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defaultThemeVersion="124226"/>
  <mc:AlternateContent xmlns:mc="http://schemas.openxmlformats.org/markup-compatibility/2006">
    <mc:Choice Requires="x15">
      <x15ac:absPath xmlns:x15ac="http://schemas.microsoft.com/office/spreadsheetml/2010/11/ac" url="D:\secret\modelo BDD\"/>
    </mc:Choice>
  </mc:AlternateContent>
  <bookViews>
    <workbookView xWindow="0" yWindow="960" windowWidth="19410" windowHeight="6795" tabRatio="513" activeTab="1"/>
  </bookViews>
  <sheets>
    <sheet name="RETAIL" sheetId="16" r:id="rId1"/>
    <sheet name="cuadro master" sheetId="1" r:id="rId2"/>
    <sheet name="Christmas USA" sheetId="17" r:id="rId3"/>
    <sheet name="QUOTE BQT " sheetId="5" r:id="rId4"/>
    <sheet name="PG MADRES" sheetId="15" r:id="rId5"/>
    <sheet name="WEDDING" sheetId="6" r:id="rId6"/>
    <sheet name="FLETES" sheetId="7" r:id="rId7"/>
    <sheet name="WORCESTER" sheetId="13" r:id="rId8"/>
    <sheet name="BULLIS BROMELIADS" sheetId="12" r:id="rId9"/>
    <sheet name="GREENS SUTTON" sheetId="8" r:id="rId10"/>
    <sheet name="VARIEDADES ELIMINADAS" sheetId="9" r:id="rId11"/>
    <sheet name="VARIEDADES NUEVAS" sheetId="10" r:id="rId12"/>
  </sheets>
  <externalReferences>
    <externalReference r:id="rId13"/>
  </externalReferences>
  <definedNames>
    <definedName name="_xlnm._FilterDatabase" localSheetId="1" hidden="1">'cuadro master'!$B$1:$AQ$1154</definedName>
    <definedName name="_xlnm._FilterDatabase" localSheetId="9" hidden="1">'GREENS SUTTON'!$A$3:$V$25</definedName>
    <definedName name="_xlnm.Print_Area" localSheetId="4">'PG MADRES'!$A$1:$F$127</definedName>
    <definedName name="COMBO">WEDDING!$G$1:$N$12</definedName>
    <definedName name="PETALOS">WEDDING!$G$33:$L$46</definedName>
    <definedName name="PRECIOS">#REF!</definedName>
    <definedName name="RETAIL">RETAIL!$1:$1048576</definedName>
    <definedName name="SPRAYCOMBO">WEDDING!$G$49:$N$62</definedName>
  </definedName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AG1154" i="1" l="1"/>
  <c r="AE1154" i="1"/>
  <c r="AA1154" i="1"/>
  <c r="AG438" i="1" l="1"/>
  <c r="AG920" i="1" l="1"/>
  <c r="AG919" i="1"/>
  <c r="AG918" i="1"/>
  <c r="AG917" i="1"/>
  <c r="AG916" i="1"/>
  <c r="AG915" i="1"/>
  <c r="AG914" i="1"/>
  <c r="AG913" i="1"/>
  <c r="AG912" i="1"/>
  <c r="AG911" i="1"/>
  <c r="AG910" i="1"/>
  <c r="AG876" i="1"/>
  <c r="AG875" i="1"/>
  <c r="AG190" i="1" l="1"/>
  <c r="AI190" i="1" s="1"/>
  <c r="AK190" i="1" s="1"/>
  <c r="AL190" i="1" s="1"/>
  <c r="AN190" i="1" s="1"/>
  <c r="AO190" i="1" s="1"/>
  <c r="AG850" i="1" l="1"/>
  <c r="AG136" i="1" l="1"/>
  <c r="AG137" i="1"/>
  <c r="AG792" i="1"/>
  <c r="AG791" i="1"/>
  <c r="AG239" i="1" l="1"/>
  <c r="AI419" i="1"/>
  <c r="AG828" i="1" l="1"/>
  <c r="AG2" i="1" l="1"/>
  <c r="AI2" i="1" s="1"/>
  <c r="AK2" i="1" s="1"/>
  <c r="AL2" i="1" s="1"/>
  <c r="AN2" i="1" s="1"/>
  <c r="AO2" i="1" s="1"/>
  <c r="AG7" i="1"/>
  <c r="AI7" i="1" s="1"/>
  <c r="AK7" i="1" s="1"/>
  <c r="AL7" i="1" s="1"/>
  <c r="AN7" i="1" s="1"/>
  <c r="AO7" i="1" s="1"/>
  <c r="AG3" i="1"/>
  <c r="AI3" i="1" s="1"/>
  <c r="AK3" i="1" s="1"/>
  <c r="AL3" i="1" s="1"/>
  <c r="AN3" i="1" s="1"/>
  <c r="AO3" i="1" s="1"/>
  <c r="AG5" i="1"/>
  <c r="AI5" i="1" s="1"/>
  <c r="AK5" i="1" s="1"/>
  <c r="AL5" i="1" s="1"/>
  <c r="AN5" i="1" s="1"/>
  <c r="AO5" i="1" s="1"/>
  <c r="AG4" i="1"/>
  <c r="AI4" i="1" s="1"/>
  <c r="AK4" i="1" s="1"/>
  <c r="AL4" i="1" s="1"/>
  <c r="AN4" i="1" s="1"/>
  <c r="AO4" i="1" s="1"/>
  <c r="AG6" i="1"/>
  <c r="AI6" i="1" s="1"/>
  <c r="AK6" i="1" s="1"/>
  <c r="AL6" i="1" s="1"/>
  <c r="AN6" i="1" s="1"/>
  <c r="AO6" i="1" s="1"/>
  <c r="AG117" i="1" l="1"/>
  <c r="AG126" i="1"/>
  <c r="AG120" i="1"/>
  <c r="AG119" i="1"/>
  <c r="AG116" i="1"/>
  <c r="AG113" i="1"/>
  <c r="AG78" i="1"/>
  <c r="AG118" i="1"/>
  <c r="AG115" i="1"/>
  <c r="AG114" i="1"/>
  <c r="AG125" i="1"/>
  <c r="AG846" i="1" l="1"/>
  <c r="AI846" i="1" s="1"/>
  <c r="AK846" i="1" s="1"/>
  <c r="AL846" i="1" s="1"/>
  <c r="AN846" i="1" s="1"/>
  <c r="AO846" i="1" s="1"/>
  <c r="AG845" i="1"/>
  <c r="AI845" i="1" s="1"/>
  <c r="AK845" i="1" s="1"/>
  <c r="AL845" i="1" s="1"/>
  <c r="AN845" i="1" s="1"/>
  <c r="AO845" i="1" s="1"/>
  <c r="AG844" i="1"/>
  <c r="AI844" i="1" s="1"/>
  <c r="AK844" i="1" s="1"/>
  <c r="AL844" i="1" s="1"/>
  <c r="AN844" i="1" s="1"/>
  <c r="AO844" i="1" s="1"/>
  <c r="E53" i="6" l="1"/>
  <c r="E40" i="6"/>
  <c r="AG468" i="1" l="1"/>
  <c r="AG467" i="1"/>
  <c r="AG466" i="1"/>
  <c r="AG465" i="1"/>
  <c r="AG464" i="1"/>
  <c r="AG463" i="1"/>
  <c r="AG462" i="1"/>
  <c r="AG461" i="1"/>
  <c r="AG460" i="1"/>
  <c r="AG459" i="1"/>
  <c r="AG458" i="1"/>
  <c r="AG457" i="1"/>
  <c r="AG456" i="1"/>
  <c r="AG455" i="1"/>
  <c r="AG454" i="1"/>
  <c r="AG453" i="1"/>
  <c r="AG452" i="1"/>
  <c r="AG451" i="1"/>
  <c r="AG450" i="1"/>
  <c r="AG449" i="1"/>
  <c r="AG448" i="1"/>
  <c r="AG447" i="1"/>
  <c r="AG446" i="1"/>
  <c r="AG445" i="1"/>
  <c r="AG444" i="1"/>
  <c r="AG443" i="1"/>
  <c r="AG437" i="1"/>
  <c r="AG442" i="1"/>
  <c r="AG441" i="1"/>
  <c r="AG440" i="1"/>
  <c r="AG439" i="1"/>
  <c r="AI850" i="1" l="1"/>
  <c r="AK850" i="1" s="1"/>
  <c r="AL850" i="1" s="1"/>
  <c r="AN850" i="1" s="1"/>
  <c r="AO850" i="1" s="1"/>
  <c r="AG944" i="1"/>
  <c r="AG946" i="1"/>
  <c r="AG945" i="1"/>
  <c r="AG830" i="1"/>
  <c r="AI830" i="1" s="1"/>
  <c r="AK830" i="1" s="1"/>
  <c r="AL830" i="1" s="1"/>
  <c r="AN830" i="1" s="1"/>
  <c r="AO830" i="1" s="1"/>
  <c r="AG831" i="1"/>
  <c r="AI831" i="1" s="1"/>
  <c r="AK831" i="1" s="1"/>
  <c r="AL831" i="1" s="1"/>
  <c r="AN831" i="1" s="1"/>
  <c r="AO831" i="1" s="1"/>
  <c r="AG847" i="1"/>
  <c r="AI847" i="1" s="1"/>
  <c r="AK847" i="1" s="1"/>
  <c r="AL847" i="1" s="1"/>
  <c r="AN847" i="1" s="1"/>
  <c r="AO847" i="1" s="1"/>
  <c r="AG852" i="1"/>
  <c r="AI852" i="1" s="1"/>
  <c r="AK852" i="1" s="1"/>
  <c r="AL852" i="1" s="1"/>
  <c r="AN852" i="1" s="1"/>
  <c r="AO852" i="1" s="1"/>
  <c r="AG860" i="1"/>
  <c r="AI860" i="1" s="1"/>
  <c r="AK860" i="1" s="1"/>
  <c r="AL860" i="1" s="1"/>
  <c r="AN860" i="1" s="1"/>
  <c r="AO860" i="1" s="1"/>
  <c r="AG832" i="1"/>
  <c r="AI832" i="1" s="1"/>
  <c r="AK832" i="1" s="1"/>
  <c r="AL832" i="1" s="1"/>
  <c r="AN832" i="1" s="1"/>
  <c r="AO832" i="1" s="1"/>
  <c r="AG861" i="1"/>
  <c r="AI861" i="1" s="1"/>
  <c r="AK861" i="1" s="1"/>
  <c r="AL861" i="1" s="1"/>
  <c r="AN861" i="1" s="1"/>
  <c r="AO861" i="1" s="1"/>
  <c r="AG833" i="1"/>
  <c r="AI833" i="1" s="1"/>
  <c r="AK833" i="1" s="1"/>
  <c r="AL833" i="1" s="1"/>
  <c r="AN833" i="1" s="1"/>
  <c r="AO833" i="1" s="1"/>
  <c r="AG834" i="1"/>
  <c r="AI834" i="1" s="1"/>
  <c r="AK834" i="1" s="1"/>
  <c r="AL834" i="1" s="1"/>
  <c r="AN834" i="1" s="1"/>
  <c r="AO834" i="1" s="1"/>
  <c r="AG848" i="1"/>
  <c r="AI848" i="1" s="1"/>
  <c r="AK848" i="1" s="1"/>
  <c r="AL848" i="1" s="1"/>
  <c r="AN848" i="1" s="1"/>
  <c r="AO848" i="1" s="1"/>
  <c r="AG853" i="1"/>
  <c r="AI853" i="1" s="1"/>
  <c r="AK853" i="1" s="1"/>
  <c r="AL853" i="1" s="1"/>
  <c r="AN853" i="1" s="1"/>
  <c r="AO853" i="1" s="1"/>
  <c r="AG862" i="1"/>
  <c r="AI862" i="1" s="1"/>
  <c r="AK862" i="1" s="1"/>
  <c r="AL862" i="1" s="1"/>
  <c r="AN862" i="1" s="1"/>
  <c r="AO862" i="1" s="1"/>
  <c r="AG835" i="1"/>
  <c r="AI835" i="1" s="1"/>
  <c r="AK835" i="1" s="1"/>
  <c r="AL835" i="1" s="1"/>
  <c r="AN835" i="1" s="1"/>
  <c r="AO835" i="1" s="1"/>
  <c r="AG836" i="1"/>
  <c r="AI836" i="1" s="1"/>
  <c r="AK836" i="1" s="1"/>
  <c r="AL836" i="1" s="1"/>
  <c r="AN836" i="1" s="1"/>
  <c r="AO836" i="1" s="1"/>
  <c r="AG863" i="1"/>
  <c r="AI863" i="1" s="1"/>
  <c r="AK863" i="1" s="1"/>
  <c r="AL863" i="1" s="1"/>
  <c r="AN863" i="1" s="1"/>
  <c r="AO863" i="1" s="1"/>
  <c r="AG864" i="1"/>
  <c r="AI864" i="1" s="1"/>
  <c r="AK864" i="1" s="1"/>
  <c r="AL864" i="1" s="1"/>
  <c r="AN864" i="1" s="1"/>
  <c r="AO864" i="1" s="1"/>
  <c r="AG837" i="1"/>
  <c r="AI837" i="1" s="1"/>
  <c r="AK837" i="1" s="1"/>
  <c r="AL837" i="1" s="1"/>
  <c r="AN837" i="1" s="1"/>
  <c r="AO837" i="1" s="1"/>
  <c r="AG838" i="1"/>
  <c r="AI838" i="1" s="1"/>
  <c r="AK838" i="1" s="1"/>
  <c r="AL838" i="1" s="1"/>
  <c r="AN838" i="1" s="1"/>
  <c r="AO838" i="1" s="1"/>
  <c r="AG839" i="1"/>
  <c r="AI839" i="1" s="1"/>
  <c r="AK839" i="1" s="1"/>
  <c r="AL839" i="1" s="1"/>
  <c r="AN839" i="1" s="1"/>
  <c r="AO839" i="1" s="1"/>
  <c r="AG840" i="1"/>
  <c r="AI840" i="1" s="1"/>
  <c r="AK840" i="1" s="1"/>
  <c r="AL840" i="1" s="1"/>
  <c r="AN840" i="1" s="1"/>
  <c r="AO840" i="1" s="1"/>
  <c r="AG849" i="1"/>
  <c r="AI849" i="1" s="1"/>
  <c r="AK849" i="1" s="1"/>
  <c r="AL849" i="1" s="1"/>
  <c r="AN849" i="1" s="1"/>
  <c r="AO849" i="1" s="1"/>
  <c r="AG854" i="1"/>
  <c r="AI854" i="1" s="1"/>
  <c r="AK854" i="1" s="1"/>
  <c r="AL854" i="1" s="1"/>
  <c r="AN854" i="1" s="1"/>
  <c r="AO854" i="1" s="1"/>
  <c r="AG855" i="1"/>
  <c r="AI855" i="1" s="1"/>
  <c r="AK855" i="1" s="1"/>
  <c r="AL855" i="1" s="1"/>
  <c r="AN855" i="1" s="1"/>
  <c r="AO855" i="1" s="1"/>
  <c r="AG865" i="1"/>
  <c r="AI865" i="1" s="1"/>
  <c r="AK865" i="1" s="1"/>
  <c r="AL865" i="1" s="1"/>
  <c r="AN865" i="1" s="1"/>
  <c r="AO865" i="1" s="1"/>
  <c r="AG866" i="1"/>
  <c r="AI866" i="1" s="1"/>
  <c r="AK866" i="1" s="1"/>
  <c r="AL866" i="1" s="1"/>
  <c r="AN866" i="1" s="1"/>
  <c r="AO866" i="1" s="1"/>
  <c r="AG841" i="1"/>
  <c r="AI841" i="1" s="1"/>
  <c r="AK841" i="1" s="1"/>
  <c r="AL841" i="1" s="1"/>
  <c r="AN841" i="1" s="1"/>
  <c r="AO841" i="1" s="1"/>
  <c r="AG867" i="1"/>
  <c r="AI867" i="1" s="1"/>
  <c r="AK867" i="1" s="1"/>
  <c r="AL867" i="1" s="1"/>
  <c r="AN867" i="1" s="1"/>
  <c r="AO867" i="1" s="1"/>
  <c r="AG842" i="1"/>
  <c r="AI842" i="1" s="1"/>
  <c r="AK842" i="1" s="1"/>
  <c r="AL842" i="1" s="1"/>
  <c r="AN842" i="1" s="1"/>
  <c r="AO842" i="1" s="1"/>
  <c r="AG843" i="1"/>
  <c r="AI843" i="1" s="1"/>
  <c r="AK843" i="1" s="1"/>
  <c r="AL843" i="1" s="1"/>
  <c r="AN843" i="1" s="1"/>
  <c r="AO843" i="1" s="1"/>
  <c r="AG851" i="1"/>
  <c r="AI851" i="1" s="1"/>
  <c r="AK851" i="1" s="1"/>
  <c r="AL851" i="1" s="1"/>
  <c r="AN851" i="1" s="1"/>
  <c r="AO851" i="1" s="1"/>
  <c r="AG856" i="1"/>
  <c r="AI856" i="1" s="1"/>
  <c r="AK856" i="1" s="1"/>
  <c r="AL856" i="1" s="1"/>
  <c r="AN856" i="1" s="1"/>
  <c r="AO856" i="1" s="1"/>
  <c r="AG868" i="1"/>
  <c r="AI868" i="1" s="1"/>
  <c r="AK868" i="1" s="1"/>
  <c r="AL868" i="1" s="1"/>
  <c r="AN868" i="1" s="1"/>
  <c r="AO868" i="1" s="1"/>
  <c r="AG390" i="1"/>
  <c r="AI390" i="1" s="1"/>
  <c r="AK390" i="1" s="1"/>
  <c r="AL390" i="1" s="1"/>
  <c r="AG396" i="1"/>
  <c r="AI396" i="1" s="1"/>
  <c r="AK396" i="1" s="1"/>
  <c r="AL396" i="1" s="1"/>
  <c r="AN396" i="1" s="1"/>
  <c r="AO396" i="1" s="1"/>
  <c r="AG391" i="1"/>
  <c r="AI391" i="1" s="1"/>
  <c r="AK391" i="1" s="1"/>
  <c r="AL391" i="1" s="1"/>
  <c r="AN391" i="1" s="1"/>
  <c r="AO391" i="1" s="1"/>
  <c r="AG395" i="1"/>
  <c r="AI395" i="1" s="1"/>
  <c r="AK395" i="1" s="1"/>
  <c r="AL395" i="1" s="1"/>
  <c r="AN395" i="1" s="1"/>
  <c r="AO395" i="1" s="1"/>
  <c r="AG392" i="1"/>
  <c r="AI392" i="1" s="1"/>
  <c r="AK392" i="1" s="1"/>
  <c r="AL392" i="1" s="1"/>
  <c r="AN392" i="1" s="1"/>
  <c r="AO392" i="1" s="1"/>
  <c r="AG389" i="1"/>
  <c r="AI389" i="1" s="1"/>
  <c r="AK389" i="1" s="1"/>
  <c r="AL389" i="1" s="1"/>
  <c r="AN389" i="1" s="1"/>
  <c r="AO389" i="1" s="1"/>
  <c r="AG393" i="1"/>
  <c r="AI393" i="1" s="1"/>
  <c r="AK393" i="1" s="1"/>
  <c r="AL393" i="1" s="1"/>
  <c r="AN393" i="1" s="1"/>
  <c r="AO393" i="1" s="1"/>
  <c r="AG388" i="1"/>
  <c r="AI388" i="1" s="1"/>
  <c r="AK388" i="1" s="1"/>
  <c r="AL388" i="1" s="1"/>
  <c r="AN388" i="1" s="1"/>
  <c r="AO388" i="1" s="1"/>
  <c r="AG397" i="1"/>
  <c r="AI397" i="1" s="1"/>
  <c r="AK397" i="1" s="1"/>
  <c r="AL397" i="1" s="1"/>
  <c r="AN397" i="1" s="1"/>
  <c r="AO397" i="1" s="1"/>
  <c r="AG394" i="1"/>
  <c r="AI394" i="1" s="1"/>
  <c r="AK394" i="1" s="1"/>
  <c r="AL394" i="1" s="1"/>
  <c r="AN394" i="1" s="1"/>
  <c r="AO394" i="1" s="1"/>
  <c r="AG402" i="1"/>
  <c r="AI402" i="1" s="1"/>
  <c r="AK402" i="1" s="1"/>
  <c r="AL402" i="1" s="1"/>
  <c r="AN402" i="1" s="1"/>
  <c r="AO402" i="1" s="1"/>
  <c r="AG413" i="1"/>
  <c r="AI413" i="1" s="1"/>
  <c r="AK413" i="1" s="1"/>
  <c r="AL413" i="1" s="1"/>
  <c r="AN413" i="1" s="1"/>
  <c r="AO413" i="1" s="1"/>
  <c r="AG403" i="1"/>
  <c r="AI403" i="1" s="1"/>
  <c r="AK403" i="1" s="1"/>
  <c r="AL403" i="1" s="1"/>
  <c r="AN403" i="1" s="1"/>
  <c r="AO403" i="1" s="1"/>
  <c r="AG412" i="1"/>
  <c r="AI412" i="1" s="1"/>
  <c r="AK412" i="1" s="1"/>
  <c r="AL412" i="1" s="1"/>
  <c r="AN412" i="1" s="1"/>
  <c r="AO412" i="1" s="1"/>
  <c r="AG404" i="1"/>
  <c r="AI404" i="1" s="1"/>
  <c r="AK404" i="1" s="1"/>
  <c r="AL404" i="1" s="1"/>
  <c r="AN404" i="1" s="1"/>
  <c r="AO404" i="1" s="1"/>
  <c r="AG409" i="1"/>
  <c r="AI409" i="1" s="1"/>
  <c r="AK409" i="1" s="1"/>
  <c r="AL409" i="1" s="1"/>
  <c r="AN409" i="1" s="1"/>
  <c r="AO409" i="1" s="1"/>
  <c r="AG399" i="1"/>
  <c r="AI399" i="1" s="1"/>
  <c r="AK399" i="1" s="1"/>
  <c r="AL399" i="1" s="1"/>
  <c r="AN399" i="1" s="1"/>
  <c r="AO399" i="1" s="1"/>
  <c r="AG407" i="1"/>
  <c r="AI407" i="1" s="1"/>
  <c r="AK407" i="1" s="1"/>
  <c r="AL407" i="1" s="1"/>
  <c r="AN407" i="1" s="1"/>
  <c r="AO407" i="1" s="1"/>
  <c r="AG400" i="1"/>
  <c r="AI400" i="1" s="1"/>
  <c r="AK400" i="1" s="1"/>
  <c r="AL400" i="1" s="1"/>
  <c r="AN400" i="1" s="1"/>
  <c r="AO400" i="1" s="1"/>
  <c r="AG410" i="1"/>
  <c r="AI410" i="1" s="1"/>
  <c r="AK410" i="1" s="1"/>
  <c r="AL410" i="1" s="1"/>
  <c r="AN410" i="1" s="1"/>
  <c r="AO410" i="1" s="1"/>
  <c r="AG417" i="1"/>
  <c r="AI417" i="1" s="1"/>
  <c r="AK417" i="1" s="1"/>
  <c r="AL417" i="1" s="1"/>
  <c r="AN417" i="1" s="1"/>
  <c r="AO417" i="1" s="1"/>
  <c r="AG408" i="1"/>
  <c r="AI408" i="1" s="1"/>
  <c r="AK408" i="1" s="1"/>
  <c r="AL408" i="1" s="1"/>
  <c r="AN408" i="1" s="1"/>
  <c r="AO408" i="1" s="1"/>
  <c r="AG416" i="1"/>
  <c r="AI416" i="1" s="1"/>
  <c r="AK416" i="1" s="1"/>
  <c r="AL416" i="1" s="1"/>
  <c r="AN416" i="1" s="1"/>
  <c r="AO416" i="1" s="1"/>
  <c r="AG401" i="1"/>
  <c r="AI401" i="1" s="1"/>
  <c r="AK401" i="1" s="1"/>
  <c r="AL401" i="1" s="1"/>
  <c r="AN401" i="1" s="1"/>
  <c r="AO401" i="1" s="1"/>
  <c r="AG398" i="1"/>
  <c r="AI398" i="1" s="1"/>
  <c r="AK398" i="1" s="1"/>
  <c r="AL398" i="1" s="1"/>
  <c r="AN398" i="1" s="1"/>
  <c r="AO398" i="1" s="1"/>
  <c r="AG411" i="1"/>
  <c r="AI411" i="1" s="1"/>
  <c r="AK411" i="1" s="1"/>
  <c r="AL411" i="1" s="1"/>
  <c r="AN411" i="1" s="1"/>
  <c r="AO411" i="1" s="1"/>
  <c r="AG405" i="1"/>
  <c r="AI405" i="1" s="1"/>
  <c r="AK405" i="1" s="1"/>
  <c r="AL405" i="1" s="1"/>
  <c r="AN405" i="1" s="1"/>
  <c r="AO405" i="1" s="1"/>
  <c r="AG415" i="1"/>
  <c r="AI415" i="1" s="1"/>
  <c r="AK415" i="1" s="1"/>
  <c r="AL415" i="1" s="1"/>
  <c r="AN415" i="1" s="1"/>
  <c r="AO415" i="1" s="1"/>
  <c r="AG406" i="1"/>
  <c r="AI406" i="1" s="1"/>
  <c r="AK406" i="1" s="1"/>
  <c r="AL406" i="1" s="1"/>
  <c r="AN406" i="1" s="1"/>
  <c r="AO406" i="1" s="1"/>
  <c r="AG414" i="1"/>
  <c r="AI414" i="1" s="1"/>
  <c r="AK414" i="1" s="1"/>
  <c r="AL414" i="1" s="1"/>
  <c r="AN414" i="1" s="1"/>
  <c r="AO414" i="1" s="1"/>
  <c r="AG857" i="1"/>
  <c r="AI857" i="1" s="1"/>
  <c r="AK857" i="1" s="1"/>
  <c r="AL857" i="1" s="1"/>
  <c r="AN857" i="1" s="1"/>
  <c r="AO857" i="1" s="1"/>
  <c r="AG858" i="1"/>
  <c r="AI858" i="1" s="1"/>
  <c r="AK858" i="1" s="1"/>
  <c r="AL858" i="1" s="1"/>
  <c r="AN858" i="1" s="1"/>
  <c r="AO858" i="1" s="1"/>
  <c r="AG859" i="1"/>
  <c r="AI859" i="1" s="1"/>
  <c r="AK859" i="1" s="1"/>
  <c r="AL859" i="1" s="1"/>
  <c r="AN859" i="1" s="1"/>
  <c r="AO859" i="1" s="1"/>
  <c r="AG943" i="1"/>
  <c r="AG1081" i="1" l="1"/>
  <c r="AG34" i="1" l="1"/>
  <c r="AA34" i="1"/>
  <c r="AG27" i="1"/>
  <c r="AA27" i="1"/>
  <c r="AG33" i="1"/>
  <c r="AA33" i="1"/>
  <c r="AG29" i="1"/>
  <c r="AA29" i="1"/>
  <c r="AG32" i="1"/>
  <c r="AA32" i="1"/>
  <c r="AG35" i="1"/>
  <c r="AA35" i="1"/>
  <c r="AG28" i="1"/>
  <c r="AA28" i="1"/>
  <c r="AG26" i="1"/>
  <c r="AA26" i="1"/>
  <c r="AG30" i="1"/>
  <c r="AA30" i="1"/>
  <c r="AG31" i="1"/>
  <c r="AA31" i="1"/>
  <c r="AG44" i="1"/>
  <c r="AA44" i="1"/>
  <c r="AG41" i="1"/>
  <c r="AA41" i="1"/>
  <c r="AG46" i="1"/>
  <c r="AA46" i="1"/>
  <c r="AG43" i="1"/>
  <c r="AA43" i="1"/>
  <c r="AG45" i="1"/>
  <c r="AA45" i="1"/>
  <c r="AG47" i="1"/>
  <c r="AA47" i="1"/>
  <c r="AG42" i="1"/>
  <c r="AA42" i="1"/>
  <c r="AG40" i="1"/>
  <c r="AA40" i="1"/>
  <c r="AG39" i="1"/>
  <c r="AA39" i="1"/>
  <c r="AG38" i="1"/>
  <c r="AA38" i="1"/>
  <c r="AG708" i="1"/>
  <c r="AA708" i="1"/>
  <c r="AG767" i="1"/>
  <c r="AA767" i="1"/>
  <c r="AG707" i="1"/>
  <c r="AA707" i="1"/>
  <c r="AG706" i="1"/>
  <c r="AA706" i="1"/>
  <c r="AG705" i="1"/>
  <c r="AA705" i="1"/>
  <c r="AG766" i="1"/>
  <c r="AA766" i="1"/>
  <c r="AG704" i="1"/>
  <c r="AA704" i="1"/>
  <c r="AG703" i="1"/>
  <c r="AA703" i="1"/>
  <c r="AG765" i="1"/>
  <c r="AA765" i="1"/>
  <c r="AG702" i="1"/>
  <c r="AA702" i="1"/>
  <c r="AG701" i="1"/>
  <c r="AA701" i="1"/>
  <c r="AG764" i="1"/>
  <c r="AA764" i="1"/>
  <c r="AG700" i="1"/>
  <c r="AA700" i="1"/>
  <c r="AG763" i="1"/>
  <c r="AA763" i="1"/>
  <c r="AG699" i="1"/>
  <c r="AA699" i="1"/>
  <c r="AG762" i="1"/>
  <c r="AA762" i="1"/>
  <c r="AG698" i="1"/>
  <c r="AA698" i="1"/>
  <c r="AG761" i="1"/>
  <c r="AA761" i="1"/>
  <c r="AG697" i="1"/>
  <c r="AA697" i="1"/>
  <c r="AG760" i="1"/>
  <c r="AA760" i="1"/>
  <c r="AG696" i="1"/>
  <c r="AA696" i="1"/>
  <c r="AG759" i="1"/>
  <c r="AA759" i="1"/>
  <c r="AG695" i="1"/>
  <c r="AA695" i="1"/>
  <c r="AG758" i="1"/>
  <c r="AA758" i="1"/>
  <c r="AG694" i="1"/>
  <c r="AA694" i="1"/>
  <c r="AG757" i="1"/>
  <c r="AA757" i="1"/>
  <c r="AG693" i="1"/>
  <c r="AA693" i="1"/>
  <c r="AG756" i="1"/>
  <c r="AA756" i="1"/>
  <c r="AG692" i="1"/>
  <c r="AA692" i="1"/>
  <c r="AG755" i="1"/>
  <c r="AA755" i="1"/>
  <c r="AG691" i="1"/>
  <c r="AA691" i="1"/>
  <c r="AG754" i="1"/>
  <c r="AA754" i="1"/>
  <c r="AG690" i="1"/>
  <c r="AA690" i="1"/>
  <c r="AG753" i="1"/>
  <c r="AA753" i="1"/>
  <c r="AG689" i="1"/>
  <c r="AA689" i="1"/>
  <c r="AG752" i="1"/>
  <c r="AA752" i="1"/>
  <c r="AG688" i="1"/>
  <c r="AA688" i="1"/>
  <c r="AG751" i="1"/>
  <c r="AA751" i="1"/>
  <c r="AG687" i="1"/>
  <c r="AA687" i="1"/>
  <c r="AG750" i="1"/>
  <c r="AA750" i="1"/>
  <c r="AG686" i="1"/>
  <c r="AA686" i="1"/>
  <c r="AG749" i="1"/>
  <c r="AA749" i="1"/>
  <c r="AG685" i="1"/>
  <c r="AA685" i="1"/>
  <c r="AG748" i="1"/>
  <c r="AA748" i="1"/>
  <c r="AG684" i="1"/>
  <c r="AA684" i="1"/>
  <c r="AG747" i="1"/>
  <c r="AA747" i="1"/>
  <c r="AG683" i="1"/>
  <c r="AA683" i="1"/>
  <c r="AG746" i="1"/>
  <c r="AA746" i="1"/>
  <c r="AG682" i="1"/>
  <c r="AA682" i="1"/>
  <c r="AG745" i="1"/>
  <c r="AA745" i="1"/>
  <c r="AG681" i="1"/>
  <c r="AA681" i="1"/>
  <c r="AG744" i="1"/>
  <c r="AA744" i="1"/>
  <c r="AG680" i="1"/>
  <c r="AA680" i="1"/>
  <c r="AG743" i="1"/>
  <c r="AA743" i="1"/>
  <c r="AG679" i="1"/>
  <c r="AA679" i="1"/>
  <c r="AG742" i="1"/>
  <c r="AA742" i="1"/>
  <c r="AG678" i="1"/>
  <c r="AA678" i="1"/>
  <c r="AG741" i="1"/>
  <c r="AA741" i="1"/>
  <c r="AG677" i="1"/>
  <c r="AA677" i="1"/>
  <c r="AG740" i="1"/>
  <c r="AA740" i="1"/>
  <c r="AG676" i="1"/>
  <c r="AA676" i="1"/>
  <c r="AG739" i="1"/>
  <c r="AA739" i="1"/>
  <c r="AG675" i="1"/>
  <c r="AA675" i="1"/>
  <c r="AG674" i="1"/>
  <c r="AA674" i="1"/>
  <c r="AG738" i="1"/>
  <c r="AA738" i="1"/>
  <c r="AG673" i="1"/>
  <c r="AA673" i="1"/>
  <c r="AG737" i="1"/>
  <c r="AA737" i="1"/>
  <c r="AG672" i="1"/>
  <c r="AA672" i="1"/>
  <c r="AG736" i="1"/>
  <c r="AA736" i="1"/>
  <c r="AG671" i="1"/>
  <c r="AA671" i="1"/>
  <c r="AG735" i="1"/>
  <c r="AA735" i="1"/>
  <c r="AG670" i="1"/>
  <c r="AA670" i="1"/>
  <c r="AG734" i="1"/>
  <c r="AA734" i="1"/>
  <c r="AG669" i="1"/>
  <c r="AA669" i="1"/>
  <c r="AG733" i="1"/>
  <c r="AA733" i="1"/>
  <c r="AG668" i="1"/>
  <c r="AA668" i="1"/>
  <c r="AG732" i="1"/>
  <c r="AA732" i="1"/>
  <c r="AG667" i="1"/>
  <c r="AA667" i="1"/>
  <c r="AG666" i="1"/>
  <c r="AA666" i="1"/>
  <c r="AG665" i="1"/>
  <c r="AA665" i="1"/>
  <c r="AG871" i="1"/>
  <c r="AA871" i="1"/>
  <c r="AG873" i="1"/>
  <c r="AA873" i="1"/>
  <c r="AG771" i="1"/>
  <c r="AA771" i="1"/>
  <c r="AG11" i="1"/>
  <c r="AG12" i="1"/>
  <c r="AG10" i="1"/>
  <c r="AA10" i="1"/>
  <c r="AG14" i="1"/>
  <c r="AA14" i="1"/>
  <c r="AG782" i="1"/>
  <c r="AA782" i="1"/>
  <c r="AG781" i="1"/>
  <c r="AA781" i="1"/>
  <c r="AG780" i="1"/>
  <c r="AA780" i="1"/>
  <c r="AG779" i="1"/>
  <c r="AA779" i="1"/>
  <c r="AG8" i="1"/>
  <c r="AG9" i="1"/>
  <c r="AG778" i="1"/>
  <c r="AG777" i="1"/>
  <c r="AG776" i="1"/>
  <c r="AG775" i="1"/>
  <c r="AG13" i="1"/>
  <c r="AA13" i="1"/>
  <c r="AG15" i="1"/>
  <c r="AA15" i="1"/>
  <c r="AG827" i="1"/>
  <c r="AA827" i="1"/>
  <c r="AG826" i="1"/>
  <c r="AA826" i="1"/>
  <c r="AG829" i="1"/>
  <c r="AA829" i="1"/>
  <c r="AG25" i="1"/>
  <c r="AA25" i="1"/>
  <c r="AG24" i="1"/>
  <c r="AA24" i="1"/>
  <c r="AG37" i="1"/>
  <c r="AA37" i="1"/>
  <c r="AG36" i="1"/>
  <c r="AA36" i="1"/>
  <c r="AG655" i="1"/>
  <c r="AA655" i="1"/>
  <c r="AG550" i="1"/>
  <c r="AA550" i="1"/>
  <c r="AG654" i="1"/>
  <c r="AA654" i="1"/>
  <c r="AG549" i="1"/>
  <c r="AA549" i="1"/>
  <c r="AG653" i="1"/>
  <c r="AA653" i="1"/>
  <c r="AG548" i="1"/>
  <c r="AA548" i="1"/>
  <c r="AG652" i="1"/>
  <c r="AA652" i="1"/>
  <c r="AG547" i="1"/>
  <c r="AA547" i="1"/>
  <c r="AG651" i="1"/>
  <c r="AA651" i="1"/>
  <c r="AG546" i="1"/>
  <c r="AA546" i="1"/>
  <c r="AG650" i="1"/>
  <c r="AA650" i="1"/>
  <c r="AG545" i="1"/>
  <c r="AA545" i="1"/>
  <c r="AG649" i="1"/>
  <c r="AA649" i="1"/>
  <c r="AG544" i="1"/>
  <c r="AA544" i="1"/>
  <c r="AG648" i="1"/>
  <c r="AA648" i="1"/>
  <c r="AG543" i="1"/>
  <c r="AA543" i="1"/>
  <c r="AG647" i="1"/>
  <c r="AA647" i="1"/>
  <c r="AG542" i="1"/>
  <c r="AA542" i="1"/>
  <c r="AG646" i="1"/>
  <c r="AA646" i="1"/>
  <c r="AG541" i="1"/>
  <c r="AA541" i="1"/>
  <c r="AG645" i="1"/>
  <c r="AA645" i="1"/>
  <c r="AG540" i="1"/>
  <c r="AA540" i="1"/>
  <c r="AG644" i="1"/>
  <c r="AA644" i="1"/>
  <c r="AG539" i="1"/>
  <c r="AA539" i="1"/>
  <c r="AG643" i="1"/>
  <c r="AA643" i="1"/>
  <c r="AG538" i="1"/>
  <c r="AA538" i="1"/>
  <c r="AG642" i="1"/>
  <c r="AA642" i="1"/>
  <c r="AG537" i="1"/>
  <c r="AA537" i="1"/>
  <c r="AG641" i="1"/>
  <c r="AA641" i="1"/>
  <c r="AG536" i="1"/>
  <c r="AA536" i="1"/>
  <c r="AG640" i="1"/>
  <c r="AA640" i="1"/>
  <c r="AG535" i="1"/>
  <c r="AA535" i="1"/>
  <c r="AG639" i="1"/>
  <c r="AA639" i="1"/>
  <c r="AG534" i="1"/>
  <c r="AA534" i="1"/>
  <c r="AG638" i="1"/>
  <c r="AA638" i="1"/>
  <c r="AG533" i="1"/>
  <c r="AA533" i="1"/>
  <c r="AG637" i="1"/>
  <c r="AA637" i="1"/>
  <c r="AG532" i="1"/>
  <c r="AA532" i="1"/>
  <c r="AG636" i="1"/>
  <c r="AA636" i="1"/>
  <c r="AG531" i="1"/>
  <c r="AA531" i="1"/>
  <c r="AG635" i="1"/>
  <c r="AA635" i="1"/>
  <c r="AG530" i="1"/>
  <c r="AA530" i="1"/>
  <c r="AG634" i="1"/>
  <c r="AA634" i="1"/>
  <c r="AG529" i="1"/>
  <c r="AA529" i="1"/>
  <c r="AG633" i="1"/>
  <c r="AA633" i="1"/>
  <c r="AG528" i="1"/>
  <c r="AA528" i="1"/>
  <c r="AG632" i="1"/>
  <c r="AA632" i="1"/>
  <c r="AG527" i="1"/>
  <c r="AA527" i="1"/>
  <c r="AG631" i="1"/>
  <c r="AA631" i="1"/>
  <c r="AG526" i="1"/>
  <c r="AA526" i="1"/>
  <c r="AG630" i="1"/>
  <c r="AA630" i="1"/>
  <c r="AG525" i="1"/>
  <c r="AA525" i="1"/>
  <c r="AG629" i="1"/>
  <c r="AA629" i="1"/>
  <c r="AG524" i="1"/>
  <c r="AA524" i="1"/>
  <c r="AG628" i="1"/>
  <c r="AA628" i="1"/>
  <c r="AG523" i="1"/>
  <c r="AA523" i="1"/>
  <c r="AG627" i="1"/>
  <c r="AA627" i="1"/>
  <c r="AG522" i="1"/>
  <c r="AA522" i="1"/>
  <c r="AG521" i="1"/>
  <c r="AA521" i="1"/>
  <c r="AG620" i="1"/>
  <c r="AA620" i="1"/>
  <c r="AG520" i="1"/>
  <c r="AA520" i="1"/>
  <c r="AG619" i="1"/>
  <c r="AA619" i="1"/>
  <c r="AG519" i="1"/>
  <c r="AA519" i="1"/>
  <c r="AG618" i="1"/>
  <c r="AA618" i="1"/>
  <c r="AG518" i="1"/>
  <c r="AA518" i="1"/>
  <c r="AG617" i="1"/>
  <c r="AA617" i="1"/>
  <c r="AG517" i="1"/>
  <c r="AA517" i="1"/>
  <c r="AG616" i="1"/>
  <c r="AA616" i="1"/>
  <c r="AG516" i="1"/>
  <c r="AA516" i="1"/>
  <c r="AG615" i="1"/>
  <c r="AA615" i="1"/>
  <c r="AG515" i="1"/>
  <c r="AA515" i="1"/>
  <c r="AG514" i="1"/>
  <c r="AA514" i="1"/>
  <c r="AG513" i="1"/>
  <c r="AA513" i="1"/>
  <c r="AG512" i="1"/>
  <c r="AA512" i="1"/>
  <c r="AG511" i="1"/>
  <c r="AA511" i="1"/>
  <c r="AG510" i="1"/>
  <c r="AA510" i="1"/>
  <c r="AG614" i="1"/>
  <c r="AA614" i="1"/>
  <c r="AG509" i="1"/>
  <c r="AA509" i="1"/>
  <c r="AG613" i="1"/>
  <c r="AA613" i="1"/>
  <c r="AG508" i="1"/>
  <c r="AA508" i="1"/>
  <c r="AG612" i="1"/>
  <c r="AA612" i="1"/>
  <c r="AG507" i="1"/>
  <c r="AA507" i="1"/>
  <c r="AG611" i="1"/>
  <c r="AA611" i="1"/>
  <c r="AG506" i="1"/>
  <c r="AA506" i="1"/>
  <c r="AG610" i="1"/>
  <c r="AA610" i="1"/>
  <c r="AG505" i="1"/>
  <c r="AA505" i="1"/>
  <c r="AG609" i="1"/>
  <c r="AA609" i="1"/>
  <c r="AG504" i="1"/>
  <c r="AA504" i="1"/>
  <c r="AG608" i="1"/>
  <c r="AA608" i="1"/>
  <c r="AG503" i="1"/>
  <c r="AA503" i="1"/>
  <c r="AG607" i="1"/>
  <c r="AA607" i="1"/>
  <c r="AG502" i="1"/>
  <c r="AA502" i="1"/>
  <c r="AG606" i="1"/>
  <c r="AA606" i="1"/>
  <c r="AG501" i="1"/>
  <c r="AA501" i="1"/>
  <c r="AG605" i="1"/>
  <c r="AA605" i="1"/>
  <c r="AG500" i="1"/>
  <c r="AA500" i="1"/>
  <c r="AG604" i="1"/>
  <c r="AA604" i="1"/>
  <c r="AG499" i="1"/>
  <c r="AA499" i="1"/>
  <c r="AG603" i="1"/>
  <c r="AA603" i="1"/>
  <c r="AG498" i="1"/>
  <c r="AA498" i="1"/>
  <c r="AG602" i="1"/>
  <c r="AA602" i="1"/>
  <c r="AG497" i="1"/>
  <c r="AA497" i="1"/>
  <c r="AG601" i="1"/>
  <c r="AA601" i="1"/>
  <c r="AG496" i="1"/>
  <c r="AA496" i="1"/>
  <c r="AG600" i="1"/>
  <c r="AA600" i="1"/>
  <c r="AG495" i="1"/>
  <c r="AA495" i="1"/>
  <c r="AG599" i="1"/>
  <c r="AA599" i="1"/>
  <c r="AG494" i="1"/>
  <c r="AA494" i="1"/>
  <c r="AG598" i="1"/>
  <c r="AA598" i="1"/>
  <c r="AG493" i="1"/>
  <c r="AA493" i="1"/>
  <c r="AG597" i="1"/>
  <c r="AA597" i="1"/>
  <c r="AG492" i="1"/>
  <c r="AA492" i="1"/>
  <c r="AG596" i="1"/>
  <c r="AA596" i="1"/>
  <c r="AG491" i="1"/>
  <c r="AA491" i="1"/>
  <c r="AG595" i="1"/>
  <c r="AA595" i="1"/>
  <c r="AG490" i="1"/>
  <c r="AA490" i="1"/>
  <c r="AG489" i="1"/>
  <c r="AA489" i="1"/>
  <c r="AG488" i="1"/>
  <c r="AA488" i="1"/>
  <c r="AG487" i="1"/>
  <c r="AA487" i="1"/>
  <c r="AG486" i="1"/>
  <c r="AA486" i="1"/>
  <c r="AG594" i="1"/>
  <c r="AA594" i="1"/>
  <c r="AG485" i="1"/>
  <c r="AA485" i="1"/>
  <c r="AG593" i="1"/>
  <c r="AA593" i="1"/>
  <c r="AG484" i="1"/>
  <c r="AA484" i="1"/>
  <c r="AG483" i="1"/>
  <c r="AA483" i="1"/>
  <c r="AG592" i="1"/>
  <c r="AA592" i="1"/>
  <c r="AG482" i="1"/>
  <c r="AA482" i="1"/>
  <c r="AG591" i="1"/>
  <c r="AA591" i="1"/>
  <c r="AG481" i="1"/>
  <c r="AA481" i="1"/>
  <c r="AG480" i="1"/>
  <c r="AA480" i="1"/>
  <c r="AG479" i="1"/>
  <c r="AA479" i="1"/>
  <c r="AG478" i="1"/>
  <c r="AA478" i="1"/>
  <c r="AG872" i="1"/>
  <c r="AA872" i="1"/>
  <c r="AG874" i="1"/>
  <c r="AA874" i="1"/>
  <c r="AG346" i="1"/>
  <c r="AA346" i="1"/>
  <c r="AG383" i="1"/>
  <c r="AA383" i="1"/>
  <c r="AG345" i="1"/>
  <c r="AA345" i="1"/>
  <c r="AG382" i="1"/>
  <c r="AA382" i="1"/>
  <c r="AG344" i="1"/>
  <c r="AA344" i="1"/>
  <c r="AG381" i="1"/>
  <c r="AA381" i="1"/>
  <c r="AG343" i="1"/>
  <c r="AA343" i="1"/>
  <c r="AG380" i="1"/>
  <c r="AA380" i="1"/>
  <c r="AG342" i="1"/>
  <c r="AA342" i="1"/>
  <c r="AG379" i="1"/>
  <c r="AA379" i="1"/>
  <c r="AG341" i="1"/>
  <c r="AA341" i="1"/>
  <c r="AG378" i="1"/>
  <c r="AA378" i="1"/>
  <c r="AG340" i="1"/>
  <c r="AA340" i="1"/>
  <c r="AG377" i="1"/>
  <c r="AA377" i="1"/>
  <c r="AG339" i="1"/>
  <c r="AA339" i="1"/>
  <c r="AG376" i="1"/>
  <c r="AA376" i="1"/>
  <c r="AG338" i="1"/>
  <c r="AA338" i="1"/>
  <c r="AG375" i="1"/>
  <c r="AA375" i="1"/>
  <c r="AG337" i="1"/>
  <c r="AA337" i="1"/>
  <c r="AG374" i="1"/>
  <c r="AA374" i="1"/>
  <c r="AG336" i="1"/>
  <c r="AA336" i="1"/>
  <c r="AG373" i="1"/>
  <c r="AA373" i="1"/>
  <c r="AG335" i="1"/>
  <c r="AA335" i="1"/>
  <c r="AG372" i="1"/>
  <c r="AA372" i="1"/>
  <c r="AG334" i="1"/>
  <c r="AA334" i="1"/>
  <c r="AG371" i="1"/>
  <c r="AA371" i="1"/>
  <c r="AG333" i="1"/>
  <c r="AA333" i="1"/>
  <c r="AG370" i="1"/>
  <c r="AA370" i="1"/>
  <c r="AG332" i="1"/>
  <c r="AA332" i="1"/>
  <c r="AG369" i="1"/>
  <c r="AA369" i="1"/>
  <c r="AG331" i="1"/>
  <c r="AA331" i="1"/>
  <c r="AG368" i="1"/>
  <c r="AA368" i="1"/>
  <c r="AG330" i="1"/>
  <c r="AA330" i="1"/>
  <c r="AG367" i="1"/>
  <c r="AA367" i="1"/>
  <c r="AG329" i="1"/>
  <c r="AA329" i="1"/>
  <c r="AG366" i="1"/>
  <c r="AA366" i="1"/>
  <c r="AG328" i="1"/>
  <c r="AA328" i="1"/>
  <c r="AG365" i="1"/>
  <c r="AA365" i="1"/>
  <c r="AG327" i="1"/>
  <c r="AA327" i="1"/>
  <c r="AG364" i="1"/>
  <c r="AA364" i="1"/>
  <c r="AG326" i="1"/>
  <c r="AA326" i="1"/>
  <c r="AG363" i="1"/>
  <c r="AA363" i="1"/>
  <c r="AG325" i="1"/>
  <c r="AA325" i="1"/>
  <c r="AG362" i="1"/>
  <c r="AA362" i="1"/>
  <c r="AG324" i="1"/>
  <c r="AA324" i="1"/>
  <c r="AG361" i="1"/>
  <c r="AA361" i="1"/>
  <c r="AG323" i="1"/>
  <c r="AA323" i="1"/>
  <c r="AG360" i="1"/>
  <c r="AA360" i="1"/>
  <c r="AG322" i="1"/>
  <c r="AA322" i="1"/>
  <c r="AG359" i="1"/>
  <c r="AA359" i="1"/>
  <c r="AG321" i="1"/>
  <c r="AA321" i="1"/>
  <c r="AG358" i="1"/>
  <c r="AA358" i="1"/>
  <c r="AG320" i="1"/>
  <c r="AA320" i="1"/>
  <c r="AG357" i="1"/>
  <c r="AG319" i="1"/>
  <c r="AA319" i="1"/>
  <c r="AG356" i="1"/>
  <c r="AA356" i="1"/>
  <c r="AG318" i="1"/>
  <c r="AA318" i="1"/>
  <c r="AG355" i="1"/>
  <c r="AA355" i="1"/>
  <c r="AG317" i="1"/>
  <c r="AA317" i="1"/>
  <c r="AG354" i="1"/>
  <c r="AA354" i="1"/>
  <c r="AG316" i="1"/>
  <c r="AA316" i="1"/>
  <c r="AG353" i="1"/>
  <c r="AA353" i="1"/>
  <c r="AG315" i="1"/>
  <c r="AA315" i="1"/>
  <c r="AG352" i="1"/>
  <c r="AA352" i="1"/>
  <c r="AG314" i="1"/>
  <c r="AA314" i="1"/>
  <c r="AG351" i="1"/>
  <c r="AA351" i="1"/>
  <c r="AG313" i="1"/>
  <c r="AA313" i="1"/>
  <c r="AG350" i="1"/>
  <c r="AA350" i="1"/>
  <c r="AG312" i="1"/>
  <c r="AA312" i="1"/>
  <c r="AG349" i="1"/>
  <c r="AA349" i="1"/>
  <c r="AG311" i="1"/>
  <c r="AA311" i="1"/>
  <c r="AG348" i="1"/>
  <c r="AA348" i="1"/>
  <c r="AG310" i="1"/>
  <c r="AA310" i="1"/>
  <c r="AG347" i="1"/>
  <c r="AA347" i="1"/>
  <c r="AG772" i="1"/>
  <c r="AA772" i="1"/>
  <c r="AG232" i="1"/>
  <c r="AA232" i="1"/>
  <c r="AG274" i="1"/>
  <c r="AA274" i="1"/>
  <c r="AG231" i="1"/>
  <c r="AA231" i="1"/>
  <c r="AG273" i="1"/>
  <c r="AA273" i="1"/>
  <c r="AG230" i="1"/>
  <c r="AA230" i="1"/>
  <c r="AG272" i="1"/>
  <c r="AA272" i="1"/>
  <c r="AG229" i="1"/>
  <c r="AA229" i="1"/>
  <c r="AG271" i="1"/>
  <c r="AA271" i="1"/>
  <c r="AG228" i="1"/>
  <c r="AA228" i="1"/>
  <c r="AG270" i="1"/>
  <c r="AA270" i="1"/>
  <c r="AG227" i="1"/>
  <c r="AA227" i="1"/>
  <c r="AG269" i="1"/>
  <c r="AA269" i="1"/>
  <c r="AG226" i="1"/>
  <c r="AA226" i="1"/>
  <c r="AG268" i="1"/>
  <c r="AA268" i="1"/>
  <c r="AG225" i="1"/>
  <c r="AA225" i="1"/>
  <c r="AG267" i="1"/>
  <c r="AA267" i="1"/>
  <c r="AG224" i="1"/>
  <c r="AA224" i="1"/>
  <c r="AG266" i="1"/>
  <c r="AA266" i="1"/>
  <c r="AG223" i="1"/>
  <c r="AA223" i="1"/>
  <c r="AG265" i="1"/>
  <c r="AA265" i="1"/>
  <c r="AG222" i="1"/>
  <c r="AA222" i="1"/>
  <c r="AG264" i="1"/>
  <c r="AA264" i="1"/>
  <c r="AG221" i="1"/>
  <c r="AA221" i="1"/>
  <c r="AG263" i="1"/>
  <c r="AA263" i="1"/>
  <c r="AG220" i="1"/>
  <c r="AA220" i="1"/>
  <c r="AG262" i="1"/>
  <c r="AA262" i="1"/>
  <c r="AG219" i="1"/>
  <c r="AA219" i="1"/>
  <c r="AG261" i="1"/>
  <c r="AA261" i="1"/>
  <c r="AG218" i="1"/>
  <c r="AA218" i="1"/>
  <c r="AG260" i="1"/>
  <c r="AA260" i="1"/>
  <c r="AG217" i="1"/>
  <c r="AA217" i="1"/>
  <c r="AG259" i="1"/>
  <c r="AA259" i="1"/>
  <c r="AG216" i="1"/>
  <c r="AA216" i="1"/>
  <c r="AG258" i="1"/>
  <c r="AA258" i="1"/>
  <c r="AG215" i="1"/>
  <c r="AA215" i="1"/>
  <c r="AG257" i="1"/>
  <c r="AA257" i="1"/>
  <c r="AG214" i="1"/>
  <c r="AA214" i="1"/>
  <c r="AG256" i="1"/>
  <c r="AA256" i="1"/>
  <c r="AG213" i="1"/>
  <c r="AA213" i="1"/>
  <c r="AG255" i="1"/>
  <c r="AA255" i="1"/>
  <c r="AG212" i="1"/>
  <c r="AA212" i="1"/>
  <c r="AG254" i="1"/>
  <c r="AA254" i="1"/>
  <c r="AG211" i="1"/>
  <c r="AA211" i="1"/>
  <c r="AG253" i="1"/>
  <c r="AA253" i="1"/>
  <c r="AG210" i="1"/>
  <c r="AA210" i="1"/>
  <c r="AG252" i="1"/>
  <c r="AA252" i="1"/>
  <c r="AG209" i="1"/>
  <c r="AA209" i="1"/>
  <c r="AG251" i="1"/>
  <c r="AA251" i="1"/>
  <c r="AG208" i="1"/>
  <c r="AA208" i="1"/>
  <c r="AG250" i="1"/>
  <c r="AA250" i="1"/>
  <c r="AG207" i="1"/>
  <c r="AA207" i="1"/>
  <c r="AG249" i="1"/>
  <c r="AA249" i="1"/>
  <c r="AG206" i="1"/>
  <c r="AA206" i="1"/>
  <c r="AG248" i="1"/>
  <c r="AA248" i="1"/>
  <c r="AG205" i="1"/>
  <c r="AA205" i="1"/>
  <c r="AG247" i="1"/>
  <c r="AA247" i="1"/>
  <c r="AG204" i="1"/>
  <c r="AA204" i="1"/>
  <c r="AG246" i="1"/>
  <c r="AA246" i="1"/>
  <c r="AG203" i="1"/>
  <c r="AA203" i="1"/>
  <c r="AG245" i="1"/>
  <c r="AA245" i="1"/>
  <c r="AG202" i="1"/>
  <c r="AA202" i="1"/>
  <c r="AG244" i="1"/>
  <c r="AA244" i="1"/>
  <c r="AG201" i="1"/>
  <c r="AA201" i="1"/>
  <c r="AG243" i="1"/>
  <c r="AA243" i="1"/>
  <c r="AG200" i="1"/>
  <c r="AA200" i="1"/>
  <c r="AG242" i="1"/>
  <c r="AA242" i="1"/>
  <c r="AI913" i="1" l="1"/>
  <c r="AK913" i="1" s="1"/>
  <c r="AL913" i="1" s="1"/>
  <c r="AN913" i="1" s="1"/>
  <c r="AO913" i="1" s="1"/>
  <c r="AI912" i="1"/>
  <c r="AK912" i="1" s="1"/>
  <c r="AL912" i="1" s="1"/>
  <c r="AN912" i="1" s="1"/>
  <c r="AO912" i="1" s="1"/>
  <c r="AI911" i="1"/>
  <c r="AK911" i="1" s="1"/>
  <c r="AL911" i="1" s="1"/>
  <c r="AN911" i="1" s="1"/>
  <c r="AO911" i="1" s="1"/>
  <c r="AI910" i="1"/>
  <c r="AK910" i="1" s="1"/>
  <c r="AL910" i="1" s="1"/>
  <c r="AN910" i="1" s="1"/>
  <c r="AO910" i="1" s="1"/>
  <c r="AG971" i="1" l="1"/>
  <c r="AG977" i="1"/>
  <c r="AG970" i="1"/>
  <c r="AG969" i="1"/>
  <c r="AG968" i="1"/>
  <c r="AG967" i="1"/>
  <c r="AG966" i="1"/>
  <c r="AG965" i="1"/>
  <c r="AG964" i="1"/>
  <c r="AG963" i="1"/>
  <c r="AG962" i="1"/>
  <c r="AG961" i="1"/>
  <c r="AG960" i="1"/>
  <c r="AG959" i="1"/>
  <c r="AG958" i="1"/>
  <c r="AG957" i="1"/>
  <c r="E9" i="7" l="1"/>
  <c r="AA889" i="1" l="1"/>
  <c r="AG889" i="1" s="1"/>
  <c r="D10" i="7"/>
  <c r="E10" i="7"/>
  <c r="E11" i="7" s="1"/>
  <c r="AG299" i="1"/>
  <c r="G10" i="7"/>
  <c r="AG954" i="1"/>
  <c r="AG952" i="1"/>
  <c r="AG956" i="1"/>
  <c r="AG955" i="1"/>
  <c r="AG953" i="1"/>
  <c r="D9" i="7"/>
  <c r="F9" i="7" s="1"/>
  <c r="G9" i="7"/>
  <c r="AG1145" i="1"/>
  <c r="AG942" i="1"/>
  <c r="AG972" i="1"/>
  <c r="AG1044" i="1"/>
  <c r="AG1043" i="1"/>
  <c r="AG1042" i="1"/>
  <c r="AG1041" i="1"/>
  <c r="AG590" i="1"/>
  <c r="AG1040" i="1"/>
  <c r="AG1039" i="1"/>
  <c r="AG1038" i="1"/>
  <c r="AG1037" i="1"/>
  <c r="AG1120" i="1"/>
  <c r="AG1057" i="1"/>
  <c r="AG199" i="1"/>
  <c r="AG241" i="1"/>
  <c r="AG194" i="1"/>
  <c r="AG236" i="1"/>
  <c r="AG1034" i="1"/>
  <c r="AG198" i="1"/>
  <c r="AG240" i="1"/>
  <c r="AG193" i="1"/>
  <c r="AG235" i="1"/>
  <c r="AG1033" i="1"/>
  <c r="AG197" i="1"/>
  <c r="AG1032" i="1"/>
  <c r="AG1031" i="1"/>
  <c r="AG664" i="1"/>
  <c r="AG1030" i="1"/>
  <c r="AG1029" i="1"/>
  <c r="AG196" i="1"/>
  <c r="AG238" i="1"/>
  <c r="AG1028" i="1"/>
  <c r="AG308" i="1"/>
  <c r="AG192" i="1"/>
  <c r="AG234" i="1"/>
  <c r="AG1027" i="1"/>
  <c r="AG663" i="1"/>
  <c r="AG195" i="1"/>
  <c r="AG237" i="1"/>
  <c r="AG191" i="1"/>
  <c r="AG233" i="1"/>
  <c r="AG1026" i="1"/>
  <c r="AG1025" i="1"/>
  <c r="AG1023" i="1"/>
  <c r="AG662" i="1"/>
  <c r="AG1024" i="1"/>
  <c r="D16" i="5"/>
  <c r="D17" i="5"/>
  <c r="D18" i="5"/>
  <c r="D19" i="5"/>
  <c r="D20" i="5"/>
  <c r="D21" i="5"/>
  <c r="D22" i="5"/>
  <c r="D23" i="5"/>
  <c r="D28" i="5"/>
  <c r="D29" i="5"/>
  <c r="D30" i="5"/>
  <c r="D31" i="5"/>
  <c r="D32" i="5"/>
  <c r="D33" i="5"/>
  <c r="D34" i="5"/>
  <c r="AG1103" i="1"/>
  <c r="AG1035" i="1"/>
  <c r="AG1117" i="1"/>
  <c r="AG1094" i="1"/>
  <c r="AG1093" i="1"/>
  <c r="AG1092" i="1"/>
  <c r="AG1063" i="1"/>
  <c r="AG1119" i="1"/>
  <c r="AG1118" i="1"/>
  <c r="AG1106" i="1"/>
  <c r="AG1102" i="1"/>
  <c r="AG1101" i="1"/>
  <c r="AG1099" i="1"/>
  <c r="AG1116" i="1"/>
  <c r="AG1091" i="1"/>
  <c r="AG1115" i="1"/>
  <c r="AG1085" i="1"/>
  <c r="AG1084" i="1"/>
  <c r="AG1082" i="1"/>
  <c r="AG303" i="1"/>
  <c r="AG1080" i="1"/>
  <c r="AG1079" i="1"/>
  <c r="AG1076" i="1"/>
  <c r="AG1075" i="1"/>
  <c r="AG1112" i="1"/>
  <c r="AG1111" i="1"/>
  <c r="AG1110" i="1"/>
  <c r="AG1072" i="1"/>
  <c r="AG1071" i="1"/>
  <c r="AG1109" i="1"/>
  <c r="AG1074" i="1"/>
  <c r="AG1073" i="1"/>
  <c r="AG1108" i="1"/>
  <c r="AG1069" i="1"/>
  <c r="AG1064" i="1"/>
  <c r="AG1055" i="1"/>
  <c r="AG1054" i="1"/>
  <c r="AG1053" i="1"/>
  <c r="AG1049" i="1"/>
  <c r="AG1048" i="1"/>
  <c r="AG1068" i="1"/>
  <c r="AG1098" i="1"/>
  <c r="AG1090" i="1"/>
  <c r="AG1086" i="1"/>
  <c r="AG1067" i="1"/>
  <c r="AG1066" i="1"/>
  <c r="AG1062" i="1"/>
  <c r="AG770" i="1"/>
  <c r="AG769" i="1"/>
  <c r="AG1047" i="1"/>
  <c r="AG1105" i="1"/>
  <c r="AG1036" i="1"/>
  <c r="AG1078" i="1"/>
  <c r="AG1056" i="1"/>
  <c r="AG1152" i="1"/>
  <c r="AG1144" i="1"/>
  <c r="AG177" i="1"/>
  <c r="AG1107" i="1"/>
  <c r="AG1004" i="1"/>
  <c r="AG174" i="1"/>
  <c r="AG173" i="1"/>
  <c r="AG1124" i="1"/>
  <c r="AG1002" i="1"/>
  <c r="AG170" i="1"/>
  <c r="AG1046" i="1"/>
  <c r="AG979" i="1"/>
  <c r="D50" i="5"/>
  <c r="D51" i="5"/>
  <c r="D52" i="5"/>
  <c r="D53" i="5"/>
  <c r="D54" i="5"/>
  <c r="D55" i="5"/>
  <c r="D56" i="5"/>
  <c r="AG1058" i="1"/>
  <c r="AG980" i="1"/>
  <c r="AG1089" i="1"/>
  <c r="AG1087" i="1"/>
  <c r="AG1060" i="1"/>
  <c r="AG941" i="1"/>
  <c r="AG1123" i="1"/>
  <c r="AG1045" i="1"/>
  <c r="AG1100" i="1"/>
  <c r="AG978" i="1"/>
  <c r="AG1088" i="1"/>
  <c r="AG176" i="1"/>
  <c r="AG1018" i="1"/>
  <c r="AG1061" i="1"/>
  <c r="AG1143" i="1"/>
  <c r="AG1142" i="1"/>
  <c r="AG1141" i="1"/>
  <c r="AG940" i="1"/>
  <c r="AG1122" i="1"/>
  <c r="AG1017" i="1"/>
  <c r="AG1000" i="1"/>
  <c r="AG1001" i="1"/>
  <c r="AG995" i="1"/>
  <c r="AG1140" i="1"/>
  <c r="AG1139" i="1"/>
  <c r="AG936" i="1"/>
  <c r="AG994" i="1"/>
  <c r="AG976" i="1"/>
  <c r="AG975" i="1"/>
  <c r="AG993" i="1"/>
  <c r="AG175" i="1"/>
  <c r="AG1097" i="1"/>
  <c r="AG984" i="1"/>
  <c r="AG974" i="1"/>
  <c r="AG983" i="1"/>
  <c r="AG973" i="1"/>
  <c r="AG999" i="1"/>
  <c r="AG1015" i="1"/>
  <c r="AG992" i="1"/>
  <c r="AG1096" i="1"/>
  <c r="AG1095" i="1"/>
  <c r="AG1083" i="1"/>
  <c r="AG991" i="1"/>
  <c r="AG172" i="1"/>
  <c r="AG1138" i="1"/>
  <c r="AG1137" i="1"/>
  <c r="AG1136" i="1"/>
  <c r="AG939" i="1"/>
  <c r="AG1135" i="1"/>
  <c r="AG1134" i="1"/>
  <c r="AG1133" i="1"/>
  <c r="AG1151" i="1"/>
  <c r="AG1132" i="1"/>
  <c r="AG1131" i="1"/>
  <c r="AG1130" i="1"/>
  <c r="AG1129" i="1"/>
  <c r="AG1128" i="1"/>
  <c r="AG1150" i="1"/>
  <c r="AG1127" i="1"/>
  <c r="AG937" i="1"/>
  <c r="AG938" i="1"/>
  <c r="AG1147" i="1"/>
  <c r="AG998" i="1"/>
  <c r="AG997" i="1"/>
  <c r="AG1059" i="1"/>
  <c r="AG1104" i="1"/>
  <c r="AG1114" i="1"/>
  <c r="AG1012" i="1"/>
  <c r="AG1052" i="1"/>
  <c r="AG1051" i="1"/>
  <c r="AG1022" i="1"/>
  <c r="AG1021" i="1"/>
  <c r="AG1011" i="1"/>
  <c r="AG1010" i="1"/>
  <c r="AG1113" i="1"/>
  <c r="AG1050" i="1"/>
  <c r="AG1126" i="1"/>
  <c r="AG167" i="1"/>
  <c r="AG166" i="1"/>
  <c r="AG165" i="1"/>
  <c r="AG164" i="1"/>
  <c r="AG159" i="1"/>
  <c r="AG163" i="1"/>
  <c r="AG162" i="1"/>
  <c r="AG161" i="1"/>
  <c r="AG160" i="1"/>
  <c r="D39" i="5"/>
  <c r="D40" i="5"/>
  <c r="D41" i="5"/>
  <c r="D42" i="5"/>
  <c r="D43" i="5"/>
  <c r="D44" i="5"/>
  <c r="D45" i="5"/>
  <c r="AG1125" i="1"/>
  <c r="AG1070" i="1"/>
  <c r="AG1020" i="1"/>
  <c r="AG302" i="1"/>
  <c r="AG989" i="1"/>
  <c r="AG1016" i="1"/>
  <c r="AG1014" i="1"/>
  <c r="AG1013" i="1"/>
  <c r="AG171" i="1"/>
  <c r="AG169" i="1"/>
  <c r="AG168" i="1"/>
  <c r="AG1009" i="1"/>
  <c r="AG1008" i="1"/>
  <c r="AG1007" i="1"/>
  <c r="AG1019" i="1"/>
  <c r="AG1005" i="1"/>
  <c r="AG1149" i="1"/>
  <c r="AG1006" i="1"/>
  <c r="AG1146" i="1"/>
  <c r="AG1077" i="1"/>
  <c r="AG987" i="1"/>
  <c r="AG1003" i="1"/>
  <c r="AG1065" i="1"/>
  <c r="AG996" i="1"/>
  <c r="AG986" i="1"/>
  <c r="AG990" i="1"/>
  <c r="AG1148" i="1"/>
  <c r="AG988" i="1"/>
  <c r="AG981" i="1"/>
  <c r="AG985" i="1"/>
  <c r="AG982" i="1"/>
  <c r="AG1121" i="1"/>
  <c r="AG935" i="1"/>
  <c r="AG934" i="1"/>
  <c r="AG418" i="1"/>
  <c r="AG933" i="1"/>
  <c r="AG932" i="1"/>
  <c r="AG931" i="1"/>
  <c r="AG930" i="1"/>
  <c r="AG929" i="1"/>
  <c r="AG928" i="1"/>
  <c r="AG927" i="1"/>
  <c r="AG926" i="1"/>
  <c r="AG925" i="1"/>
  <c r="AG924" i="1"/>
  <c r="AG923" i="1"/>
  <c r="AG922" i="1"/>
  <c r="AG309" i="1"/>
  <c r="AG307" i="1"/>
  <c r="AG306" i="1"/>
  <c r="AG305" i="1"/>
  <c r="AG304" i="1"/>
  <c r="AG301" i="1"/>
  <c r="AG300" i="1"/>
  <c r="AG298" i="1"/>
  <c r="AG297" i="1"/>
  <c r="AG296" i="1"/>
  <c r="AG295" i="1"/>
  <c r="AG294" i="1"/>
  <c r="AG293" i="1"/>
  <c r="AG292" i="1"/>
  <c r="AG291" i="1"/>
  <c r="AG290" i="1"/>
  <c r="AG289" i="1"/>
  <c r="AG288" i="1"/>
  <c r="AG287" i="1"/>
  <c r="AG286" i="1"/>
  <c r="AG285" i="1"/>
  <c r="AG284" i="1"/>
  <c r="AG283" i="1"/>
  <c r="AG282" i="1"/>
  <c r="AG281" i="1"/>
  <c r="AG280" i="1"/>
  <c r="AG279" i="1"/>
  <c r="AG278" i="1"/>
  <c r="AG277" i="1"/>
  <c r="AG276" i="1"/>
  <c r="AG275" i="1"/>
  <c r="AG731" i="1"/>
  <c r="AG730" i="1"/>
  <c r="AG729" i="1"/>
  <c r="AG728" i="1"/>
  <c r="AG727" i="1"/>
  <c r="AG726" i="1"/>
  <c r="AG725" i="1"/>
  <c r="AG724" i="1"/>
  <c r="AG723" i="1"/>
  <c r="AG722" i="1"/>
  <c r="AG721" i="1"/>
  <c r="AG720" i="1"/>
  <c r="AG719" i="1"/>
  <c r="AG718" i="1"/>
  <c r="AG717" i="1"/>
  <c r="AG716" i="1"/>
  <c r="AG715" i="1"/>
  <c r="AG714" i="1"/>
  <c r="AG713" i="1"/>
  <c r="AG712" i="1"/>
  <c r="AG711" i="1"/>
  <c r="AG710" i="1"/>
  <c r="AG709" i="1"/>
  <c r="AG661" i="1"/>
  <c r="AG658" i="1"/>
  <c r="AG660" i="1"/>
  <c r="AG657" i="1"/>
  <c r="AG659" i="1"/>
  <c r="AG656" i="1"/>
  <c r="AG810" i="1"/>
  <c r="AG804" i="1"/>
  <c r="AG825" i="1"/>
  <c r="AG790" i="1"/>
  <c r="AG809" i="1"/>
  <c r="AG803" i="1"/>
  <c r="AG824" i="1"/>
  <c r="AG802" i="1"/>
  <c r="AG823" i="1"/>
  <c r="AG801" i="1"/>
  <c r="AG822" i="1"/>
  <c r="AG789" i="1"/>
  <c r="AG821" i="1"/>
  <c r="AG808" i="1"/>
  <c r="AG784" i="1"/>
  <c r="AG807" i="1"/>
  <c r="AG788" i="1"/>
  <c r="AG806" i="1"/>
  <c r="AG805" i="1"/>
  <c r="AG783" i="1"/>
  <c r="AG800" i="1"/>
  <c r="AG820" i="1"/>
  <c r="AG799" i="1"/>
  <c r="AG819" i="1"/>
  <c r="AG787" i="1"/>
  <c r="AG818" i="1"/>
  <c r="AG786" i="1"/>
  <c r="AG817" i="1"/>
  <c r="AG798" i="1"/>
  <c r="AG816" i="1"/>
  <c r="AG797" i="1"/>
  <c r="AG815" i="1"/>
  <c r="AG796" i="1"/>
  <c r="AG814" i="1"/>
  <c r="AG795" i="1"/>
  <c r="AG813" i="1"/>
  <c r="AG785" i="1"/>
  <c r="AG812" i="1"/>
  <c r="AG794" i="1"/>
  <c r="AG811" i="1"/>
  <c r="AG66" i="1"/>
  <c r="AG65" i="1"/>
  <c r="AG64" i="1"/>
  <c r="AG157" i="1"/>
  <c r="AG156" i="1"/>
  <c r="AG155" i="1"/>
  <c r="AG154" i="1"/>
  <c r="AG59" i="1"/>
  <c r="AG58" i="1"/>
  <c r="AG57" i="1"/>
  <c r="AG56" i="1"/>
  <c r="AG55" i="1"/>
  <c r="AG54" i="1"/>
  <c r="AG53" i="1"/>
  <c r="AG52" i="1"/>
  <c r="AG51" i="1"/>
  <c r="AG23" i="1"/>
  <c r="AG22" i="1"/>
  <c r="AG21" i="1"/>
  <c r="AG20" i="1"/>
  <c r="AG19" i="1"/>
  <c r="AG18" i="1"/>
  <c r="AG17" i="1"/>
  <c r="AG16" i="1"/>
  <c r="AG50" i="1"/>
  <c r="AG49" i="1"/>
  <c r="AG48" i="1"/>
  <c r="AG158" i="1"/>
  <c r="AG150" i="1"/>
  <c r="AG153" i="1"/>
  <c r="AG152" i="1"/>
  <c r="AG149" i="1"/>
  <c r="AG477" i="1"/>
  <c r="AG476" i="1"/>
  <c r="AG475" i="1"/>
  <c r="AG589" i="1"/>
  <c r="AG552" i="1"/>
  <c r="AG624" i="1"/>
  <c r="AG588" i="1"/>
  <c r="AG587" i="1"/>
  <c r="AG586" i="1"/>
  <c r="AG554" i="1"/>
  <c r="AG585" i="1"/>
  <c r="AG584" i="1"/>
  <c r="AG583" i="1"/>
  <c r="AG582" i="1"/>
  <c r="AG581" i="1"/>
  <c r="AG580" i="1"/>
  <c r="AG579" i="1"/>
  <c r="AG578" i="1"/>
  <c r="AG577" i="1"/>
  <c r="AG576" i="1"/>
  <c r="AG575" i="1"/>
  <c r="AG574" i="1"/>
  <c r="AG573" i="1"/>
  <c r="AG572" i="1"/>
  <c r="AG571" i="1"/>
  <c r="AG570" i="1"/>
  <c r="AG569" i="1"/>
  <c r="AG568" i="1"/>
  <c r="AG567" i="1"/>
  <c r="AG566" i="1"/>
  <c r="AG565" i="1"/>
  <c r="AG564" i="1"/>
  <c r="AG622" i="1"/>
  <c r="AG563" i="1"/>
  <c r="AG562" i="1"/>
  <c r="AG474" i="1"/>
  <c r="AG473" i="1"/>
  <c r="AG472" i="1"/>
  <c r="AG471" i="1"/>
  <c r="AG470" i="1"/>
  <c r="AG561" i="1"/>
  <c r="AG560" i="1"/>
  <c r="AG553" i="1"/>
  <c r="AG559" i="1"/>
  <c r="AG555" i="1"/>
  <c r="AG551" i="1"/>
  <c r="AG623" i="1"/>
  <c r="AG558" i="1"/>
  <c r="AG625" i="1"/>
  <c r="AG469" i="1"/>
  <c r="AG557" i="1"/>
  <c r="AG556" i="1"/>
  <c r="AG148" i="1"/>
  <c r="AG621" i="1"/>
  <c r="AG147" i="1"/>
  <c r="AG151" i="1"/>
  <c r="AG626" i="1"/>
  <c r="AG146" i="1"/>
  <c r="AG1153" i="1"/>
  <c r="AG870" i="1"/>
  <c r="AG774" i="1"/>
  <c r="AG387" i="1"/>
  <c r="AG386" i="1"/>
  <c r="AG768" i="1"/>
  <c r="AG139" i="1"/>
  <c r="AG142" i="1"/>
  <c r="AG869" i="1"/>
  <c r="AG773" i="1"/>
  <c r="AG385" i="1"/>
  <c r="AG135" i="1"/>
  <c r="AG384" i="1"/>
  <c r="AG141" i="1"/>
  <c r="AG140" i="1"/>
  <c r="AG144" i="1"/>
  <c r="AG143" i="1"/>
  <c r="AG138" i="1"/>
  <c r="AG145" i="1"/>
  <c r="AG73" i="1"/>
  <c r="AG72" i="1"/>
  <c r="AG63" i="1"/>
  <c r="AG62" i="1"/>
  <c r="AG61" i="1"/>
  <c r="AG60" i="1"/>
  <c r="AG71" i="1"/>
  <c r="AG70" i="1"/>
  <c r="AG69" i="1"/>
  <c r="AG68" i="1"/>
  <c r="AG67" i="1"/>
  <c r="AG77" i="1"/>
  <c r="AG76" i="1"/>
  <c r="AG75" i="1"/>
  <c r="AG74" i="1"/>
  <c r="D14" i="7"/>
  <c r="AE1058" i="1"/>
  <c r="AE980" i="1"/>
  <c r="AN390" i="1"/>
  <c r="AO390" i="1" s="1"/>
  <c r="AI134" i="1"/>
  <c r="AK134" i="1" s="1"/>
  <c r="AL134" i="1" s="1"/>
  <c r="AN134" i="1" s="1"/>
  <c r="AO134" i="1" s="1"/>
  <c r="AI117" i="1"/>
  <c r="AK117" i="1" s="1"/>
  <c r="AL117" i="1" s="1"/>
  <c r="AN117" i="1" s="1"/>
  <c r="AO117" i="1" s="1"/>
  <c r="AI126" i="1"/>
  <c r="AK126" i="1" s="1"/>
  <c r="AL126" i="1" s="1"/>
  <c r="AN126" i="1" s="1"/>
  <c r="AO126" i="1" s="1"/>
  <c r="AE590" i="1"/>
  <c r="AA590" i="1"/>
  <c r="AA96" i="1"/>
  <c r="AG96" i="1" s="1"/>
  <c r="AA95" i="1"/>
  <c r="AG95" i="1" s="1"/>
  <c r="AA102" i="1"/>
  <c r="AG102" i="1" s="1"/>
  <c r="AA112" i="1"/>
  <c r="AG112" i="1" s="1"/>
  <c r="AA81" i="1"/>
  <c r="AG81" i="1" s="1"/>
  <c r="AA87" i="1"/>
  <c r="AG87" i="1" s="1"/>
  <c r="AA86" i="1"/>
  <c r="AG86" i="1" s="1"/>
  <c r="AA111" i="1"/>
  <c r="AG111" i="1" s="1"/>
  <c r="AA101" i="1"/>
  <c r="AG101" i="1" s="1"/>
  <c r="AA100" i="1"/>
  <c r="AG100" i="1" s="1"/>
  <c r="AA110" i="1"/>
  <c r="AG110" i="1" s="1"/>
  <c r="AA109" i="1"/>
  <c r="AG109" i="1" s="1"/>
  <c r="AA85" i="1"/>
  <c r="AG85" i="1" s="1"/>
  <c r="AA108" i="1"/>
  <c r="AG108" i="1" s="1"/>
  <c r="AA107" i="1"/>
  <c r="AG107" i="1" s="1"/>
  <c r="AA80" i="1"/>
  <c r="AG80" i="1" s="1"/>
  <c r="AA106" i="1"/>
  <c r="AG106" i="1" s="1"/>
  <c r="AA99" i="1"/>
  <c r="AG99" i="1" s="1"/>
  <c r="AA105" i="1"/>
  <c r="AG105" i="1" s="1"/>
  <c r="AA79" i="1"/>
  <c r="AG79" i="1" s="1"/>
  <c r="AA98" i="1"/>
  <c r="AG98" i="1" s="1"/>
  <c r="AA84" i="1"/>
  <c r="AG84" i="1" s="1"/>
  <c r="AA83" i="1"/>
  <c r="AG83" i="1" s="1"/>
  <c r="AA104" i="1"/>
  <c r="AG104" i="1" s="1"/>
  <c r="AA103" i="1"/>
  <c r="AG103" i="1" s="1"/>
  <c r="AA94" i="1"/>
  <c r="AG94" i="1" s="1"/>
  <c r="AA93" i="1"/>
  <c r="AG93" i="1" s="1"/>
  <c r="AA82" i="1"/>
  <c r="AG82" i="1" s="1"/>
  <c r="AI132" i="1"/>
  <c r="AK132" i="1" s="1"/>
  <c r="AL132" i="1" s="1"/>
  <c r="AN132" i="1" s="1"/>
  <c r="AO132" i="1" s="1"/>
  <c r="AI124" i="1"/>
  <c r="AK124" i="1" s="1"/>
  <c r="AL124" i="1" s="1"/>
  <c r="AN124" i="1" s="1"/>
  <c r="AO124" i="1" s="1"/>
  <c r="AI123" i="1"/>
  <c r="AK123" i="1" s="1"/>
  <c r="AL123" i="1" s="1"/>
  <c r="AN123" i="1" s="1"/>
  <c r="AO123" i="1" s="1"/>
  <c r="AI130" i="1"/>
  <c r="AK130" i="1" s="1"/>
  <c r="AL130" i="1" s="1"/>
  <c r="AN130" i="1" s="1"/>
  <c r="AO130" i="1" s="1"/>
  <c r="AI129" i="1"/>
  <c r="AK129" i="1" s="1"/>
  <c r="AL129" i="1" s="1"/>
  <c r="AN129" i="1" s="1"/>
  <c r="AO129" i="1" s="1"/>
  <c r="AI128" i="1"/>
  <c r="AK128" i="1" s="1"/>
  <c r="AL128" i="1" s="1"/>
  <c r="AN128" i="1" s="1"/>
  <c r="AO128" i="1" s="1"/>
  <c r="AI127" i="1"/>
  <c r="AK127" i="1" s="1"/>
  <c r="AL127" i="1" s="1"/>
  <c r="AN127" i="1" s="1"/>
  <c r="AO127" i="1" s="1"/>
  <c r="AI120" i="1"/>
  <c r="AK120" i="1" s="1"/>
  <c r="AL120" i="1" s="1"/>
  <c r="AN120" i="1" s="1"/>
  <c r="AO120" i="1" s="1"/>
  <c r="AI137" i="1"/>
  <c r="AK137" i="1" s="1"/>
  <c r="AL137" i="1" s="1"/>
  <c r="AN137" i="1" s="1"/>
  <c r="AO137" i="1" s="1"/>
  <c r="AI133" i="1"/>
  <c r="AK133" i="1" s="1"/>
  <c r="AL133" i="1" s="1"/>
  <c r="AN133" i="1" s="1"/>
  <c r="AO133" i="1" s="1"/>
  <c r="AI136" i="1"/>
  <c r="AK136" i="1" s="1"/>
  <c r="AL136" i="1" s="1"/>
  <c r="AN136" i="1" s="1"/>
  <c r="AO136" i="1" s="1"/>
  <c r="AI793" i="1"/>
  <c r="AK793" i="1" s="1"/>
  <c r="AL793" i="1" s="1"/>
  <c r="AN793" i="1" s="1"/>
  <c r="AO793" i="1" s="1"/>
  <c r="AI792" i="1"/>
  <c r="AK792" i="1" s="1"/>
  <c r="AL792" i="1" s="1"/>
  <c r="AN792" i="1" s="1"/>
  <c r="AO792" i="1" s="1"/>
  <c r="AI791" i="1"/>
  <c r="AK791" i="1" s="1"/>
  <c r="AL791" i="1" s="1"/>
  <c r="AN791" i="1" s="1"/>
  <c r="AO791" i="1" s="1"/>
  <c r="AI119" i="1"/>
  <c r="AK119" i="1" s="1"/>
  <c r="AL119" i="1" s="1"/>
  <c r="AN119" i="1" s="1"/>
  <c r="AO119" i="1" s="1"/>
  <c r="AI122" i="1"/>
  <c r="AK122" i="1" s="1"/>
  <c r="AL122" i="1" s="1"/>
  <c r="AN122" i="1" s="1"/>
  <c r="AO122" i="1" s="1"/>
  <c r="AI121" i="1"/>
  <c r="AK121" i="1" s="1"/>
  <c r="AL121" i="1" s="1"/>
  <c r="AN121" i="1" s="1"/>
  <c r="AO121" i="1" s="1"/>
  <c r="AI92" i="1"/>
  <c r="AK92" i="1" s="1"/>
  <c r="AL92" i="1" s="1"/>
  <c r="AN92" i="1" s="1"/>
  <c r="AO92" i="1" s="1"/>
  <c r="AI91" i="1"/>
  <c r="AK91" i="1" s="1"/>
  <c r="AL91" i="1" s="1"/>
  <c r="AN91" i="1" s="1"/>
  <c r="AO91" i="1" s="1"/>
  <c r="AI90" i="1"/>
  <c r="AK90" i="1" s="1"/>
  <c r="AL90" i="1" s="1"/>
  <c r="AN90" i="1" s="1"/>
  <c r="AO90" i="1" s="1"/>
  <c r="AI89" i="1"/>
  <c r="AK89" i="1" s="1"/>
  <c r="AL89" i="1" s="1"/>
  <c r="AN89" i="1" s="1"/>
  <c r="AO89" i="1" s="1"/>
  <c r="AI88" i="1"/>
  <c r="AK88" i="1" s="1"/>
  <c r="AL88" i="1" s="1"/>
  <c r="AN88" i="1" s="1"/>
  <c r="AO88" i="1" s="1"/>
  <c r="AI116" i="1"/>
  <c r="AK116" i="1" s="1"/>
  <c r="AL116" i="1" s="1"/>
  <c r="AN116" i="1" s="1"/>
  <c r="AO116" i="1" s="1"/>
  <c r="AI113" i="1"/>
  <c r="AK113" i="1" s="1"/>
  <c r="AL113" i="1" s="1"/>
  <c r="AN113" i="1" s="1"/>
  <c r="AO113" i="1" s="1"/>
  <c r="AI131" i="1"/>
  <c r="AK131" i="1" s="1"/>
  <c r="AL131" i="1" s="1"/>
  <c r="AN131" i="1" s="1"/>
  <c r="AO131" i="1" s="1"/>
  <c r="AI78" i="1"/>
  <c r="AK78" i="1" s="1"/>
  <c r="AL78" i="1" s="1"/>
  <c r="AN78" i="1" s="1"/>
  <c r="AO78" i="1" s="1"/>
  <c r="AI118" i="1"/>
  <c r="AK118" i="1" s="1"/>
  <c r="AL118" i="1" s="1"/>
  <c r="AN118" i="1" s="1"/>
  <c r="AO118" i="1" s="1"/>
  <c r="AI115" i="1"/>
  <c r="AK115" i="1" s="1"/>
  <c r="AL115" i="1" s="1"/>
  <c r="AN115" i="1" s="1"/>
  <c r="AO115" i="1" s="1"/>
  <c r="AI114" i="1"/>
  <c r="AK114" i="1" s="1"/>
  <c r="AL114" i="1" s="1"/>
  <c r="AN114" i="1" s="1"/>
  <c r="AO114" i="1" s="1"/>
  <c r="AI125" i="1"/>
  <c r="AK125" i="1" s="1"/>
  <c r="AL125" i="1" s="1"/>
  <c r="AN125" i="1" s="1"/>
  <c r="AO125" i="1" s="1"/>
  <c r="AI97" i="1"/>
  <c r="AK97" i="1" s="1"/>
  <c r="AL97" i="1" s="1"/>
  <c r="AN97" i="1" s="1"/>
  <c r="AO97" i="1" s="1"/>
  <c r="AI434" i="1"/>
  <c r="AK434" i="1" s="1"/>
  <c r="AL434" i="1" s="1"/>
  <c r="AN434" i="1" s="1"/>
  <c r="AO434" i="1" s="1"/>
  <c r="AI432" i="1"/>
  <c r="AK432" i="1" s="1"/>
  <c r="AL432" i="1" s="1"/>
  <c r="AN432" i="1" s="1"/>
  <c r="AO432" i="1" s="1"/>
  <c r="AI430" i="1"/>
  <c r="AK430" i="1" s="1"/>
  <c r="AL430" i="1" s="1"/>
  <c r="AN430" i="1" s="1"/>
  <c r="AO430" i="1" s="1"/>
  <c r="AI428" i="1"/>
  <c r="AK428" i="1" s="1"/>
  <c r="AL428" i="1" s="1"/>
  <c r="AN428" i="1" s="1"/>
  <c r="AO428" i="1" s="1"/>
  <c r="AI426" i="1"/>
  <c r="AK426" i="1" s="1"/>
  <c r="AL426" i="1" s="1"/>
  <c r="AN426" i="1" s="1"/>
  <c r="AO426" i="1" s="1"/>
  <c r="AI424" i="1"/>
  <c r="AK424" i="1" s="1"/>
  <c r="AL424" i="1" s="1"/>
  <c r="AN424" i="1" s="1"/>
  <c r="AO424" i="1" s="1"/>
  <c r="AI436" i="1"/>
  <c r="AK436" i="1" s="1"/>
  <c r="AL436" i="1" s="1"/>
  <c r="AN436" i="1" s="1"/>
  <c r="AO436" i="1" s="1"/>
  <c r="AI422" i="1"/>
  <c r="AK422" i="1" s="1"/>
  <c r="AL422" i="1" s="1"/>
  <c r="AN422" i="1" s="1"/>
  <c r="AO422" i="1" s="1"/>
  <c r="AI421" i="1"/>
  <c r="AK421" i="1" s="1"/>
  <c r="AL421" i="1" s="1"/>
  <c r="AN421" i="1" s="1"/>
  <c r="AO421" i="1" s="1"/>
  <c r="AI433" i="1"/>
  <c r="AK433" i="1" s="1"/>
  <c r="AL433" i="1" s="1"/>
  <c r="AN433" i="1" s="1"/>
  <c r="AO433" i="1" s="1"/>
  <c r="AI431" i="1"/>
  <c r="AK431" i="1" s="1"/>
  <c r="AL431" i="1" s="1"/>
  <c r="AN431" i="1" s="1"/>
  <c r="AO431" i="1" s="1"/>
  <c r="AI429" i="1"/>
  <c r="AK429" i="1" s="1"/>
  <c r="AL429" i="1" s="1"/>
  <c r="AN429" i="1" s="1"/>
  <c r="AO429" i="1" s="1"/>
  <c r="AI427" i="1"/>
  <c r="AK427" i="1" s="1"/>
  <c r="AL427" i="1" s="1"/>
  <c r="AN427" i="1" s="1"/>
  <c r="AO427" i="1" s="1"/>
  <c r="AI425" i="1"/>
  <c r="AK425" i="1" s="1"/>
  <c r="AL425" i="1" s="1"/>
  <c r="AN425" i="1" s="1"/>
  <c r="AO425" i="1" s="1"/>
  <c r="AI423" i="1"/>
  <c r="AK423" i="1" s="1"/>
  <c r="AL423" i="1" s="1"/>
  <c r="AN423" i="1" s="1"/>
  <c r="AO423" i="1" s="1"/>
  <c r="AI435" i="1"/>
  <c r="AK435" i="1" s="1"/>
  <c r="AL435" i="1" s="1"/>
  <c r="AN435" i="1" s="1"/>
  <c r="AO435" i="1" s="1"/>
  <c r="AI420" i="1"/>
  <c r="AK420" i="1" s="1"/>
  <c r="AL420" i="1" s="1"/>
  <c r="AN420" i="1" s="1"/>
  <c r="AO420" i="1" s="1"/>
  <c r="AK419" i="1"/>
  <c r="AL419" i="1" s="1"/>
  <c r="AN419" i="1" s="1"/>
  <c r="AO419" i="1" s="1"/>
  <c r="AI920" i="1"/>
  <c r="AK920" i="1" s="1"/>
  <c r="AL920" i="1" s="1"/>
  <c r="AN920" i="1" s="1"/>
  <c r="AO920" i="1" s="1"/>
  <c r="AI919" i="1"/>
  <c r="AK919" i="1" s="1"/>
  <c r="AL919" i="1" s="1"/>
  <c r="AN919" i="1" s="1"/>
  <c r="AO919" i="1" s="1"/>
  <c r="AI918" i="1"/>
  <c r="AK918" i="1" s="1"/>
  <c r="AL918" i="1" s="1"/>
  <c r="AN918" i="1" s="1"/>
  <c r="AO918" i="1" s="1"/>
  <c r="AI917" i="1"/>
  <c r="AK917" i="1" s="1"/>
  <c r="AL917" i="1" s="1"/>
  <c r="AN917" i="1" s="1"/>
  <c r="AO917" i="1" s="1"/>
  <c r="AI916" i="1"/>
  <c r="AK916" i="1" s="1"/>
  <c r="AL916" i="1" s="1"/>
  <c r="AN916" i="1" s="1"/>
  <c r="AO916" i="1" s="1"/>
  <c r="AI915" i="1"/>
  <c r="AK915" i="1" s="1"/>
  <c r="AL915" i="1" s="1"/>
  <c r="AN915" i="1" s="1"/>
  <c r="AO915" i="1" s="1"/>
  <c r="AI914" i="1"/>
  <c r="AK914" i="1" s="1"/>
  <c r="AL914" i="1" s="1"/>
  <c r="AN914" i="1" s="1"/>
  <c r="AO914" i="1" s="1"/>
  <c r="AI921" i="1"/>
  <c r="AK921" i="1" s="1"/>
  <c r="AL921" i="1" s="1"/>
  <c r="AN921" i="1" s="1"/>
  <c r="AO921" i="1" s="1"/>
  <c r="AI878" i="1"/>
  <c r="AK878" i="1" s="1"/>
  <c r="AL878" i="1" s="1"/>
  <c r="AN878" i="1" s="1"/>
  <c r="AO878" i="1" s="1"/>
  <c r="AI876" i="1"/>
  <c r="AK876" i="1" s="1"/>
  <c r="AL876" i="1" s="1"/>
  <c r="AN876" i="1" s="1"/>
  <c r="AO876" i="1" s="1"/>
  <c r="AI888" i="1"/>
  <c r="AK888" i="1" s="1"/>
  <c r="AL888" i="1" s="1"/>
  <c r="AN888" i="1" s="1"/>
  <c r="AO888" i="1" s="1"/>
  <c r="AI887" i="1"/>
  <c r="AK887" i="1" s="1"/>
  <c r="AL887" i="1" s="1"/>
  <c r="AN887" i="1" s="1"/>
  <c r="AO887" i="1" s="1"/>
  <c r="AI884" i="1"/>
  <c r="AK884" i="1" s="1"/>
  <c r="AL884" i="1" s="1"/>
  <c r="AN884" i="1" s="1"/>
  <c r="AO884" i="1" s="1"/>
  <c r="AI883" i="1"/>
  <c r="AK883" i="1" s="1"/>
  <c r="AL883" i="1" s="1"/>
  <c r="AN883" i="1" s="1"/>
  <c r="AO883" i="1" s="1"/>
  <c r="AI882" i="1"/>
  <c r="AK882" i="1" s="1"/>
  <c r="AL882" i="1" s="1"/>
  <c r="AN882" i="1" s="1"/>
  <c r="AO882" i="1" s="1"/>
  <c r="AI877" i="1"/>
  <c r="AK877" i="1" s="1"/>
  <c r="AL877" i="1" s="1"/>
  <c r="AN877" i="1" s="1"/>
  <c r="AO877" i="1" s="1"/>
  <c r="AI875" i="1"/>
  <c r="AK875" i="1" s="1"/>
  <c r="AL875" i="1" s="1"/>
  <c r="AN875" i="1" s="1"/>
  <c r="AO875" i="1" s="1"/>
  <c r="AI886" i="1"/>
  <c r="AK886" i="1" s="1"/>
  <c r="AL886" i="1" s="1"/>
  <c r="AN886" i="1" s="1"/>
  <c r="AO886" i="1" s="1"/>
  <c r="AI885" i="1"/>
  <c r="AK885" i="1" s="1"/>
  <c r="AL885" i="1" s="1"/>
  <c r="AN885" i="1" s="1"/>
  <c r="AO885" i="1" s="1"/>
  <c r="AI881" i="1"/>
  <c r="AK881" i="1" s="1"/>
  <c r="AL881" i="1" s="1"/>
  <c r="AN881" i="1" s="1"/>
  <c r="AO881" i="1" s="1"/>
  <c r="AI880" i="1"/>
  <c r="AK880" i="1" s="1"/>
  <c r="AL880" i="1" s="1"/>
  <c r="AN880" i="1" s="1"/>
  <c r="AO880" i="1" s="1"/>
  <c r="AI879" i="1"/>
  <c r="AK879" i="1" s="1"/>
  <c r="AL879" i="1" s="1"/>
  <c r="AN879" i="1" s="1"/>
  <c r="AO879" i="1" s="1"/>
  <c r="AA179" i="1"/>
  <c r="AA178" i="1"/>
  <c r="AA181" i="1"/>
  <c r="AA188" i="1"/>
  <c r="AA180" i="1"/>
  <c r="AA184" i="1"/>
  <c r="AA183" i="1"/>
  <c r="AA182" i="1"/>
  <c r="AA189" i="1"/>
  <c r="AA186" i="1"/>
  <c r="AA187" i="1"/>
  <c r="AA185" i="1"/>
  <c r="AA909" i="1"/>
  <c r="AG909" i="1" s="1"/>
  <c r="AA908" i="1"/>
  <c r="AG908" i="1" s="1"/>
  <c r="AA907" i="1"/>
  <c r="AG907" i="1" s="1"/>
  <c r="AA906" i="1"/>
  <c r="AG906" i="1" s="1"/>
  <c r="AA905" i="1"/>
  <c r="AG905" i="1" s="1"/>
  <c r="AA904" i="1"/>
  <c r="AG904" i="1" s="1"/>
  <c r="AA903" i="1"/>
  <c r="AG903" i="1" s="1"/>
  <c r="AA902" i="1"/>
  <c r="AG902" i="1" s="1"/>
  <c r="AA901" i="1"/>
  <c r="AG901" i="1" s="1"/>
  <c r="AA900" i="1"/>
  <c r="AG900" i="1" s="1"/>
  <c r="AA899" i="1"/>
  <c r="AG899" i="1" s="1"/>
  <c r="AA898" i="1"/>
  <c r="AG898" i="1" s="1"/>
  <c r="AA897" i="1"/>
  <c r="AG897" i="1" s="1"/>
  <c r="AA896" i="1"/>
  <c r="AG896" i="1" s="1"/>
  <c r="AA895" i="1"/>
  <c r="AG895" i="1" s="1"/>
  <c r="AA894" i="1"/>
  <c r="AG894" i="1" s="1"/>
  <c r="AA893" i="1"/>
  <c r="AG893" i="1" s="1"/>
  <c r="AA892" i="1"/>
  <c r="AG892" i="1" s="1"/>
  <c r="AA891" i="1"/>
  <c r="AG891" i="1" s="1"/>
  <c r="AA890" i="1"/>
  <c r="AG890" i="1" s="1"/>
  <c r="AH945" i="1"/>
  <c r="AI945" i="1" s="1"/>
  <c r="AK945" i="1" s="1"/>
  <c r="AL945" i="1" s="1"/>
  <c r="AN945" i="1" s="1"/>
  <c r="AO945" i="1" s="1"/>
  <c r="AE945" i="1"/>
  <c r="AA945" i="1"/>
  <c r="AH946" i="1"/>
  <c r="AI946" i="1" s="1"/>
  <c r="AK946" i="1" s="1"/>
  <c r="AL946" i="1" s="1"/>
  <c r="AN946" i="1" s="1"/>
  <c r="AO946" i="1" s="1"/>
  <c r="AE946" i="1"/>
  <c r="AA946" i="1"/>
  <c r="AH944" i="1"/>
  <c r="AI944" i="1" s="1"/>
  <c r="AK944" i="1" s="1"/>
  <c r="AL944" i="1" s="1"/>
  <c r="AN944" i="1" s="1"/>
  <c r="AO944" i="1" s="1"/>
  <c r="AE944" i="1"/>
  <c r="AA944" i="1"/>
  <c r="AH943" i="1"/>
  <c r="AE943" i="1"/>
  <c r="AA943" i="1"/>
  <c r="M55" i="6"/>
  <c r="N55" i="6" s="1"/>
  <c r="G16" i="7"/>
  <c r="G15" i="7"/>
  <c r="D15" i="7"/>
  <c r="G14" i="7"/>
  <c r="G13" i="7"/>
  <c r="D13" i="7"/>
  <c r="G12" i="7"/>
  <c r="D12" i="7"/>
  <c r="G11" i="7"/>
  <c r="D11" i="7"/>
  <c r="AE159" i="1"/>
  <c r="AE167" i="1"/>
  <c r="AE166" i="1"/>
  <c r="AE165" i="1"/>
  <c r="AE164" i="1"/>
  <c r="AE160" i="1"/>
  <c r="AE162" i="1"/>
  <c r="AE161" i="1"/>
  <c r="AE163" i="1"/>
  <c r="AE1123" i="1"/>
  <c r="AE1122" i="1"/>
  <c r="AE170" i="1"/>
  <c r="AE172" i="1"/>
  <c r="AE173" i="1"/>
  <c r="AE169" i="1"/>
  <c r="AE175" i="1"/>
  <c r="AE168" i="1"/>
  <c r="AE171" i="1"/>
  <c r="AE174" i="1"/>
  <c r="AE177" i="1"/>
  <c r="AE176" i="1"/>
  <c r="AE936" i="1"/>
  <c r="AA936" i="1"/>
  <c r="AE937" i="1"/>
  <c r="AA937" i="1"/>
  <c r="AE938" i="1"/>
  <c r="AA938" i="1"/>
  <c r="AE308" i="1"/>
  <c r="AE303" i="1"/>
  <c r="AE302" i="1"/>
  <c r="AE1059" i="1"/>
  <c r="AE1091" i="1"/>
  <c r="AE1137" i="1"/>
  <c r="AE1063" i="1"/>
  <c r="AE1033" i="1"/>
  <c r="AE1147" i="1"/>
  <c r="AE1127" i="1"/>
  <c r="AE1026" i="1"/>
  <c r="AE1034" i="1"/>
  <c r="AE1025" i="1"/>
  <c r="AE1024" i="1"/>
  <c r="AE1126" i="1"/>
  <c r="AE1031" i="1"/>
  <c r="AE1056" i="1"/>
  <c r="AE1047" i="1"/>
  <c r="AE1066" i="1"/>
  <c r="AE1028" i="1"/>
  <c r="AE1030" i="1"/>
  <c r="AE1029" i="1"/>
  <c r="AE1027" i="1"/>
  <c r="AE1036" i="1"/>
  <c r="AE1086" i="1"/>
  <c r="AE1084" i="1"/>
  <c r="AE1073" i="1"/>
  <c r="AE1062" i="1"/>
  <c r="AE1023" i="1"/>
  <c r="AE1130" i="1"/>
  <c r="AE1078" i="1"/>
  <c r="AE1135" i="1"/>
  <c r="AE1090" i="1"/>
  <c r="AE1140" i="1"/>
  <c r="AE1101" i="1"/>
  <c r="AE1132" i="1"/>
  <c r="AE1139" i="1"/>
  <c r="AE1144" i="1"/>
  <c r="AE1032" i="1"/>
  <c r="AE1143" i="1"/>
  <c r="AE1105" i="1"/>
  <c r="AE1098" i="1"/>
  <c r="AE1142" i="1"/>
  <c r="AE1149" i="1"/>
  <c r="AE1148" i="1"/>
  <c r="AE1129" i="1"/>
  <c r="AE1125" i="1"/>
  <c r="AE1146" i="1"/>
  <c r="AE1050" i="1"/>
  <c r="AE1055" i="1"/>
  <c r="AE1075" i="1"/>
  <c r="AE1053" i="1"/>
  <c r="AE1072" i="1"/>
  <c r="AE1085" i="1"/>
  <c r="AE1071" i="1"/>
  <c r="AE1054" i="1"/>
  <c r="AE1069" i="1"/>
  <c r="AE1094" i="1"/>
  <c r="AE1046" i="1"/>
  <c r="AE1124" i="1"/>
  <c r="AE1045" i="1"/>
  <c r="AE1061" i="1"/>
  <c r="AE1096" i="1"/>
  <c r="AE1095" i="1"/>
  <c r="AE1065" i="1"/>
  <c r="AE1107" i="1"/>
  <c r="AE1083" i="1"/>
  <c r="AE1088" i="1"/>
  <c r="AE1100" i="1"/>
  <c r="AE1097" i="1"/>
  <c r="AE1133" i="1"/>
  <c r="AE1128" i="1"/>
  <c r="AE1052" i="1"/>
  <c r="AE984" i="1"/>
  <c r="AE983" i="1"/>
  <c r="AE998" i="1"/>
  <c r="AE997" i="1"/>
  <c r="AE1002" i="1"/>
  <c r="AE979" i="1"/>
  <c r="AE978" i="1"/>
  <c r="AE1004" i="1"/>
  <c r="AE1000" i="1"/>
  <c r="AE999" i="1"/>
  <c r="AE995" i="1"/>
  <c r="AE994" i="1"/>
  <c r="AE993" i="1"/>
  <c r="AE991" i="1"/>
  <c r="AE986" i="1"/>
  <c r="AE987" i="1"/>
  <c r="AE992" i="1"/>
  <c r="AE990" i="1"/>
  <c r="AE1001" i="1"/>
  <c r="AE989" i="1"/>
  <c r="AE985" i="1"/>
  <c r="AE988" i="1"/>
  <c r="AE982" i="1"/>
  <c r="AE981" i="1"/>
  <c r="AE1003" i="1"/>
  <c r="AE996" i="1"/>
  <c r="AE1134" i="1"/>
  <c r="AE1138" i="1"/>
  <c r="AE1145" i="1"/>
  <c r="AE1136" i="1"/>
  <c r="AE1131" i="1"/>
  <c r="AE1141" i="1"/>
  <c r="AE1089" i="1"/>
  <c r="AE1060" i="1"/>
  <c r="AE1087" i="1"/>
  <c r="AE1049" i="1"/>
  <c r="AE1099" i="1"/>
  <c r="AE1051" i="1"/>
  <c r="AE1048" i="1"/>
  <c r="AE1121" i="1"/>
  <c r="AE1064" i="1"/>
  <c r="AE1082" i="1"/>
  <c r="AE1081" i="1"/>
  <c r="AE1080" i="1"/>
  <c r="AE1079" i="1"/>
  <c r="AE1106" i="1"/>
  <c r="AE1104" i="1"/>
  <c r="AE1068" i="1"/>
  <c r="AE1067" i="1"/>
  <c r="AE1074" i="1"/>
  <c r="AE1102" i="1"/>
  <c r="AE1076" i="1"/>
  <c r="AE1103" i="1"/>
  <c r="AE1093" i="1"/>
  <c r="AE1092" i="1"/>
  <c r="AE1070" i="1"/>
  <c r="AE1077" i="1"/>
  <c r="AE923" i="1"/>
  <c r="AE927" i="1"/>
  <c r="AE933" i="1"/>
  <c r="AE930" i="1"/>
  <c r="AE932" i="1"/>
  <c r="AE931" i="1"/>
  <c r="AE928" i="1"/>
  <c r="AE925" i="1"/>
  <c r="AE924" i="1"/>
  <c r="AE935" i="1"/>
  <c r="AE922" i="1"/>
  <c r="AE926" i="1"/>
  <c r="AE934" i="1"/>
  <c r="AE929" i="1"/>
  <c r="AE664" i="1"/>
  <c r="AE662" i="1"/>
  <c r="AE663" i="1"/>
  <c r="AE949" i="1"/>
  <c r="AA949" i="1"/>
  <c r="AE951" i="1"/>
  <c r="AA951" i="1"/>
  <c r="AE948" i="1"/>
  <c r="AA948" i="1"/>
  <c r="AE950" i="1"/>
  <c r="AA950" i="1"/>
  <c r="AE947" i="1"/>
  <c r="AA947" i="1"/>
  <c r="AE142" i="1"/>
  <c r="AE145" i="1"/>
  <c r="AE139" i="1"/>
  <c r="AE138" i="1"/>
  <c r="AE143" i="1"/>
  <c r="AE140" i="1"/>
  <c r="AE141" i="1"/>
  <c r="AE157" i="1"/>
  <c r="AE155" i="1"/>
  <c r="AE158" i="1"/>
  <c r="AE621" i="1"/>
  <c r="AA621" i="1"/>
  <c r="AA76" i="1"/>
  <c r="AA77" i="1"/>
  <c r="AA74" i="1"/>
  <c r="AA75" i="1"/>
  <c r="AE387" i="1"/>
  <c r="AA387" i="1"/>
  <c r="AE386" i="1"/>
  <c r="AA386" i="1"/>
  <c r="AE385" i="1"/>
  <c r="AA385" i="1"/>
  <c r="AE156" i="1"/>
  <c r="AE154" i="1"/>
  <c r="AE1153" i="1"/>
  <c r="AA1153" i="1"/>
  <c r="AE144" i="1"/>
  <c r="AE783" i="1"/>
  <c r="AA783" i="1"/>
  <c r="AE821" i="1"/>
  <c r="AA821" i="1"/>
  <c r="AE789" i="1"/>
  <c r="AA789" i="1"/>
  <c r="AE626" i="1"/>
  <c r="AA626" i="1"/>
  <c r="AE476" i="1"/>
  <c r="AA476" i="1"/>
  <c r="AE477" i="1"/>
  <c r="AA477" i="1"/>
  <c r="AE555" i="1"/>
  <c r="AA555" i="1"/>
  <c r="AE805" i="1"/>
  <c r="AA805" i="1"/>
  <c r="AE475" i="1"/>
  <c r="AA475" i="1"/>
  <c r="AE784" i="1"/>
  <c r="AA784" i="1"/>
  <c r="AE808" i="1"/>
  <c r="AA808" i="1"/>
  <c r="AE787" i="1"/>
  <c r="AA787" i="1"/>
  <c r="AE818" i="1"/>
  <c r="AA818" i="1"/>
  <c r="AE790" i="1"/>
  <c r="AA790" i="1"/>
  <c r="AE809" i="1"/>
  <c r="AA809" i="1"/>
  <c r="AE788" i="1"/>
  <c r="AA788" i="1"/>
  <c r="AE806" i="1"/>
  <c r="AA806" i="1"/>
  <c r="AE817" i="1"/>
  <c r="AA817" i="1"/>
  <c r="AE785" i="1"/>
  <c r="AA785" i="1"/>
  <c r="AE812" i="1"/>
  <c r="AA812" i="1"/>
  <c r="AE786" i="1"/>
  <c r="AA786" i="1"/>
  <c r="AE623" i="1"/>
  <c r="AA623" i="1"/>
  <c r="AE624" i="1"/>
  <c r="AA624" i="1"/>
  <c r="AE554" i="1"/>
  <c r="AA554" i="1"/>
  <c r="AE557" i="1"/>
  <c r="AA557" i="1"/>
  <c r="AE553" i="1"/>
  <c r="AA553" i="1"/>
  <c r="AE585" i="1"/>
  <c r="AA585" i="1"/>
  <c r="AE563" i="1"/>
  <c r="AA563" i="1"/>
  <c r="AE561" i="1"/>
  <c r="AA561" i="1"/>
  <c r="AE562" i="1"/>
  <c r="AA562" i="1"/>
  <c r="AE584" i="1"/>
  <c r="AA584" i="1"/>
  <c r="AE565" i="1"/>
  <c r="AA565" i="1"/>
  <c r="AE589" i="1"/>
  <c r="AA589" i="1"/>
  <c r="AE558" i="1"/>
  <c r="AA558" i="1"/>
  <c r="AE470" i="1"/>
  <c r="AA470" i="1"/>
  <c r="AE474" i="1"/>
  <c r="AA474" i="1"/>
  <c r="AE469" i="1"/>
  <c r="AA469" i="1"/>
  <c r="AE622" i="1"/>
  <c r="AA622" i="1"/>
  <c r="AE58" i="1"/>
  <c r="AA58" i="1"/>
  <c r="AE869" i="1"/>
  <c r="AE768" i="1"/>
  <c r="AA768" i="1"/>
  <c r="AE774" i="1"/>
  <c r="AA774" i="1"/>
  <c r="AE773" i="1"/>
  <c r="AA773" i="1"/>
  <c r="AE870" i="1"/>
  <c r="AE384" i="1"/>
  <c r="AA384" i="1"/>
  <c r="AE135" i="1"/>
  <c r="AA135" i="1"/>
  <c r="AE796" i="1"/>
  <c r="AA796" i="1"/>
  <c r="AE814" i="1"/>
  <c r="AA814" i="1"/>
  <c r="AE797" i="1"/>
  <c r="AA797" i="1"/>
  <c r="AE815" i="1"/>
  <c r="AA815" i="1"/>
  <c r="AE802" i="1"/>
  <c r="AA802" i="1"/>
  <c r="AE823" i="1"/>
  <c r="AA823" i="1"/>
  <c r="AE804" i="1"/>
  <c r="AA804" i="1"/>
  <c r="AE825" i="1"/>
  <c r="AA825" i="1"/>
  <c r="AE658" i="1"/>
  <c r="AE661" i="1"/>
  <c r="AE660" i="1"/>
  <c r="AE657" i="1"/>
  <c r="AE659" i="1"/>
  <c r="AE656" i="1"/>
  <c r="AE728" i="1"/>
  <c r="AA728" i="1"/>
  <c r="AE556" i="1"/>
  <c r="AA556" i="1"/>
  <c r="AE22" i="1"/>
  <c r="AA22" i="1"/>
  <c r="AE21" i="1"/>
  <c r="AA21" i="1"/>
  <c r="AE23" i="1"/>
  <c r="AA23" i="1"/>
  <c r="AE721" i="1"/>
  <c r="AA721" i="1"/>
  <c r="AE18" i="1"/>
  <c r="AA18" i="1"/>
  <c r="AE20" i="1"/>
  <c r="AA20" i="1"/>
  <c r="AE19" i="1"/>
  <c r="AA19" i="1"/>
  <c r="AE17" i="1"/>
  <c r="AA17" i="1"/>
  <c r="AE16" i="1"/>
  <c r="AA16" i="1"/>
  <c r="AE50" i="1"/>
  <c r="AA50" i="1"/>
  <c r="AE48" i="1"/>
  <c r="AA48" i="1"/>
  <c r="AE49" i="1"/>
  <c r="AA49" i="1"/>
  <c r="AE569" i="1"/>
  <c r="AA569" i="1"/>
  <c r="AE577" i="1"/>
  <c r="AA577" i="1"/>
  <c r="AE810" i="1"/>
  <c r="AA810" i="1"/>
  <c r="AE580" i="1"/>
  <c r="AA580" i="1"/>
  <c r="AE807" i="1"/>
  <c r="AA807" i="1"/>
  <c r="AE579" i="1"/>
  <c r="AA579" i="1"/>
  <c r="AE473" i="1"/>
  <c r="AA473" i="1"/>
  <c r="AE581" i="1"/>
  <c r="AA581" i="1"/>
  <c r="AE573" i="1"/>
  <c r="AA573" i="1"/>
  <c r="AE471" i="1"/>
  <c r="AA471" i="1"/>
  <c r="AE574" i="1"/>
  <c r="AA574" i="1"/>
  <c r="AE582" i="1"/>
  <c r="AA582" i="1"/>
  <c r="AE583" i="1"/>
  <c r="AA583" i="1"/>
  <c r="AE578" i="1"/>
  <c r="AA578" i="1"/>
  <c r="AE567" i="1"/>
  <c r="AA567" i="1"/>
  <c r="AE625" i="1"/>
  <c r="AA625" i="1"/>
  <c r="AE552" i="1"/>
  <c r="AA552" i="1"/>
  <c r="AE551" i="1"/>
  <c r="AA551" i="1"/>
  <c r="AE299" i="1"/>
  <c r="AA299" i="1"/>
  <c r="AE306" i="1"/>
  <c r="AA306" i="1"/>
  <c r="AE723" i="1"/>
  <c r="AA723" i="1"/>
  <c r="AE712" i="1"/>
  <c r="AA712" i="1"/>
  <c r="AE711" i="1"/>
  <c r="AA711" i="1"/>
  <c r="AE720" i="1"/>
  <c r="AA720" i="1"/>
  <c r="AE729" i="1"/>
  <c r="AA729" i="1"/>
  <c r="AE722" i="1"/>
  <c r="AA722" i="1"/>
  <c r="AE727" i="1"/>
  <c r="AA727" i="1"/>
  <c r="AE731" i="1"/>
  <c r="AA731" i="1"/>
  <c r="AE726" i="1"/>
  <c r="AA726" i="1"/>
  <c r="AE724" i="1"/>
  <c r="AA724" i="1"/>
  <c r="AE718" i="1"/>
  <c r="AA718" i="1"/>
  <c r="AE719" i="1"/>
  <c r="AA719" i="1"/>
  <c r="AE709" i="1"/>
  <c r="AA709" i="1"/>
  <c r="AE713" i="1"/>
  <c r="AA713" i="1"/>
  <c r="AE710" i="1"/>
  <c r="AA710" i="1"/>
  <c r="AE716" i="1"/>
  <c r="AA716" i="1"/>
  <c r="AE717" i="1"/>
  <c r="AA717" i="1"/>
  <c r="AE730" i="1"/>
  <c r="AA730" i="1"/>
  <c r="AE715" i="1"/>
  <c r="AA715" i="1"/>
  <c r="AE714" i="1"/>
  <c r="AA714" i="1"/>
  <c r="AE309" i="1"/>
  <c r="AA309" i="1"/>
  <c r="AE300" i="1"/>
  <c r="AA300" i="1"/>
  <c r="AE305" i="1"/>
  <c r="AA305" i="1"/>
  <c r="AE301" i="1"/>
  <c r="AA301" i="1"/>
  <c r="AE298" i="1"/>
  <c r="AA298" i="1"/>
  <c r="AE296" i="1"/>
  <c r="AA296" i="1"/>
  <c r="AE297" i="1"/>
  <c r="AA297" i="1"/>
  <c r="AE290" i="1"/>
  <c r="AA290" i="1"/>
  <c r="AE289" i="1"/>
  <c r="AA289" i="1"/>
  <c r="AE307" i="1"/>
  <c r="AA307" i="1"/>
  <c r="AE304" i="1"/>
  <c r="AA304" i="1"/>
  <c r="AE292" i="1"/>
  <c r="AA292" i="1"/>
  <c r="AE282" i="1"/>
  <c r="AA282" i="1"/>
  <c r="AE576" i="1"/>
  <c r="AA576" i="1"/>
  <c r="AE277" i="1"/>
  <c r="AA277" i="1"/>
  <c r="AE566" i="1"/>
  <c r="AA566" i="1"/>
  <c r="AE287" i="1"/>
  <c r="AA287" i="1"/>
  <c r="AE568" i="1"/>
  <c r="AA568" i="1"/>
  <c r="AE288" i="1"/>
  <c r="AA288" i="1"/>
  <c r="AE283" i="1"/>
  <c r="AA283" i="1"/>
  <c r="AE575" i="1"/>
  <c r="AA575" i="1"/>
  <c r="AE295" i="1"/>
  <c r="AA295" i="1"/>
  <c r="AE570" i="1"/>
  <c r="AA570" i="1"/>
  <c r="AE285" i="1"/>
  <c r="AA285" i="1"/>
  <c r="AE572" i="1"/>
  <c r="AA572" i="1"/>
  <c r="AE291" i="1"/>
  <c r="AA291" i="1"/>
  <c r="AE281" i="1"/>
  <c r="AA281" i="1"/>
  <c r="AE286" i="1"/>
  <c r="AA286" i="1"/>
  <c r="AE280" i="1"/>
  <c r="AA280" i="1"/>
  <c r="AE284" i="1"/>
  <c r="AA284" i="1"/>
  <c r="AE278" i="1"/>
  <c r="AA278" i="1"/>
  <c r="AE279" i="1"/>
  <c r="AA279" i="1"/>
  <c r="AE275" i="1"/>
  <c r="AA275" i="1"/>
  <c r="AE276" i="1"/>
  <c r="AA276" i="1"/>
  <c r="AE294" i="1"/>
  <c r="AA294" i="1"/>
  <c r="AE571" i="1"/>
  <c r="AA571" i="1"/>
  <c r="AE293" i="1"/>
  <c r="AA293" i="1"/>
  <c r="AE472" i="1"/>
  <c r="AA472" i="1"/>
  <c r="AE725" i="1"/>
  <c r="AA725" i="1"/>
  <c r="AE559" i="1"/>
  <c r="AA559" i="1"/>
  <c r="AE586" i="1"/>
  <c r="AA586" i="1"/>
  <c r="AE560" i="1"/>
  <c r="AA560" i="1"/>
  <c r="AE587" i="1"/>
  <c r="AA587" i="1"/>
  <c r="AE588" i="1"/>
  <c r="AA588" i="1"/>
  <c r="AE564" i="1"/>
  <c r="AA564" i="1"/>
  <c r="AE153" i="1"/>
  <c r="AA153" i="1"/>
  <c r="AE151" i="1"/>
  <c r="AA151" i="1"/>
  <c r="AE148" i="1"/>
  <c r="AA148" i="1"/>
  <c r="AE150" i="1"/>
  <c r="AA150" i="1"/>
  <c r="AE149" i="1"/>
  <c r="AA149" i="1"/>
  <c r="AE147" i="1"/>
  <c r="AA147" i="1"/>
  <c r="AE146" i="1"/>
  <c r="AA146" i="1"/>
  <c r="AE152" i="1"/>
  <c r="AA152" i="1"/>
  <c r="AE803" i="1"/>
  <c r="AA803" i="1"/>
  <c r="AE824" i="1"/>
  <c r="AA824" i="1"/>
  <c r="AE799" i="1"/>
  <c r="AA799" i="1"/>
  <c r="AE819" i="1"/>
  <c r="AA819" i="1"/>
  <c r="AE795" i="1"/>
  <c r="AA795" i="1"/>
  <c r="AE813" i="1"/>
  <c r="AA813" i="1"/>
  <c r="AE794" i="1"/>
  <c r="AA794" i="1"/>
  <c r="AE811" i="1"/>
  <c r="AA811" i="1"/>
  <c r="AE801" i="1"/>
  <c r="AA801" i="1"/>
  <c r="AE822" i="1"/>
  <c r="AA822" i="1"/>
  <c r="AE798" i="1"/>
  <c r="AA798" i="1"/>
  <c r="AE816" i="1"/>
  <c r="AA816" i="1"/>
  <c r="AE800" i="1"/>
  <c r="AA800" i="1"/>
  <c r="AE820" i="1"/>
  <c r="AA820" i="1"/>
  <c r="AE51" i="1"/>
  <c r="AA51" i="1"/>
  <c r="AA73" i="1"/>
  <c r="AA68" i="1"/>
  <c r="AA69" i="1"/>
  <c r="AA67" i="1"/>
  <c r="AA71" i="1"/>
  <c r="AA70" i="1"/>
  <c r="AA72" i="1"/>
  <c r="AE59" i="1"/>
  <c r="AA59" i="1"/>
  <c r="AE55" i="1"/>
  <c r="AA55" i="1"/>
  <c r="AE54" i="1"/>
  <c r="AA54" i="1"/>
  <c r="AE57" i="1"/>
  <c r="AA57" i="1"/>
  <c r="AE53" i="1"/>
  <c r="AA53" i="1"/>
  <c r="AE52" i="1"/>
  <c r="AA52" i="1"/>
  <c r="AE56" i="1"/>
  <c r="AA56" i="1"/>
  <c r="T60" i="17"/>
  <c r="Q60" i="17"/>
  <c r="W60" i="17" s="1"/>
  <c r="Y60" i="17" s="1"/>
  <c r="AA60" i="17" s="1"/>
  <c r="AB60" i="17" s="1"/>
  <c r="G60" i="17"/>
  <c r="T59" i="17"/>
  <c r="Q59" i="17"/>
  <c r="W59" i="17" s="1"/>
  <c r="Y59" i="17" s="1"/>
  <c r="AA59" i="17" s="1"/>
  <c r="AB59" i="17" s="1"/>
  <c r="G59" i="17"/>
  <c r="T58" i="17"/>
  <c r="Q58" i="17"/>
  <c r="W58" i="17" s="1"/>
  <c r="Y58" i="17" s="1"/>
  <c r="AA58" i="17" s="1"/>
  <c r="AB58" i="17" s="1"/>
  <c r="G58" i="17"/>
  <c r="T57" i="17"/>
  <c r="Q57" i="17"/>
  <c r="W57" i="17" s="1"/>
  <c r="Y57" i="17" s="1"/>
  <c r="AA57" i="17" s="1"/>
  <c r="AB57" i="17" s="1"/>
  <c r="G57" i="17"/>
  <c r="Q56" i="17"/>
  <c r="W56" i="17" s="1"/>
  <c r="Y56" i="17" s="1"/>
  <c r="AA56" i="17" s="1"/>
  <c r="AB56" i="17" s="1"/>
  <c r="T56" i="17"/>
  <c r="G56" i="17"/>
  <c r="T55" i="17"/>
  <c r="Q55" i="17"/>
  <c r="W55" i="17" s="1"/>
  <c r="Y55" i="17" s="1"/>
  <c r="AA55" i="17" s="1"/>
  <c r="AB55" i="17" s="1"/>
  <c r="G55" i="17"/>
  <c r="T54" i="17"/>
  <c r="Q54" i="17"/>
  <c r="W54" i="17" s="1"/>
  <c r="Y54" i="17" s="1"/>
  <c r="AA54" i="17" s="1"/>
  <c r="AB54" i="17" s="1"/>
  <c r="G54" i="17"/>
  <c r="T53" i="17"/>
  <c r="Q53" i="17"/>
  <c r="W53" i="17" s="1"/>
  <c r="Y53" i="17" s="1"/>
  <c r="AA53" i="17" s="1"/>
  <c r="AB53" i="17" s="1"/>
  <c r="G53" i="17"/>
  <c r="T52" i="17"/>
  <c r="Q52" i="17"/>
  <c r="W52" i="17" s="1"/>
  <c r="Y52" i="17" s="1"/>
  <c r="AA52" i="17" s="1"/>
  <c r="AB52" i="17" s="1"/>
  <c r="G52" i="17"/>
  <c r="T51" i="17"/>
  <c r="Q51" i="17"/>
  <c r="W51" i="17" s="1"/>
  <c r="Y51" i="17" s="1"/>
  <c r="AA51" i="17" s="1"/>
  <c r="AB51" i="17" s="1"/>
  <c r="G51" i="17"/>
  <c r="T50" i="17"/>
  <c r="Q50" i="17"/>
  <c r="W50" i="17" s="1"/>
  <c r="Y50" i="17" s="1"/>
  <c r="AA50" i="17" s="1"/>
  <c r="AB50" i="17" s="1"/>
  <c r="G50" i="17"/>
  <c r="T49" i="17"/>
  <c r="Q49" i="17"/>
  <c r="W49" i="17" s="1"/>
  <c r="Y49" i="17" s="1"/>
  <c r="AA49" i="17" s="1"/>
  <c r="AB49" i="17" s="1"/>
  <c r="G49" i="17"/>
  <c r="T48" i="17"/>
  <c r="Q48" i="17"/>
  <c r="W48" i="17" s="1"/>
  <c r="Y48" i="17" s="1"/>
  <c r="AA48" i="17" s="1"/>
  <c r="AB48" i="17" s="1"/>
  <c r="G48" i="17"/>
  <c r="T47" i="17"/>
  <c r="Q47" i="17"/>
  <c r="W47" i="17" s="1"/>
  <c r="Y47" i="17" s="1"/>
  <c r="AA47" i="17" s="1"/>
  <c r="AB47" i="17" s="1"/>
  <c r="G47" i="17"/>
  <c r="T46" i="17"/>
  <c r="Q46" i="17"/>
  <c r="W46" i="17" s="1"/>
  <c r="Y46" i="17" s="1"/>
  <c r="AA46" i="17" s="1"/>
  <c r="AB46" i="17" s="1"/>
  <c r="G46" i="17"/>
  <c r="T45" i="17"/>
  <c r="Q45" i="17"/>
  <c r="W45" i="17" s="1"/>
  <c r="Y45" i="17" s="1"/>
  <c r="AA45" i="17" s="1"/>
  <c r="AB45" i="17" s="1"/>
  <c r="G45" i="17"/>
  <c r="Q44" i="17"/>
  <c r="W44" i="17" s="1"/>
  <c r="Y44" i="17" s="1"/>
  <c r="AA44" i="17" s="1"/>
  <c r="AB44" i="17" s="1"/>
  <c r="T44" i="17"/>
  <c r="G44" i="17"/>
  <c r="Q43" i="17"/>
  <c r="W43" i="17" s="1"/>
  <c r="Y43" i="17" s="1"/>
  <c r="AA43" i="17" s="1"/>
  <c r="AB43" i="17" s="1"/>
  <c r="T43" i="17"/>
  <c r="G43" i="17"/>
  <c r="Q42" i="17"/>
  <c r="W42" i="17" s="1"/>
  <c r="Y42" i="17" s="1"/>
  <c r="AA42" i="17" s="1"/>
  <c r="AB42" i="17" s="1"/>
  <c r="T42" i="17"/>
  <c r="G42" i="17"/>
  <c r="Q41" i="17"/>
  <c r="W41" i="17" s="1"/>
  <c r="Y41" i="17" s="1"/>
  <c r="AA41" i="17" s="1"/>
  <c r="AB41" i="17" s="1"/>
  <c r="T41" i="17"/>
  <c r="G41" i="17"/>
  <c r="Q40" i="17"/>
  <c r="W40" i="17" s="1"/>
  <c r="Y40" i="17" s="1"/>
  <c r="AA40" i="17" s="1"/>
  <c r="AB40" i="17" s="1"/>
  <c r="T40" i="17"/>
  <c r="G40" i="17"/>
  <c r="T39" i="17"/>
  <c r="Q39" i="17"/>
  <c r="W39" i="17" s="1"/>
  <c r="Y39" i="17" s="1"/>
  <c r="AA39" i="17" s="1"/>
  <c r="AB39" i="17" s="1"/>
  <c r="G39" i="17"/>
  <c r="T38" i="17"/>
  <c r="Q38" i="17"/>
  <c r="W38" i="17" s="1"/>
  <c r="Y38" i="17" s="1"/>
  <c r="AA38" i="17" s="1"/>
  <c r="AB38" i="17" s="1"/>
  <c r="G38" i="17"/>
  <c r="T37" i="17"/>
  <c r="Q37" i="17"/>
  <c r="W37" i="17" s="1"/>
  <c r="Y37" i="17" s="1"/>
  <c r="AA37" i="17" s="1"/>
  <c r="AB37" i="17" s="1"/>
  <c r="G37" i="17"/>
  <c r="T36" i="17"/>
  <c r="Q36" i="17"/>
  <c r="W36" i="17" s="1"/>
  <c r="Y36" i="17" s="1"/>
  <c r="AA36" i="17" s="1"/>
  <c r="AB36" i="17" s="1"/>
  <c r="G36" i="17"/>
  <c r="T35" i="17"/>
  <c r="Q35" i="17"/>
  <c r="W35" i="17" s="1"/>
  <c r="Y35" i="17" s="1"/>
  <c r="AA35" i="17" s="1"/>
  <c r="AB35" i="17" s="1"/>
  <c r="G35" i="17"/>
  <c r="T34" i="17"/>
  <c r="Q34" i="17"/>
  <c r="W34" i="17" s="1"/>
  <c r="Y34" i="17" s="1"/>
  <c r="AA34" i="17" s="1"/>
  <c r="AB34" i="17" s="1"/>
  <c r="G34" i="17"/>
  <c r="T33" i="17"/>
  <c r="Q33" i="17"/>
  <c r="W33" i="17" s="1"/>
  <c r="Y33" i="17" s="1"/>
  <c r="AA33" i="17" s="1"/>
  <c r="AB33" i="17" s="1"/>
  <c r="G33" i="17"/>
  <c r="AA32" i="17"/>
  <c r="AA31" i="17"/>
  <c r="AA30" i="17"/>
  <c r="AA29" i="17"/>
  <c r="AA28" i="17"/>
  <c r="AA27" i="17"/>
  <c r="AA26" i="17"/>
  <c r="AA25" i="17"/>
  <c r="AA24" i="17"/>
  <c r="AA23" i="17"/>
  <c r="AA22" i="17"/>
  <c r="AA21" i="17"/>
  <c r="AA20" i="17"/>
  <c r="AA19" i="17"/>
  <c r="AA18" i="17"/>
  <c r="AA17" i="17"/>
  <c r="AA16" i="17"/>
  <c r="AA15" i="17"/>
  <c r="AA14" i="17"/>
  <c r="AA13" i="17"/>
  <c r="AA12" i="17"/>
  <c r="AA11" i="17"/>
  <c r="AA10" i="17"/>
  <c r="AA9" i="17"/>
  <c r="AA8" i="17"/>
  <c r="AA7" i="17"/>
  <c r="AA6" i="17"/>
  <c r="AA5" i="17"/>
  <c r="AA4" i="17"/>
  <c r="AA3" i="17"/>
  <c r="AA2" i="17"/>
  <c r="V277" i="5"/>
  <c r="F200" i="15"/>
  <c r="F201" i="15" s="1"/>
  <c r="F197" i="15"/>
  <c r="F196" i="15"/>
  <c r="F195" i="15"/>
  <c r="F194" i="15"/>
  <c r="F193" i="15"/>
  <c r="E192" i="15"/>
  <c r="F192" i="15" s="1"/>
  <c r="E191" i="15"/>
  <c r="F191" i="15" s="1"/>
  <c r="E190" i="15"/>
  <c r="F190" i="15" s="1"/>
  <c r="E189" i="15"/>
  <c r="F189" i="15" s="1"/>
  <c r="E188" i="15"/>
  <c r="F188" i="15"/>
  <c r="M181" i="15"/>
  <c r="M182" i="15" s="1"/>
  <c r="K183" i="15" s="1"/>
  <c r="F181" i="15"/>
  <c r="F182" i="15" s="1"/>
  <c r="F183" i="15" s="1"/>
  <c r="F184" i="15" s="1"/>
  <c r="M178" i="15"/>
  <c r="F178" i="15"/>
  <c r="M177" i="15"/>
  <c r="F177" i="15"/>
  <c r="M176" i="15"/>
  <c r="F176" i="15"/>
  <c r="M175" i="15"/>
  <c r="F175" i="15"/>
  <c r="M174" i="15"/>
  <c r="F174" i="15"/>
  <c r="L173" i="15"/>
  <c r="M173" i="15" s="1"/>
  <c r="E173" i="15"/>
  <c r="F173" i="15" s="1"/>
  <c r="L172" i="15"/>
  <c r="M172" i="15" s="1"/>
  <c r="E172" i="15"/>
  <c r="F172" i="15" s="1"/>
  <c r="L171" i="15"/>
  <c r="M171" i="15" s="1"/>
  <c r="E171" i="15"/>
  <c r="F171" i="15" s="1"/>
  <c r="L170" i="15"/>
  <c r="M170" i="15" s="1"/>
  <c r="E170" i="15"/>
  <c r="F170" i="15" s="1"/>
  <c r="L169" i="15"/>
  <c r="M169" i="15" s="1"/>
  <c r="E169" i="15"/>
  <c r="F169" i="15" s="1"/>
  <c r="M162" i="15"/>
  <c r="M163" i="15" s="1"/>
  <c r="M164" i="15" s="1"/>
  <c r="M165" i="15" s="1"/>
  <c r="F162" i="15"/>
  <c r="F163" i="15" s="1"/>
  <c r="F160" i="15"/>
  <c r="M159" i="15"/>
  <c r="F159" i="15"/>
  <c r="M158" i="15"/>
  <c r="F158" i="15"/>
  <c r="M157" i="15"/>
  <c r="F157" i="15"/>
  <c r="M156" i="15"/>
  <c r="F156" i="15"/>
  <c r="M155" i="15"/>
  <c r="F155" i="15"/>
  <c r="L154" i="15"/>
  <c r="M154" i="15" s="1"/>
  <c r="E154" i="15"/>
  <c r="F154" i="15" s="1"/>
  <c r="L153" i="15"/>
  <c r="M153" i="15" s="1"/>
  <c r="E153" i="15"/>
  <c r="F153" i="15" s="1"/>
  <c r="L152" i="15"/>
  <c r="M152" i="15" s="1"/>
  <c r="E152" i="15"/>
  <c r="F152" i="15" s="1"/>
  <c r="L151" i="15"/>
  <c r="M151" i="15" s="1"/>
  <c r="E151" i="15"/>
  <c r="F151" i="15" s="1"/>
  <c r="L150" i="15"/>
  <c r="M150" i="15" s="1"/>
  <c r="E150" i="15"/>
  <c r="F150" i="15" s="1"/>
  <c r="M143" i="15"/>
  <c r="M144" i="15" s="1"/>
  <c r="F143" i="15"/>
  <c r="F144" i="15" s="1"/>
  <c r="D145" i="15" s="1"/>
  <c r="M140" i="15"/>
  <c r="F140" i="15"/>
  <c r="M139" i="15"/>
  <c r="F139" i="15"/>
  <c r="M138" i="15"/>
  <c r="F138" i="15"/>
  <c r="M137" i="15"/>
  <c r="F137" i="15"/>
  <c r="M136" i="15"/>
  <c r="F136" i="15"/>
  <c r="L135" i="15"/>
  <c r="M135" i="15" s="1"/>
  <c r="E135" i="15"/>
  <c r="F135" i="15" s="1"/>
  <c r="L134" i="15"/>
  <c r="M134" i="15" s="1"/>
  <c r="E134" i="15"/>
  <c r="F134" i="15" s="1"/>
  <c r="L133" i="15"/>
  <c r="M133" i="15" s="1"/>
  <c r="E133" i="15"/>
  <c r="F133" i="15"/>
  <c r="L132" i="15"/>
  <c r="M132" i="15" s="1"/>
  <c r="E132" i="15"/>
  <c r="F132" i="15" s="1"/>
  <c r="L131" i="15"/>
  <c r="M131" i="15" s="1"/>
  <c r="E131" i="15"/>
  <c r="F131" i="15" s="1"/>
  <c r="E8" i="6"/>
  <c r="E9" i="6"/>
  <c r="E5" i="6"/>
  <c r="B22" i="6" s="1"/>
  <c r="D5" i="6"/>
  <c r="M62" i="6"/>
  <c r="N62" i="6" s="1"/>
  <c r="M61" i="6"/>
  <c r="N61" i="6" s="1"/>
  <c r="M60" i="6"/>
  <c r="N60" i="6" s="1"/>
  <c r="M59" i="6"/>
  <c r="N59" i="6" s="1"/>
  <c r="M58" i="6"/>
  <c r="N58" i="6" s="1"/>
  <c r="M57" i="6"/>
  <c r="N57" i="6" s="1"/>
  <c r="M56" i="6"/>
  <c r="N56" i="6" s="1"/>
  <c r="M54" i="6"/>
  <c r="N54" i="6" s="1"/>
  <c r="M53" i="6"/>
  <c r="N53" i="6" s="1"/>
  <c r="M52" i="6"/>
  <c r="N52" i="6" s="1"/>
  <c r="M51" i="6"/>
  <c r="N51" i="6" s="1"/>
  <c r="M50" i="6"/>
  <c r="N50" i="6" s="1"/>
  <c r="D11" i="5"/>
  <c r="D10" i="5"/>
  <c r="D9" i="5"/>
  <c r="D8" i="5"/>
  <c r="D4" i="5"/>
  <c r="D5" i="5"/>
  <c r="D6" i="5"/>
  <c r="D7" i="5"/>
  <c r="E50" i="6"/>
  <c r="D50" i="6"/>
  <c r="E49" i="6"/>
  <c r="E48" i="6"/>
  <c r="D49" i="6"/>
  <c r="D48" i="6"/>
  <c r="L46" i="6"/>
  <c r="L45" i="6"/>
  <c r="L44" i="6"/>
  <c r="L43" i="6"/>
  <c r="L42" i="6"/>
  <c r="L41" i="6"/>
  <c r="L40" i="6"/>
  <c r="L39" i="6"/>
  <c r="L38" i="6"/>
  <c r="L37" i="6"/>
  <c r="E37" i="6"/>
  <c r="D37" i="6"/>
  <c r="L36" i="6"/>
  <c r="E36" i="6"/>
  <c r="E38" i="6" s="1"/>
  <c r="D36" i="6"/>
  <c r="L35" i="6"/>
  <c r="E35" i="6"/>
  <c r="D35" i="6"/>
  <c r="L34" i="6"/>
  <c r="N25" i="6"/>
  <c r="N29" i="6" s="1"/>
  <c r="H25" i="6"/>
  <c r="H28" i="6" s="1"/>
  <c r="I28" i="6" s="1"/>
  <c r="N22" i="6"/>
  <c r="H22" i="6"/>
  <c r="E17" i="6"/>
  <c r="D17" i="6"/>
  <c r="E16" i="6"/>
  <c r="D16" i="6"/>
  <c r="E15" i="6"/>
  <c r="D15" i="6"/>
  <c r="E14" i="6"/>
  <c r="D14" i="6"/>
  <c r="M12" i="6"/>
  <c r="M11" i="6"/>
  <c r="D12" i="6"/>
  <c r="M10" i="6"/>
  <c r="E11" i="6"/>
  <c r="D11" i="6"/>
  <c r="D10" i="6"/>
  <c r="M9" i="6"/>
  <c r="E10" i="6"/>
  <c r="M8" i="6"/>
  <c r="M7" i="6"/>
  <c r="M6" i="6"/>
  <c r="M5" i="6"/>
  <c r="M4" i="6"/>
  <c r="M3" i="6"/>
  <c r="D4" i="15"/>
  <c r="D5" i="15"/>
  <c r="D6" i="15"/>
  <c r="D125" i="15"/>
  <c r="C124" i="15"/>
  <c r="D123" i="15"/>
  <c r="D122" i="15"/>
  <c r="D121" i="15"/>
  <c r="D120" i="15"/>
  <c r="D117" i="15"/>
  <c r="D116" i="15"/>
  <c r="D115" i="15"/>
  <c r="D114" i="15"/>
  <c r="D113" i="15"/>
  <c r="D112" i="15"/>
  <c r="D111" i="15"/>
  <c r="D110" i="15"/>
  <c r="D104" i="15"/>
  <c r="C103" i="15"/>
  <c r="D102" i="15"/>
  <c r="D101" i="15"/>
  <c r="D100" i="15"/>
  <c r="D99" i="15"/>
  <c r="D96" i="15"/>
  <c r="D95" i="15"/>
  <c r="D94" i="15"/>
  <c r="D93" i="15"/>
  <c r="D92" i="15"/>
  <c r="D91" i="15"/>
  <c r="D90" i="15"/>
  <c r="D89" i="15"/>
  <c r="D83" i="15"/>
  <c r="C82" i="15"/>
  <c r="D81" i="15"/>
  <c r="D80" i="15"/>
  <c r="D79" i="15"/>
  <c r="D78" i="15"/>
  <c r="D75" i="15"/>
  <c r="D74" i="15"/>
  <c r="D73" i="15"/>
  <c r="D72" i="15"/>
  <c r="D71" i="15"/>
  <c r="D70" i="15"/>
  <c r="D68" i="15"/>
  <c r="D69" i="15"/>
  <c r="D62" i="15"/>
  <c r="D61" i="15"/>
  <c r="D60" i="15"/>
  <c r="D59" i="15"/>
  <c r="D58" i="15"/>
  <c r="D57" i="15"/>
  <c r="D56" i="15"/>
  <c r="D55" i="15"/>
  <c r="D54" i="15"/>
  <c r="D53" i="15"/>
  <c r="D52" i="15"/>
  <c r="D47" i="15"/>
  <c r="D46" i="15"/>
  <c r="D45" i="15"/>
  <c r="D44" i="15"/>
  <c r="D43" i="15"/>
  <c r="D42" i="15"/>
  <c r="D41" i="15"/>
  <c r="D40" i="15"/>
  <c r="D39" i="15"/>
  <c r="D32" i="15"/>
  <c r="C31" i="15"/>
  <c r="D30" i="15"/>
  <c r="D29" i="15"/>
  <c r="D28" i="15"/>
  <c r="D27" i="15"/>
  <c r="D24" i="15"/>
  <c r="D23" i="15"/>
  <c r="D17" i="15"/>
  <c r="D18" i="15"/>
  <c r="D19" i="15"/>
  <c r="D20" i="15"/>
  <c r="D21" i="15"/>
  <c r="D22" i="15"/>
  <c r="D12" i="15"/>
  <c r="D11" i="15"/>
  <c r="D10" i="15"/>
  <c r="D9" i="15"/>
  <c r="D8" i="15"/>
  <c r="D7" i="15"/>
  <c r="R31" i="13"/>
  <c r="Q31" i="13"/>
  <c r="P31" i="13"/>
  <c r="R30" i="13"/>
  <c r="Q30" i="13"/>
  <c r="P30" i="13"/>
  <c r="R29" i="13"/>
  <c r="Q29" i="13"/>
  <c r="P29" i="13"/>
  <c r="R28" i="13"/>
  <c r="Q28" i="13"/>
  <c r="P28" i="13"/>
  <c r="R27" i="13"/>
  <c r="Q27" i="13"/>
  <c r="P27" i="13"/>
  <c r="R26" i="13"/>
  <c r="Q26" i="13"/>
  <c r="P26" i="13"/>
  <c r="R25" i="13"/>
  <c r="Q25" i="13"/>
  <c r="P25" i="13"/>
  <c r="R24" i="13"/>
  <c r="Q24" i="13"/>
  <c r="P24" i="13"/>
  <c r="R23" i="13"/>
  <c r="Q23" i="13"/>
  <c r="P23" i="13"/>
  <c r="R22" i="13"/>
  <c r="Q22" i="13"/>
  <c r="P22" i="13"/>
  <c r="R21" i="13"/>
  <c r="Q21" i="13"/>
  <c r="P21" i="13"/>
  <c r="R20" i="13"/>
  <c r="Q20" i="13"/>
  <c r="P20" i="13"/>
  <c r="R19" i="13"/>
  <c r="Q19" i="13"/>
  <c r="P19" i="13"/>
  <c r="R18" i="13"/>
  <c r="Q18" i="13"/>
  <c r="P18" i="13"/>
  <c r="R17" i="13"/>
  <c r="Q17" i="13"/>
  <c r="P17" i="13"/>
  <c r="R16" i="13"/>
  <c r="Q16" i="13"/>
  <c r="P16" i="13"/>
  <c r="R15" i="13"/>
  <c r="Q15" i="13"/>
  <c r="P15" i="13"/>
  <c r="R14" i="13"/>
  <c r="Q14" i="13"/>
  <c r="P14" i="13"/>
  <c r="R13" i="13"/>
  <c r="Q13" i="13"/>
  <c r="P13" i="13"/>
  <c r="R12" i="13"/>
  <c r="Q12" i="13"/>
  <c r="P12" i="13"/>
  <c r="R11" i="13"/>
  <c r="Q11" i="13"/>
  <c r="P11" i="13"/>
  <c r="R10" i="13"/>
  <c r="Q10" i="13"/>
  <c r="P10" i="13"/>
  <c r="R9" i="13"/>
  <c r="Q9" i="13"/>
  <c r="P9" i="13"/>
  <c r="R8" i="13"/>
  <c r="Q8" i="13"/>
  <c r="P8" i="13"/>
  <c r="R7" i="13"/>
  <c r="Q7" i="13"/>
  <c r="P7" i="13"/>
  <c r="R6" i="13"/>
  <c r="Q6" i="13"/>
  <c r="P6" i="13"/>
  <c r="R5" i="13"/>
  <c r="Q5" i="13"/>
  <c r="P5" i="13"/>
  <c r="R4" i="13"/>
  <c r="Q4" i="13"/>
  <c r="P4" i="13"/>
  <c r="O23" i="12"/>
  <c r="P23" i="12" s="1"/>
  <c r="K23" i="12"/>
  <c r="O22" i="12"/>
  <c r="P22" i="12" s="1"/>
  <c r="K22" i="12"/>
  <c r="O21" i="12"/>
  <c r="P21" i="12" s="1"/>
  <c r="K21" i="12"/>
  <c r="O20" i="12"/>
  <c r="P20" i="12" s="1"/>
  <c r="K20" i="12"/>
  <c r="O19" i="12"/>
  <c r="P19" i="12" s="1"/>
  <c r="K19" i="12"/>
  <c r="O18" i="12"/>
  <c r="P18" i="12" s="1"/>
  <c r="K18" i="12"/>
  <c r="O17" i="12"/>
  <c r="P17" i="12" s="1"/>
  <c r="K17" i="12"/>
  <c r="O16" i="12"/>
  <c r="P16" i="12" s="1"/>
  <c r="K16" i="12"/>
  <c r="O15" i="12"/>
  <c r="P15" i="12" s="1"/>
  <c r="K15" i="12"/>
  <c r="O14" i="12"/>
  <c r="P14" i="12" s="1"/>
  <c r="K14" i="12"/>
  <c r="O13" i="12"/>
  <c r="P13" i="12" s="1"/>
  <c r="K13" i="12"/>
  <c r="O12" i="12"/>
  <c r="P12" i="12" s="1"/>
  <c r="K12" i="12"/>
  <c r="O11" i="12"/>
  <c r="P11" i="12"/>
  <c r="K11" i="12"/>
  <c r="O10" i="12"/>
  <c r="P10" i="12" s="1"/>
  <c r="K10" i="12"/>
  <c r="O9" i="12"/>
  <c r="P9" i="12" s="1"/>
  <c r="K9" i="12"/>
  <c r="O8" i="12"/>
  <c r="P8" i="12" s="1"/>
  <c r="K8" i="12"/>
  <c r="O7" i="12"/>
  <c r="P7" i="12" s="1"/>
  <c r="K7" i="12"/>
  <c r="O6" i="12"/>
  <c r="P6" i="12" s="1"/>
  <c r="K6" i="12"/>
  <c r="O5" i="12"/>
  <c r="P5" i="12" s="1"/>
  <c r="K5" i="12"/>
  <c r="O4" i="12"/>
  <c r="P4" i="12"/>
  <c r="K4" i="12"/>
  <c r="O3" i="12"/>
  <c r="P3" i="12" s="1"/>
  <c r="K3" i="12"/>
  <c r="O2" i="12"/>
  <c r="P2" i="12" s="1"/>
  <c r="K2" i="12"/>
  <c r="AB5" i="10"/>
  <c r="AB4" i="10"/>
  <c r="AB3" i="10"/>
  <c r="R7" i="9"/>
  <c r="W7" i="9" s="1"/>
  <c r="X7" i="9"/>
  <c r="R2" i="9"/>
  <c r="W2" i="9" s="1"/>
  <c r="P25" i="8"/>
  <c r="R25" i="8" s="1"/>
  <c r="T25" i="8" s="1"/>
  <c r="P24" i="8"/>
  <c r="P23" i="8"/>
  <c r="R23" i="8" s="1"/>
  <c r="T23" i="8" s="1"/>
  <c r="P22" i="8"/>
  <c r="R22" i="8" s="1"/>
  <c r="T22" i="8" s="1"/>
  <c r="V21" i="8"/>
  <c r="P21" i="8"/>
  <c r="V22" i="8" s="1"/>
  <c r="R20" i="8"/>
  <c r="T20" i="8" s="1"/>
  <c r="V19" i="8"/>
  <c r="P19" i="8"/>
  <c r="R19" i="8" s="1"/>
  <c r="T19" i="8" s="1"/>
  <c r="V18" i="8"/>
  <c r="R18" i="8"/>
  <c r="T18" i="8" s="1"/>
  <c r="O18" i="8"/>
  <c r="R17" i="8"/>
  <c r="T17" i="8" s="1"/>
  <c r="O17" i="8"/>
  <c r="P16" i="8"/>
  <c r="V17" i="8" s="1"/>
  <c r="V15" i="8"/>
  <c r="P15" i="8"/>
  <c r="V16" i="8" s="1"/>
  <c r="R14" i="8"/>
  <c r="T14" i="8" s="1"/>
  <c r="O14" i="8"/>
  <c r="V13" i="8"/>
  <c r="P13" i="8"/>
  <c r="V14" i="8" s="1"/>
  <c r="V12" i="8"/>
  <c r="R12" i="8"/>
  <c r="T12" i="8" s="1"/>
  <c r="O12" i="8"/>
  <c r="V11" i="8"/>
  <c r="R11" i="8"/>
  <c r="T11" i="8" s="1"/>
  <c r="R10" i="8"/>
  <c r="T10" i="8" s="1"/>
  <c r="P9" i="8"/>
  <c r="V10" i="8" s="1"/>
  <c r="V8" i="8"/>
  <c r="P8" i="8"/>
  <c r="V7" i="8"/>
  <c r="R7" i="8"/>
  <c r="T7" i="8" s="1"/>
  <c r="V6" i="8"/>
  <c r="R6" i="8"/>
  <c r="T6" i="8" s="1"/>
  <c r="P5" i="8"/>
  <c r="R5" i="8" s="1"/>
  <c r="T5" i="8" s="1"/>
  <c r="P4" i="8"/>
  <c r="R4" i="8" s="1"/>
  <c r="T4" i="8" s="1"/>
  <c r="X2" i="9"/>
  <c r="R16" i="8"/>
  <c r="T16" i="8" s="1"/>
  <c r="V24" i="8"/>
  <c r="V5" i="8"/>
  <c r="K164" i="15"/>
  <c r="F202" i="15"/>
  <c r="F203" i="15" s="1"/>
  <c r="D202" i="15"/>
  <c r="V20" i="8"/>
  <c r="E7" i="6"/>
  <c r="R13" i="8" l="1"/>
  <c r="T13" i="8" s="1"/>
  <c r="D35" i="5"/>
  <c r="AF949" i="1" s="1"/>
  <c r="AG949" i="1" s="1"/>
  <c r="V23" i="8"/>
  <c r="N30" i="6"/>
  <c r="D18" i="6"/>
  <c r="E12" i="7"/>
  <c r="E13" i="7" s="1"/>
  <c r="E14" i="7" s="1"/>
  <c r="E15" i="7" s="1"/>
  <c r="E16" i="7" s="1"/>
  <c r="F16" i="7" s="1"/>
  <c r="H16" i="7" s="1"/>
  <c r="F11" i="7"/>
  <c r="D46" i="5"/>
  <c r="AF951" i="1" s="1"/>
  <c r="AG951" i="1" s="1"/>
  <c r="H30" i="6"/>
  <c r="D97" i="15"/>
  <c r="D98" i="15" s="1"/>
  <c r="D118" i="15"/>
  <c r="D119" i="15" s="1"/>
  <c r="D12" i="5"/>
  <c r="M183" i="15"/>
  <c r="M184" i="15" s="1"/>
  <c r="D57" i="5"/>
  <c r="AF950" i="1" s="1"/>
  <c r="AG950" i="1" s="1"/>
  <c r="Y2" i="9"/>
  <c r="AA2" i="9" s="1"/>
  <c r="F145" i="15"/>
  <c r="F146" i="15" s="1"/>
  <c r="D183" i="15"/>
  <c r="E39" i="6"/>
  <c r="E43" i="6" s="1"/>
  <c r="R9" i="8"/>
  <c r="T9" i="8" s="1"/>
  <c r="R21" i="8"/>
  <c r="T21" i="8" s="1"/>
  <c r="Y7" i="9"/>
  <c r="AA7" i="9" s="1"/>
  <c r="D76" i="15"/>
  <c r="D77" i="15" s="1"/>
  <c r="D82" i="15" s="1"/>
  <c r="D84" i="15" s="1"/>
  <c r="D85" i="15" s="1"/>
  <c r="R15" i="8"/>
  <c r="T15" i="8" s="1"/>
  <c r="V4" i="8"/>
  <c r="D25" i="15"/>
  <c r="D26" i="15" s="1"/>
  <c r="D31" i="15" s="1"/>
  <c r="D33" i="15" s="1"/>
  <c r="D34" i="15" s="1"/>
  <c r="H9" i="7"/>
  <c r="E18" i="6"/>
  <c r="B25" i="6" s="1"/>
  <c r="AI893" i="1"/>
  <c r="AK893" i="1" s="1"/>
  <c r="AL893" i="1" s="1"/>
  <c r="AN893" i="1" s="1"/>
  <c r="AO893" i="1" s="1"/>
  <c r="AI897" i="1"/>
  <c r="AK897" i="1" s="1"/>
  <c r="AL897" i="1" s="1"/>
  <c r="AN897" i="1" s="1"/>
  <c r="AO897" i="1" s="1"/>
  <c r="AI901" i="1"/>
  <c r="AK901" i="1" s="1"/>
  <c r="AL901" i="1" s="1"/>
  <c r="AN901" i="1" s="1"/>
  <c r="AO901" i="1" s="1"/>
  <c r="AI905" i="1"/>
  <c r="AK905" i="1" s="1"/>
  <c r="AL905" i="1" s="1"/>
  <c r="AN905" i="1" s="1"/>
  <c r="AO905" i="1" s="1"/>
  <c r="AI909" i="1"/>
  <c r="AK909" i="1" s="1"/>
  <c r="AL909" i="1" s="1"/>
  <c r="AN909" i="1" s="1"/>
  <c r="AO909" i="1" s="1"/>
  <c r="AI103" i="1"/>
  <c r="AK103" i="1" s="1"/>
  <c r="AL103" i="1" s="1"/>
  <c r="AN103" i="1" s="1"/>
  <c r="AO103" i="1" s="1"/>
  <c r="AI98" i="1"/>
  <c r="AK98" i="1" s="1"/>
  <c r="AL98" i="1" s="1"/>
  <c r="AN98" i="1" s="1"/>
  <c r="AO98" i="1" s="1"/>
  <c r="AI106" i="1"/>
  <c r="AK106" i="1" s="1"/>
  <c r="AL106" i="1" s="1"/>
  <c r="AN106" i="1" s="1"/>
  <c r="AO106" i="1" s="1"/>
  <c r="AI85" i="1"/>
  <c r="AK85" i="1" s="1"/>
  <c r="AL85" i="1" s="1"/>
  <c r="AN85" i="1" s="1"/>
  <c r="AO85" i="1" s="1"/>
  <c r="AI101" i="1"/>
  <c r="AK101" i="1" s="1"/>
  <c r="AL101" i="1" s="1"/>
  <c r="AN101" i="1" s="1"/>
  <c r="AO101" i="1" s="1"/>
  <c r="AI81" i="1"/>
  <c r="AK81" i="1" s="1"/>
  <c r="AL81" i="1" s="1"/>
  <c r="AN81" i="1" s="1"/>
  <c r="AO81" i="1" s="1"/>
  <c r="AI96" i="1"/>
  <c r="AK96" i="1" s="1"/>
  <c r="AL96" i="1" s="1"/>
  <c r="AN96" i="1" s="1"/>
  <c r="AO96" i="1" s="1"/>
  <c r="AI94" i="1"/>
  <c r="AK94" i="1" s="1"/>
  <c r="AL94" i="1" s="1"/>
  <c r="AN94" i="1" s="1"/>
  <c r="AO94" i="1" s="1"/>
  <c r="AI84" i="1"/>
  <c r="AK84" i="1" s="1"/>
  <c r="AL84" i="1" s="1"/>
  <c r="AN84" i="1" s="1"/>
  <c r="AO84" i="1" s="1"/>
  <c r="AI99" i="1"/>
  <c r="AK99" i="1" s="1"/>
  <c r="AL99" i="1" s="1"/>
  <c r="AN99" i="1" s="1"/>
  <c r="AO99" i="1" s="1"/>
  <c r="AI108" i="1"/>
  <c r="AK108" i="1" s="1"/>
  <c r="AL108" i="1" s="1"/>
  <c r="AN108" i="1" s="1"/>
  <c r="AO108" i="1" s="1"/>
  <c r="AI100" i="1"/>
  <c r="AK100" i="1" s="1"/>
  <c r="AL100" i="1" s="1"/>
  <c r="AN100" i="1" s="1"/>
  <c r="AO100" i="1" s="1"/>
  <c r="AI87" i="1"/>
  <c r="AK87" i="1" s="1"/>
  <c r="AL87" i="1" s="1"/>
  <c r="AN87" i="1" s="1"/>
  <c r="AO87" i="1" s="1"/>
  <c r="AI95" i="1"/>
  <c r="AK95" i="1" s="1"/>
  <c r="AL95" i="1" s="1"/>
  <c r="AN95" i="1" s="1"/>
  <c r="AO95" i="1" s="1"/>
  <c r="AI890" i="1"/>
  <c r="AK890" i="1" s="1"/>
  <c r="AL890" i="1" s="1"/>
  <c r="AN890" i="1" s="1"/>
  <c r="AO890" i="1" s="1"/>
  <c r="AI894" i="1"/>
  <c r="AK894" i="1" s="1"/>
  <c r="AL894" i="1" s="1"/>
  <c r="AN894" i="1" s="1"/>
  <c r="AO894" i="1" s="1"/>
  <c r="AI898" i="1"/>
  <c r="AK898" i="1" s="1"/>
  <c r="AL898" i="1" s="1"/>
  <c r="AN898" i="1" s="1"/>
  <c r="AO898" i="1" s="1"/>
  <c r="AI902" i="1"/>
  <c r="AK902" i="1" s="1"/>
  <c r="AL902" i="1" s="1"/>
  <c r="AN902" i="1" s="1"/>
  <c r="AO902" i="1" s="1"/>
  <c r="AI906" i="1"/>
  <c r="AK906" i="1" s="1"/>
  <c r="AL906" i="1" s="1"/>
  <c r="AN906" i="1" s="1"/>
  <c r="AO906" i="1" s="1"/>
  <c r="AI82" i="1"/>
  <c r="AK82" i="1" s="1"/>
  <c r="AL82" i="1" s="1"/>
  <c r="AN82" i="1" s="1"/>
  <c r="AO82" i="1" s="1"/>
  <c r="AI104" i="1"/>
  <c r="AK104" i="1" s="1"/>
  <c r="AL104" i="1" s="1"/>
  <c r="AN104" i="1" s="1"/>
  <c r="AO104" i="1" s="1"/>
  <c r="AI79" i="1"/>
  <c r="AK79" i="1" s="1"/>
  <c r="AL79" i="1" s="1"/>
  <c r="AN79" i="1" s="1"/>
  <c r="AO79" i="1" s="1"/>
  <c r="AI80" i="1"/>
  <c r="AK80" i="1" s="1"/>
  <c r="AL80" i="1" s="1"/>
  <c r="AN80" i="1" s="1"/>
  <c r="AO80" i="1" s="1"/>
  <c r="AI109" i="1"/>
  <c r="AK109" i="1" s="1"/>
  <c r="AL109" i="1" s="1"/>
  <c r="AN109" i="1" s="1"/>
  <c r="AO109" i="1" s="1"/>
  <c r="AI111" i="1"/>
  <c r="AK111" i="1" s="1"/>
  <c r="AL111" i="1" s="1"/>
  <c r="AN111" i="1" s="1"/>
  <c r="AO111" i="1" s="1"/>
  <c r="AI112" i="1"/>
  <c r="AK112" i="1" s="1"/>
  <c r="AL112" i="1" s="1"/>
  <c r="AN112" i="1" s="1"/>
  <c r="AO112" i="1" s="1"/>
  <c r="AI892" i="1"/>
  <c r="AK892" i="1" s="1"/>
  <c r="AL892" i="1" s="1"/>
  <c r="AN892" i="1" s="1"/>
  <c r="AO892" i="1" s="1"/>
  <c r="AI896" i="1"/>
  <c r="AK896" i="1" s="1"/>
  <c r="AL896" i="1" s="1"/>
  <c r="AN896" i="1" s="1"/>
  <c r="AO896" i="1" s="1"/>
  <c r="AI900" i="1"/>
  <c r="AK900" i="1" s="1"/>
  <c r="AL900" i="1" s="1"/>
  <c r="AN900" i="1" s="1"/>
  <c r="AO900" i="1" s="1"/>
  <c r="AI904" i="1"/>
  <c r="AK904" i="1" s="1"/>
  <c r="AL904" i="1" s="1"/>
  <c r="AN904" i="1" s="1"/>
  <c r="AO904" i="1" s="1"/>
  <c r="AI908" i="1"/>
  <c r="AK908" i="1" s="1"/>
  <c r="AL908" i="1" s="1"/>
  <c r="AN908" i="1" s="1"/>
  <c r="AO908" i="1" s="1"/>
  <c r="AI891" i="1"/>
  <c r="AK891" i="1" s="1"/>
  <c r="AL891" i="1" s="1"/>
  <c r="AN891" i="1" s="1"/>
  <c r="AO891" i="1" s="1"/>
  <c r="AI895" i="1"/>
  <c r="AK895" i="1" s="1"/>
  <c r="AL895" i="1" s="1"/>
  <c r="AN895" i="1" s="1"/>
  <c r="AO895" i="1" s="1"/>
  <c r="AI899" i="1"/>
  <c r="AK899" i="1" s="1"/>
  <c r="AL899" i="1" s="1"/>
  <c r="AN899" i="1" s="1"/>
  <c r="AO899" i="1" s="1"/>
  <c r="AI903" i="1"/>
  <c r="AK903" i="1" s="1"/>
  <c r="AL903" i="1" s="1"/>
  <c r="AN903" i="1" s="1"/>
  <c r="AO903" i="1" s="1"/>
  <c r="AI907" i="1"/>
  <c r="AK907" i="1" s="1"/>
  <c r="AL907" i="1" s="1"/>
  <c r="AN907" i="1" s="1"/>
  <c r="AO907" i="1" s="1"/>
  <c r="AI93" i="1"/>
  <c r="AK93" i="1" s="1"/>
  <c r="AL93" i="1" s="1"/>
  <c r="AN93" i="1" s="1"/>
  <c r="AO93" i="1" s="1"/>
  <c r="AI83" i="1"/>
  <c r="AK83" i="1" s="1"/>
  <c r="AL83" i="1" s="1"/>
  <c r="AN83" i="1" s="1"/>
  <c r="AO83" i="1" s="1"/>
  <c r="AI105" i="1"/>
  <c r="AK105" i="1" s="1"/>
  <c r="AL105" i="1" s="1"/>
  <c r="AN105" i="1" s="1"/>
  <c r="AO105" i="1" s="1"/>
  <c r="AI107" i="1"/>
  <c r="AK107" i="1" s="1"/>
  <c r="AL107" i="1" s="1"/>
  <c r="AN107" i="1" s="1"/>
  <c r="AO107" i="1" s="1"/>
  <c r="AI110" i="1"/>
  <c r="AK110" i="1" s="1"/>
  <c r="AL110" i="1" s="1"/>
  <c r="AN110" i="1" s="1"/>
  <c r="AO110" i="1" s="1"/>
  <c r="AI86" i="1"/>
  <c r="AK86" i="1" s="1"/>
  <c r="AL86" i="1" s="1"/>
  <c r="AN86" i="1" s="1"/>
  <c r="AO86" i="1" s="1"/>
  <c r="AI102" i="1"/>
  <c r="AK102" i="1" s="1"/>
  <c r="AL102" i="1" s="1"/>
  <c r="AN102" i="1" s="1"/>
  <c r="AO102" i="1" s="1"/>
  <c r="AI889" i="1"/>
  <c r="AK889" i="1" s="1"/>
  <c r="AL889" i="1" s="1"/>
  <c r="AN889" i="1" s="1"/>
  <c r="AO889" i="1" s="1"/>
  <c r="AI943" i="1"/>
  <c r="AK943" i="1" s="1"/>
  <c r="AL943" i="1" s="1"/>
  <c r="AN943" i="1" s="1"/>
  <c r="AO943" i="1" s="1"/>
  <c r="H11" i="7"/>
  <c r="AH1154" i="1" s="1"/>
  <c r="AI1154" i="1" s="1"/>
  <c r="AK1154" i="1" s="1"/>
  <c r="AL1154" i="1" s="1"/>
  <c r="AN1154" i="1" s="1"/>
  <c r="AO1154" i="1" s="1"/>
  <c r="F14" i="7"/>
  <c r="H14" i="7" s="1"/>
  <c r="F10" i="7"/>
  <c r="H10" i="7" s="1"/>
  <c r="AF948" i="1"/>
  <c r="AG948" i="1" s="1"/>
  <c r="D164" i="15"/>
  <c r="F164" i="15"/>
  <c r="F165" i="15" s="1"/>
  <c r="R24" i="8"/>
  <c r="T24" i="8" s="1"/>
  <c r="V25" i="8"/>
  <c r="M145" i="15"/>
  <c r="M146" i="15" s="1"/>
  <c r="K145" i="15"/>
  <c r="F15" i="7"/>
  <c r="H15" i="7" s="1"/>
  <c r="R8" i="8"/>
  <c r="T8" i="8" s="1"/>
  <c r="V9" i="8"/>
  <c r="D24" i="5"/>
  <c r="AF947" i="1" s="1"/>
  <c r="AG947" i="1" s="1"/>
  <c r="E51" i="6"/>
  <c r="E52" i="6" s="1"/>
  <c r="E56" i="6" s="1"/>
  <c r="D103" i="15" l="1"/>
  <c r="D105" i="15" s="1"/>
  <c r="D106" i="15" s="1"/>
  <c r="F12" i="7"/>
  <c r="H12" i="7" s="1"/>
  <c r="F13" i="7"/>
  <c r="H13" i="7" s="1"/>
  <c r="AF179" i="1"/>
  <c r="AG179" i="1" s="1"/>
  <c r="AI179" i="1" s="1"/>
  <c r="AK179" i="1" s="1"/>
  <c r="AL179" i="1" s="1"/>
  <c r="AN179" i="1" s="1"/>
  <c r="AO179" i="1" s="1"/>
  <c r="AF180" i="1"/>
  <c r="AG180" i="1" s="1"/>
  <c r="AI180" i="1" s="1"/>
  <c r="AK180" i="1" s="1"/>
  <c r="AL180" i="1" s="1"/>
  <c r="AN180" i="1" s="1"/>
  <c r="AO180" i="1" s="1"/>
  <c r="AF178" i="1"/>
  <c r="AG178" i="1" s="1"/>
  <c r="AI178" i="1" s="1"/>
  <c r="AK178" i="1" s="1"/>
  <c r="AL178" i="1" s="1"/>
  <c r="AN178" i="1" s="1"/>
  <c r="AO178" i="1" s="1"/>
  <c r="AF181" i="1"/>
  <c r="AG181" i="1" s="1"/>
  <c r="AI181" i="1" s="1"/>
  <c r="AK181" i="1" s="1"/>
  <c r="AL181" i="1" s="1"/>
  <c r="AN181" i="1" s="1"/>
  <c r="AO181" i="1" s="1"/>
  <c r="AH66" i="1"/>
  <c r="AI66" i="1" s="1"/>
  <c r="AK66" i="1" s="1"/>
  <c r="AL66" i="1" s="1"/>
  <c r="AN66" i="1" s="1"/>
  <c r="AO66" i="1" s="1"/>
  <c r="AH62" i="1"/>
  <c r="AI62" i="1" s="1"/>
  <c r="AK62" i="1" s="1"/>
  <c r="AL62" i="1" s="1"/>
  <c r="AN62" i="1" s="1"/>
  <c r="AO62" i="1" s="1"/>
  <c r="AH65" i="1"/>
  <c r="AI65" i="1" s="1"/>
  <c r="AK65" i="1" s="1"/>
  <c r="AL65" i="1" s="1"/>
  <c r="AN65" i="1" s="1"/>
  <c r="AO65" i="1" s="1"/>
  <c r="AH61" i="1"/>
  <c r="AI61" i="1" s="1"/>
  <c r="AK61" i="1" s="1"/>
  <c r="AL61" i="1" s="1"/>
  <c r="AN61" i="1" s="1"/>
  <c r="AO61" i="1" s="1"/>
  <c r="AH60" i="1"/>
  <c r="AI60" i="1" s="1"/>
  <c r="AK60" i="1" s="1"/>
  <c r="AL60" i="1" s="1"/>
  <c r="AN60" i="1" s="1"/>
  <c r="AO60" i="1" s="1"/>
  <c r="AH64" i="1"/>
  <c r="AI64" i="1" s="1"/>
  <c r="AK64" i="1" s="1"/>
  <c r="AL64" i="1" s="1"/>
  <c r="AN64" i="1" s="1"/>
  <c r="AO64" i="1" s="1"/>
  <c r="AH70" i="1"/>
  <c r="AI70" i="1" s="1"/>
  <c r="AK70" i="1" s="1"/>
  <c r="AL70" i="1" s="1"/>
  <c r="AN70" i="1" s="1"/>
  <c r="AO70" i="1" s="1"/>
  <c r="AH77" i="1"/>
  <c r="AI77" i="1" s="1"/>
  <c r="AK77" i="1" s="1"/>
  <c r="AL77" i="1" s="1"/>
  <c r="AN77" i="1" s="1"/>
  <c r="AO77" i="1" s="1"/>
  <c r="AH63" i="1"/>
  <c r="AI63" i="1" s="1"/>
  <c r="AK63" i="1" s="1"/>
  <c r="AL63" i="1" s="1"/>
  <c r="AN63" i="1" s="1"/>
  <c r="AO63" i="1" s="1"/>
  <c r="AH73" i="1"/>
  <c r="AI73" i="1" s="1"/>
  <c r="AK73" i="1" s="1"/>
  <c r="AL73" i="1" s="1"/>
  <c r="AN73" i="1" s="1"/>
  <c r="AO73" i="1" s="1"/>
  <c r="AH69" i="1"/>
  <c r="AI69" i="1" s="1"/>
  <c r="AK69" i="1" s="1"/>
  <c r="AL69" i="1" s="1"/>
  <c r="AN69" i="1" s="1"/>
  <c r="AO69" i="1" s="1"/>
  <c r="AH76" i="1"/>
  <c r="AI76" i="1" s="1"/>
  <c r="AK76" i="1" s="1"/>
  <c r="AL76" i="1" s="1"/>
  <c r="AN76" i="1" s="1"/>
  <c r="AO76" i="1" s="1"/>
  <c r="AH72" i="1"/>
  <c r="AI72" i="1" s="1"/>
  <c r="AK72" i="1" s="1"/>
  <c r="AL72" i="1" s="1"/>
  <c r="AN72" i="1" s="1"/>
  <c r="AO72" i="1" s="1"/>
  <c r="AH75" i="1"/>
  <c r="AI75" i="1" s="1"/>
  <c r="AK75" i="1" s="1"/>
  <c r="AL75" i="1" s="1"/>
  <c r="AN75" i="1" s="1"/>
  <c r="AO75" i="1" s="1"/>
  <c r="AH68" i="1"/>
  <c r="AI68" i="1" s="1"/>
  <c r="AK68" i="1" s="1"/>
  <c r="AL68" i="1" s="1"/>
  <c r="AN68" i="1" s="1"/>
  <c r="AO68" i="1" s="1"/>
  <c r="AH71" i="1"/>
  <c r="AI71" i="1" s="1"/>
  <c r="AK71" i="1" s="1"/>
  <c r="AL71" i="1" s="1"/>
  <c r="AN71" i="1" s="1"/>
  <c r="AO71" i="1" s="1"/>
  <c r="AH67" i="1"/>
  <c r="AI67" i="1" s="1"/>
  <c r="AK67" i="1" s="1"/>
  <c r="AL67" i="1" s="1"/>
  <c r="AN67" i="1" s="1"/>
  <c r="AO67" i="1" s="1"/>
  <c r="AH1042" i="1"/>
  <c r="AI1042" i="1" s="1"/>
  <c r="AK1042" i="1" s="1"/>
  <c r="AL1042" i="1" s="1"/>
  <c r="AN1042" i="1" s="1"/>
  <c r="AO1042" i="1" s="1"/>
  <c r="AH1038" i="1"/>
  <c r="AI1038" i="1" s="1"/>
  <c r="AK1038" i="1" s="1"/>
  <c r="AL1038" i="1" s="1"/>
  <c r="AN1038" i="1" s="1"/>
  <c r="AO1038" i="1" s="1"/>
  <c r="AH942" i="1"/>
  <c r="AI942" i="1" s="1"/>
  <c r="AK942" i="1" s="1"/>
  <c r="AL942" i="1" s="1"/>
  <c r="AN942" i="1" s="1"/>
  <c r="AO942" i="1" s="1"/>
  <c r="AH1041" i="1"/>
  <c r="AI1041" i="1" s="1"/>
  <c r="AK1041" i="1" s="1"/>
  <c r="AL1041" i="1" s="1"/>
  <c r="AN1041" i="1" s="1"/>
  <c r="AO1041" i="1" s="1"/>
  <c r="AH1037" i="1"/>
  <c r="AI1037" i="1" s="1"/>
  <c r="AK1037" i="1" s="1"/>
  <c r="AL1037" i="1" s="1"/>
  <c r="AN1037" i="1" s="1"/>
  <c r="AO1037" i="1" s="1"/>
  <c r="AH941" i="1"/>
  <c r="AI941" i="1" s="1"/>
  <c r="AK941" i="1" s="1"/>
  <c r="AL941" i="1" s="1"/>
  <c r="AN941" i="1" s="1"/>
  <c r="AO941" i="1" s="1"/>
  <c r="AH940" i="1"/>
  <c r="AI940" i="1" s="1"/>
  <c r="AK940" i="1" s="1"/>
  <c r="AL940" i="1" s="1"/>
  <c r="AN940" i="1" s="1"/>
  <c r="AO940" i="1" s="1"/>
  <c r="AH1040" i="1"/>
  <c r="AI1040" i="1" s="1"/>
  <c r="AK1040" i="1" s="1"/>
  <c r="AL1040" i="1" s="1"/>
  <c r="AN1040" i="1" s="1"/>
  <c r="AO1040" i="1" s="1"/>
  <c r="AH1039" i="1"/>
  <c r="AI1039" i="1" s="1"/>
  <c r="AK1039" i="1" s="1"/>
  <c r="AL1039" i="1" s="1"/>
  <c r="AN1039" i="1" s="1"/>
  <c r="AO1039" i="1" s="1"/>
  <c r="AH939" i="1"/>
  <c r="AI939" i="1" s="1"/>
  <c r="AK939" i="1" s="1"/>
  <c r="AL939" i="1" s="1"/>
  <c r="AN939" i="1" s="1"/>
  <c r="AO939" i="1" s="1"/>
  <c r="AH1044" i="1"/>
  <c r="AI1044" i="1" s="1"/>
  <c r="AK1044" i="1" s="1"/>
  <c r="AL1044" i="1" s="1"/>
  <c r="AN1044" i="1" s="1"/>
  <c r="AO1044" i="1" s="1"/>
  <c r="AH1120" i="1"/>
  <c r="AI1120" i="1" s="1"/>
  <c r="AK1120" i="1" s="1"/>
  <c r="AL1120" i="1" s="1"/>
  <c r="AN1120" i="1" s="1"/>
  <c r="AO1120" i="1" s="1"/>
  <c r="AH1057" i="1"/>
  <c r="AI1057" i="1" s="1"/>
  <c r="AK1057" i="1" s="1"/>
  <c r="AL1057" i="1" s="1"/>
  <c r="AN1057" i="1" s="1"/>
  <c r="AO1057" i="1" s="1"/>
  <c r="AH1043" i="1"/>
  <c r="AI1043" i="1" s="1"/>
  <c r="AK1043" i="1" s="1"/>
  <c r="AL1043" i="1" s="1"/>
  <c r="AN1043" i="1" s="1"/>
  <c r="AO1043" i="1" s="1"/>
  <c r="AH468" i="1"/>
  <c r="AI468" i="1" s="1"/>
  <c r="AK468" i="1" s="1"/>
  <c r="AL468" i="1" s="1"/>
  <c r="AN468" i="1" s="1"/>
  <c r="AO468" i="1" s="1"/>
  <c r="AH464" i="1"/>
  <c r="AI464" i="1" s="1"/>
  <c r="AK464" i="1" s="1"/>
  <c r="AL464" i="1" s="1"/>
  <c r="AN464" i="1" s="1"/>
  <c r="AO464" i="1" s="1"/>
  <c r="AH460" i="1"/>
  <c r="AI460" i="1" s="1"/>
  <c r="AK460" i="1" s="1"/>
  <c r="AL460" i="1" s="1"/>
  <c r="AN460" i="1" s="1"/>
  <c r="AO460" i="1" s="1"/>
  <c r="AH456" i="1"/>
  <c r="AI456" i="1" s="1"/>
  <c r="AK456" i="1" s="1"/>
  <c r="AL456" i="1" s="1"/>
  <c r="AN456" i="1" s="1"/>
  <c r="AO456" i="1" s="1"/>
  <c r="AH452" i="1"/>
  <c r="AI452" i="1" s="1"/>
  <c r="AK452" i="1" s="1"/>
  <c r="AL452" i="1" s="1"/>
  <c r="AN452" i="1" s="1"/>
  <c r="AO452" i="1" s="1"/>
  <c r="AH448" i="1"/>
  <c r="AI448" i="1" s="1"/>
  <c r="AK448" i="1" s="1"/>
  <c r="AL448" i="1" s="1"/>
  <c r="AN448" i="1" s="1"/>
  <c r="AO448" i="1" s="1"/>
  <c r="AH444" i="1"/>
  <c r="AI444" i="1" s="1"/>
  <c r="AK444" i="1" s="1"/>
  <c r="AL444" i="1" s="1"/>
  <c r="AN444" i="1" s="1"/>
  <c r="AO444" i="1" s="1"/>
  <c r="AH442" i="1"/>
  <c r="AI442" i="1" s="1"/>
  <c r="AK442" i="1" s="1"/>
  <c r="AL442" i="1" s="1"/>
  <c r="AN442" i="1" s="1"/>
  <c r="AO442" i="1" s="1"/>
  <c r="AH308" i="1"/>
  <c r="AI308" i="1" s="1"/>
  <c r="AK308" i="1" s="1"/>
  <c r="AL308" i="1" s="1"/>
  <c r="AN308" i="1" s="1"/>
  <c r="AO308" i="1" s="1"/>
  <c r="AH307" i="1"/>
  <c r="AI307" i="1" s="1"/>
  <c r="AK307" i="1" s="1"/>
  <c r="AL307" i="1" s="1"/>
  <c r="AN307" i="1" s="1"/>
  <c r="AO307" i="1" s="1"/>
  <c r="AH301" i="1"/>
  <c r="AI301" i="1" s="1"/>
  <c r="AK301" i="1" s="1"/>
  <c r="AL301" i="1" s="1"/>
  <c r="AN301" i="1" s="1"/>
  <c r="AO301" i="1" s="1"/>
  <c r="AH297" i="1"/>
  <c r="AI297" i="1" s="1"/>
  <c r="AK297" i="1" s="1"/>
  <c r="AL297" i="1" s="1"/>
  <c r="AN297" i="1" s="1"/>
  <c r="AO297" i="1" s="1"/>
  <c r="AH293" i="1"/>
  <c r="AI293" i="1" s="1"/>
  <c r="AK293" i="1" s="1"/>
  <c r="AL293" i="1" s="1"/>
  <c r="AN293" i="1" s="1"/>
  <c r="AO293" i="1" s="1"/>
  <c r="AH289" i="1"/>
  <c r="AI289" i="1" s="1"/>
  <c r="AK289" i="1" s="1"/>
  <c r="AL289" i="1" s="1"/>
  <c r="AN289" i="1" s="1"/>
  <c r="AO289" i="1" s="1"/>
  <c r="AH285" i="1"/>
  <c r="AI285" i="1" s="1"/>
  <c r="AK285" i="1" s="1"/>
  <c r="AL285" i="1" s="1"/>
  <c r="AN285" i="1" s="1"/>
  <c r="AO285" i="1" s="1"/>
  <c r="AH281" i="1"/>
  <c r="AI281" i="1" s="1"/>
  <c r="AK281" i="1" s="1"/>
  <c r="AL281" i="1" s="1"/>
  <c r="AN281" i="1" s="1"/>
  <c r="AO281" i="1" s="1"/>
  <c r="AH277" i="1"/>
  <c r="AI277" i="1" s="1"/>
  <c r="AK277" i="1" s="1"/>
  <c r="AL277" i="1" s="1"/>
  <c r="AN277" i="1" s="1"/>
  <c r="AO277" i="1" s="1"/>
  <c r="AH767" i="1"/>
  <c r="AI767" i="1" s="1"/>
  <c r="AK767" i="1" s="1"/>
  <c r="AL767" i="1" s="1"/>
  <c r="AN767" i="1" s="1"/>
  <c r="AO767" i="1" s="1"/>
  <c r="AH766" i="1"/>
  <c r="AI766" i="1" s="1"/>
  <c r="AK766" i="1" s="1"/>
  <c r="AL766" i="1" s="1"/>
  <c r="AN766" i="1" s="1"/>
  <c r="AO766" i="1" s="1"/>
  <c r="AH763" i="1"/>
  <c r="AI763" i="1" s="1"/>
  <c r="AK763" i="1" s="1"/>
  <c r="AL763" i="1" s="1"/>
  <c r="AN763" i="1" s="1"/>
  <c r="AO763" i="1" s="1"/>
  <c r="AH761" i="1"/>
  <c r="AI761" i="1" s="1"/>
  <c r="AK761" i="1" s="1"/>
  <c r="AL761" i="1" s="1"/>
  <c r="AN761" i="1" s="1"/>
  <c r="AO761" i="1" s="1"/>
  <c r="AH759" i="1"/>
  <c r="AI759" i="1" s="1"/>
  <c r="AK759" i="1" s="1"/>
  <c r="AL759" i="1" s="1"/>
  <c r="AN759" i="1" s="1"/>
  <c r="AO759" i="1" s="1"/>
  <c r="AH757" i="1"/>
  <c r="AI757" i="1" s="1"/>
  <c r="AK757" i="1" s="1"/>
  <c r="AL757" i="1" s="1"/>
  <c r="AN757" i="1" s="1"/>
  <c r="AO757" i="1" s="1"/>
  <c r="AH755" i="1"/>
  <c r="AI755" i="1" s="1"/>
  <c r="AK755" i="1" s="1"/>
  <c r="AL755" i="1" s="1"/>
  <c r="AN755" i="1" s="1"/>
  <c r="AO755" i="1" s="1"/>
  <c r="AH753" i="1"/>
  <c r="AI753" i="1" s="1"/>
  <c r="AK753" i="1" s="1"/>
  <c r="AL753" i="1" s="1"/>
  <c r="AN753" i="1" s="1"/>
  <c r="AO753" i="1" s="1"/>
  <c r="AH751" i="1"/>
  <c r="AI751" i="1" s="1"/>
  <c r="AK751" i="1" s="1"/>
  <c r="AL751" i="1" s="1"/>
  <c r="AN751" i="1" s="1"/>
  <c r="AO751" i="1" s="1"/>
  <c r="AH749" i="1"/>
  <c r="AI749" i="1" s="1"/>
  <c r="AK749" i="1" s="1"/>
  <c r="AL749" i="1" s="1"/>
  <c r="AN749" i="1" s="1"/>
  <c r="AO749" i="1" s="1"/>
  <c r="AH747" i="1"/>
  <c r="AI747" i="1" s="1"/>
  <c r="AK747" i="1" s="1"/>
  <c r="AL747" i="1" s="1"/>
  <c r="AN747" i="1" s="1"/>
  <c r="AO747" i="1" s="1"/>
  <c r="AH745" i="1"/>
  <c r="AI745" i="1" s="1"/>
  <c r="AK745" i="1" s="1"/>
  <c r="AL745" i="1" s="1"/>
  <c r="AN745" i="1" s="1"/>
  <c r="AO745" i="1" s="1"/>
  <c r="AH743" i="1"/>
  <c r="AI743" i="1" s="1"/>
  <c r="AK743" i="1" s="1"/>
  <c r="AL743" i="1" s="1"/>
  <c r="AN743" i="1" s="1"/>
  <c r="AO743" i="1" s="1"/>
  <c r="AH741" i="1"/>
  <c r="AI741" i="1" s="1"/>
  <c r="AK741" i="1" s="1"/>
  <c r="AL741" i="1" s="1"/>
  <c r="AN741" i="1" s="1"/>
  <c r="AO741" i="1" s="1"/>
  <c r="AH739" i="1"/>
  <c r="AI739" i="1" s="1"/>
  <c r="AK739" i="1" s="1"/>
  <c r="AL739" i="1" s="1"/>
  <c r="AN739" i="1" s="1"/>
  <c r="AO739" i="1" s="1"/>
  <c r="AH730" i="1"/>
  <c r="AI730" i="1" s="1"/>
  <c r="AK730" i="1" s="1"/>
  <c r="AL730" i="1" s="1"/>
  <c r="AN730" i="1" s="1"/>
  <c r="AO730" i="1" s="1"/>
  <c r="AH726" i="1"/>
  <c r="AI726" i="1" s="1"/>
  <c r="AK726" i="1" s="1"/>
  <c r="AL726" i="1" s="1"/>
  <c r="AN726" i="1" s="1"/>
  <c r="AO726" i="1" s="1"/>
  <c r="AH722" i="1"/>
  <c r="AI722" i="1" s="1"/>
  <c r="AK722" i="1" s="1"/>
  <c r="AL722" i="1" s="1"/>
  <c r="AN722" i="1" s="1"/>
  <c r="AO722" i="1" s="1"/>
  <c r="AH718" i="1"/>
  <c r="AI718" i="1" s="1"/>
  <c r="AK718" i="1" s="1"/>
  <c r="AL718" i="1" s="1"/>
  <c r="AN718" i="1" s="1"/>
  <c r="AO718" i="1" s="1"/>
  <c r="AH714" i="1"/>
  <c r="AI714" i="1" s="1"/>
  <c r="AK714" i="1" s="1"/>
  <c r="AL714" i="1" s="1"/>
  <c r="AN714" i="1" s="1"/>
  <c r="AO714" i="1" s="1"/>
  <c r="AH710" i="1"/>
  <c r="AI710" i="1" s="1"/>
  <c r="AK710" i="1" s="1"/>
  <c r="AL710" i="1" s="1"/>
  <c r="AN710" i="1" s="1"/>
  <c r="AO710" i="1" s="1"/>
  <c r="AH970" i="1"/>
  <c r="AI970" i="1" s="1"/>
  <c r="AK970" i="1" s="1"/>
  <c r="AL970" i="1" s="1"/>
  <c r="AN970" i="1" s="1"/>
  <c r="AO970" i="1" s="1"/>
  <c r="AH966" i="1"/>
  <c r="AI966" i="1" s="1"/>
  <c r="AK966" i="1" s="1"/>
  <c r="AL966" i="1" s="1"/>
  <c r="AN966" i="1" s="1"/>
  <c r="AO966" i="1" s="1"/>
  <c r="AH962" i="1"/>
  <c r="AI962" i="1" s="1"/>
  <c r="AK962" i="1" s="1"/>
  <c r="AL962" i="1" s="1"/>
  <c r="AN962" i="1" s="1"/>
  <c r="AO962" i="1" s="1"/>
  <c r="AH958" i="1"/>
  <c r="AI958" i="1" s="1"/>
  <c r="AK958" i="1" s="1"/>
  <c r="AL958" i="1" s="1"/>
  <c r="AN958" i="1" s="1"/>
  <c r="AO958" i="1" s="1"/>
  <c r="AH954" i="1"/>
  <c r="AI954" i="1" s="1"/>
  <c r="AK954" i="1" s="1"/>
  <c r="AL954" i="1" s="1"/>
  <c r="AN954" i="1" s="1"/>
  <c r="AO954" i="1" s="1"/>
  <c r="AH873" i="1"/>
  <c r="AI873" i="1" s="1"/>
  <c r="AK873" i="1" s="1"/>
  <c r="AL873" i="1" s="1"/>
  <c r="AN873" i="1" s="1"/>
  <c r="AO873" i="1" s="1"/>
  <c r="AH11" i="1"/>
  <c r="AI11" i="1" s="1"/>
  <c r="AK11" i="1" s="1"/>
  <c r="AL11" i="1" s="1"/>
  <c r="AN11" i="1" s="1"/>
  <c r="AO11" i="1" s="1"/>
  <c r="AH827" i="1"/>
  <c r="AI827" i="1" s="1"/>
  <c r="AK827" i="1" s="1"/>
  <c r="AL827" i="1" s="1"/>
  <c r="AN827" i="1" s="1"/>
  <c r="AO827" i="1" s="1"/>
  <c r="AH810" i="1"/>
  <c r="AI810" i="1" s="1"/>
  <c r="AK810" i="1" s="1"/>
  <c r="AL810" i="1" s="1"/>
  <c r="AN810" i="1" s="1"/>
  <c r="AO810" i="1" s="1"/>
  <c r="AH809" i="1"/>
  <c r="AI809" i="1" s="1"/>
  <c r="AK809" i="1" s="1"/>
  <c r="AL809" i="1" s="1"/>
  <c r="AN809" i="1" s="1"/>
  <c r="AO809" i="1" s="1"/>
  <c r="AH823" i="1"/>
  <c r="AI823" i="1" s="1"/>
  <c r="AK823" i="1" s="1"/>
  <c r="AL823" i="1" s="1"/>
  <c r="AN823" i="1" s="1"/>
  <c r="AO823" i="1" s="1"/>
  <c r="AH821" i="1"/>
  <c r="AI821" i="1" s="1"/>
  <c r="AK821" i="1" s="1"/>
  <c r="AL821" i="1" s="1"/>
  <c r="AN821" i="1" s="1"/>
  <c r="AO821" i="1" s="1"/>
  <c r="AH788" i="1"/>
  <c r="AI788" i="1" s="1"/>
  <c r="AK788" i="1" s="1"/>
  <c r="AL788" i="1" s="1"/>
  <c r="AN788" i="1" s="1"/>
  <c r="AO788" i="1" s="1"/>
  <c r="AH800" i="1"/>
  <c r="AI800" i="1" s="1"/>
  <c r="AK800" i="1" s="1"/>
  <c r="AL800" i="1" s="1"/>
  <c r="AN800" i="1" s="1"/>
  <c r="AO800" i="1" s="1"/>
  <c r="AH787" i="1"/>
  <c r="AI787" i="1" s="1"/>
  <c r="AK787" i="1" s="1"/>
  <c r="AL787" i="1" s="1"/>
  <c r="AN787" i="1" s="1"/>
  <c r="AO787" i="1" s="1"/>
  <c r="AH798" i="1"/>
  <c r="AI798" i="1" s="1"/>
  <c r="AK798" i="1" s="1"/>
  <c r="AL798" i="1" s="1"/>
  <c r="AN798" i="1" s="1"/>
  <c r="AO798" i="1" s="1"/>
  <c r="AH796" i="1"/>
  <c r="AI796" i="1" s="1"/>
  <c r="AK796" i="1" s="1"/>
  <c r="AL796" i="1" s="1"/>
  <c r="AN796" i="1" s="1"/>
  <c r="AO796" i="1" s="1"/>
  <c r="AH785" i="1"/>
  <c r="AI785" i="1" s="1"/>
  <c r="AK785" i="1" s="1"/>
  <c r="AL785" i="1" s="1"/>
  <c r="AN785" i="1" s="1"/>
  <c r="AO785" i="1" s="1"/>
  <c r="AH156" i="1"/>
  <c r="AI156" i="1" s="1"/>
  <c r="AK156" i="1" s="1"/>
  <c r="AL156" i="1" s="1"/>
  <c r="AN156" i="1" s="1"/>
  <c r="AO156" i="1" s="1"/>
  <c r="AH43" i="1"/>
  <c r="AI43" i="1" s="1"/>
  <c r="AK43" i="1" s="1"/>
  <c r="AL43" i="1" s="1"/>
  <c r="AN43" i="1" s="1"/>
  <c r="AO43" i="1" s="1"/>
  <c r="AH40" i="1"/>
  <c r="AI40" i="1" s="1"/>
  <c r="AK40" i="1" s="1"/>
  <c r="AL40" i="1" s="1"/>
  <c r="AN40" i="1" s="1"/>
  <c r="AO40" i="1" s="1"/>
  <c r="AH770" i="1"/>
  <c r="AI770" i="1" s="1"/>
  <c r="AK770" i="1" s="1"/>
  <c r="AL770" i="1" s="1"/>
  <c r="AN770" i="1" s="1"/>
  <c r="AO770" i="1" s="1"/>
  <c r="AH654" i="1"/>
  <c r="AI654" i="1" s="1"/>
  <c r="AK654" i="1" s="1"/>
  <c r="AL654" i="1" s="1"/>
  <c r="AN654" i="1" s="1"/>
  <c r="AO654" i="1" s="1"/>
  <c r="AH652" i="1"/>
  <c r="AI652" i="1" s="1"/>
  <c r="AK652" i="1" s="1"/>
  <c r="AL652" i="1" s="1"/>
  <c r="AN652" i="1" s="1"/>
  <c r="AO652" i="1" s="1"/>
  <c r="AH650" i="1"/>
  <c r="AI650" i="1" s="1"/>
  <c r="AK650" i="1" s="1"/>
  <c r="AL650" i="1" s="1"/>
  <c r="AN650" i="1" s="1"/>
  <c r="AO650" i="1" s="1"/>
  <c r="AH648" i="1"/>
  <c r="AI648" i="1" s="1"/>
  <c r="AK648" i="1" s="1"/>
  <c r="AL648" i="1" s="1"/>
  <c r="AN648" i="1" s="1"/>
  <c r="AO648" i="1" s="1"/>
  <c r="AH646" i="1"/>
  <c r="AI646" i="1" s="1"/>
  <c r="AK646" i="1" s="1"/>
  <c r="AL646" i="1" s="1"/>
  <c r="AN646" i="1" s="1"/>
  <c r="AO646" i="1" s="1"/>
  <c r="AH467" i="1"/>
  <c r="AI467" i="1" s="1"/>
  <c r="AK467" i="1" s="1"/>
  <c r="AL467" i="1" s="1"/>
  <c r="AN467" i="1" s="1"/>
  <c r="AO467" i="1" s="1"/>
  <c r="AH463" i="1"/>
  <c r="AI463" i="1" s="1"/>
  <c r="AK463" i="1" s="1"/>
  <c r="AL463" i="1" s="1"/>
  <c r="AN463" i="1" s="1"/>
  <c r="AO463" i="1" s="1"/>
  <c r="AH459" i="1"/>
  <c r="AI459" i="1" s="1"/>
  <c r="AK459" i="1" s="1"/>
  <c r="AL459" i="1" s="1"/>
  <c r="AN459" i="1" s="1"/>
  <c r="AO459" i="1" s="1"/>
  <c r="AH455" i="1"/>
  <c r="AI455" i="1" s="1"/>
  <c r="AK455" i="1" s="1"/>
  <c r="AL455" i="1" s="1"/>
  <c r="AN455" i="1" s="1"/>
  <c r="AO455" i="1" s="1"/>
  <c r="AH451" i="1"/>
  <c r="AI451" i="1" s="1"/>
  <c r="AK451" i="1" s="1"/>
  <c r="AL451" i="1" s="1"/>
  <c r="AN451" i="1" s="1"/>
  <c r="AO451" i="1" s="1"/>
  <c r="AH447" i="1"/>
  <c r="AI447" i="1" s="1"/>
  <c r="AK447" i="1" s="1"/>
  <c r="AL447" i="1" s="1"/>
  <c r="AN447" i="1" s="1"/>
  <c r="AO447" i="1" s="1"/>
  <c r="AH443" i="1"/>
  <c r="AI443" i="1" s="1"/>
  <c r="AK443" i="1" s="1"/>
  <c r="AL443" i="1" s="1"/>
  <c r="AN443" i="1" s="1"/>
  <c r="AO443" i="1" s="1"/>
  <c r="AH441" i="1"/>
  <c r="AI441" i="1" s="1"/>
  <c r="AK441" i="1" s="1"/>
  <c r="AL441" i="1" s="1"/>
  <c r="AN441" i="1" s="1"/>
  <c r="AO441" i="1" s="1"/>
  <c r="AH303" i="1"/>
  <c r="AI303" i="1" s="1"/>
  <c r="AK303" i="1" s="1"/>
  <c r="AL303" i="1" s="1"/>
  <c r="AN303" i="1" s="1"/>
  <c r="AO303" i="1" s="1"/>
  <c r="AH306" i="1"/>
  <c r="AI306" i="1" s="1"/>
  <c r="AK306" i="1" s="1"/>
  <c r="AL306" i="1" s="1"/>
  <c r="AN306" i="1" s="1"/>
  <c r="AO306" i="1" s="1"/>
  <c r="AH300" i="1"/>
  <c r="AI300" i="1" s="1"/>
  <c r="AK300" i="1" s="1"/>
  <c r="AL300" i="1" s="1"/>
  <c r="AN300" i="1" s="1"/>
  <c r="AO300" i="1" s="1"/>
  <c r="AH296" i="1"/>
  <c r="AI296" i="1" s="1"/>
  <c r="AK296" i="1" s="1"/>
  <c r="AL296" i="1" s="1"/>
  <c r="AN296" i="1" s="1"/>
  <c r="AO296" i="1" s="1"/>
  <c r="AH292" i="1"/>
  <c r="AI292" i="1" s="1"/>
  <c r="AK292" i="1" s="1"/>
  <c r="AL292" i="1" s="1"/>
  <c r="AN292" i="1" s="1"/>
  <c r="AO292" i="1" s="1"/>
  <c r="AH288" i="1"/>
  <c r="AI288" i="1" s="1"/>
  <c r="AK288" i="1" s="1"/>
  <c r="AL288" i="1" s="1"/>
  <c r="AN288" i="1" s="1"/>
  <c r="AO288" i="1" s="1"/>
  <c r="AH284" i="1"/>
  <c r="AI284" i="1" s="1"/>
  <c r="AK284" i="1" s="1"/>
  <c r="AL284" i="1" s="1"/>
  <c r="AN284" i="1" s="1"/>
  <c r="AO284" i="1" s="1"/>
  <c r="AH280" i="1"/>
  <c r="AI280" i="1" s="1"/>
  <c r="AK280" i="1" s="1"/>
  <c r="AL280" i="1" s="1"/>
  <c r="AN280" i="1" s="1"/>
  <c r="AO280" i="1" s="1"/>
  <c r="AH276" i="1"/>
  <c r="AI276" i="1" s="1"/>
  <c r="AK276" i="1" s="1"/>
  <c r="AL276" i="1" s="1"/>
  <c r="AN276" i="1" s="1"/>
  <c r="AO276" i="1" s="1"/>
  <c r="AH737" i="1"/>
  <c r="AI737" i="1" s="1"/>
  <c r="AK737" i="1" s="1"/>
  <c r="AL737" i="1" s="1"/>
  <c r="AN737" i="1" s="1"/>
  <c r="AO737" i="1" s="1"/>
  <c r="AH735" i="1"/>
  <c r="AI735" i="1" s="1"/>
  <c r="AK735" i="1" s="1"/>
  <c r="AL735" i="1" s="1"/>
  <c r="AN735" i="1" s="1"/>
  <c r="AO735" i="1" s="1"/>
  <c r="AH733" i="1"/>
  <c r="AI733" i="1" s="1"/>
  <c r="AK733" i="1" s="1"/>
  <c r="AL733" i="1" s="1"/>
  <c r="AN733" i="1" s="1"/>
  <c r="AO733" i="1" s="1"/>
  <c r="AH729" i="1"/>
  <c r="AI729" i="1" s="1"/>
  <c r="AK729" i="1" s="1"/>
  <c r="AL729" i="1" s="1"/>
  <c r="AN729" i="1" s="1"/>
  <c r="AO729" i="1" s="1"/>
  <c r="AH725" i="1"/>
  <c r="AI725" i="1" s="1"/>
  <c r="AK725" i="1" s="1"/>
  <c r="AL725" i="1" s="1"/>
  <c r="AN725" i="1" s="1"/>
  <c r="AO725" i="1" s="1"/>
  <c r="AH721" i="1"/>
  <c r="AI721" i="1" s="1"/>
  <c r="AK721" i="1" s="1"/>
  <c r="AL721" i="1" s="1"/>
  <c r="AN721" i="1" s="1"/>
  <c r="AO721" i="1" s="1"/>
  <c r="AH717" i="1"/>
  <c r="AI717" i="1" s="1"/>
  <c r="AK717" i="1" s="1"/>
  <c r="AL717" i="1" s="1"/>
  <c r="AN717" i="1" s="1"/>
  <c r="AO717" i="1" s="1"/>
  <c r="AH713" i="1"/>
  <c r="AI713" i="1" s="1"/>
  <c r="AK713" i="1" s="1"/>
  <c r="AL713" i="1" s="1"/>
  <c r="AN713" i="1" s="1"/>
  <c r="AO713" i="1" s="1"/>
  <c r="AH709" i="1"/>
  <c r="AI709" i="1" s="1"/>
  <c r="AK709" i="1" s="1"/>
  <c r="AL709" i="1" s="1"/>
  <c r="AN709" i="1" s="1"/>
  <c r="AO709" i="1" s="1"/>
  <c r="AH969" i="1"/>
  <c r="AI969" i="1" s="1"/>
  <c r="AK969" i="1" s="1"/>
  <c r="AL969" i="1" s="1"/>
  <c r="AN969" i="1" s="1"/>
  <c r="AO969" i="1" s="1"/>
  <c r="AH965" i="1"/>
  <c r="AI965" i="1" s="1"/>
  <c r="AK965" i="1" s="1"/>
  <c r="AL965" i="1" s="1"/>
  <c r="AN965" i="1" s="1"/>
  <c r="AO965" i="1" s="1"/>
  <c r="AH961" i="1"/>
  <c r="AI961" i="1" s="1"/>
  <c r="AK961" i="1" s="1"/>
  <c r="AL961" i="1" s="1"/>
  <c r="AN961" i="1" s="1"/>
  <c r="AO961" i="1" s="1"/>
  <c r="AH957" i="1"/>
  <c r="AI957" i="1" s="1"/>
  <c r="AK957" i="1" s="1"/>
  <c r="AL957" i="1" s="1"/>
  <c r="AN957" i="1" s="1"/>
  <c r="AO957" i="1" s="1"/>
  <c r="AH953" i="1"/>
  <c r="AI953" i="1" s="1"/>
  <c r="AK953" i="1" s="1"/>
  <c r="AL953" i="1" s="1"/>
  <c r="AN953" i="1" s="1"/>
  <c r="AO953" i="1" s="1"/>
  <c r="AH12" i="1"/>
  <c r="AI12" i="1" s="1"/>
  <c r="AK12" i="1" s="1"/>
  <c r="AL12" i="1" s="1"/>
  <c r="AN12" i="1" s="1"/>
  <c r="AO12" i="1" s="1"/>
  <c r="AH826" i="1"/>
  <c r="AI826" i="1" s="1"/>
  <c r="AK826" i="1" s="1"/>
  <c r="AL826" i="1" s="1"/>
  <c r="AN826" i="1" s="1"/>
  <c r="AO826" i="1" s="1"/>
  <c r="AH804" i="1"/>
  <c r="AI804" i="1" s="1"/>
  <c r="AK804" i="1" s="1"/>
  <c r="AL804" i="1" s="1"/>
  <c r="AN804" i="1" s="1"/>
  <c r="AO804" i="1" s="1"/>
  <c r="AH803" i="1"/>
  <c r="AI803" i="1" s="1"/>
  <c r="AK803" i="1" s="1"/>
  <c r="AL803" i="1" s="1"/>
  <c r="AN803" i="1" s="1"/>
  <c r="AO803" i="1" s="1"/>
  <c r="AH801" i="1"/>
  <c r="AI801" i="1" s="1"/>
  <c r="AK801" i="1" s="1"/>
  <c r="AL801" i="1" s="1"/>
  <c r="AN801" i="1" s="1"/>
  <c r="AO801" i="1" s="1"/>
  <c r="AH808" i="1"/>
  <c r="AI808" i="1" s="1"/>
  <c r="AK808" i="1" s="1"/>
  <c r="AL808" i="1" s="1"/>
  <c r="AN808" i="1" s="1"/>
  <c r="AO808" i="1" s="1"/>
  <c r="AH806" i="1"/>
  <c r="AI806" i="1" s="1"/>
  <c r="AK806" i="1" s="1"/>
  <c r="AL806" i="1" s="1"/>
  <c r="AN806" i="1" s="1"/>
  <c r="AO806" i="1" s="1"/>
  <c r="AH820" i="1"/>
  <c r="AI820" i="1" s="1"/>
  <c r="AK820" i="1" s="1"/>
  <c r="AL820" i="1" s="1"/>
  <c r="AN820" i="1" s="1"/>
  <c r="AO820" i="1" s="1"/>
  <c r="AH818" i="1"/>
  <c r="AI818" i="1" s="1"/>
  <c r="AK818" i="1" s="1"/>
  <c r="AL818" i="1" s="1"/>
  <c r="AN818" i="1" s="1"/>
  <c r="AO818" i="1" s="1"/>
  <c r="AH816" i="1"/>
  <c r="AI816" i="1" s="1"/>
  <c r="AK816" i="1" s="1"/>
  <c r="AL816" i="1" s="1"/>
  <c r="AN816" i="1" s="1"/>
  <c r="AO816" i="1" s="1"/>
  <c r="AH814" i="1"/>
  <c r="AI814" i="1" s="1"/>
  <c r="AK814" i="1" s="1"/>
  <c r="AL814" i="1" s="1"/>
  <c r="AN814" i="1" s="1"/>
  <c r="AO814" i="1" s="1"/>
  <c r="AH812" i="1"/>
  <c r="AI812" i="1" s="1"/>
  <c r="AK812" i="1" s="1"/>
  <c r="AL812" i="1" s="1"/>
  <c r="AN812" i="1" s="1"/>
  <c r="AO812" i="1" s="1"/>
  <c r="AH155" i="1"/>
  <c r="AI155" i="1" s="1"/>
  <c r="AK155" i="1" s="1"/>
  <c r="AL155" i="1" s="1"/>
  <c r="AN155" i="1" s="1"/>
  <c r="AO155" i="1" s="1"/>
  <c r="AH44" i="1"/>
  <c r="AI44" i="1" s="1"/>
  <c r="AK44" i="1" s="1"/>
  <c r="AL44" i="1" s="1"/>
  <c r="AN44" i="1" s="1"/>
  <c r="AO44" i="1" s="1"/>
  <c r="AH45" i="1"/>
  <c r="AI45" i="1" s="1"/>
  <c r="AK45" i="1" s="1"/>
  <c r="AL45" i="1" s="1"/>
  <c r="AN45" i="1" s="1"/>
  <c r="AO45" i="1" s="1"/>
  <c r="AH39" i="1"/>
  <c r="AI39" i="1" s="1"/>
  <c r="AK39" i="1" s="1"/>
  <c r="AL39" i="1" s="1"/>
  <c r="AN39" i="1" s="1"/>
  <c r="AO39" i="1" s="1"/>
  <c r="AH37" i="1"/>
  <c r="AI37" i="1" s="1"/>
  <c r="AK37" i="1" s="1"/>
  <c r="AL37" i="1" s="1"/>
  <c r="AN37" i="1" s="1"/>
  <c r="AO37" i="1" s="1"/>
  <c r="AH466" i="1"/>
  <c r="AI466" i="1" s="1"/>
  <c r="AK466" i="1" s="1"/>
  <c r="AL466" i="1" s="1"/>
  <c r="AN466" i="1" s="1"/>
  <c r="AO466" i="1" s="1"/>
  <c r="AH458" i="1"/>
  <c r="AI458" i="1" s="1"/>
  <c r="AK458" i="1" s="1"/>
  <c r="AL458" i="1" s="1"/>
  <c r="AN458" i="1" s="1"/>
  <c r="AO458" i="1" s="1"/>
  <c r="AH450" i="1"/>
  <c r="AI450" i="1" s="1"/>
  <c r="AK450" i="1" s="1"/>
  <c r="AL450" i="1" s="1"/>
  <c r="AN450" i="1" s="1"/>
  <c r="AO450" i="1" s="1"/>
  <c r="AH438" i="1"/>
  <c r="AI438" i="1" s="1"/>
  <c r="AK438" i="1" s="1"/>
  <c r="AL438" i="1" s="1"/>
  <c r="AN438" i="1" s="1"/>
  <c r="AO438" i="1" s="1"/>
  <c r="AH302" i="1"/>
  <c r="AI302" i="1" s="1"/>
  <c r="AK302" i="1" s="1"/>
  <c r="AL302" i="1" s="1"/>
  <c r="AN302" i="1" s="1"/>
  <c r="AO302" i="1" s="1"/>
  <c r="AH299" i="1"/>
  <c r="AI299" i="1" s="1"/>
  <c r="AK299" i="1" s="1"/>
  <c r="AL299" i="1" s="1"/>
  <c r="AN299" i="1" s="1"/>
  <c r="AO299" i="1" s="1"/>
  <c r="AH291" i="1"/>
  <c r="AI291" i="1" s="1"/>
  <c r="AK291" i="1" s="1"/>
  <c r="AL291" i="1" s="1"/>
  <c r="AN291" i="1" s="1"/>
  <c r="AO291" i="1" s="1"/>
  <c r="AH283" i="1"/>
  <c r="AI283" i="1" s="1"/>
  <c r="AK283" i="1" s="1"/>
  <c r="AL283" i="1" s="1"/>
  <c r="AN283" i="1" s="1"/>
  <c r="AO283" i="1" s="1"/>
  <c r="AH275" i="1"/>
  <c r="AI275" i="1" s="1"/>
  <c r="AK275" i="1" s="1"/>
  <c r="AL275" i="1" s="1"/>
  <c r="AN275" i="1" s="1"/>
  <c r="AO275" i="1" s="1"/>
  <c r="AH762" i="1"/>
  <c r="AI762" i="1" s="1"/>
  <c r="AK762" i="1" s="1"/>
  <c r="AL762" i="1" s="1"/>
  <c r="AN762" i="1" s="1"/>
  <c r="AO762" i="1" s="1"/>
  <c r="AH758" i="1"/>
  <c r="AI758" i="1" s="1"/>
  <c r="AK758" i="1" s="1"/>
  <c r="AL758" i="1" s="1"/>
  <c r="AN758" i="1" s="1"/>
  <c r="AO758" i="1" s="1"/>
  <c r="AH754" i="1"/>
  <c r="AI754" i="1" s="1"/>
  <c r="AK754" i="1" s="1"/>
  <c r="AL754" i="1" s="1"/>
  <c r="AN754" i="1" s="1"/>
  <c r="AO754" i="1" s="1"/>
  <c r="AH750" i="1"/>
  <c r="AI750" i="1" s="1"/>
  <c r="AK750" i="1" s="1"/>
  <c r="AL750" i="1" s="1"/>
  <c r="AN750" i="1" s="1"/>
  <c r="AO750" i="1" s="1"/>
  <c r="AH746" i="1"/>
  <c r="AI746" i="1" s="1"/>
  <c r="AK746" i="1" s="1"/>
  <c r="AL746" i="1" s="1"/>
  <c r="AN746" i="1" s="1"/>
  <c r="AO746" i="1" s="1"/>
  <c r="AH742" i="1"/>
  <c r="AI742" i="1" s="1"/>
  <c r="AK742" i="1" s="1"/>
  <c r="AL742" i="1" s="1"/>
  <c r="AN742" i="1" s="1"/>
  <c r="AO742" i="1" s="1"/>
  <c r="AH724" i="1"/>
  <c r="AI724" i="1" s="1"/>
  <c r="AK724" i="1" s="1"/>
  <c r="AL724" i="1" s="1"/>
  <c r="AN724" i="1" s="1"/>
  <c r="AO724" i="1" s="1"/>
  <c r="AH716" i="1"/>
  <c r="AI716" i="1" s="1"/>
  <c r="AK716" i="1" s="1"/>
  <c r="AL716" i="1" s="1"/>
  <c r="AH971" i="1"/>
  <c r="AI971" i="1" s="1"/>
  <c r="AK971" i="1" s="1"/>
  <c r="AL971" i="1" s="1"/>
  <c r="AN971" i="1" s="1"/>
  <c r="AO971" i="1" s="1"/>
  <c r="AH964" i="1"/>
  <c r="AI964" i="1" s="1"/>
  <c r="AK964" i="1" s="1"/>
  <c r="AL964" i="1" s="1"/>
  <c r="AN964" i="1" s="1"/>
  <c r="AO964" i="1" s="1"/>
  <c r="AH956" i="1"/>
  <c r="AI956" i="1" s="1"/>
  <c r="AK956" i="1" s="1"/>
  <c r="AL956" i="1" s="1"/>
  <c r="AN956" i="1" s="1"/>
  <c r="AO956" i="1" s="1"/>
  <c r="AH829" i="1"/>
  <c r="AI829" i="1" s="1"/>
  <c r="AK829" i="1" s="1"/>
  <c r="AL829" i="1" s="1"/>
  <c r="AN829" i="1" s="1"/>
  <c r="AO829" i="1" s="1"/>
  <c r="AH824" i="1"/>
  <c r="AI824" i="1" s="1"/>
  <c r="AK824" i="1" s="1"/>
  <c r="AL824" i="1" s="1"/>
  <c r="AN824" i="1" s="1"/>
  <c r="AO824" i="1" s="1"/>
  <c r="AH784" i="1"/>
  <c r="AI784" i="1" s="1"/>
  <c r="AK784" i="1" s="1"/>
  <c r="AL784" i="1" s="1"/>
  <c r="AN784" i="1" s="1"/>
  <c r="AO784" i="1" s="1"/>
  <c r="AH799" i="1"/>
  <c r="AI799" i="1" s="1"/>
  <c r="AK799" i="1" s="1"/>
  <c r="AL799" i="1" s="1"/>
  <c r="AN799" i="1" s="1"/>
  <c r="AO799" i="1" s="1"/>
  <c r="AH797" i="1"/>
  <c r="AI797" i="1" s="1"/>
  <c r="AK797" i="1" s="1"/>
  <c r="AL797" i="1" s="1"/>
  <c r="AN797" i="1" s="1"/>
  <c r="AO797" i="1" s="1"/>
  <c r="AH794" i="1"/>
  <c r="AI794" i="1" s="1"/>
  <c r="AK794" i="1" s="1"/>
  <c r="AL794" i="1" s="1"/>
  <c r="AN794" i="1" s="1"/>
  <c r="AO794" i="1" s="1"/>
  <c r="AH47" i="1"/>
  <c r="AI47" i="1" s="1"/>
  <c r="AK47" i="1" s="1"/>
  <c r="AL47" i="1" s="1"/>
  <c r="AN47" i="1" s="1"/>
  <c r="AO47" i="1" s="1"/>
  <c r="AH36" i="1"/>
  <c r="AI36" i="1" s="1"/>
  <c r="AK36" i="1" s="1"/>
  <c r="AL36" i="1" s="1"/>
  <c r="AN36" i="1" s="1"/>
  <c r="AO36" i="1" s="1"/>
  <c r="AH653" i="1"/>
  <c r="AI653" i="1" s="1"/>
  <c r="AK653" i="1" s="1"/>
  <c r="AL653" i="1" s="1"/>
  <c r="AN653" i="1" s="1"/>
  <c r="AO653" i="1" s="1"/>
  <c r="AH649" i="1"/>
  <c r="AI649" i="1" s="1"/>
  <c r="AK649" i="1" s="1"/>
  <c r="AL649" i="1" s="1"/>
  <c r="AN649" i="1" s="1"/>
  <c r="AO649" i="1" s="1"/>
  <c r="AH645" i="1"/>
  <c r="AI645" i="1" s="1"/>
  <c r="AK645" i="1" s="1"/>
  <c r="AL645" i="1" s="1"/>
  <c r="AN645" i="1" s="1"/>
  <c r="AO645" i="1" s="1"/>
  <c r="AH643" i="1"/>
  <c r="AI643" i="1" s="1"/>
  <c r="AK643" i="1" s="1"/>
  <c r="AL643" i="1" s="1"/>
  <c r="AN643" i="1" s="1"/>
  <c r="AO643" i="1" s="1"/>
  <c r="AH641" i="1"/>
  <c r="AI641" i="1" s="1"/>
  <c r="AK641" i="1" s="1"/>
  <c r="AL641" i="1" s="1"/>
  <c r="AN641" i="1" s="1"/>
  <c r="AO641" i="1" s="1"/>
  <c r="AH639" i="1"/>
  <c r="AI639" i="1" s="1"/>
  <c r="AK639" i="1" s="1"/>
  <c r="AL639" i="1" s="1"/>
  <c r="AN639" i="1" s="1"/>
  <c r="AO639" i="1" s="1"/>
  <c r="AH637" i="1"/>
  <c r="AI637" i="1" s="1"/>
  <c r="AK637" i="1" s="1"/>
  <c r="AL637" i="1" s="1"/>
  <c r="AN637" i="1" s="1"/>
  <c r="AO637" i="1" s="1"/>
  <c r="AH635" i="1"/>
  <c r="AI635" i="1" s="1"/>
  <c r="AK635" i="1" s="1"/>
  <c r="AL635" i="1" s="1"/>
  <c r="AN635" i="1" s="1"/>
  <c r="AO635" i="1" s="1"/>
  <c r="AH633" i="1"/>
  <c r="AI633" i="1" s="1"/>
  <c r="AK633" i="1" s="1"/>
  <c r="AL633" i="1" s="1"/>
  <c r="AN633" i="1" s="1"/>
  <c r="AO633" i="1" s="1"/>
  <c r="AH631" i="1"/>
  <c r="AI631" i="1" s="1"/>
  <c r="AK631" i="1" s="1"/>
  <c r="AL631" i="1" s="1"/>
  <c r="AN631" i="1" s="1"/>
  <c r="AO631" i="1" s="1"/>
  <c r="AH629" i="1"/>
  <c r="AI629" i="1" s="1"/>
  <c r="AK629" i="1" s="1"/>
  <c r="AL629" i="1" s="1"/>
  <c r="AN629" i="1" s="1"/>
  <c r="AO629" i="1" s="1"/>
  <c r="AH627" i="1"/>
  <c r="AI627" i="1" s="1"/>
  <c r="AK627" i="1" s="1"/>
  <c r="AL627" i="1" s="1"/>
  <c r="AN627" i="1" s="1"/>
  <c r="AO627" i="1" s="1"/>
  <c r="AH614" i="1"/>
  <c r="AI614" i="1" s="1"/>
  <c r="AK614" i="1" s="1"/>
  <c r="AL614" i="1" s="1"/>
  <c r="AN614" i="1" s="1"/>
  <c r="AO614" i="1" s="1"/>
  <c r="AH612" i="1"/>
  <c r="AI612" i="1" s="1"/>
  <c r="AK612" i="1" s="1"/>
  <c r="AL612" i="1" s="1"/>
  <c r="AN612" i="1" s="1"/>
  <c r="AO612" i="1" s="1"/>
  <c r="AH610" i="1"/>
  <c r="AI610" i="1" s="1"/>
  <c r="AK610" i="1" s="1"/>
  <c r="AL610" i="1" s="1"/>
  <c r="AN610" i="1" s="1"/>
  <c r="AO610" i="1" s="1"/>
  <c r="AH608" i="1"/>
  <c r="AI608" i="1" s="1"/>
  <c r="AK608" i="1" s="1"/>
  <c r="AL608" i="1" s="1"/>
  <c r="AN608" i="1" s="1"/>
  <c r="AO608" i="1" s="1"/>
  <c r="AH606" i="1"/>
  <c r="AI606" i="1" s="1"/>
  <c r="AK606" i="1" s="1"/>
  <c r="AL606" i="1" s="1"/>
  <c r="AN606" i="1" s="1"/>
  <c r="AO606" i="1" s="1"/>
  <c r="AH604" i="1"/>
  <c r="AI604" i="1" s="1"/>
  <c r="AK604" i="1" s="1"/>
  <c r="AL604" i="1" s="1"/>
  <c r="AN604" i="1" s="1"/>
  <c r="AO604" i="1" s="1"/>
  <c r="AH602" i="1"/>
  <c r="AI602" i="1" s="1"/>
  <c r="AK602" i="1" s="1"/>
  <c r="AL602" i="1" s="1"/>
  <c r="AN602" i="1" s="1"/>
  <c r="AO602" i="1" s="1"/>
  <c r="AH600" i="1"/>
  <c r="AI600" i="1" s="1"/>
  <c r="AK600" i="1" s="1"/>
  <c r="AL600" i="1" s="1"/>
  <c r="AN600" i="1" s="1"/>
  <c r="AO600" i="1" s="1"/>
  <c r="AH598" i="1"/>
  <c r="AI598" i="1" s="1"/>
  <c r="AK598" i="1" s="1"/>
  <c r="AL598" i="1" s="1"/>
  <c r="AN598" i="1" s="1"/>
  <c r="AO598" i="1" s="1"/>
  <c r="AH596" i="1"/>
  <c r="AI596" i="1" s="1"/>
  <c r="AK596" i="1" s="1"/>
  <c r="AL596" i="1" s="1"/>
  <c r="AN596" i="1" s="1"/>
  <c r="AO596" i="1" s="1"/>
  <c r="AH594" i="1"/>
  <c r="AI594" i="1" s="1"/>
  <c r="AK594" i="1" s="1"/>
  <c r="AL594" i="1" s="1"/>
  <c r="AN594" i="1" s="1"/>
  <c r="AO594" i="1" s="1"/>
  <c r="AH590" i="1"/>
  <c r="AI590" i="1" s="1"/>
  <c r="AK590" i="1" s="1"/>
  <c r="AL590" i="1" s="1"/>
  <c r="AN590" i="1" s="1"/>
  <c r="AO590" i="1" s="1"/>
  <c r="AH149" i="1"/>
  <c r="AI149" i="1" s="1"/>
  <c r="AK149" i="1" s="1"/>
  <c r="AL149" i="1" s="1"/>
  <c r="AN149" i="1" s="1"/>
  <c r="AO149" i="1" s="1"/>
  <c r="AH589" i="1"/>
  <c r="AI589" i="1" s="1"/>
  <c r="AK589" i="1" s="1"/>
  <c r="AL589" i="1" s="1"/>
  <c r="AN589" i="1" s="1"/>
  <c r="AO589" i="1" s="1"/>
  <c r="AH587" i="1"/>
  <c r="AI587" i="1" s="1"/>
  <c r="AK587" i="1" s="1"/>
  <c r="AL587" i="1" s="1"/>
  <c r="AN587" i="1" s="1"/>
  <c r="AO587" i="1" s="1"/>
  <c r="AH584" i="1"/>
  <c r="AI584" i="1" s="1"/>
  <c r="AK584" i="1" s="1"/>
  <c r="AL584" i="1" s="1"/>
  <c r="AN584" i="1" s="1"/>
  <c r="AO584" i="1" s="1"/>
  <c r="AH580" i="1"/>
  <c r="AI580" i="1" s="1"/>
  <c r="AK580" i="1" s="1"/>
  <c r="AL580" i="1" s="1"/>
  <c r="AN580" i="1" s="1"/>
  <c r="AO580" i="1" s="1"/>
  <c r="AH576" i="1"/>
  <c r="AI576" i="1" s="1"/>
  <c r="AK576" i="1" s="1"/>
  <c r="AL576" i="1" s="1"/>
  <c r="AN576" i="1" s="1"/>
  <c r="AO576" i="1" s="1"/>
  <c r="AH572" i="1"/>
  <c r="AI572" i="1" s="1"/>
  <c r="AK572" i="1" s="1"/>
  <c r="AL572" i="1" s="1"/>
  <c r="AN572" i="1" s="1"/>
  <c r="AO572" i="1" s="1"/>
  <c r="AH568" i="1"/>
  <c r="AI568" i="1" s="1"/>
  <c r="AK568" i="1" s="1"/>
  <c r="AL568" i="1" s="1"/>
  <c r="AN568" i="1" s="1"/>
  <c r="AO568" i="1" s="1"/>
  <c r="AH564" i="1"/>
  <c r="AI564" i="1" s="1"/>
  <c r="AK564" i="1" s="1"/>
  <c r="AL564" i="1" s="1"/>
  <c r="AN564" i="1" s="1"/>
  <c r="AO564" i="1" s="1"/>
  <c r="AH474" i="1"/>
  <c r="AI474" i="1" s="1"/>
  <c r="AK474" i="1" s="1"/>
  <c r="AL474" i="1" s="1"/>
  <c r="AN474" i="1" s="1"/>
  <c r="AO474" i="1" s="1"/>
  <c r="AH470" i="1"/>
  <c r="AI470" i="1" s="1"/>
  <c r="AK470" i="1" s="1"/>
  <c r="AL470" i="1" s="1"/>
  <c r="AN470" i="1" s="1"/>
  <c r="AO470" i="1" s="1"/>
  <c r="AH559" i="1"/>
  <c r="AI559" i="1" s="1"/>
  <c r="AK559" i="1" s="1"/>
  <c r="AL559" i="1" s="1"/>
  <c r="AN559" i="1" s="1"/>
  <c r="AO559" i="1" s="1"/>
  <c r="AH558" i="1"/>
  <c r="AI558" i="1" s="1"/>
  <c r="AK558" i="1" s="1"/>
  <c r="AL558" i="1" s="1"/>
  <c r="AN558" i="1" s="1"/>
  <c r="AO558" i="1" s="1"/>
  <c r="AH556" i="1"/>
  <c r="AI556" i="1" s="1"/>
  <c r="AK556" i="1" s="1"/>
  <c r="AL556" i="1" s="1"/>
  <c r="AN556" i="1" s="1"/>
  <c r="AO556" i="1" s="1"/>
  <c r="AH465" i="1"/>
  <c r="AI465" i="1" s="1"/>
  <c r="AK465" i="1" s="1"/>
  <c r="AL465" i="1" s="1"/>
  <c r="AN465" i="1" s="1"/>
  <c r="AO465" i="1" s="1"/>
  <c r="AH457" i="1"/>
  <c r="AI457" i="1" s="1"/>
  <c r="AK457" i="1" s="1"/>
  <c r="AL457" i="1" s="1"/>
  <c r="AN457" i="1" s="1"/>
  <c r="AO457" i="1" s="1"/>
  <c r="AH449" i="1"/>
  <c r="AI449" i="1" s="1"/>
  <c r="AK449" i="1" s="1"/>
  <c r="AL449" i="1" s="1"/>
  <c r="AN449" i="1" s="1"/>
  <c r="AO449" i="1" s="1"/>
  <c r="AH437" i="1"/>
  <c r="AI437" i="1" s="1"/>
  <c r="AK437" i="1" s="1"/>
  <c r="AL437" i="1" s="1"/>
  <c r="AN437" i="1" s="1"/>
  <c r="AO437" i="1" s="1"/>
  <c r="AH309" i="1"/>
  <c r="AI309" i="1" s="1"/>
  <c r="AK309" i="1" s="1"/>
  <c r="AL309" i="1" s="1"/>
  <c r="AN309" i="1" s="1"/>
  <c r="AO309" i="1" s="1"/>
  <c r="AH298" i="1"/>
  <c r="AI298" i="1" s="1"/>
  <c r="AK298" i="1" s="1"/>
  <c r="AL298" i="1" s="1"/>
  <c r="AN298" i="1" s="1"/>
  <c r="AO298" i="1" s="1"/>
  <c r="AH290" i="1"/>
  <c r="AI290" i="1" s="1"/>
  <c r="AK290" i="1" s="1"/>
  <c r="AL290" i="1" s="1"/>
  <c r="AN290" i="1" s="1"/>
  <c r="AO290" i="1" s="1"/>
  <c r="AH282" i="1"/>
  <c r="AI282" i="1" s="1"/>
  <c r="AK282" i="1" s="1"/>
  <c r="AL282" i="1" s="1"/>
  <c r="AN282" i="1" s="1"/>
  <c r="AO282" i="1" s="1"/>
  <c r="AH765" i="1"/>
  <c r="AI765" i="1" s="1"/>
  <c r="AK765" i="1" s="1"/>
  <c r="AL765" i="1" s="1"/>
  <c r="AN765" i="1" s="1"/>
  <c r="AO765" i="1" s="1"/>
  <c r="AH738" i="1"/>
  <c r="AI738" i="1" s="1"/>
  <c r="AK738" i="1" s="1"/>
  <c r="AL738" i="1" s="1"/>
  <c r="AN738" i="1" s="1"/>
  <c r="AO738" i="1" s="1"/>
  <c r="AH734" i="1"/>
  <c r="AI734" i="1" s="1"/>
  <c r="AK734" i="1" s="1"/>
  <c r="AL734" i="1" s="1"/>
  <c r="AN734" i="1" s="1"/>
  <c r="AO734" i="1" s="1"/>
  <c r="AH731" i="1"/>
  <c r="AI731" i="1" s="1"/>
  <c r="AK731" i="1" s="1"/>
  <c r="AL731" i="1" s="1"/>
  <c r="AN731" i="1" s="1"/>
  <c r="AO731" i="1" s="1"/>
  <c r="AH723" i="1"/>
  <c r="AI723" i="1" s="1"/>
  <c r="AK723" i="1" s="1"/>
  <c r="AL723" i="1" s="1"/>
  <c r="AN723" i="1" s="1"/>
  <c r="AO723" i="1" s="1"/>
  <c r="AH715" i="1"/>
  <c r="AI715" i="1" s="1"/>
  <c r="AK715" i="1" s="1"/>
  <c r="AL715" i="1" s="1"/>
  <c r="AN715" i="1" s="1"/>
  <c r="AO715" i="1" s="1"/>
  <c r="AH963" i="1"/>
  <c r="AI963" i="1" s="1"/>
  <c r="AK963" i="1" s="1"/>
  <c r="AL963" i="1" s="1"/>
  <c r="AN963" i="1" s="1"/>
  <c r="AO963" i="1" s="1"/>
  <c r="AH955" i="1"/>
  <c r="AI955" i="1" s="1"/>
  <c r="AK955" i="1" s="1"/>
  <c r="AL955" i="1" s="1"/>
  <c r="AN955" i="1" s="1"/>
  <c r="AO955" i="1" s="1"/>
  <c r="AH14" i="1"/>
  <c r="AI14" i="1" s="1"/>
  <c r="AK14" i="1" s="1"/>
  <c r="AL14" i="1" s="1"/>
  <c r="AN14" i="1" s="1"/>
  <c r="AO14" i="1" s="1"/>
  <c r="AH828" i="1"/>
  <c r="AI828" i="1" s="1"/>
  <c r="AK828" i="1" s="1"/>
  <c r="AL828" i="1" s="1"/>
  <c r="AN828" i="1" s="1"/>
  <c r="AO828" i="1" s="1"/>
  <c r="AH802" i="1"/>
  <c r="AI802" i="1" s="1"/>
  <c r="AK802" i="1" s="1"/>
  <c r="AL802" i="1" s="1"/>
  <c r="AN802" i="1" s="1"/>
  <c r="AO802" i="1" s="1"/>
  <c r="AH807" i="1"/>
  <c r="AI807" i="1" s="1"/>
  <c r="AK807" i="1" s="1"/>
  <c r="AL807" i="1" s="1"/>
  <c r="AN807" i="1" s="1"/>
  <c r="AO807" i="1" s="1"/>
  <c r="AH819" i="1"/>
  <c r="AI819" i="1" s="1"/>
  <c r="AK819" i="1" s="1"/>
  <c r="AL819" i="1" s="1"/>
  <c r="AN819" i="1" s="1"/>
  <c r="AO819" i="1" s="1"/>
  <c r="AH815" i="1"/>
  <c r="AI815" i="1" s="1"/>
  <c r="AK815" i="1" s="1"/>
  <c r="AL815" i="1" s="1"/>
  <c r="AN815" i="1" s="1"/>
  <c r="AO815" i="1" s="1"/>
  <c r="AH811" i="1"/>
  <c r="AI811" i="1" s="1"/>
  <c r="AK811" i="1" s="1"/>
  <c r="AL811" i="1" s="1"/>
  <c r="AN811" i="1" s="1"/>
  <c r="AO811" i="1" s="1"/>
  <c r="AH157" i="1"/>
  <c r="AI157" i="1" s="1"/>
  <c r="AK157" i="1" s="1"/>
  <c r="AL157" i="1" s="1"/>
  <c r="AN157" i="1" s="1"/>
  <c r="AO157" i="1" s="1"/>
  <c r="AH42" i="1"/>
  <c r="AI42" i="1" s="1"/>
  <c r="AK42" i="1" s="1"/>
  <c r="AL42" i="1" s="1"/>
  <c r="AN42" i="1" s="1"/>
  <c r="AO42" i="1" s="1"/>
  <c r="AH619" i="1"/>
  <c r="AI619" i="1" s="1"/>
  <c r="AK619" i="1" s="1"/>
  <c r="AL619" i="1" s="1"/>
  <c r="AN619" i="1" s="1"/>
  <c r="AO619" i="1" s="1"/>
  <c r="AH617" i="1"/>
  <c r="AI617" i="1" s="1"/>
  <c r="AK617" i="1" s="1"/>
  <c r="AL617" i="1" s="1"/>
  <c r="AN617" i="1" s="1"/>
  <c r="AO617" i="1" s="1"/>
  <c r="AH615" i="1"/>
  <c r="AI615" i="1" s="1"/>
  <c r="AK615" i="1" s="1"/>
  <c r="AL615" i="1" s="1"/>
  <c r="AN615" i="1" s="1"/>
  <c r="AO615" i="1" s="1"/>
  <c r="AH592" i="1"/>
  <c r="AI592" i="1" s="1"/>
  <c r="AK592" i="1" s="1"/>
  <c r="AL592" i="1" s="1"/>
  <c r="AN592" i="1" s="1"/>
  <c r="AO592" i="1" s="1"/>
  <c r="AH150" i="1"/>
  <c r="AI150" i="1" s="1"/>
  <c r="AK150" i="1" s="1"/>
  <c r="AL150" i="1" s="1"/>
  <c r="AN150" i="1" s="1"/>
  <c r="AO150" i="1" s="1"/>
  <c r="AH477" i="1"/>
  <c r="AI477" i="1" s="1"/>
  <c r="AK477" i="1" s="1"/>
  <c r="AL477" i="1" s="1"/>
  <c r="AN477" i="1" s="1"/>
  <c r="AO477" i="1" s="1"/>
  <c r="AH552" i="1"/>
  <c r="AI552" i="1" s="1"/>
  <c r="AK552" i="1" s="1"/>
  <c r="AL552" i="1" s="1"/>
  <c r="AN552" i="1" s="1"/>
  <c r="AO552" i="1" s="1"/>
  <c r="AH586" i="1"/>
  <c r="AI586" i="1" s="1"/>
  <c r="AK586" i="1" s="1"/>
  <c r="AL586" i="1" s="1"/>
  <c r="AN586" i="1" s="1"/>
  <c r="AO586" i="1" s="1"/>
  <c r="AH583" i="1"/>
  <c r="AI583" i="1" s="1"/>
  <c r="AK583" i="1" s="1"/>
  <c r="AL583" i="1" s="1"/>
  <c r="AN583" i="1" s="1"/>
  <c r="AO583" i="1" s="1"/>
  <c r="AH579" i="1"/>
  <c r="AI579" i="1" s="1"/>
  <c r="AK579" i="1" s="1"/>
  <c r="AL579" i="1" s="1"/>
  <c r="AN579" i="1" s="1"/>
  <c r="AO579" i="1" s="1"/>
  <c r="AH575" i="1"/>
  <c r="AI575" i="1" s="1"/>
  <c r="AK575" i="1" s="1"/>
  <c r="AL575" i="1" s="1"/>
  <c r="AN575" i="1" s="1"/>
  <c r="AO575" i="1" s="1"/>
  <c r="AH571" i="1"/>
  <c r="AI571" i="1" s="1"/>
  <c r="AK571" i="1" s="1"/>
  <c r="AL571" i="1" s="1"/>
  <c r="AN571" i="1" s="1"/>
  <c r="AO571" i="1" s="1"/>
  <c r="AH567" i="1"/>
  <c r="AI567" i="1" s="1"/>
  <c r="AK567" i="1" s="1"/>
  <c r="AL567" i="1" s="1"/>
  <c r="AN567" i="1" s="1"/>
  <c r="AO567" i="1" s="1"/>
  <c r="AH622" i="1"/>
  <c r="AI622" i="1" s="1"/>
  <c r="AK622" i="1" s="1"/>
  <c r="AL622" i="1" s="1"/>
  <c r="AN622" i="1" s="1"/>
  <c r="AO622" i="1" s="1"/>
  <c r="AH473" i="1"/>
  <c r="AI473" i="1" s="1"/>
  <c r="AK473" i="1" s="1"/>
  <c r="AL473" i="1" s="1"/>
  <c r="AN473" i="1" s="1"/>
  <c r="AO473" i="1" s="1"/>
  <c r="AH561" i="1"/>
  <c r="AI561" i="1" s="1"/>
  <c r="AK561" i="1" s="1"/>
  <c r="AL561" i="1" s="1"/>
  <c r="AN561" i="1" s="1"/>
  <c r="AO561" i="1" s="1"/>
  <c r="AH555" i="1"/>
  <c r="AI555" i="1" s="1"/>
  <c r="AK555" i="1" s="1"/>
  <c r="AL555" i="1" s="1"/>
  <c r="AN555" i="1" s="1"/>
  <c r="AO555" i="1" s="1"/>
  <c r="AH625" i="1"/>
  <c r="AI625" i="1" s="1"/>
  <c r="AK625" i="1" s="1"/>
  <c r="AL625" i="1" s="1"/>
  <c r="AN625" i="1" s="1"/>
  <c r="AO625" i="1" s="1"/>
  <c r="AH148" i="1"/>
  <c r="AI148" i="1" s="1"/>
  <c r="AK148" i="1" s="1"/>
  <c r="AL148" i="1" s="1"/>
  <c r="AN148" i="1" s="1"/>
  <c r="AO148" i="1" s="1"/>
  <c r="AH462" i="1"/>
  <c r="AI462" i="1" s="1"/>
  <c r="AK462" i="1" s="1"/>
  <c r="AL462" i="1" s="1"/>
  <c r="AN462" i="1" s="1"/>
  <c r="AO462" i="1" s="1"/>
  <c r="AH446" i="1"/>
  <c r="AI446" i="1" s="1"/>
  <c r="AK446" i="1" s="1"/>
  <c r="AL446" i="1" s="1"/>
  <c r="AN446" i="1" s="1"/>
  <c r="AO446" i="1" s="1"/>
  <c r="AH305" i="1"/>
  <c r="AI305" i="1" s="1"/>
  <c r="AK305" i="1" s="1"/>
  <c r="AL305" i="1" s="1"/>
  <c r="AN305" i="1" s="1"/>
  <c r="AO305" i="1" s="1"/>
  <c r="AH287" i="1"/>
  <c r="AI287" i="1" s="1"/>
  <c r="AK287" i="1" s="1"/>
  <c r="AL287" i="1" s="1"/>
  <c r="AN287" i="1" s="1"/>
  <c r="AO287" i="1" s="1"/>
  <c r="AH760" i="1"/>
  <c r="AI760" i="1" s="1"/>
  <c r="AK760" i="1" s="1"/>
  <c r="AL760" i="1" s="1"/>
  <c r="AN760" i="1" s="1"/>
  <c r="AO760" i="1" s="1"/>
  <c r="AH752" i="1"/>
  <c r="AI752" i="1" s="1"/>
  <c r="AK752" i="1" s="1"/>
  <c r="AL752" i="1" s="1"/>
  <c r="AN752" i="1" s="1"/>
  <c r="AO752" i="1" s="1"/>
  <c r="AH744" i="1"/>
  <c r="AI744" i="1" s="1"/>
  <c r="AK744" i="1" s="1"/>
  <c r="AL744" i="1" s="1"/>
  <c r="AN744" i="1" s="1"/>
  <c r="AO744" i="1" s="1"/>
  <c r="AH728" i="1"/>
  <c r="AI728" i="1" s="1"/>
  <c r="AK728" i="1" s="1"/>
  <c r="AL728" i="1" s="1"/>
  <c r="AN728" i="1" s="1"/>
  <c r="AO728" i="1" s="1"/>
  <c r="AH712" i="1"/>
  <c r="AI712" i="1" s="1"/>
  <c r="AK712" i="1" s="1"/>
  <c r="AL712" i="1" s="1"/>
  <c r="AN712" i="1" s="1"/>
  <c r="AO712" i="1" s="1"/>
  <c r="AH960" i="1"/>
  <c r="AI960" i="1" s="1"/>
  <c r="AK960" i="1" s="1"/>
  <c r="AL960" i="1" s="1"/>
  <c r="AN960" i="1" s="1"/>
  <c r="AO960" i="1" s="1"/>
  <c r="AH13" i="1"/>
  <c r="AI13" i="1" s="1"/>
  <c r="AK13" i="1" s="1"/>
  <c r="AL13" i="1" s="1"/>
  <c r="AN13" i="1" s="1"/>
  <c r="AO13" i="1" s="1"/>
  <c r="AH822" i="1"/>
  <c r="AI822" i="1" s="1"/>
  <c r="AK822" i="1" s="1"/>
  <c r="AL822" i="1" s="1"/>
  <c r="AN822" i="1" s="1"/>
  <c r="AO822" i="1" s="1"/>
  <c r="AH786" i="1"/>
  <c r="AI786" i="1" s="1"/>
  <c r="AK786" i="1" s="1"/>
  <c r="AL786" i="1" s="1"/>
  <c r="AN786" i="1" s="1"/>
  <c r="AO786" i="1" s="1"/>
  <c r="AH38" i="1"/>
  <c r="AI38" i="1" s="1"/>
  <c r="AK38" i="1" s="1"/>
  <c r="AL38" i="1" s="1"/>
  <c r="AN38" i="1" s="1"/>
  <c r="AO38" i="1" s="1"/>
  <c r="AH651" i="1"/>
  <c r="AI651" i="1" s="1"/>
  <c r="AK651" i="1" s="1"/>
  <c r="AL651" i="1" s="1"/>
  <c r="AN651" i="1" s="1"/>
  <c r="AO651" i="1" s="1"/>
  <c r="AH644" i="1"/>
  <c r="AI644" i="1" s="1"/>
  <c r="AK644" i="1" s="1"/>
  <c r="AL644" i="1" s="1"/>
  <c r="AN644" i="1" s="1"/>
  <c r="AO644" i="1" s="1"/>
  <c r="AH640" i="1"/>
  <c r="AI640" i="1" s="1"/>
  <c r="AK640" i="1" s="1"/>
  <c r="AL640" i="1" s="1"/>
  <c r="AN640" i="1" s="1"/>
  <c r="AO640" i="1" s="1"/>
  <c r="AH636" i="1"/>
  <c r="AI636" i="1" s="1"/>
  <c r="AK636" i="1" s="1"/>
  <c r="AL636" i="1" s="1"/>
  <c r="AN636" i="1" s="1"/>
  <c r="AO636" i="1" s="1"/>
  <c r="AH632" i="1"/>
  <c r="AI632" i="1" s="1"/>
  <c r="AK632" i="1" s="1"/>
  <c r="AL632" i="1" s="1"/>
  <c r="AN632" i="1" s="1"/>
  <c r="AO632" i="1" s="1"/>
  <c r="AH628" i="1"/>
  <c r="AI628" i="1" s="1"/>
  <c r="AK628" i="1" s="1"/>
  <c r="AL628" i="1" s="1"/>
  <c r="AN628" i="1" s="1"/>
  <c r="AO628" i="1" s="1"/>
  <c r="AH613" i="1"/>
  <c r="AI613" i="1" s="1"/>
  <c r="AK613" i="1" s="1"/>
  <c r="AL613" i="1" s="1"/>
  <c r="AN613" i="1" s="1"/>
  <c r="AO613" i="1" s="1"/>
  <c r="AH609" i="1"/>
  <c r="AI609" i="1" s="1"/>
  <c r="AK609" i="1" s="1"/>
  <c r="AL609" i="1" s="1"/>
  <c r="AN609" i="1" s="1"/>
  <c r="AO609" i="1" s="1"/>
  <c r="AH605" i="1"/>
  <c r="AI605" i="1" s="1"/>
  <c r="AK605" i="1" s="1"/>
  <c r="AL605" i="1" s="1"/>
  <c r="AN605" i="1" s="1"/>
  <c r="AO605" i="1" s="1"/>
  <c r="AH601" i="1"/>
  <c r="AI601" i="1" s="1"/>
  <c r="AK601" i="1" s="1"/>
  <c r="AL601" i="1" s="1"/>
  <c r="AN601" i="1" s="1"/>
  <c r="AO601" i="1" s="1"/>
  <c r="AH597" i="1"/>
  <c r="AI597" i="1" s="1"/>
  <c r="AK597" i="1" s="1"/>
  <c r="AL597" i="1" s="1"/>
  <c r="AN597" i="1" s="1"/>
  <c r="AO597" i="1" s="1"/>
  <c r="AH153" i="1"/>
  <c r="AI153" i="1" s="1"/>
  <c r="AK153" i="1" s="1"/>
  <c r="AL153" i="1" s="1"/>
  <c r="AN153" i="1" s="1"/>
  <c r="AO153" i="1" s="1"/>
  <c r="AH624" i="1"/>
  <c r="AI624" i="1" s="1"/>
  <c r="AK624" i="1" s="1"/>
  <c r="AL624" i="1" s="1"/>
  <c r="AN624" i="1" s="1"/>
  <c r="AO624" i="1" s="1"/>
  <c r="AH582" i="1"/>
  <c r="AI582" i="1" s="1"/>
  <c r="AK582" i="1" s="1"/>
  <c r="AL582" i="1" s="1"/>
  <c r="AN582" i="1" s="1"/>
  <c r="AO582" i="1" s="1"/>
  <c r="AH574" i="1"/>
  <c r="AI574" i="1" s="1"/>
  <c r="AK574" i="1" s="1"/>
  <c r="AL574" i="1" s="1"/>
  <c r="AN574" i="1" s="1"/>
  <c r="AO574" i="1" s="1"/>
  <c r="AH566" i="1"/>
  <c r="AI566" i="1" s="1"/>
  <c r="AK566" i="1" s="1"/>
  <c r="AL566" i="1" s="1"/>
  <c r="AN566" i="1" s="1"/>
  <c r="AO566" i="1" s="1"/>
  <c r="AH472" i="1"/>
  <c r="AI472" i="1" s="1"/>
  <c r="AK472" i="1" s="1"/>
  <c r="AL472" i="1" s="1"/>
  <c r="AN472" i="1" s="1"/>
  <c r="AO472" i="1" s="1"/>
  <c r="AH551" i="1"/>
  <c r="AI551" i="1" s="1"/>
  <c r="AK551" i="1" s="1"/>
  <c r="AL551" i="1" s="1"/>
  <c r="AN551" i="1" s="1"/>
  <c r="AO551" i="1" s="1"/>
  <c r="AH621" i="1"/>
  <c r="AI621" i="1" s="1"/>
  <c r="AK621" i="1" s="1"/>
  <c r="AL621" i="1" s="1"/>
  <c r="AN621" i="1" s="1"/>
  <c r="AO621" i="1" s="1"/>
  <c r="AH146" i="1"/>
  <c r="AI146" i="1" s="1"/>
  <c r="AK146" i="1" s="1"/>
  <c r="AL146" i="1" s="1"/>
  <c r="AN146" i="1" s="1"/>
  <c r="AO146" i="1" s="1"/>
  <c r="AH387" i="1"/>
  <c r="AI387" i="1" s="1"/>
  <c r="AK387" i="1" s="1"/>
  <c r="AL387" i="1" s="1"/>
  <c r="AN387" i="1" s="1"/>
  <c r="AO387" i="1" s="1"/>
  <c r="AH142" i="1"/>
  <c r="AI142" i="1" s="1"/>
  <c r="AK142" i="1" s="1"/>
  <c r="AL142" i="1" s="1"/>
  <c r="AN142" i="1" s="1"/>
  <c r="AO142" i="1" s="1"/>
  <c r="AH135" i="1"/>
  <c r="AI135" i="1" s="1"/>
  <c r="AK135" i="1" s="1"/>
  <c r="AL135" i="1" s="1"/>
  <c r="AN135" i="1" s="1"/>
  <c r="AO135" i="1" s="1"/>
  <c r="AH144" i="1"/>
  <c r="AI144" i="1" s="1"/>
  <c r="AK144" i="1" s="1"/>
  <c r="AL144" i="1" s="1"/>
  <c r="AN144" i="1" s="1"/>
  <c r="AO144" i="1" s="1"/>
  <c r="AH972" i="1"/>
  <c r="AI972" i="1" s="1"/>
  <c r="AK972" i="1" s="1"/>
  <c r="AL972" i="1" s="1"/>
  <c r="AH383" i="1"/>
  <c r="AI383" i="1" s="1"/>
  <c r="AK383" i="1" s="1"/>
  <c r="AL383" i="1" s="1"/>
  <c r="AN383" i="1" s="1"/>
  <c r="AO383" i="1" s="1"/>
  <c r="AH381" i="1"/>
  <c r="AI381" i="1" s="1"/>
  <c r="AK381" i="1" s="1"/>
  <c r="AL381" i="1" s="1"/>
  <c r="AN381" i="1" s="1"/>
  <c r="AO381" i="1" s="1"/>
  <c r="AH379" i="1"/>
  <c r="AI379" i="1" s="1"/>
  <c r="AK379" i="1" s="1"/>
  <c r="AL379" i="1" s="1"/>
  <c r="AN379" i="1" s="1"/>
  <c r="AO379" i="1" s="1"/>
  <c r="AH377" i="1"/>
  <c r="AI377" i="1" s="1"/>
  <c r="AK377" i="1" s="1"/>
  <c r="AL377" i="1" s="1"/>
  <c r="AN377" i="1" s="1"/>
  <c r="AO377" i="1" s="1"/>
  <c r="AH375" i="1"/>
  <c r="AI375" i="1" s="1"/>
  <c r="AK375" i="1" s="1"/>
  <c r="AL375" i="1" s="1"/>
  <c r="AN375" i="1" s="1"/>
  <c r="AO375" i="1" s="1"/>
  <c r="AH373" i="1"/>
  <c r="AI373" i="1" s="1"/>
  <c r="AK373" i="1" s="1"/>
  <c r="AL373" i="1" s="1"/>
  <c r="AN373" i="1" s="1"/>
  <c r="AO373" i="1" s="1"/>
  <c r="AH371" i="1"/>
  <c r="AI371" i="1" s="1"/>
  <c r="AK371" i="1" s="1"/>
  <c r="AL371" i="1" s="1"/>
  <c r="AN371" i="1" s="1"/>
  <c r="AO371" i="1" s="1"/>
  <c r="AH369" i="1"/>
  <c r="AI369" i="1" s="1"/>
  <c r="AK369" i="1" s="1"/>
  <c r="AL369" i="1" s="1"/>
  <c r="AN369" i="1" s="1"/>
  <c r="AO369" i="1" s="1"/>
  <c r="AH367" i="1"/>
  <c r="AI367" i="1" s="1"/>
  <c r="AK367" i="1" s="1"/>
  <c r="AL367" i="1" s="1"/>
  <c r="AN367" i="1" s="1"/>
  <c r="AO367" i="1" s="1"/>
  <c r="AH365" i="1"/>
  <c r="AI365" i="1" s="1"/>
  <c r="AK365" i="1" s="1"/>
  <c r="AL365" i="1" s="1"/>
  <c r="AN365" i="1" s="1"/>
  <c r="AO365" i="1" s="1"/>
  <c r="AH363" i="1"/>
  <c r="AI363" i="1" s="1"/>
  <c r="AK363" i="1" s="1"/>
  <c r="AL363" i="1" s="1"/>
  <c r="AN363" i="1" s="1"/>
  <c r="AO363" i="1" s="1"/>
  <c r="AH361" i="1"/>
  <c r="AI361" i="1" s="1"/>
  <c r="AK361" i="1" s="1"/>
  <c r="AL361" i="1" s="1"/>
  <c r="AN361" i="1" s="1"/>
  <c r="AO361" i="1" s="1"/>
  <c r="AH359" i="1"/>
  <c r="AI359" i="1" s="1"/>
  <c r="AK359" i="1" s="1"/>
  <c r="AL359" i="1" s="1"/>
  <c r="AN359" i="1" s="1"/>
  <c r="AO359" i="1" s="1"/>
  <c r="AH357" i="1"/>
  <c r="AI357" i="1" s="1"/>
  <c r="AK357" i="1" s="1"/>
  <c r="AL357" i="1" s="1"/>
  <c r="AN357" i="1" s="1"/>
  <c r="AO357" i="1" s="1"/>
  <c r="AH355" i="1"/>
  <c r="AI355" i="1" s="1"/>
  <c r="AK355" i="1" s="1"/>
  <c r="AL355" i="1" s="1"/>
  <c r="AN355" i="1" s="1"/>
  <c r="AO355" i="1" s="1"/>
  <c r="AH353" i="1"/>
  <c r="AI353" i="1" s="1"/>
  <c r="AK353" i="1" s="1"/>
  <c r="AL353" i="1" s="1"/>
  <c r="AN353" i="1" s="1"/>
  <c r="AO353" i="1" s="1"/>
  <c r="AH351" i="1"/>
  <c r="AI351" i="1" s="1"/>
  <c r="AK351" i="1" s="1"/>
  <c r="AL351" i="1" s="1"/>
  <c r="AN351" i="1" s="1"/>
  <c r="AO351" i="1" s="1"/>
  <c r="AH349" i="1"/>
  <c r="AI349" i="1" s="1"/>
  <c r="AK349" i="1" s="1"/>
  <c r="AL349" i="1" s="1"/>
  <c r="AN349" i="1" s="1"/>
  <c r="AO349" i="1" s="1"/>
  <c r="AH347" i="1"/>
  <c r="AI347" i="1" s="1"/>
  <c r="AK347" i="1" s="1"/>
  <c r="AL347" i="1" s="1"/>
  <c r="AN347" i="1" s="1"/>
  <c r="AO347" i="1" s="1"/>
  <c r="AH177" i="1"/>
  <c r="AI177" i="1" s="1"/>
  <c r="AK177" i="1" s="1"/>
  <c r="AL177" i="1" s="1"/>
  <c r="AN177" i="1" s="1"/>
  <c r="AO177" i="1" s="1"/>
  <c r="AH173" i="1"/>
  <c r="AI173" i="1" s="1"/>
  <c r="AK173" i="1" s="1"/>
  <c r="AL173" i="1" s="1"/>
  <c r="AN173" i="1" s="1"/>
  <c r="AO173" i="1" s="1"/>
  <c r="AH175" i="1"/>
  <c r="AI175" i="1" s="1"/>
  <c r="AK175" i="1" s="1"/>
  <c r="AL175" i="1" s="1"/>
  <c r="AN175" i="1" s="1"/>
  <c r="AO175" i="1" s="1"/>
  <c r="AH938" i="1"/>
  <c r="AI938" i="1" s="1"/>
  <c r="AK938" i="1" s="1"/>
  <c r="AL938" i="1" s="1"/>
  <c r="AN938" i="1" s="1"/>
  <c r="AO938" i="1" s="1"/>
  <c r="AH241" i="1"/>
  <c r="AI241" i="1" s="1"/>
  <c r="AK241" i="1" s="1"/>
  <c r="AL241" i="1" s="1"/>
  <c r="AN241" i="1" s="1"/>
  <c r="AO241" i="1" s="1"/>
  <c r="AH240" i="1"/>
  <c r="AI240" i="1" s="1"/>
  <c r="AK240" i="1" s="1"/>
  <c r="AL240" i="1" s="1"/>
  <c r="AN240" i="1" s="1"/>
  <c r="AO240" i="1" s="1"/>
  <c r="AH239" i="1"/>
  <c r="AI239" i="1" s="1"/>
  <c r="AK239" i="1" s="1"/>
  <c r="AL239" i="1" s="1"/>
  <c r="AN239" i="1" s="1"/>
  <c r="AO239" i="1" s="1"/>
  <c r="AH234" i="1"/>
  <c r="AI234" i="1" s="1"/>
  <c r="AK234" i="1" s="1"/>
  <c r="AL234" i="1" s="1"/>
  <c r="AN234" i="1" s="1"/>
  <c r="AO234" i="1" s="1"/>
  <c r="AH233" i="1"/>
  <c r="AI233" i="1" s="1"/>
  <c r="AK233" i="1" s="1"/>
  <c r="AL233" i="1" s="1"/>
  <c r="AN233" i="1" s="1"/>
  <c r="AO233" i="1" s="1"/>
  <c r="AH440" i="1"/>
  <c r="AI440" i="1" s="1"/>
  <c r="AK440" i="1" s="1"/>
  <c r="AL440" i="1" s="1"/>
  <c r="AN440" i="1" s="1"/>
  <c r="AO440" i="1" s="1"/>
  <c r="AH295" i="1"/>
  <c r="AI295" i="1" s="1"/>
  <c r="AK295" i="1" s="1"/>
  <c r="AL295" i="1" s="1"/>
  <c r="AN295" i="1" s="1"/>
  <c r="AO295" i="1" s="1"/>
  <c r="AH279" i="1"/>
  <c r="AI279" i="1" s="1"/>
  <c r="AK279" i="1" s="1"/>
  <c r="AL279" i="1" s="1"/>
  <c r="AN279" i="1" s="1"/>
  <c r="AO279" i="1" s="1"/>
  <c r="AH756" i="1"/>
  <c r="AI756" i="1" s="1"/>
  <c r="AK756" i="1" s="1"/>
  <c r="AL756" i="1" s="1"/>
  <c r="AN756" i="1" s="1"/>
  <c r="AO756" i="1" s="1"/>
  <c r="AH740" i="1"/>
  <c r="AI740" i="1" s="1"/>
  <c r="AK740" i="1" s="1"/>
  <c r="AL740" i="1" s="1"/>
  <c r="AN740" i="1" s="1"/>
  <c r="AO740" i="1" s="1"/>
  <c r="AH720" i="1"/>
  <c r="AI720" i="1" s="1"/>
  <c r="AK720" i="1" s="1"/>
  <c r="AL720" i="1" s="1"/>
  <c r="AN720" i="1" s="1"/>
  <c r="AO720" i="1" s="1"/>
  <c r="AH952" i="1"/>
  <c r="AI952" i="1" s="1"/>
  <c r="AK952" i="1" s="1"/>
  <c r="AL952" i="1" s="1"/>
  <c r="AN952" i="1" s="1"/>
  <c r="AO952" i="1" s="1"/>
  <c r="AH825" i="1"/>
  <c r="AI825" i="1" s="1"/>
  <c r="AK825" i="1" s="1"/>
  <c r="AL825" i="1" s="1"/>
  <c r="AN825" i="1" s="1"/>
  <c r="AO825" i="1" s="1"/>
  <c r="AH795" i="1"/>
  <c r="AI795" i="1" s="1"/>
  <c r="AK795" i="1" s="1"/>
  <c r="AL795" i="1" s="1"/>
  <c r="AN795" i="1" s="1"/>
  <c r="AO795" i="1" s="1"/>
  <c r="AH655" i="1"/>
  <c r="AI655" i="1" s="1"/>
  <c r="AK655" i="1" s="1"/>
  <c r="AL655" i="1" s="1"/>
  <c r="AN655" i="1" s="1"/>
  <c r="AO655" i="1" s="1"/>
  <c r="AH642" i="1"/>
  <c r="AI642" i="1" s="1"/>
  <c r="AK642" i="1" s="1"/>
  <c r="AL642" i="1" s="1"/>
  <c r="AN642" i="1" s="1"/>
  <c r="AO642" i="1" s="1"/>
  <c r="AH634" i="1"/>
  <c r="AI634" i="1" s="1"/>
  <c r="AK634" i="1" s="1"/>
  <c r="AL634" i="1" s="1"/>
  <c r="AN634" i="1" s="1"/>
  <c r="AO634" i="1" s="1"/>
  <c r="AH607" i="1"/>
  <c r="AI607" i="1" s="1"/>
  <c r="AK607" i="1" s="1"/>
  <c r="AL607" i="1" s="1"/>
  <c r="AN607" i="1" s="1"/>
  <c r="AO607" i="1" s="1"/>
  <c r="AH599" i="1"/>
  <c r="AI599" i="1" s="1"/>
  <c r="AK599" i="1" s="1"/>
  <c r="AL599" i="1" s="1"/>
  <c r="AN599" i="1" s="1"/>
  <c r="AO599" i="1" s="1"/>
  <c r="AH593" i="1"/>
  <c r="AI593" i="1" s="1"/>
  <c r="AK593" i="1" s="1"/>
  <c r="AL593" i="1" s="1"/>
  <c r="AN593" i="1" s="1"/>
  <c r="AO593" i="1" s="1"/>
  <c r="AH476" i="1"/>
  <c r="AI476" i="1" s="1"/>
  <c r="AK476" i="1" s="1"/>
  <c r="AL476" i="1" s="1"/>
  <c r="AN476" i="1" s="1"/>
  <c r="AO476" i="1" s="1"/>
  <c r="AH578" i="1"/>
  <c r="AI578" i="1" s="1"/>
  <c r="AK578" i="1" s="1"/>
  <c r="AL578" i="1" s="1"/>
  <c r="AN578" i="1" s="1"/>
  <c r="AO578" i="1" s="1"/>
  <c r="AH563" i="1"/>
  <c r="AI563" i="1" s="1"/>
  <c r="AK563" i="1" s="1"/>
  <c r="AL563" i="1" s="1"/>
  <c r="AN563" i="1" s="1"/>
  <c r="AO563" i="1" s="1"/>
  <c r="AH469" i="1"/>
  <c r="AI469" i="1" s="1"/>
  <c r="AK469" i="1" s="1"/>
  <c r="AL469" i="1" s="1"/>
  <c r="AN469" i="1" s="1"/>
  <c r="AO469" i="1" s="1"/>
  <c r="AH461" i="1"/>
  <c r="AI461" i="1" s="1"/>
  <c r="AK461" i="1" s="1"/>
  <c r="AL461" i="1" s="1"/>
  <c r="AN461" i="1" s="1"/>
  <c r="AO461" i="1" s="1"/>
  <c r="AH445" i="1"/>
  <c r="AI445" i="1" s="1"/>
  <c r="AK445" i="1" s="1"/>
  <c r="AL445" i="1" s="1"/>
  <c r="AN445" i="1" s="1"/>
  <c r="AO445" i="1" s="1"/>
  <c r="AH304" i="1"/>
  <c r="AI304" i="1" s="1"/>
  <c r="AK304" i="1" s="1"/>
  <c r="AL304" i="1" s="1"/>
  <c r="AN304" i="1" s="1"/>
  <c r="AO304" i="1" s="1"/>
  <c r="AH286" i="1"/>
  <c r="AI286" i="1" s="1"/>
  <c r="AK286" i="1" s="1"/>
  <c r="AL286" i="1" s="1"/>
  <c r="AN286" i="1" s="1"/>
  <c r="AO286" i="1" s="1"/>
  <c r="AH736" i="1"/>
  <c r="AI736" i="1" s="1"/>
  <c r="AK736" i="1" s="1"/>
  <c r="AL736" i="1" s="1"/>
  <c r="AN736" i="1" s="1"/>
  <c r="AO736" i="1" s="1"/>
  <c r="AH727" i="1"/>
  <c r="AI727" i="1" s="1"/>
  <c r="AK727" i="1" s="1"/>
  <c r="AL727" i="1" s="1"/>
  <c r="AN727" i="1" s="1"/>
  <c r="AO727" i="1" s="1"/>
  <c r="AH711" i="1"/>
  <c r="AI711" i="1" s="1"/>
  <c r="AK711" i="1" s="1"/>
  <c r="AL711" i="1" s="1"/>
  <c r="AN711" i="1" s="1"/>
  <c r="AO711" i="1" s="1"/>
  <c r="AH959" i="1"/>
  <c r="AI959" i="1" s="1"/>
  <c r="AK959" i="1" s="1"/>
  <c r="AL959" i="1" s="1"/>
  <c r="AN959" i="1" s="1"/>
  <c r="AO959" i="1" s="1"/>
  <c r="AH771" i="1"/>
  <c r="AI771" i="1" s="1"/>
  <c r="AK771" i="1" s="1"/>
  <c r="AL771" i="1" s="1"/>
  <c r="AN771" i="1" s="1"/>
  <c r="AO771" i="1" s="1"/>
  <c r="AH15" i="1"/>
  <c r="AI15" i="1" s="1"/>
  <c r="AK15" i="1" s="1"/>
  <c r="AL15" i="1" s="1"/>
  <c r="AN15" i="1" s="1"/>
  <c r="AO15" i="1" s="1"/>
  <c r="AH789" i="1"/>
  <c r="AI789" i="1" s="1"/>
  <c r="AK789" i="1" s="1"/>
  <c r="AL789" i="1" s="1"/>
  <c r="AN789" i="1" s="1"/>
  <c r="AO789" i="1" s="1"/>
  <c r="AH817" i="1"/>
  <c r="AI817" i="1" s="1"/>
  <c r="AK817" i="1" s="1"/>
  <c r="AL817" i="1" s="1"/>
  <c r="AN817" i="1" s="1"/>
  <c r="AO817" i="1" s="1"/>
  <c r="AH618" i="1"/>
  <c r="AI618" i="1" s="1"/>
  <c r="AK618" i="1" s="1"/>
  <c r="AL618" i="1" s="1"/>
  <c r="AN618" i="1" s="1"/>
  <c r="AO618" i="1" s="1"/>
  <c r="AH591" i="1"/>
  <c r="AI591" i="1" s="1"/>
  <c r="AK591" i="1" s="1"/>
  <c r="AL591" i="1" s="1"/>
  <c r="AN591" i="1" s="1"/>
  <c r="AO591" i="1" s="1"/>
  <c r="AH152" i="1"/>
  <c r="AI152" i="1" s="1"/>
  <c r="AK152" i="1" s="1"/>
  <c r="AL152" i="1" s="1"/>
  <c r="AN152" i="1" s="1"/>
  <c r="AO152" i="1" s="1"/>
  <c r="AH588" i="1"/>
  <c r="AI588" i="1" s="1"/>
  <c r="AK588" i="1" s="1"/>
  <c r="AL588" i="1" s="1"/>
  <c r="AN588" i="1" s="1"/>
  <c r="AO588" i="1" s="1"/>
  <c r="AH581" i="1"/>
  <c r="AI581" i="1" s="1"/>
  <c r="AK581" i="1" s="1"/>
  <c r="AL581" i="1" s="1"/>
  <c r="AN581" i="1" s="1"/>
  <c r="AO581" i="1" s="1"/>
  <c r="AH573" i="1"/>
  <c r="AI573" i="1" s="1"/>
  <c r="AK573" i="1" s="1"/>
  <c r="AL573" i="1" s="1"/>
  <c r="AN573" i="1" s="1"/>
  <c r="AO573" i="1" s="1"/>
  <c r="AH565" i="1"/>
  <c r="AI565" i="1" s="1"/>
  <c r="AK565" i="1" s="1"/>
  <c r="AL565" i="1" s="1"/>
  <c r="AN565" i="1" s="1"/>
  <c r="AO565" i="1" s="1"/>
  <c r="AH471" i="1"/>
  <c r="AI471" i="1" s="1"/>
  <c r="AK471" i="1" s="1"/>
  <c r="AL471" i="1" s="1"/>
  <c r="AN471" i="1" s="1"/>
  <c r="AO471" i="1" s="1"/>
  <c r="AH623" i="1"/>
  <c r="AI623" i="1" s="1"/>
  <c r="AK623" i="1" s="1"/>
  <c r="AL623" i="1" s="1"/>
  <c r="AN623" i="1" s="1"/>
  <c r="AO623" i="1" s="1"/>
  <c r="AH147" i="1"/>
  <c r="AI147" i="1" s="1"/>
  <c r="AK147" i="1" s="1"/>
  <c r="AL147" i="1" s="1"/>
  <c r="AN147" i="1" s="1"/>
  <c r="AO147" i="1" s="1"/>
  <c r="AH1153" i="1"/>
  <c r="AI1153" i="1" s="1"/>
  <c r="AK1153" i="1" s="1"/>
  <c r="AL1153" i="1" s="1"/>
  <c r="AN1153" i="1" s="1"/>
  <c r="AO1153" i="1" s="1"/>
  <c r="AH386" i="1"/>
  <c r="AI386" i="1" s="1"/>
  <c r="AK386" i="1" s="1"/>
  <c r="AL386" i="1" s="1"/>
  <c r="AN386" i="1" s="1"/>
  <c r="AO386" i="1" s="1"/>
  <c r="AH869" i="1"/>
  <c r="AI869" i="1" s="1"/>
  <c r="AK869" i="1" s="1"/>
  <c r="AL869" i="1" s="1"/>
  <c r="AN869" i="1" s="1"/>
  <c r="AO869" i="1" s="1"/>
  <c r="AH384" i="1"/>
  <c r="AI384" i="1" s="1"/>
  <c r="AK384" i="1" s="1"/>
  <c r="AL384" i="1" s="1"/>
  <c r="AN384" i="1" s="1"/>
  <c r="AO384" i="1" s="1"/>
  <c r="AH143" i="1"/>
  <c r="AI143" i="1" s="1"/>
  <c r="AK143" i="1" s="1"/>
  <c r="AL143" i="1" s="1"/>
  <c r="AN143" i="1" s="1"/>
  <c r="AO143" i="1" s="1"/>
  <c r="AH772" i="1"/>
  <c r="AI772" i="1" s="1"/>
  <c r="AK772" i="1" s="1"/>
  <c r="AL772" i="1" s="1"/>
  <c r="AN772" i="1" s="1"/>
  <c r="AO772" i="1" s="1"/>
  <c r="AH273" i="1"/>
  <c r="AI273" i="1" s="1"/>
  <c r="AK273" i="1" s="1"/>
  <c r="AL273" i="1" s="1"/>
  <c r="AN273" i="1" s="1"/>
  <c r="AO273" i="1" s="1"/>
  <c r="AH271" i="1"/>
  <c r="AI271" i="1" s="1"/>
  <c r="AK271" i="1" s="1"/>
  <c r="AL271" i="1" s="1"/>
  <c r="AN271" i="1" s="1"/>
  <c r="AO271" i="1" s="1"/>
  <c r="AH269" i="1"/>
  <c r="AI269" i="1" s="1"/>
  <c r="AK269" i="1" s="1"/>
  <c r="AL269" i="1" s="1"/>
  <c r="AN269" i="1" s="1"/>
  <c r="AO269" i="1" s="1"/>
  <c r="AH267" i="1"/>
  <c r="AI267" i="1" s="1"/>
  <c r="AK267" i="1" s="1"/>
  <c r="AL267" i="1" s="1"/>
  <c r="AN267" i="1" s="1"/>
  <c r="AO267" i="1" s="1"/>
  <c r="AH265" i="1"/>
  <c r="AI265" i="1" s="1"/>
  <c r="AK265" i="1" s="1"/>
  <c r="AL265" i="1" s="1"/>
  <c r="AN265" i="1" s="1"/>
  <c r="AO265" i="1" s="1"/>
  <c r="AH263" i="1"/>
  <c r="AI263" i="1" s="1"/>
  <c r="AK263" i="1" s="1"/>
  <c r="AL263" i="1" s="1"/>
  <c r="AN263" i="1" s="1"/>
  <c r="AO263" i="1" s="1"/>
  <c r="AH261" i="1"/>
  <c r="AI261" i="1" s="1"/>
  <c r="AK261" i="1" s="1"/>
  <c r="AL261" i="1" s="1"/>
  <c r="AN261" i="1" s="1"/>
  <c r="AO261" i="1" s="1"/>
  <c r="AH259" i="1"/>
  <c r="AI259" i="1" s="1"/>
  <c r="AK259" i="1" s="1"/>
  <c r="AL259" i="1" s="1"/>
  <c r="AN259" i="1" s="1"/>
  <c r="AO259" i="1" s="1"/>
  <c r="AH257" i="1"/>
  <c r="AI257" i="1" s="1"/>
  <c r="AK257" i="1" s="1"/>
  <c r="AL257" i="1" s="1"/>
  <c r="AN257" i="1" s="1"/>
  <c r="AO257" i="1" s="1"/>
  <c r="AH255" i="1"/>
  <c r="AI255" i="1" s="1"/>
  <c r="AK255" i="1" s="1"/>
  <c r="AL255" i="1" s="1"/>
  <c r="AN255" i="1" s="1"/>
  <c r="AO255" i="1" s="1"/>
  <c r="AH253" i="1"/>
  <c r="AI253" i="1" s="1"/>
  <c r="AK253" i="1" s="1"/>
  <c r="AL253" i="1" s="1"/>
  <c r="AN253" i="1" s="1"/>
  <c r="AO253" i="1" s="1"/>
  <c r="AH251" i="1"/>
  <c r="AI251" i="1" s="1"/>
  <c r="AK251" i="1" s="1"/>
  <c r="AL251" i="1" s="1"/>
  <c r="AN251" i="1" s="1"/>
  <c r="AO251" i="1" s="1"/>
  <c r="AH249" i="1"/>
  <c r="AI249" i="1" s="1"/>
  <c r="AK249" i="1" s="1"/>
  <c r="AL249" i="1" s="1"/>
  <c r="AN249" i="1" s="1"/>
  <c r="AO249" i="1" s="1"/>
  <c r="AH247" i="1"/>
  <c r="AI247" i="1" s="1"/>
  <c r="AK247" i="1" s="1"/>
  <c r="AL247" i="1" s="1"/>
  <c r="AN247" i="1" s="1"/>
  <c r="AO247" i="1" s="1"/>
  <c r="AH245" i="1"/>
  <c r="AI245" i="1" s="1"/>
  <c r="AK245" i="1" s="1"/>
  <c r="AL245" i="1" s="1"/>
  <c r="AN245" i="1" s="1"/>
  <c r="AO245" i="1" s="1"/>
  <c r="AH243" i="1"/>
  <c r="AI243" i="1" s="1"/>
  <c r="AK243" i="1" s="1"/>
  <c r="AL243" i="1" s="1"/>
  <c r="AN243" i="1" s="1"/>
  <c r="AO243" i="1" s="1"/>
  <c r="AH936" i="1"/>
  <c r="AI936" i="1" s="1"/>
  <c r="AK936" i="1" s="1"/>
  <c r="AL936" i="1" s="1"/>
  <c r="AN936" i="1" s="1"/>
  <c r="AO936" i="1" s="1"/>
  <c r="AH171" i="1"/>
  <c r="AI171" i="1" s="1"/>
  <c r="AK171" i="1" s="1"/>
  <c r="AL171" i="1" s="1"/>
  <c r="AN171" i="1" s="1"/>
  <c r="AO171" i="1" s="1"/>
  <c r="AH454" i="1"/>
  <c r="AI454" i="1" s="1"/>
  <c r="AK454" i="1" s="1"/>
  <c r="AL454" i="1" s="1"/>
  <c r="AN454" i="1" s="1"/>
  <c r="AO454" i="1" s="1"/>
  <c r="AH764" i="1"/>
  <c r="AI764" i="1" s="1"/>
  <c r="AK764" i="1" s="1"/>
  <c r="AL764" i="1" s="1"/>
  <c r="AN764" i="1" s="1"/>
  <c r="AO764" i="1" s="1"/>
  <c r="AH748" i="1"/>
  <c r="AI748" i="1" s="1"/>
  <c r="AK748" i="1" s="1"/>
  <c r="AL748" i="1" s="1"/>
  <c r="AN748" i="1" s="1"/>
  <c r="AO748" i="1" s="1"/>
  <c r="AH968" i="1"/>
  <c r="AI968" i="1" s="1"/>
  <c r="AK968" i="1" s="1"/>
  <c r="AL968" i="1" s="1"/>
  <c r="AN968" i="1" s="1"/>
  <c r="AO968" i="1" s="1"/>
  <c r="AH805" i="1"/>
  <c r="AI805" i="1" s="1"/>
  <c r="AK805" i="1" s="1"/>
  <c r="AL805" i="1" s="1"/>
  <c r="AN805" i="1" s="1"/>
  <c r="AO805" i="1" s="1"/>
  <c r="AH154" i="1"/>
  <c r="AI154" i="1" s="1"/>
  <c r="AK154" i="1" s="1"/>
  <c r="AL154" i="1" s="1"/>
  <c r="AN154" i="1" s="1"/>
  <c r="AO154" i="1" s="1"/>
  <c r="AH41" i="1"/>
  <c r="AI41" i="1" s="1"/>
  <c r="AK41" i="1" s="1"/>
  <c r="AL41" i="1" s="1"/>
  <c r="AN41" i="1" s="1"/>
  <c r="AO41" i="1" s="1"/>
  <c r="AH647" i="1"/>
  <c r="AI647" i="1" s="1"/>
  <c r="AK647" i="1" s="1"/>
  <c r="AL647" i="1" s="1"/>
  <c r="AN647" i="1" s="1"/>
  <c r="AO647" i="1" s="1"/>
  <c r="AH638" i="1"/>
  <c r="AI638" i="1" s="1"/>
  <c r="AK638" i="1" s="1"/>
  <c r="AL638" i="1" s="1"/>
  <c r="AN638" i="1" s="1"/>
  <c r="AO638" i="1" s="1"/>
  <c r="AH630" i="1"/>
  <c r="AI630" i="1" s="1"/>
  <c r="AK630" i="1" s="1"/>
  <c r="AL630" i="1" s="1"/>
  <c r="AN630" i="1" s="1"/>
  <c r="AO630" i="1" s="1"/>
  <c r="AH611" i="1"/>
  <c r="AI611" i="1" s="1"/>
  <c r="AK611" i="1" s="1"/>
  <c r="AL611" i="1" s="1"/>
  <c r="AN611" i="1" s="1"/>
  <c r="AO611" i="1" s="1"/>
  <c r="AH603" i="1"/>
  <c r="AI603" i="1" s="1"/>
  <c r="AK603" i="1" s="1"/>
  <c r="AL603" i="1" s="1"/>
  <c r="AN603" i="1" s="1"/>
  <c r="AO603" i="1" s="1"/>
  <c r="AH595" i="1"/>
  <c r="AI595" i="1" s="1"/>
  <c r="AK595" i="1" s="1"/>
  <c r="AL595" i="1" s="1"/>
  <c r="AN595" i="1" s="1"/>
  <c r="AO595" i="1" s="1"/>
  <c r="AH554" i="1"/>
  <c r="AI554" i="1" s="1"/>
  <c r="AK554" i="1" s="1"/>
  <c r="AL554" i="1" s="1"/>
  <c r="AN554" i="1" s="1"/>
  <c r="AO554" i="1" s="1"/>
  <c r="AH570" i="1"/>
  <c r="AI570" i="1" s="1"/>
  <c r="AK570" i="1" s="1"/>
  <c r="AL570" i="1" s="1"/>
  <c r="AN570" i="1" s="1"/>
  <c r="AO570" i="1" s="1"/>
  <c r="AH560" i="1"/>
  <c r="AI560" i="1" s="1"/>
  <c r="AK560" i="1" s="1"/>
  <c r="AL560" i="1" s="1"/>
  <c r="AN560" i="1" s="1"/>
  <c r="AO560" i="1" s="1"/>
  <c r="AH151" i="1"/>
  <c r="AI151" i="1" s="1"/>
  <c r="AK151" i="1" s="1"/>
  <c r="AL151" i="1" s="1"/>
  <c r="AN151" i="1" s="1"/>
  <c r="AO151" i="1" s="1"/>
  <c r="AH453" i="1"/>
  <c r="AI453" i="1" s="1"/>
  <c r="AK453" i="1" s="1"/>
  <c r="AL453" i="1" s="1"/>
  <c r="AN453" i="1" s="1"/>
  <c r="AO453" i="1" s="1"/>
  <c r="AH732" i="1"/>
  <c r="AI732" i="1" s="1"/>
  <c r="AK732" i="1" s="1"/>
  <c r="AL732" i="1" s="1"/>
  <c r="AN732" i="1" s="1"/>
  <c r="AO732" i="1" s="1"/>
  <c r="AH585" i="1"/>
  <c r="AI585" i="1" s="1"/>
  <c r="AK585" i="1" s="1"/>
  <c r="AL585" i="1" s="1"/>
  <c r="AN585" i="1" s="1"/>
  <c r="AO585" i="1" s="1"/>
  <c r="AH553" i="1"/>
  <c r="AI553" i="1" s="1"/>
  <c r="AK553" i="1" s="1"/>
  <c r="AL553" i="1" s="1"/>
  <c r="AN553" i="1" s="1"/>
  <c r="AO553" i="1" s="1"/>
  <c r="AH774" i="1"/>
  <c r="AI774" i="1" s="1"/>
  <c r="AK774" i="1" s="1"/>
  <c r="AL774" i="1" s="1"/>
  <c r="AN774" i="1" s="1"/>
  <c r="AO774" i="1" s="1"/>
  <c r="AH385" i="1"/>
  <c r="AI385" i="1" s="1"/>
  <c r="AK385" i="1" s="1"/>
  <c r="AL385" i="1" s="1"/>
  <c r="AN385" i="1" s="1"/>
  <c r="AO385" i="1" s="1"/>
  <c r="AH145" i="1"/>
  <c r="AI145" i="1" s="1"/>
  <c r="AK145" i="1" s="1"/>
  <c r="AL145" i="1" s="1"/>
  <c r="AN145" i="1" s="1"/>
  <c r="AO145" i="1" s="1"/>
  <c r="AH274" i="1"/>
  <c r="AI274" i="1" s="1"/>
  <c r="AK274" i="1" s="1"/>
  <c r="AL274" i="1" s="1"/>
  <c r="AN274" i="1" s="1"/>
  <c r="AO274" i="1" s="1"/>
  <c r="AH270" i="1"/>
  <c r="AI270" i="1" s="1"/>
  <c r="AK270" i="1" s="1"/>
  <c r="AL270" i="1" s="1"/>
  <c r="AN270" i="1" s="1"/>
  <c r="AO270" i="1" s="1"/>
  <c r="AH266" i="1"/>
  <c r="AI266" i="1" s="1"/>
  <c r="AK266" i="1" s="1"/>
  <c r="AL266" i="1" s="1"/>
  <c r="AN266" i="1" s="1"/>
  <c r="AO266" i="1" s="1"/>
  <c r="AH262" i="1"/>
  <c r="AI262" i="1" s="1"/>
  <c r="AK262" i="1" s="1"/>
  <c r="AL262" i="1" s="1"/>
  <c r="AN262" i="1" s="1"/>
  <c r="AO262" i="1" s="1"/>
  <c r="AH258" i="1"/>
  <c r="AI258" i="1" s="1"/>
  <c r="AK258" i="1" s="1"/>
  <c r="AL258" i="1" s="1"/>
  <c r="AN258" i="1" s="1"/>
  <c r="AO258" i="1" s="1"/>
  <c r="AH254" i="1"/>
  <c r="AI254" i="1" s="1"/>
  <c r="AK254" i="1" s="1"/>
  <c r="AL254" i="1" s="1"/>
  <c r="AN254" i="1" s="1"/>
  <c r="AO254" i="1" s="1"/>
  <c r="AH250" i="1"/>
  <c r="AI250" i="1" s="1"/>
  <c r="AK250" i="1" s="1"/>
  <c r="AL250" i="1" s="1"/>
  <c r="AN250" i="1" s="1"/>
  <c r="AO250" i="1" s="1"/>
  <c r="AH246" i="1"/>
  <c r="AI246" i="1" s="1"/>
  <c r="AK246" i="1" s="1"/>
  <c r="AL246" i="1" s="1"/>
  <c r="AN246" i="1" s="1"/>
  <c r="AO246" i="1" s="1"/>
  <c r="AH278" i="1"/>
  <c r="AI278" i="1" s="1"/>
  <c r="AK278" i="1" s="1"/>
  <c r="AL278" i="1" s="1"/>
  <c r="AN278" i="1" s="1"/>
  <c r="AO278" i="1" s="1"/>
  <c r="AH813" i="1"/>
  <c r="AI813" i="1" s="1"/>
  <c r="AK813" i="1" s="1"/>
  <c r="AL813" i="1" s="1"/>
  <c r="AN813" i="1" s="1"/>
  <c r="AO813" i="1" s="1"/>
  <c r="AH475" i="1"/>
  <c r="AI475" i="1" s="1"/>
  <c r="AK475" i="1" s="1"/>
  <c r="AL475" i="1" s="1"/>
  <c r="AN475" i="1" s="1"/>
  <c r="AO475" i="1" s="1"/>
  <c r="AH562" i="1"/>
  <c r="AI562" i="1" s="1"/>
  <c r="AK562" i="1" s="1"/>
  <c r="AL562" i="1" s="1"/>
  <c r="AN562" i="1" s="1"/>
  <c r="AO562" i="1" s="1"/>
  <c r="AH870" i="1"/>
  <c r="AI870" i="1" s="1"/>
  <c r="AK870" i="1" s="1"/>
  <c r="AL870" i="1" s="1"/>
  <c r="AN870" i="1" s="1"/>
  <c r="AO870" i="1" s="1"/>
  <c r="AH773" i="1"/>
  <c r="AI773" i="1" s="1"/>
  <c r="AK773" i="1" s="1"/>
  <c r="AL773" i="1" s="1"/>
  <c r="AN773" i="1" s="1"/>
  <c r="AO773" i="1" s="1"/>
  <c r="AH138" i="1"/>
  <c r="AI138" i="1" s="1"/>
  <c r="AK138" i="1" s="1"/>
  <c r="AL138" i="1" s="1"/>
  <c r="AN138" i="1" s="1"/>
  <c r="AO138" i="1" s="1"/>
  <c r="AH382" i="1"/>
  <c r="AI382" i="1" s="1"/>
  <c r="AK382" i="1" s="1"/>
  <c r="AL382" i="1" s="1"/>
  <c r="AN382" i="1" s="1"/>
  <c r="AO382" i="1" s="1"/>
  <c r="AH378" i="1"/>
  <c r="AI378" i="1" s="1"/>
  <c r="AK378" i="1" s="1"/>
  <c r="AL378" i="1" s="1"/>
  <c r="AN378" i="1" s="1"/>
  <c r="AO378" i="1" s="1"/>
  <c r="AH374" i="1"/>
  <c r="AI374" i="1" s="1"/>
  <c r="AK374" i="1" s="1"/>
  <c r="AL374" i="1" s="1"/>
  <c r="AN374" i="1" s="1"/>
  <c r="AO374" i="1" s="1"/>
  <c r="AH370" i="1"/>
  <c r="AI370" i="1" s="1"/>
  <c r="AK370" i="1" s="1"/>
  <c r="AL370" i="1" s="1"/>
  <c r="AN370" i="1" s="1"/>
  <c r="AO370" i="1" s="1"/>
  <c r="AH366" i="1"/>
  <c r="AI366" i="1" s="1"/>
  <c r="AK366" i="1" s="1"/>
  <c r="AL366" i="1" s="1"/>
  <c r="AN366" i="1" s="1"/>
  <c r="AO366" i="1" s="1"/>
  <c r="AH362" i="1"/>
  <c r="AI362" i="1" s="1"/>
  <c r="AK362" i="1" s="1"/>
  <c r="AL362" i="1" s="1"/>
  <c r="AN362" i="1" s="1"/>
  <c r="AO362" i="1" s="1"/>
  <c r="AH358" i="1"/>
  <c r="AI358" i="1" s="1"/>
  <c r="AK358" i="1" s="1"/>
  <c r="AL358" i="1" s="1"/>
  <c r="AN358" i="1" s="1"/>
  <c r="AO358" i="1" s="1"/>
  <c r="AH354" i="1"/>
  <c r="AI354" i="1" s="1"/>
  <c r="AK354" i="1" s="1"/>
  <c r="AL354" i="1" s="1"/>
  <c r="AN354" i="1" s="1"/>
  <c r="AO354" i="1" s="1"/>
  <c r="AH350" i="1"/>
  <c r="AI350" i="1" s="1"/>
  <c r="AK350" i="1" s="1"/>
  <c r="AL350" i="1" s="1"/>
  <c r="AN350" i="1" s="1"/>
  <c r="AO350" i="1" s="1"/>
  <c r="AH169" i="1"/>
  <c r="AI169" i="1" s="1"/>
  <c r="AK169" i="1" s="1"/>
  <c r="AL169" i="1" s="1"/>
  <c r="AN169" i="1" s="1"/>
  <c r="AO169" i="1" s="1"/>
  <c r="AH236" i="1"/>
  <c r="AI236" i="1" s="1"/>
  <c r="AK236" i="1" s="1"/>
  <c r="AL236" i="1" s="1"/>
  <c r="AN236" i="1" s="1"/>
  <c r="AO236" i="1" s="1"/>
  <c r="AH238" i="1"/>
  <c r="AI238" i="1" s="1"/>
  <c r="AK238" i="1" s="1"/>
  <c r="AL238" i="1" s="1"/>
  <c r="AN238" i="1" s="1"/>
  <c r="AO238" i="1" s="1"/>
  <c r="AH170" i="1"/>
  <c r="AI170" i="1" s="1"/>
  <c r="AK170" i="1" s="1"/>
  <c r="AL170" i="1" s="1"/>
  <c r="AN170" i="1" s="1"/>
  <c r="AO170" i="1" s="1"/>
  <c r="AH176" i="1"/>
  <c r="AI176" i="1" s="1"/>
  <c r="AK176" i="1" s="1"/>
  <c r="AL176" i="1" s="1"/>
  <c r="AN176" i="1" s="1"/>
  <c r="AO176" i="1" s="1"/>
  <c r="AH168" i="1"/>
  <c r="AI168" i="1" s="1"/>
  <c r="AK168" i="1" s="1"/>
  <c r="AL168" i="1" s="1"/>
  <c r="AN168" i="1" s="1"/>
  <c r="AO168" i="1" s="1"/>
  <c r="AH439" i="1"/>
  <c r="AI439" i="1" s="1"/>
  <c r="AK439" i="1" s="1"/>
  <c r="AL439" i="1" s="1"/>
  <c r="AN439" i="1" s="1"/>
  <c r="AO439" i="1" s="1"/>
  <c r="AH719" i="1"/>
  <c r="AI719" i="1" s="1"/>
  <c r="AK719" i="1" s="1"/>
  <c r="AL719" i="1" s="1"/>
  <c r="AN719" i="1" s="1"/>
  <c r="AO719" i="1" s="1"/>
  <c r="AH620" i="1"/>
  <c r="AI620" i="1" s="1"/>
  <c r="AK620" i="1" s="1"/>
  <c r="AL620" i="1" s="1"/>
  <c r="AN620" i="1" s="1"/>
  <c r="AO620" i="1" s="1"/>
  <c r="AH557" i="1"/>
  <c r="AI557" i="1" s="1"/>
  <c r="AK557" i="1" s="1"/>
  <c r="AL557" i="1" s="1"/>
  <c r="AN557" i="1" s="1"/>
  <c r="AO557" i="1" s="1"/>
  <c r="AH141" i="1"/>
  <c r="AI141" i="1" s="1"/>
  <c r="AK141" i="1" s="1"/>
  <c r="AL141" i="1" s="1"/>
  <c r="AN141" i="1" s="1"/>
  <c r="AO141" i="1" s="1"/>
  <c r="AH380" i="1"/>
  <c r="AI380" i="1" s="1"/>
  <c r="AK380" i="1" s="1"/>
  <c r="AL380" i="1" s="1"/>
  <c r="AN380" i="1" s="1"/>
  <c r="AO380" i="1" s="1"/>
  <c r="AH372" i="1"/>
  <c r="AI372" i="1" s="1"/>
  <c r="AK372" i="1" s="1"/>
  <c r="AL372" i="1" s="1"/>
  <c r="AN372" i="1" s="1"/>
  <c r="AO372" i="1" s="1"/>
  <c r="AH364" i="1"/>
  <c r="AI364" i="1" s="1"/>
  <c r="AK364" i="1" s="1"/>
  <c r="AL364" i="1" s="1"/>
  <c r="AN364" i="1" s="1"/>
  <c r="AO364" i="1" s="1"/>
  <c r="AH356" i="1"/>
  <c r="AI356" i="1" s="1"/>
  <c r="AK356" i="1" s="1"/>
  <c r="AL356" i="1" s="1"/>
  <c r="AN356" i="1" s="1"/>
  <c r="AO356" i="1" s="1"/>
  <c r="AH348" i="1"/>
  <c r="AI348" i="1" s="1"/>
  <c r="AK348" i="1" s="1"/>
  <c r="AL348" i="1" s="1"/>
  <c r="AN348" i="1" s="1"/>
  <c r="AO348" i="1" s="1"/>
  <c r="AH237" i="1"/>
  <c r="AI237" i="1" s="1"/>
  <c r="AK237" i="1" s="1"/>
  <c r="AL237" i="1" s="1"/>
  <c r="AN237" i="1" s="1"/>
  <c r="AO237" i="1" s="1"/>
  <c r="AH577" i="1"/>
  <c r="AI577" i="1" s="1"/>
  <c r="AK577" i="1" s="1"/>
  <c r="AL577" i="1" s="1"/>
  <c r="AN577" i="1" s="1"/>
  <c r="AO577" i="1" s="1"/>
  <c r="AH874" i="1"/>
  <c r="AI874" i="1" s="1"/>
  <c r="AK874" i="1" s="1"/>
  <c r="AL874" i="1" s="1"/>
  <c r="AN874" i="1" s="1"/>
  <c r="AO874" i="1" s="1"/>
  <c r="AH368" i="1"/>
  <c r="AI368" i="1" s="1"/>
  <c r="AK368" i="1" s="1"/>
  <c r="AL368" i="1" s="1"/>
  <c r="AN368" i="1" s="1"/>
  <c r="AO368" i="1" s="1"/>
  <c r="AH352" i="1"/>
  <c r="AI352" i="1" s="1"/>
  <c r="AK352" i="1" s="1"/>
  <c r="AL352" i="1" s="1"/>
  <c r="AN352" i="1" s="1"/>
  <c r="AO352" i="1" s="1"/>
  <c r="AH235" i="1"/>
  <c r="AI235" i="1" s="1"/>
  <c r="AK235" i="1" s="1"/>
  <c r="AL235" i="1" s="1"/>
  <c r="AN235" i="1" s="1"/>
  <c r="AO235" i="1" s="1"/>
  <c r="AH569" i="1"/>
  <c r="AI569" i="1" s="1"/>
  <c r="AK569" i="1" s="1"/>
  <c r="AL569" i="1" s="1"/>
  <c r="AN569" i="1" s="1"/>
  <c r="AO569" i="1" s="1"/>
  <c r="AH272" i="1"/>
  <c r="AI272" i="1" s="1"/>
  <c r="AK272" i="1" s="1"/>
  <c r="AL272" i="1" s="1"/>
  <c r="AN272" i="1" s="1"/>
  <c r="AO272" i="1" s="1"/>
  <c r="AH248" i="1"/>
  <c r="AI248" i="1" s="1"/>
  <c r="AK248" i="1" s="1"/>
  <c r="AL248" i="1" s="1"/>
  <c r="AN248" i="1" s="1"/>
  <c r="AO248" i="1" s="1"/>
  <c r="AH418" i="1"/>
  <c r="AI418" i="1" s="1"/>
  <c r="AK418" i="1" s="1"/>
  <c r="AL418" i="1" s="1"/>
  <c r="AN418" i="1" s="1"/>
  <c r="AO418" i="1" s="1"/>
  <c r="AH294" i="1"/>
  <c r="AI294" i="1" s="1"/>
  <c r="AK294" i="1" s="1"/>
  <c r="AL294" i="1" s="1"/>
  <c r="AN294" i="1" s="1"/>
  <c r="AO294" i="1" s="1"/>
  <c r="AH967" i="1"/>
  <c r="AI967" i="1" s="1"/>
  <c r="AK967" i="1" s="1"/>
  <c r="AL967" i="1" s="1"/>
  <c r="AN967" i="1" s="1"/>
  <c r="AO967" i="1" s="1"/>
  <c r="AH46" i="1"/>
  <c r="AI46" i="1" s="1"/>
  <c r="AK46" i="1" s="1"/>
  <c r="AL46" i="1" s="1"/>
  <c r="AN46" i="1" s="1"/>
  <c r="AO46" i="1" s="1"/>
  <c r="AH616" i="1"/>
  <c r="AI616" i="1" s="1"/>
  <c r="AK616" i="1" s="1"/>
  <c r="AL616" i="1" s="1"/>
  <c r="AN616" i="1" s="1"/>
  <c r="AO616" i="1" s="1"/>
  <c r="AH626" i="1"/>
  <c r="AI626" i="1" s="1"/>
  <c r="AK626" i="1" s="1"/>
  <c r="AL626" i="1" s="1"/>
  <c r="AN626" i="1" s="1"/>
  <c r="AO626" i="1" s="1"/>
  <c r="AH140" i="1"/>
  <c r="AI140" i="1" s="1"/>
  <c r="AK140" i="1" s="1"/>
  <c r="AL140" i="1" s="1"/>
  <c r="AN140" i="1" s="1"/>
  <c r="AO140" i="1" s="1"/>
  <c r="AH268" i="1"/>
  <c r="AI268" i="1" s="1"/>
  <c r="AK268" i="1" s="1"/>
  <c r="AL268" i="1" s="1"/>
  <c r="AN268" i="1" s="1"/>
  <c r="AO268" i="1" s="1"/>
  <c r="AH260" i="1"/>
  <c r="AI260" i="1" s="1"/>
  <c r="AK260" i="1" s="1"/>
  <c r="AL260" i="1" s="1"/>
  <c r="AN260" i="1" s="1"/>
  <c r="AO260" i="1" s="1"/>
  <c r="AH252" i="1"/>
  <c r="AI252" i="1" s="1"/>
  <c r="AK252" i="1" s="1"/>
  <c r="AL252" i="1" s="1"/>
  <c r="AN252" i="1" s="1"/>
  <c r="AO252" i="1" s="1"/>
  <c r="AH244" i="1"/>
  <c r="AI244" i="1" s="1"/>
  <c r="AK244" i="1" s="1"/>
  <c r="AL244" i="1" s="1"/>
  <c r="AN244" i="1" s="1"/>
  <c r="AO244" i="1" s="1"/>
  <c r="AH174" i="1"/>
  <c r="AI174" i="1" s="1"/>
  <c r="AK174" i="1" s="1"/>
  <c r="AL174" i="1" s="1"/>
  <c r="AN174" i="1" s="1"/>
  <c r="AO174" i="1" s="1"/>
  <c r="AH172" i="1"/>
  <c r="AI172" i="1" s="1"/>
  <c r="AK172" i="1" s="1"/>
  <c r="AL172" i="1" s="1"/>
  <c r="AN172" i="1" s="1"/>
  <c r="AO172" i="1" s="1"/>
  <c r="AH937" i="1"/>
  <c r="AI937" i="1" s="1"/>
  <c r="AK937" i="1" s="1"/>
  <c r="AL937" i="1" s="1"/>
  <c r="AN937" i="1" s="1"/>
  <c r="AO937" i="1" s="1"/>
  <c r="AH790" i="1"/>
  <c r="AI790" i="1" s="1"/>
  <c r="AK790" i="1" s="1"/>
  <c r="AL790" i="1" s="1"/>
  <c r="AN790" i="1" s="1"/>
  <c r="AO790" i="1" s="1"/>
  <c r="AH768" i="1"/>
  <c r="AI768" i="1" s="1"/>
  <c r="AK768" i="1" s="1"/>
  <c r="AL768" i="1" s="1"/>
  <c r="AN768" i="1" s="1"/>
  <c r="AO768" i="1" s="1"/>
  <c r="AH376" i="1"/>
  <c r="AI376" i="1" s="1"/>
  <c r="AK376" i="1" s="1"/>
  <c r="AL376" i="1" s="1"/>
  <c r="AN376" i="1" s="1"/>
  <c r="AO376" i="1" s="1"/>
  <c r="AH360" i="1"/>
  <c r="AI360" i="1" s="1"/>
  <c r="AK360" i="1" s="1"/>
  <c r="AL360" i="1" s="1"/>
  <c r="AN360" i="1" s="1"/>
  <c r="AO360" i="1" s="1"/>
  <c r="AH783" i="1"/>
  <c r="AI783" i="1" s="1"/>
  <c r="AK783" i="1" s="1"/>
  <c r="AL783" i="1" s="1"/>
  <c r="AN783" i="1" s="1"/>
  <c r="AO783" i="1" s="1"/>
  <c r="AH139" i="1"/>
  <c r="AI139" i="1" s="1"/>
  <c r="AK139" i="1" s="1"/>
  <c r="AL139" i="1" s="1"/>
  <c r="AN139" i="1" s="1"/>
  <c r="AO139" i="1" s="1"/>
  <c r="AH264" i="1"/>
  <c r="AI264" i="1" s="1"/>
  <c r="AK264" i="1" s="1"/>
  <c r="AL264" i="1" s="1"/>
  <c r="AN264" i="1" s="1"/>
  <c r="AO264" i="1" s="1"/>
  <c r="AH256" i="1"/>
  <c r="AI256" i="1" s="1"/>
  <c r="AK256" i="1" s="1"/>
  <c r="AL256" i="1" s="1"/>
  <c r="AN256" i="1" s="1"/>
  <c r="AO256" i="1" s="1"/>
  <c r="AH58" i="1"/>
  <c r="AI58" i="1" s="1"/>
  <c r="AK58" i="1" s="1"/>
  <c r="AL58" i="1" s="1"/>
  <c r="AN58" i="1" s="1"/>
  <c r="AO58" i="1" s="1"/>
  <c r="AH54" i="1"/>
  <c r="AI54" i="1" s="1"/>
  <c r="AK54" i="1" s="1"/>
  <c r="AL54" i="1" s="1"/>
  <c r="AN54" i="1" s="1"/>
  <c r="AO54" i="1" s="1"/>
  <c r="AH23" i="1"/>
  <c r="AI23" i="1" s="1"/>
  <c r="AK23" i="1" s="1"/>
  <c r="AL23" i="1" s="1"/>
  <c r="AN23" i="1" s="1"/>
  <c r="AO23" i="1" s="1"/>
  <c r="AH19" i="1"/>
  <c r="AI19" i="1" s="1"/>
  <c r="AK19" i="1" s="1"/>
  <c r="AL19" i="1" s="1"/>
  <c r="AN19" i="1" s="1"/>
  <c r="AO19" i="1" s="1"/>
  <c r="AH50" i="1"/>
  <c r="AI50" i="1" s="1"/>
  <c r="AK50" i="1" s="1"/>
  <c r="AL50" i="1" s="1"/>
  <c r="AN50" i="1" s="1"/>
  <c r="AO50" i="1" s="1"/>
  <c r="AH57" i="1"/>
  <c r="AI57" i="1" s="1"/>
  <c r="AK57" i="1" s="1"/>
  <c r="AL57" i="1" s="1"/>
  <c r="AN57" i="1" s="1"/>
  <c r="AO57" i="1" s="1"/>
  <c r="AH53" i="1"/>
  <c r="AI53" i="1" s="1"/>
  <c r="AK53" i="1" s="1"/>
  <c r="AL53" i="1" s="1"/>
  <c r="AN53" i="1" s="1"/>
  <c r="AO53" i="1" s="1"/>
  <c r="AH22" i="1"/>
  <c r="AI22" i="1" s="1"/>
  <c r="AK22" i="1" s="1"/>
  <c r="AL22" i="1" s="1"/>
  <c r="AN22" i="1" s="1"/>
  <c r="AO22" i="1" s="1"/>
  <c r="AH18" i="1"/>
  <c r="AI18" i="1" s="1"/>
  <c r="AK18" i="1" s="1"/>
  <c r="AL18" i="1" s="1"/>
  <c r="AN18" i="1" s="1"/>
  <c r="AO18" i="1" s="1"/>
  <c r="AH49" i="1"/>
  <c r="AI49" i="1" s="1"/>
  <c r="AK49" i="1" s="1"/>
  <c r="AL49" i="1" s="1"/>
  <c r="AN49" i="1" s="1"/>
  <c r="AO49" i="1" s="1"/>
  <c r="AH56" i="1"/>
  <c r="AI56" i="1" s="1"/>
  <c r="AK56" i="1" s="1"/>
  <c r="AL56" i="1" s="1"/>
  <c r="AN56" i="1" s="1"/>
  <c r="AO56" i="1" s="1"/>
  <c r="AH21" i="1"/>
  <c r="AI21" i="1" s="1"/>
  <c r="AK21" i="1" s="1"/>
  <c r="AL21" i="1" s="1"/>
  <c r="AN21" i="1" s="1"/>
  <c r="AO21" i="1" s="1"/>
  <c r="AH48" i="1"/>
  <c r="AI48" i="1" s="1"/>
  <c r="AK48" i="1" s="1"/>
  <c r="AL48" i="1" s="1"/>
  <c r="AN48" i="1" s="1"/>
  <c r="AO48" i="1" s="1"/>
  <c r="AH977" i="1"/>
  <c r="AI977" i="1" s="1"/>
  <c r="AK977" i="1" s="1"/>
  <c r="AL977" i="1" s="1"/>
  <c r="AN977" i="1" s="1"/>
  <c r="AO977" i="1" s="1"/>
  <c r="AH55" i="1"/>
  <c r="AI55" i="1" s="1"/>
  <c r="AK55" i="1" s="1"/>
  <c r="AL55" i="1" s="1"/>
  <c r="AN55" i="1" s="1"/>
  <c r="AO55" i="1" s="1"/>
  <c r="AH20" i="1"/>
  <c r="AI20" i="1" s="1"/>
  <c r="AK20" i="1" s="1"/>
  <c r="AL20" i="1" s="1"/>
  <c r="AN20" i="1" s="1"/>
  <c r="AO20" i="1" s="1"/>
  <c r="AH158" i="1"/>
  <c r="AI158" i="1" s="1"/>
  <c r="AK158" i="1" s="1"/>
  <c r="AL158" i="1" s="1"/>
  <c r="AN158" i="1" s="1"/>
  <c r="AO158" i="1" s="1"/>
  <c r="AH52" i="1"/>
  <c r="AI52" i="1" s="1"/>
  <c r="AK52" i="1" s="1"/>
  <c r="AL52" i="1" s="1"/>
  <c r="AN52" i="1" s="1"/>
  <c r="AO52" i="1" s="1"/>
  <c r="AH166" i="1"/>
  <c r="AI166" i="1" s="1"/>
  <c r="AK166" i="1" s="1"/>
  <c r="AL166" i="1" s="1"/>
  <c r="AN166" i="1" s="1"/>
  <c r="AO166" i="1" s="1"/>
  <c r="AH163" i="1"/>
  <c r="AI163" i="1" s="1"/>
  <c r="AK163" i="1" s="1"/>
  <c r="AL163" i="1" s="1"/>
  <c r="AN163" i="1" s="1"/>
  <c r="AO163" i="1" s="1"/>
  <c r="AH1145" i="1"/>
  <c r="AI1145" i="1" s="1"/>
  <c r="AK1145" i="1" s="1"/>
  <c r="AL1145" i="1" s="1"/>
  <c r="AN1145" i="1" s="1"/>
  <c r="AO1145" i="1" s="1"/>
  <c r="AH1034" i="1"/>
  <c r="AI1034" i="1" s="1"/>
  <c r="AK1034" i="1" s="1"/>
  <c r="AL1034" i="1" s="1"/>
  <c r="AN1034" i="1" s="1"/>
  <c r="AO1034" i="1" s="1"/>
  <c r="AH1030" i="1"/>
  <c r="AI1030" i="1" s="1"/>
  <c r="AK1030" i="1" s="1"/>
  <c r="AL1030" i="1" s="1"/>
  <c r="AN1030" i="1" s="1"/>
  <c r="AO1030" i="1" s="1"/>
  <c r="AH1026" i="1"/>
  <c r="AI1026" i="1" s="1"/>
  <c r="AK1026" i="1" s="1"/>
  <c r="AL1026" i="1" s="1"/>
  <c r="AN1026" i="1" s="1"/>
  <c r="AO1026" i="1" s="1"/>
  <c r="AH947" i="1"/>
  <c r="AI947" i="1" s="1"/>
  <c r="AK947" i="1" s="1"/>
  <c r="AL947" i="1" s="1"/>
  <c r="AN947" i="1" s="1"/>
  <c r="AO947" i="1" s="1"/>
  <c r="AH1117" i="1"/>
  <c r="AI1117" i="1" s="1"/>
  <c r="AK1117" i="1" s="1"/>
  <c r="AL1117" i="1" s="1"/>
  <c r="AN1117" i="1" s="1"/>
  <c r="AO1117" i="1" s="1"/>
  <c r="AH1063" i="1"/>
  <c r="AI1063" i="1" s="1"/>
  <c r="AK1063" i="1" s="1"/>
  <c r="AL1063" i="1" s="1"/>
  <c r="AN1063" i="1" s="1"/>
  <c r="AO1063" i="1" s="1"/>
  <c r="AH1102" i="1"/>
  <c r="AI1102" i="1" s="1"/>
  <c r="AK1102" i="1" s="1"/>
  <c r="AL1102" i="1" s="1"/>
  <c r="AN1102" i="1" s="1"/>
  <c r="AO1102" i="1" s="1"/>
  <c r="AH1091" i="1"/>
  <c r="AI1091" i="1" s="1"/>
  <c r="AK1091" i="1" s="1"/>
  <c r="AL1091" i="1" s="1"/>
  <c r="AN1091" i="1" s="1"/>
  <c r="AO1091" i="1" s="1"/>
  <c r="AH1082" i="1"/>
  <c r="AI1082" i="1" s="1"/>
  <c r="AK1082" i="1" s="1"/>
  <c r="AL1082" i="1" s="1"/>
  <c r="AN1082" i="1" s="1"/>
  <c r="AO1082" i="1" s="1"/>
  <c r="AH1076" i="1"/>
  <c r="AI1076" i="1" s="1"/>
  <c r="AK1076" i="1" s="1"/>
  <c r="AL1076" i="1" s="1"/>
  <c r="AN1076" i="1" s="1"/>
  <c r="AO1076" i="1" s="1"/>
  <c r="AH1110" i="1"/>
  <c r="AI1110" i="1" s="1"/>
  <c r="AK1110" i="1" s="1"/>
  <c r="AL1110" i="1" s="1"/>
  <c r="AN1110" i="1" s="1"/>
  <c r="AO1110" i="1" s="1"/>
  <c r="AH1074" i="1"/>
  <c r="AI1074" i="1" s="1"/>
  <c r="AK1074" i="1" s="1"/>
  <c r="AL1074" i="1" s="1"/>
  <c r="AN1074" i="1" s="1"/>
  <c r="AO1074" i="1" s="1"/>
  <c r="AH1064" i="1"/>
  <c r="AI1064" i="1" s="1"/>
  <c r="AK1064" i="1" s="1"/>
  <c r="AL1064" i="1" s="1"/>
  <c r="AN1064" i="1" s="1"/>
  <c r="AO1064" i="1" s="1"/>
  <c r="AH1049" i="1"/>
  <c r="AI1049" i="1" s="1"/>
  <c r="AK1049" i="1" s="1"/>
  <c r="AL1049" i="1" s="1"/>
  <c r="AN1049" i="1" s="1"/>
  <c r="AO1049" i="1" s="1"/>
  <c r="AH1090" i="1"/>
  <c r="AI1090" i="1" s="1"/>
  <c r="AK1090" i="1" s="1"/>
  <c r="AL1090" i="1" s="1"/>
  <c r="AN1090" i="1" s="1"/>
  <c r="AO1090" i="1" s="1"/>
  <c r="AH1062" i="1"/>
  <c r="AI1062" i="1" s="1"/>
  <c r="AK1062" i="1" s="1"/>
  <c r="AL1062" i="1" s="1"/>
  <c r="AN1062" i="1" s="1"/>
  <c r="AO1062" i="1" s="1"/>
  <c r="AH1078" i="1"/>
  <c r="AI1078" i="1" s="1"/>
  <c r="AK1078" i="1" s="1"/>
  <c r="AL1078" i="1" s="1"/>
  <c r="AN1078" i="1" s="1"/>
  <c r="AO1078" i="1" s="1"/>
  <c r="AH1046" i="1"/>
  <c r="AI1046" i="1" s="1"/>
  <c r="AK1046" i="1" s="1"/>
  <c r="AL1046" i="1" s="1"/>
  <c r="AN1046" i="1" s="1"/>
  <c r="AO1046" i="1" s="1"/>
  <c r="AH1058" i="1"/>
  <c r="AI1058" i="1" s="1"/>
  <c r="AK1058" i="1" s="1"/>
  <c r="AL1058" i="1" s="1"/>
  <c r="AN1058" i="1" s="1"/>
  <c r="AO1058" i="1" s="1"/>
  <c r="AH1060" i="1"/>
  <c r="AI1060" i="1" s="1"/>
  <c r="AK1060" i="1" s="1"/>
  <c r="AL1060" i="1" s="1"/>
  <c r="AN1060" i="1" s="1"/>
  <c r="AO1060" i="1" s="1"/>
  <c r="AH1100" i="1"/>
  <c r="AI1100" i="1" s="1"/>
  <c r="AK1100" i="1" s="1"/>
  <c r="AL1100" i="1" s="1"/>
  <c r="AN1100" i="1" s="1"/>
  <c r="AO1100" i="1" s="1"/>
  <c r="AH1141" i="1"/>
  <c r="AI1141" i="1" s="1"/>
  <c r="AK1141" i="1" s="1"/>
  <c r="AL1141" i="1" s="1"/>
  <c r="AN1141" i="1" s="1"/>
  <c r="AO1141" i="1" s="1"/>
  <c r="AH1139" i="1"/>
  <c r="AI1139" i="1" s="1"/>
  <c r="AK1139" i="1" s="1"/>
  <c r="AL1139" i="1" s="1"/>
  <c r="AN1139" i="1" s="1"/>
  <c r="AO1139" i="1" s="1"/>
  <c r="AH1095" i="1"/>
  <c r="AI1095" i="1" s="1"/>
  <c r="AK1095" i="1" s="1"/>
  <c r="AL1095" i="1" s="1"/>
  <c r="AN1095" i="1" s="1"/>
  <c r="AO1095" i="1" s="1"/>
  <c r="AH1138" i="1"/>
  <c r="AI1138" i="1" s="1"/>
  <c r="AK1138" i="1" s="1"/>
  <c r="AL1138" i="1" s="1"/>
  <c r="AN1138" i="1" s="1"/>
  <c r="AO1138" i="1" s="1"/>
  <c r="AH1135" i="1"/>
  <c r="AI1135" i="1" s="1"/>
  <c r="AK1135" i="1" s="1"/>
  <c r="AL1135" i="1" s="1"/>
  <c r="AN1135" i="1" s="1"/>
  <c r="AO1135" i="1" s="1"/>
  <c r="AH1132" i="1"/>
  <c r="AI1132" i="1" s="1"/>
  <c r="AK1132" i="1" s="1"/>
  <c r="AL1132" i="1" s="1"/>
  <c r="AN1132" i="1" s="1"/>
  <c r="AO1132" i="1" s="1"/>
  <c r="AH1128" i="1"/>
  <c r="AI1128" i="1" s="1"/>
  <c r="AK1128" i="1" s="1"/>
  <c r="AL1128" i="1" s="1"/>
  <c r="AN1128" i="1" s="1"/>
  <c r="AO1128" i="1" s="1"/>
  <c r="AH1059" i="1"/>
  <c r="AI1059" i="1" s="1"/>
  <c r="AK1059" i="1" s="1"/>
  <c r="AL1059" i="1" s="1"/>
  <c r="AN1059" i="1" s="1"/>
  <c r="AO1059" i="1" s="1"/>
  <c r="AH1052" i="1"/>
  <c r="AI1052" i="1" s="1"/>
  <c r="AK1052" i="1" s="1"/>
  <c r="AL1052" i="1" s="1"/>
  <c r="AN1052" i="1" s="1"/>
  <c r="AO1052" i="1" s="1"/>
  <c r="AH1126" i="1"/>
  <c r="AI1126" i="1" s="1"/>
  <c r="AK1126" i="1" s="1"/>
  <c r="AL1126" i="1" s="1"/>
  <c r="AN1126" i="1" s="1"/>
  <c r="AO1126" i="1" s="1"/>
  <c r="AH1077" i="1"/>
  <c r="AI1077" i="1" s="1"/>
  <c r="AK1077" i="1" s="1"/>
  <c r="AL1077" i="1" s="1"/>
  <c r="AN1077" i="1" s="1"/>
  <c r="AO1077" i="1" s="1"/>
  <c r="AH1121" i="1"/>
  <c r="AI1121" i="1" s="1"/>
  <c r="AK1121" i="1" s="1"/>
  <c r="AL1121" i="1" s="1"/>
  <c r="AN1121" i="1" s="1"/>
  <c r="AO1121" i="1" s="1"/>
  <c r="AH663" i="1"/>
  <c r="AI663" i="1" s="1"/>
  <c r="AK663" i="1" s="1"/>
  <c r="AL663" i="1" s="1"/>
  <c r="AN663" i="1" s="1"/>
  <c r="AO663" i="1" s="1"/>
  <c r="AH17" i="1"/>
  <c r="AI17" i="1" s="1"/>
  <c r="AK17" i="1" s="1"/>
  <c r="AL17" i="1" s="1"/>
  <c r="AN17" i="1" s="1"/>
  <c r="AO17" i="1" s="1"/>
  <c r="AH51" i="1"/>
  <c r="AI51" i="1" s="1"/>
  <c r="AK51" i="1" s="1"/>
  <c r="AL51" i="1" s="1"/>
  <c r="AN51" i="1" s="1"/>
  <c r="AO51" i="1" s="1"/>
  <c r="AH165" i="1"/>
  <c r="AI165" i="1" s="1"/>
  <c r="AK165" i="1" s="1"/>
  <c r="AL165" i="1" s="1"/>
  <c r="AN165" i="1" s="1"/>
  <c r="AO165" i="1" s="1"/>
  <c r="AH162" i="1"/>
  <c r="AI162" i="1" s="1"/>
  <c r="AK162" i="1" s="1"/>
  <c r="AL162" i="1" s="1"/>
  <c r="AN162" i="1" s="1"/>
  <c r="AO162" i="1" s="1"/>
  <c r="AH1033" i="1"/>
  <c r="AI1033" i="1" s="1"/>
  <c r="AK1033" i="1" s="1"/>
  <c r="AL1033" i="1" s="1"/>
  <c r="AN1033" i="1" s="1"/>
  <c r="AO1033" i="1" s="1"/>
  <c r="AH1029" i="1"/>
  <c r="AI1029" i="1" s="1"/>
  <c r="AK1029" i="1" s="1"/>
  <c r="AL1029" i="1" s="1"/>
  <c r="AN1029" i="1" s="1"/>
  <c r="AO1029" i="1" s="1"/>
  <c r="AH1025" i="1"/>
  <c r="AI1025" i="1" s="1"/>
  <c r="AK1025" i="1" s="1"/>
  <c r="AL1025" i="1" s="1"/>
  <c r="AN1025" i="1" s="1"/>
  <c r="AO1025" i="1" s="1"/>
  <c r="AH949" i="1"/>
  <c r="AI949" i="1" s="1"/>
  <c r="AK949" i="1" s="1"/>
  <c r="AL949" i="1" s="1"/>
  <c r="AN949" i="1" s="1"/>
  <c r="AO949" i="1" s="1"/>
  <c r="AH1094" i="1"/>
  <c r="AI1094" i="1" s="1"/>
  <c r="AK1094" i="1" s="1"/>
  <c r="AL1094" i="1" s="1"/>
  <c r="AN1094" i="1" s="1"/>
  <c r="AO1094" i="1" s="1"/>
  <c r="AH1119" i="1"/>
  <c r="AI1119" i="1" s="1"/>
  <c r="AK1119" i="1" s="1"/>
  <c r="AL1119" i="1" s="1"/>
  <c r="AN1119" i="1" s="1"/>
  <c r="AO1119" i="1" s="1"/>
  <c r="AH1101" i="1"/>
  <c r="AI1101" i="1" s="1"/>
  <c r="AK1101" i="1" s="1"/>
  <c r="AL1101" i="1" s="1"/>
  <c r="AN1101" i="1" s="1"/>
  <c r="AO1101" i="1" s="1"/>
  <c r="AH1115" i="1"/>
  <c r="AI1115" i="1" s="1"/>
  <c r="AK1115" i="1" s="1"/>
  <c r="AL1115" i="1" s="1"/>
  <c r="AN1115" i="1" s="1"/>
  <c r="AO1115" i="1" s="1"/>
  <c r="AH1081" i="1"/>
  <c r="AI1081" i="1" s="1"/>
  <c r="AK1081" i="1" s="1"/>
  <c r="AL1081" i="1" s="1"/>
  <c r="AN1081" i="1" s="1"/>
  <c r="AO1081" i="1" s="1"/>
  <c r="AH1075" i="1"/>
  <c r="AI1075" i="1" s="1"/>
  <c r="AK1075" i="1" s="1"/>
  <c r="AL1075" i="1" s="1"/>
  <c r="AN1075" i="1" s="1"/>
  <c r="AO1075" i="1" s="1"/>
  <c r="AH1072" i="1"/>
  <c r="AI1072" i="1" s="1"/>
  <c r="AK1072" i="1" s="1"/>
  <c r="AL1072" i="1" s="1"/>
  <c r="AN1072" i="1" s="1"/>
  <c r="AO1072" i="1" s="1"/>
  <c r="AH1073" i="1"/>
  <c r="AI1073" i="1" s="1"/>
  <c r="AK1073" i="1" s="1"/>
  <c r="AL1073" i="1" s="1"/>
  <c r="AN1073" i="1" s="1"/>
  <c r="AO1073" i="1" s="1"/>
  <c r="AH1055" i="1"/>
  <c r="AI1055" i="1" s="1"/>
  <c r="AK1055" i="1" s="1"/>
  <c r="AL1055" i="1" s="1"/>
  <c r="AN1055" i="1" s="1"/>
  <c r="AO1055" i="1" s="1"/>
  <c r="AH1048" i="1"/>
  <c r="AI1048" i="1" s="1"/>
  <c r="AK1048" i="1" s="1"/>
  <c r="AL1048" i="1" s="1"/>
  <c r="AN1048" i="1" s="1"/>
  <c r="AO1048" i="1" s="1"/>
  <c r="AH1086" i="1"/>
  <c r="AI1086" i="1" s="1"/>
  <c r="AK1086" i="1" s="1"/>
  <c r="AL1086" i="1" s="1"/>
  <c r="AN1086" i="1" s="1"/>
  <c r="AO1086" i="1" s="1"/>
  <c r="AH1047" i="1"/>
  <c r="AI1047" i="1" s="1"/>
  <c r="AK1047" i="1" s="1"/>
  <c r="AL1047" i="1" s="1"/>
  <c r="AN1047" i="1" s="1"/>
  <c r="AO1047" i="1" s="1"/>
  <c r="AH1056" i="1"/>
  <c r="AI1056" i="1" s="1"/>
  <c r="AK1056" i="1" s="1"/>
  <c r="AL1056" i="1" s="1"/>
  <c r="AN1056" i="1" s="1"/>
  <c r="AO1056" i="1" s="1"/>
  <c r="AH1107" i="1"/>
  <c r="AI1107" i="1" s="1"/>
  <c r="AK1107" i="1" s="1"/>
  <c r="AL1107" i="1" s="1"/>
  <c r="AN1107" i="1" s="1"/>
  <c r="AO1107" i="1" s="1"/>
  <c r="AH1124" i="1"/>
  <c r="AI1124" i="1" s="1"/>
  <c r="AK1124" i="1" s="1"/>
  <c r="AL1124" i="1" s="1"/>
  <c r="AN1124" i="1" s="1"/>
  <c r="AO1124" i="1" s="1"/>
  <c r="AH1061" i="1"/>
  <c r="AI1061" i="1" s="1"/>
  <c r="AK1061" i="1" s="1"/>
  <c r="AL1061" i="1" s="1"/>
  <c r="AN1061" i="1" s="1"/>
  <c r="AO1061" i="1" s="1"/>
  <c r="AH1097" i="1"/>
  <c r="AI1097" i="1" s="1"/>
  <c r="AK1097" i="1" s="1"/>
  <c r="AL1097" i="1" s="1"/>
  <c r="AN1097" i="1" s="1"/>
  <c r="AO1097" i="1" s="1"/>
  <c r="AH1083" i="1"/>
  <c r="AI1083" i="1" s="1"/>
  <c r="AK1083" i="1" s="1"/>
  <c r="AL1083" i="1" s="1"/>
  <c r="AN1083" i="1" s="1"/>
  <c r="AO1083" i="1" s="1"/>
  <c r="AH1137" i="1"/>
  <c r="AI1137" i="1" s="1"/>
  <c r="AK1137" i="1" s="1"/>
  <c r="AL1137" i="1" s="1"/>
  <c r="AN1137" i="1" s="1"/>
  <c r="AO1137" i="1" s="1"/>
  <c r="AH1134" i="1"/>
  <c r="AI1134" i="1" s="1"/>
  <c r="AK1134" i="1" s="1"/>
  <c r="AL1134" i="1" s="1"/>
  <c r="AN1134" i="1" s="1"/>
  <c r="AO1134" i="1" s="1"/>
  <c r="AH1131" i="1"/>
  <c r="AI1131" i="1" s="1"/>
  <c r="AK1131" i="1" s="1"/>
  <c r="AL1131" i="1" s="1"/>
  <c r="AN1131" i="1" s="1"/>
  <c r="AO1131" i="1" s="1"/>
  <c r="AH1150" i="1"/>
  <c r="AI1150" i="1" s="1"/>
  <c r="AK1150" i="1" s="1"/>
  <c r="AL1150" i="1" s="1"/>
  <c r="AN1150" i="1" s="1"/>
  <c r="AO1150" i="1" s="1"/>
  <c r="AH1147" i="1"/>
  <c r="AI1147" i="1" s="1"/>
  <c r="AK1147" i="1" s="1"/>
  <c r="AL1147" i="1" s="1"/>
  <c r="AN1147" i="1" s="1"/>
  <c r="AO1147" i="1" s="1"/>
  <c r="AH1104" i="1"/>
  <c r="AI1104" i="1" s="1"/>
  <c r="AK1104" i="1" s="1"/>
  <c r="AL1104" i="1" s="1"/>
  <c r="AN1104" i="1" s="1"/>
  <c r="AO1104" i="1" s="1"/>
  <c r="AH1051" i="1"/>
  <c r="AI1051" i="1" s="1"/>
  <c r="AK1051" i="1" s="1"/>
  <c r="AL1051" i="1" s="1"/>
  <c r="AN1051" i="1" s="1"/>
  <c r="AO1051" i="1" s="1"/>
  <c r="AH951" i="1"/>
  <c r="AI951" i="1" s="1"/>
  <c r="AK951" i="1" s="1"/>
  <c r="AL951" i="1" s="1"/>
  <c r="AN951" i="1" s="1"/>
  <c r="AO951" i="1" s="1"/>
  <c r="AH1149" i="1"/>
  <c r="AI1149" i="1" s="1"/>
  <c r="AK1149" i="1" s="1"/>
  <c r="AL1149" i="1" s="1"/>
  <c r="AN1149" i="1" s="1"/>
  <c r="AO1149" i="1" s="1"/>
  <c r="AH662" i="1"/>
  <c r="AI662" i="1" s="1"/>
  <c r="AK662" i="1" s="1"/>
  <c r="AL662" i="1" s="1"/>
  <c r="AN662" i="1" s="1"/>
  <c r="AO662" i="1" s="1"/>
  <c r="AH59" i="1"/>
  <c r="AI59" i="1" s="1"/>
  <c r="AK59" i="1" s="1"/>
  <c r="AL59" i="1" s="1"/>
  <c r="AN59" i="1" s="1"/>
  <c r="AO59" i="1" s="1"/>
  <c r="AH167" i="1"/>
  <c r="AI167" i="1" s="1"/>
  <c r="AK167" i="1" s="1"/>
  <c r="AL167" i="1" s="1"/>
  <c r="AN167" i="1" s="1"/>
  <c r="AO167" i="1" s="1"/>
  <c r="AH160" i="1"/>
  <c r="AI160" i="1" s="1"/>
  <c r="AK160" i="1" s="1"/>
  <c r="AL160" i="1" s="1"/>
  <c r="AN160" i="1" s="1"/>
  <c r="AO160" i="1" s="1"/>
  <c r="AH161" i="1"/>
  <c r="AI161" i="1" s="1"/>
  <c r="AK161" i="1" s="1"/>
  <c r="AL161" i="1" s="1"/>
  <c r="AN161" i="1" s="1"/>
  <c r="AO161" i="1" s="1"/>
  <c r="AH1032" i="1"/>
  <c r="AI1032" i="1" s="1"/>
  <c r="AK1032" i="1" s="1"/>
  <c r="AL1032" i="1" s="1"/>
  <c r="AN1032" i="1" s="1"/>
  <c r="AO1032" i="1" s="1"/>
  <c r="AH1023" i="1"/>
  <c r="AI1023" i="1" s="1"/>
  <c r="AK1023" i="1" s="1"/>
  <c r="AL1023" i="1" s="1"/>
  <c r="AN1023" i="1" s="1"/>
  <c r="AO1023" i="1" s="1"/>
  <c r="AH1093" i="1"/>
  <c r="AI1093" i="1" s="1"/>
  <c r="AK1093" i="1" s="1"/>
  <c r="AL1093" i="1" s="1"/>
  <c r="AN1093" i="1" s="1"/>
  <c r="AO1093" i="1" s="1"/>
  <c r="AH1099" i="1"/>
  <c r="AI1099" i="1" s="1"/>
  <c r="AK1099" i="1" s="1"/>
  <c r="AL1099" i="1" s="1"/>
  <c r="AN1099" i="1" s="1"/>
  <c r="AO1099" i="1" s="1"/>
  <c r="AH1080" i="1"/>
  <c r="AI1080" i="1" s="1"/>
  <c r="AK1080" i="1" s="1"/>
  <c r="AL1080" i="1" s="1"/>
  <c r="AN1080" i="1" s="1"/>
  <c r="AO1080" i="1" s="1"/>
  <c r="AH1071" i="1"/>
  <c r="AI1071" i="1" s="1"/>
  <c r="AK1071" i="1" s="1"/>
  <c r="AL1071" i="1" s="1"/>
  <c r="AN1071" i="1" s="1"/>
  <c r="AO1071" i="1" s="1"/>
  <c r="AH1054" i="1"/>
  <c r="AI1054" i="1" s="1"/>
  <c r="AK1054" i="1" s="1"/>
  <c r="AL1054" i="1" s="1"/>
  <c r="AN1054" i="1" s="1"/>
  <c r="AO1054" i="1" s="1"/>
  <c r="AH1067" i="1"/>
  <c r="AI1067" i="1" s="1"/>
  <c r="AK1067" i="1" s="1"/>
  <c r="AL1067" i="1" s="1"/>
  <c r="AN1067" i="1" s="1"/>
  <c r="AO1067" i="1" s="1"/>
  <c r="AH1152" i="1"/>
  <c r="AI1152" i="1" s="1"/>
  <c r="AK1152" i="1" s="1"/>
  <c r="AL1152" i="1" s="1"/>
  <c r="AN1152" i="1" s="1"/>
  <c r="AO1152" i="1" s="1"/>
  <c r="AH1089" i="1"/>
  <c r="AI1089" i="1" s="1"/>
  <c r="AK1089" i="1" s="1"/>
  <c r="AL1089" i="1" s="1"/>
  <c r="AN1089" i="1" s="1"/>
  <c r="AO1089" i="1" s="1"/>
  <c r="AH1088" i="1"/>
  <c r="AI1088" i="1" s="1"/>
  <c r="AK1088" i="1" s="1"/>
  <c r="AL1088" i="1" s="1"/>
  <c r="AN1088" i="1" s="1"/>
  <c r="AO1088" i="1" s="1"/>
  <c r="AH1122" i="1"/>
  <c r="AI1122" i="1" s="1"/>
  <c r="AK1122" i="1" s="1"/>
  <c r="AL1122" i="1" s="1"/>
  <c r="AN1122" i="1" s="1"/>
  <c r="AO1122" i="1" s="1"/>
  <c r="AH1136" i="1"/>
  <c r="AI1136" i="1" s="1"/>
  <c r="AK1136" i="1" s="1"/>
  <c r="AL1136" i="1" s="1"/>
  <c r="AN1136" i="1" s="1"/>
  <c r="AO1136" i="1" s="1"/>
  <c r="AH1130" i="1"/>
  <c r="AI1130" i="1" s="1"/>
  <c r="AK1130" i="1" s="1"/>
  <c r="AL1130" i="1" s="1"/>
  <c r="AN1130" i="1" s="1"/>
  <c r="AO1130" i="1" s="1"/>
  <c r="AH1125" i="1"/>
  <c r="AI1125" i="1" s="1"/>
  <c r="AK1125" i="1" s="1"/>
  <c r="AL1125" i="1" s="1"/>
  <c r="AN1125" i="1" s="1"/>
  <c r="AO1125" i="1" s="1"/>
  <c r="AH1031" i="1"/>
  <c r="AI1031" i="1" s="1"/>
  <c r="AK1031" i="1" s="1"/>
  <c r="AL1031" i="1" s="1"/>
  <c r="AN1031" i="1" s="1"/>
  <c r="AO1031" i="1" s="1"/>
  <c r="AH1024" i="1"/>
  <c r="AI1024" i="1" s="1"/>
  <c r="AK1024" i="1" s="1"/>
  <c r="AL1024" i="1" s="1"/>
  <c r="AN1024" i="1" s="1"/>
  <c r="AO1024" i="1" s="1"/>
  <c r="AH1092" i="1"/>
  <c r="AI1092" i="1" s="1"/>
  <c r="AK1092" i="1" s="1"/>
  <c r="AL1092" i="1" s="1"/>
  <c r="AN1092" i="1" s="1"/>
  <c r="AO1092" i="1" s="1"/>
  <c r="AH1116" i="1"/>
  <c r="AI1116" i="1" s="1"/>
  <c r="AK1116" i="1" s="1"/>
  <c r="AL1116" i="1" s="1"/>
  <c r="AN1116" i="1" s="1"/>
  <c r="AO1116" i="1" s="1"/>
  <c r="AH1079" i="1"/>
  <c r="AI1079" i="1" s="1"/>
  <c r="AK1079" i="1" s="1"/>
  <c r="AL1079" i="1" s="1"/>
  <c r="AN1079" i="1" s="1"/>
  <c r="AO1079" i="1" s="1"/>
  <c r="AH1109" i="1"/>
  <c r="AI1109" i="1" s="1"/>
  <c r="AK1109" i="1" s="1"/>
  <c r="AL1109" i="1" s="1"/>
  <c r="AN1109" i="1" s="1"/>
  <c r="AO1109" i="1" s="1"/>
  <c r="AH1053" i="1"/>
  <c r="AI1053" i="1" s="1"/>
  <c r="AK1053" i="1" s="1"/>
  <c r="AL1053" i="1" s="1"/>
  <c r="AN1053" i="1" s="1"/>
  <c r="AO1053" i="1" s="1"/>
  <c r="AH1066" i="1"/>
  <c r="AI1066" i="1" s="1"/>
  <c r="AK1066" i="1" s="1"/>
  <c r="AL1066" i="1" s="1"/>
  <c r="AN1066" i="1" s="1"/>
  <c r="AO1066" i="1" s="1"/>
  <c r="AH1144" i="1"/>
  <c r="AI1144" i="1" s="1"/>
  <c r="AK1144" i="1" s="1"/>
  <c r="AL1144" i="1" s="1"/>
  <c r="AN1144" i="1" s="1"/>
  <c r="AO1144" i="1" s="1"/>
  <c r="AH1087" i="1"/>
  <c r="AI1087" i="1" s="1"/>
  <c r="AK1087" i="1" s="1"/>
  <c r="AL1087" i="1" s="1"/>
  <c r="AN1087" i="1" s="1"/>
  <c r="AO1087" i="1" s="1"/>
  <c r="AH1096" i="1"/>
  <c r="AI1096" i="1" s="1"/>
  <c r="AK1096" i="1" s="1"/>
  <c r="AL1096" i="1" s="1"/>
  <c r="AN1096" i="1" s="1"/>
  <c r="AO1096" i="1" s="1"/>
  <c r="AH1129" i="1"/>
  <c r="AI1129" i="1" s="1"/>
  <c r="AK1129" i="1" s="1"/>
  <c r="AL1129" i="1" s="1"/>
  <c r="AN1129" i="1" s="1"/>
  <c r="AO1129" i="1" s="1"/>
  <c r="AH1070" i="1"/>
  <c r="AI1070" i="1" s="1"/>
  <c r="AK1070" i="1" s="1"/>
  <c r="AL1070" i="1" s="1"/>
  <c r="AN1070" i="1" s="1"/>
  <c r="AO1070" i="1" s="1"/>
  <c r="AH16" i="1"/>
  <c r="AI16" i="1" s="1"/>
  <c r="AK16" i="1" s="1"/>
  <c r="AL16" i="1" s="1"/>
  <c r="AN16" i="1" s="1"/>
  <c r="AO16" i="1" s="1"/>
  <c r="AH1028" i="1"/>
  <c r="AI1028" i="1" s="1"/>
  <c r="AK1028" i="1" s="1"/>
  <c r="AL1028" i="1" s="1"/>
  <c r="AN1028" i="1" s="1"/>
  <c r="AO1028" i="1" s="1"/>
  <c r="AH1118" i="1"/>
  <c r="AI1118" i="1" s="1"/>
  <c r="AK1118" i="1" s="1"/>
  <c r="AL1118" i="1" s="1"/>
  <c r="AN1118" i="1" s="1"/>
  <c r="AO1118" i="1" s="1"/>
  <c r="AH1112" i="1"/>
  <c r="AI1112" i="1" s="1"/>
  <c r="AK1112" i="1" s="1"/>
  <c r="AL1112" i="1" s="1"/>
  <c r="AN1112" i="1" s="1"/>
  <c r="AO1112" i="1" s="1"/>
  <c r="AH1068" i="1"/>
  <c r="AI1068" i="1" s="1"/>
  <c r="AK1068" i="1" s="1"/>
  <c r="AL1068" i="1" s="1"/>
  <c r="AN1068" i="1" s="1"/>
  <c r="AO1068" i="1" s="1"/>
  <c r="AH1123" i="1"/>
  <c r="AI1123" i="1" s="1"/>
  <c r="AK1123" i="1" s="1"/>
  <c r="AL1123" i="1" s="1"/>
  <c r="AN1123" i="1" s="1"/>
  <c r="AO1123" i="1" s="1"/>
  <c r="AH1127" i="1"/>
  <c r="AI1127" i="1" s="1"/>
  <c r="AK1127" i="1" s="1"/>
  <c r="AL1127" i="1" s="1"/>
  <c r="AN1127" i="1" s="1"/>
  <c r="AO1127" i="1" s="1"/>
  <c r="AH1113" i="1"/>
  <c r="AI1113" i="1" s="1"/>
  <c r="AK1113" i="1" s="1"/>
  <c r="AL1113" i="1" s="1"/>
  <c r="AN1113" i="1" s="1"/>
  <c r="AO1113" i="1" s="1"/>
  <c r="AH1065" i="1"/>
  <c r="AI1065" i="1" s="1"/>
  <c r="AK1065" i="1" s="1"/>
  <c r="AL1065" i="1" s="1"/>
  <c r="AN1065" i="1" s="1"/>
  <c r="AO1065" i="1" s="1"/>
  <c r="AH1050" i="1"/>
  <c r="AI1050" i="1" s="1"/>
  <c r="AK1050" i="1" s="1"/>
  <c r="AL1050" i="1" s="1"/>
  <c r="AN1050" i="1" s="1"/>
  <c r="AO1050" i="1" s="1"/>
  <c r="AH1148" i="1"/>
  <c r="AI1148" i="1" s="1"/>
  <c r="AK1148" i="1" s="1"/>
  <c r="AL1148" i="1" s="1"/>
  <c r="AN1148" i="1" s="1"/>
  <c r="AO1148" i="1" s="1"/>
  <c r="AH1108" i="1"/>
  <c r="AI1108" i="1" s="1"/>
  <c r="AK1108" i="1" s="1"/>
  <c r="AL1108" i="1" s="1"/>
  <c r="AN1108" i="1" s="1"/>
  <c r="AO1108" i="1" s="1"/>
  <c r="AH1105" i="1"/>
  <c r="AI1105" i="1" s="1"/>
  <c r="AK1105" i="1" s="1"/>
  <c r="AL1105" i="1" s="1"/>
  <c r="AN1105" i="1" s="1"/>
  <c r="AO1105" i="1" s="1"/>
  <c r="AH1143" i="1"/>
  <c r="AI1143" i="1" s="1"/>
  <c r="AK1143" i="1" s="1"/>
  <c r="AL1143" i="1" s="1"/>
  <c r="AN1143" i="1" s="1"/>
  <c r="AO1143" i="1" s="1"/>
  <c r="AH1114" i="1"/>
  <c r="AI1114" i="1" s="1"/>
  <c r="AK1114" i="1" s="1"/>
  <c r="AL1114" i="1" s="1"/>
  <c r="AN1114" i="1" s="1"/>
  <c r="AO1114" i="1" s="1"/>
  <c r="AH1146" i="1"/>
  <c r="AI1146" i="1" s="1"/>
  <c r="AK1146" i="1" s="1"/>
  <c r="AL1146" i="1" s="1"/>
  <c r="AN1146" i="1" s="1"/>
  <c r="AO1146" i="1" s="1"/>
  <c r="AH1069" i="1"/>
  <c r="AI1069" i="1" s="1"/>
  <c r="AK1069" i="1" s="1"/>
  <c r="AL1069" i="1" s="1"/>
  <c r="AN1069" i="1" s="1"/>
  <c r="AO1069" i="1" s="1"/>
  <c r="AH950" i="1"/>
  <c r="AI950" i="1" s="1"/>
  <c r="AK950" i="1" s="1"/>
  <c r="AL950" i="1" s="1"/>
  <c r="AN950" i="1" s="1"/>
  <c r="AO950" i="1" s="1"/>
  <c r="AH1151" i="1"/>
  <c r="AI1151" i="1" s="1"/>
  <c r="AK1151" i="1" s="1"/>
  <c r="AL1151" i="1" s="1"/>
  <c r="AN1151" i="1" s="1"/>
  <c r="AO1151" i="1" s="1"/>
  <c r="AH1027" i="1"/>
  <c r="AI1027" i="1" s="1"/>
  <c r="AK1027" i="1" s="1"/>
  <c r="AL1027" i="1" s="1"/>
  <c r="AN1027" i="1" s="1"/>
  <c r="AO1027" i="1" s="1"/>
  <c r="AH1106" i="1"/>
  <c r="AI1106" i="1" s="1"/>
  <c r="AK1106" i="1" s="1"/>
  <c r="AL1106" i="1" s="1"/>
  <c r="AN1106" i="1" s="1"/>
  <c r="AO1106" i="1" s="1"/>
  <c r="AH1111" i="1"/>
  <c r="AI1111" i="1" s="1"/>
  <c r="AK1111" i="1" s="1"/>
  <c r="AL1111" i="1" s="1"/>
  <c r="AN1111" i="1" s="1"/>
  <c r="AO1111" i="1" s="1"/>
  <c r="AH1098" i="1"/>
  <c r="AI1098" i="1" s="1"/>
  <c r="AK1098" i="1" s="1"/>
  <c r="AL1098" i="1" s="1"/>
  <c r="AN1098" i="1" s="1"/>
  <c r="AO1098" i="1" s="1"/>
  <c r="AH1045" i="1"/>
  <c r="AI1045" i="1" s="1"/>
  <c r="AK1045" i="1" s="1"/>
  <c r="AL1045" i="1" s="1"/>
  <c r="AN1045" i="1" s="1"/>
  <c r="AO1045" i="1" s="1"/>
  <c r="AH1140" i="1"/>
  <c r="AI1140" i="1" s="1"/>
  <c r="AK1140" i="1" s="1"/>
  <c r="AL1140" i="1" s="1"/>
  <c r="AN1140" i="1" s="1"/>
  <c r="AO1140" i="1" s="1"/>
  <c r="AH164" i="1"/>
  <c r="AI164" i="1" s="1"/>
  <c r="AK164" i="1" s="1"/>
  <c r="AL164" i="1" s="1"/>
  <c r="AN164" i="1" s="1"/>
  <c r="AO164" i="1" s="1"/>
  <c r="AH1103" i="1"/>
  <c r="AI1103" i="1" s="1"/>
  <c r="AK1103" i="1" s="1"/>
  <c r="AL1103" i="1" s="1"/>
  <c r="AN1103" i="1" s="1"/>
  <c r="AO1103" i="1" s="1"/>
  <c r="AH1085" i="1"/>
  <c r="AI1085" i="1" s="1"/>
  <c r="AK1085" i="1" s="1"/>
  <c r="AL1085" i="1" s="1"/>
  <c r="AN1085" i="1" s="1"/>
  <c r="AO1085" i="1" s="1"/>
  <c r="AH948" i="1"/>
  <c r="AI948" i="1" s="1"/>
  <c r="AK948" i="1" s="1"/>
  <c r="AL948" i="1" s="1"/>
  <c r="AN948" i="1" s="1"/>
  <c r="AO948" i="1" s="1"/>
  <c r="AH1133" i="1"/>
  <c r="AI1133" i="1" s="1"/>
  <c r="AK1133" i="1" s="1"/>
  <c r="AL1133" i="1" s="1"/>
  <c r="AN1133" i="1" s="1"/>
  <c r="AO1133" i="1" s="1"/>
  <c r="AH664" i="1"/>
  <c r="AI664" i="1" s="1"/>
  <c r="AK664" i="1" s="1"/>
  <c r="AL664" i="1" s="1"/>
  <c r="AN664" i="1" s="1"/>
  <c r="AO664" i="1" s="1"/>
  <c r="AH159" i="1"/>
  <c r="AI159" i="1" s="1"/>
  <c r="AK159" i="1" s="1"/>
  <c r="AL159" i="1" s="1"/>
  <c r="AN159" i="1" s="1"/>
  <c r="AO159" i="1" s="1"/>
  <c r="AH1035" i="1"/>
  <c r="AI1035" i="1" s="1"/>
  <c r="AK1035" i="1" s="1"/>
  <c r="AL1035" i="1" s="1"/>
  <c r="AN1035" i="1" s="1"/>
  <c r="AO1035" i="1" s="1"/>
  <c r="AH1084" i="1"/>
  <c r="AI1084" i="1" s="1"/>
  <c r="AK1084" i="1" s="1"/>
  <c r="AL1084" i="1" s="1"/>
  <c r="AN1084" i="1" s="1"/>
  <c r="AO1084" i="1" s="1"/>
  <c r="AH1036" i="1"/>
  <c r="AI1036" i="1" s="1"/>
  <c r="AK1036" i="1" s="1"/>
  <c r="AL1036" i="1" s="1"/>
  <c r="AN1036" i="1" s="1"/>
  <c r="AO1036" i="1" s="1"/>
  <c r="AH1142" i="1"/>
  <c r="AI1142" i="1" s="1"/>
  <c r="AK1142" i="1" s="1"/>
  <c r="AL1142" i="1" s="1"/>
  <c r="AN1142" i="1" s="1"/>
  <c r="AO1142" i="1" s="1"/>
  <c r="AH702" i="1"/>
  <c r="AI702" i="1" s="1"/>
  <c r="AK702" i="1" s="1"/>
  <c r="AL702" i="1" s="1"/>
  <c r="AN702" i="1" s="1"/>
  <c r="AO702" i="1" s="1"/>
  <c r="AH673" i="1"/>
  <c r="AI673" i="1" s="1"/>
  <c r="AK673" i="1" s="1"/>
  <c r="AL673" i="1" s="1"/>
  <c r="AN673" i="1" s="1"/>
  <c r="AO673" i="1" s="1"/>
  <c r="AH671" i="1"/>
  <c r="AI671" i="1" s="1"/>
  <c r="AK671" i="1" s="1"/>
  <c r="AL671" i="1" s="1"/>
  <c r="AN671" i="1" s="1"/>
  <c r="AO671" i="1" s="1"/>
  <c r="AH669" i="1"/>
  <c r="AI669" i="1" s="1"/>
  <c r="AK669" i="1" s="1"/>
  <c r="AL669" i="1" s="1"/>
  <c r="AN669" i="1" s="1"/>
  <c r="AO669" i="1" s="1"/>
  <c r="AH667" i="1"/>
  <c r="AI667" i="1" s="1"/>
  <c r="AK667" i="1" s="1"/>
  <c r="AL667" i="1" s="1"/>
  <c r="AN667" i="1" s="1"/>
  <c r="AO667" i="1" s="1"/>
  <c r="AH657" i="1"/>
  <c r="AI657" i="1" s="1"/>
  <c r="AK657" i="1" s="1"/>
  <c r="AL657" i="1" s="1"/>
  <c r="AN657" i="1" s="1"/>
  <c r="AO657" i="1" s="1"/>
  <c r="AH782" i="1"/>
  <c r="AI782" i="1" s="1"/>
  <c r="AK782" i="1" s="1"/>
  <c r="AL782" i="1" s="1"/>
  <c r="AN782" i="1" s="1"/>
  <c r="AO782" i="1" s="1"/>
  <c r="AH27" i="1"/>
  <c r="AI27" i="1" s="1"/>
  <c r="AK27" i="1" s="1"/>
  <c r="AL27" i="1" s="1"/>
  <c r="AN27" i="1" s="1"/>
  <c r="AO27" i="1" s="1"/>
  <c r="AH35" i="1"/>
  <c r="AI35" i="1" s="1"/>
  <c r="AK35" i="1" s="1"/>
  <c r="AL35" i="1" s="1"/>
  <c r="AN35" i="1" s="1"/>
  <c r="AO35" i="1" s="1"/>
  <c r="AH31" i="1"/>
  <c r="AI31" i="1" s="1"/>
  <c r="AK31" i="1" s="1"/>
  <c r="AL31" i="1" s="1"/>
  <c r="AN31" i="1" s="1"/>
  <c r="AO31" i="1" s="1"/>
  <c r="AH24" i="1"/>
  <c r="AI24" i="1" s="1"/>
  <c r="AK24" i="1" s="1"/>
  <c r="AL24" i="1" s="1"/>
  <c r="AN24" i="1" s="1"/>
  <c r="AO24" i="1" s="1"/>
  <c r="AH707" i="1"/>
  <c r="AI707" i="1" s="1"/>
  <c r="AK707" i="1" s="1"/>
  <c r="AL707" i="1" s="1"/>
  <c r="AN707" i="1" s="1"/>
  <c r="AO707" i="1" s="1"/>
  <c r="AH704" i="1"/>
  <c r="AI704" i="1" s="1"/>
  <c r="AK704" i="1" s="1"/>
  <c r="AL704" i="1" s="1"/>
  <c r="AN704" i="1" s="1"/>
  <c r="AO704" i="1" s="1"/>
  <c r="AH701" i="1"/>
  <c r="AI701" i="1" s="1"/>
  <c r="AK701" i="1" s="1"/>
  <c r="AL701" i="1" s="1"/>
  <c r="AN701" i="1" s="1"/>
  <c r="AO701" i="1" s="1"/>
  <c r="AH699" i="1"/>
  <c r="AI699" i="1" s="1"/>
  <c r="AK699" i="1" s="1"/>
  <c r="AL699" i="1" s="1"/>
  <c r="AN699" i="1" s="1"/>
  <c r="AO699" i="1" s="1"/>
  <c r="AH697" i="1"/>
  <c r="AI697" i="1" s="1"/>
  <c r="AK697" i="1" s="1"/>
  <c r="AL697" i="1" s="1"/>
  <c r="AN697" i="1" s="1"/>
  <c r="AO697" i="1" s="1"/>
  <c r="AH695" i="1"/>
  <c r="AI695" i="1" s="1"/>
  <c r="AK695" i="1" s="1"/>
  <c r="AL695" i="1" s="1"/>
  <c r="AN695" i="1" s="1"/>
  <c r="AO695" i="1" s="1"/>
  <c r="AH693" i="1"/>
  <c r="AI693" i="1" s="1"/>
  <c r="AK693" i="1" s="1"/>
  <c r="AL693" i="1" s="1"/>
  <c r="AN693" i="1" s="1"/>
  <c r="AO693" i="1" s="1"/>
  <c r="AH691" i="1"/>
  <c r="AI691" i="1" s="1"/>
  <c r="AK691" i="1" s="1"/>
  <c r="AL691" i="1" s="1"/>
  <c r="AN691" i="1" s="1"/>
  <c r="AO691" i="1" s="1"/>
  <c r="AH689" i="1"/>
  <c r="AI689" i="1" s="1"/>
  <c r="AK689" i="1" s="1"/>
  <c r="AL689" i="1" s="1"/>
  <c r="AN689" i="1" s="1"/>
  <c r="AO689" i="1" s="1"/>
  <c r="AH687" i="1"/>
  <c r="AI687" i="1" s="1"/>
  <c r="AK687" i="1" s="1"/>
  <c r="AL687" i="1" s="1"/>
  <c r="AN687" i="1" s="1"/>
  <c r="AO687" i="1" s="1"/>
  <c r="AH685" i="1"/>
  <c r="AI685" i="1" s="1"/>
  <c r="AK685" i="1" s="1"/>
  <c r="AL685" i="1" s="1"/>
  <c r="AN685" i="1" s="1"/>
  <c r="AO685" i="1" s="1"/>
  <c r="AH683" i="1"/>
  <c r="AI683" i="1" s="1"/>
  <c r="AK683" i="1" s="1"/>
  <c r="AL683" i="1" s="1"/>
  <c r="AN683" i="1" s="1"/>
  <c r="AO683" i="1" s="1"/>
  <c r="AH681" i="1"/>
  <c r="AI681" i="1" s="1"/>
  <c r="AK681" i="1" s="1"/>
  <c r="AL681" i="1" s="1"/>
  <c r="AN681" i="1" s="1"/>
  <c r="AO681" i="1" s="1"/>
  <c r="AH679" i="1"/>
  <c r="AI679" i="1" s="1"/>
  <c r="AK679" i="1" s="1"/>
  <c r="AL679" i="1" s="1"/>
  <c r="AN679" i="1" s="1"/>
  <c r="AO679" i="1" s="1"/>
  <c r="AH677" i="1"/>
  <c r="AI677" i="1" s="1"/>
  <c r="AK677" i="1" s="1"/>
  <c r="AL677" i="1" s="1"/>
  <c r="AN677" i="1" s="1"/>
  <c r="AO677" i="1" s="1"/>
  <c r="AH675" i="1"/>
  <c r="AI675" i="1" s="1"/>
  <c r="AK675" i="1" s="1"/>
  <c r="AL675" i="1" s="1"/>
  <c r="AN675" i="1" s="1"/>
  <c r="AO675" i="1" s="1"/>
  <c r="AH666" i="1"/>
  <c r="AI666" i="1" s="1"/>
  <c r="AK666" i="1" s="1"/>
  <c r="AL666" i="1" s="1"/>
  <c r="AN666" i="1" s="1"/>
  <c r="AO666" i="1" s="1"/>
  <c r="AH661" i="1"/>
  <c r="AI661" i="1" s="1"/>
  <c r="AK661" i="1" s="1"/>
  <c r="AL661" i="1" s="1"/>
  <c r="AN661" i="1" s="1"/>
  <c r="AO661" i="1" s="1"/>
  <c r="AH659" i="1"/>
  <c r="AI659" i="1" s="1"/>
  <c r="AK659" i="1" s="1"/>
  <c r="AL659" i="1" s="1"/>
  <c r="AN659" i="1" s="1"/>
  <c r="AO659" i="1" s="1"/>
  <c r="AH781" i="1"/>
  <c r="AI781" i="1" s="1"/>
  <c r="AK781" i="1" s="1"/>
  <c r="AL781" i="1" s="1"/>
  <c r="AN781" i="1" s="1"/>
  <c r="AO781" i="1" s="1"/>
  <c r="AH33" i="1"/>
  <c r="AI33" i="1" s="1"/>
  <c r="AK33" i="1" s="1"/>
  <c r="AL33" i="1" s="1"/>
  <c r="AN33" i="1" s="1"/>
  <c r="AO33" i="1" s="1"/>
  <c r="AH28" i="1"/>
  <c r="AI28" i="1" s="1"/>
  <c r="AK28" i="1" s="1"/>
  <c r="AL28" i="1" s="1"/>
  <c r="AN28" i="1" s="1"/>
  <c r="AO28" i="1" s="1"/>
  <c r="AH549" i="1"/>
  <c r="AI549" i="1" s="1"/>
  <c r="AK549" i="1" s="1"/>
  <c r="AL549" i="1" s="1"/>
  <c r="AN549" i="1" s="1"/>
  <c r="AO549" i="1" s="1"/>
  <c r="AH547" i="1"/>
  <c r="AI547" i="1" s="1"/>
  <c r="AK547" i="1" s="1"/>
  <c r="AL547" i="1" s="1"/>
  <c r="AN547" i="1" s="1"/>
  <c r="AO547" i="1" s="1"/>
  <c r="AH545" i="1"/>
  <c r="AI545" i="1" s="1"/>
  <c r="AK545" i="1" s="1"/>
  <c r="AL545" i="1" s="1"/>
  <c r="AN545" i="1" s="1"/>
  <c r="AO545" i="1" s="1"/>
  <c r="AH543" i="1"/>
  <c r="AI543" i="1" s="1"/>
  <c r="AK543" i="1" s="1"/>
  <c r="AL543" i="1" s="1"/>
  <c r="AN543" i="1" s="1"/>
  <c r="AO543" i="1" s="1"/>
  <c r="AH541" i="1"/>
  <c r="AI541" i="1" s="1"/>
  <c r="AK541" i="1" s="1"/>
  <c r="AL541" i="1" s="1"/>
  <c r="AN541" i="1" s="1"/>
  <c r="AO541" i="1" s="1"/>
  <c r="AH703" i="1"/>
  <c r="AI703" i="1" s="1"/>
  <c r="AK703" i="1" s="1"/>
  <c r="AL703" i="1" s="1"/>
  <c r="AN703" i="1" s="1"/>
  <c r="AO703" i="1" s="1"/>
  <c r="AH674" i="1"/>
  <c r="AI674" i="1" s="1"/>
  <c r="AK674" i="1" s="1"/>
  <c r="AL674" i="1" s="1"/>
  <c r="AN674" i="1" s="1"/>
  <c r="AO674" i="1" s="1"/>
  <c r="AH670" i="1"/>
  <c r="AI670" i="1" s="1"/>
  <c r="AK670" i="1" s="1"/>
  <c r="AL670" i="1" s="1"/>
  <c r="AN670" i="1" s="1"/>
  <c r="AO670" i="1" s="1"/>
  <c r="AH665" i="1"/>
  <c r="AI665" i="1" s="1"/>
  <c r="AK665" i="1" s="1"/>
  <c r="AL665" i="1" s="1"/>
  <c r="AN665" i="1" s="1"/>
  <c r="AO665" i="1" s="1"/>
  <c r="AH658" i="1"/>
  <c r="AI658" i="1" s="1"/>
  <c r="AK658" i="1" s="1"/>
  <c r="AL658" i="1" s="1"/>
  <c r="AN658" i="1" s="1"/>
  <c r="AO658" i="1" s="1"/>
  <c r="AH26" i="1"/>
  <c r="AI26" i="1" s="1"/>
  <c r="AK26" i="1" s="1"/>
  <c r="AL26" i="1" s="1"/>
  <c r="AN26" i="1" s="1"/>
  <c r="AO26" i="1" s="1"/>
  <c r="AH520" i="1"/>
  <c r="AI520" i="1" s="1"/>
  <c r="AK520" i="1" s="1"/>
  <c r="AL520" i="1" s="1"/>
  <c r="AN520" i="1" s="1"/>
  <c r="AO520" i="1" s="1"/>
  <c r="AH518" i="1"/>
  <c r="AI518" i="1" s="1"/>
  <c r="AK518" i="1" s="1"/>
  <c r="AL518" i="1" s="1"/>
  <c r="AN518" i="1" s="1"/>
  <c r="AO518" i="1" s="1"/>
  <c r="AH516" i="1"/>
  <c r="AI516" i="1" s="1"/>
  <c r="AK516" i="1" s="1"/>
  <c r="AL516" i="1" s="1"/>
  <c r="AN516" i="1" s="1"/>
  <c r="AO516" i="1" s="1"/>
  <c r="AH513" i="1"/>
  <c r="AI513" i="1" s="1"/>
  <c r="AK513" i="1" s="1"/>
  <c r="AL513" i="1" s="1"/>
  <c r="AN513" i="1" s="1"/>
  <c r="AO513" i="1" s="1"/>
  <c r="AH489" i="1"/>
  <c r="AI489" i="1" s="1"/>
  <c r="AK489" i="1" s="1"/>
  <c r="AL489" i="1" s="1"/>
  <c r="AN489" i="1" s="1"/>
  <c r="AO489" i="1" s="1"/>
  <c r="AH483" i="1"/>
  <c r="AI483" i="1" s="1"/>
  <c r="AK483" i="1" s="1"/>
  <c r="AL483" i="1" s="1"/>
  <c r="AN483" i="1" s="1"/>
  <c r="AO483" i="1" s="1"/>
  <c r="AH481" i="1"/>
  <c r="AI481" i="1" s="1"/>
  <c r="AK481" i="1" s="1"/>
  <c r="AL481" i="1" s="1"/>
  <c r="AN481" i="1" s="1"/>
  <c r="AO481" i="1" s="1"/>
  <c r="AH708" i="1"/>
  <c r="AI708" i="1" s="1"/>
  <c r="AK708" i="1" s="1"/>
  <c r="AL708" i="1" s="1"/>
  <c r="AN708" i="1" s="1"/>
  <c r="AO708" i="1" s="1"/>
  <c r="AH698" i="1"/>
  <c r="AI698" i="1" s="1"/>
  <c r="AK698" i="1" s="1"/>
  <c r="AL698" i="1" s="1"/>
  <c r="AN698" i="1" s="1"/>
  <c r="AO698" i="1" s="1"/>
  <c r="AH694" i="1"/>
  <c r="AI694" i="1" s="1"/>
  <c r="AK694" i="1" s="1"/>
  <c r="AL694" i="1" s="1"/>
  <c r="AN694" i="1" s="1"/>
  <c r="AO694" i="1" s="1"/>
  <c r="AH690" i="1"/>
  <c r="AI690" i="1" s="1"/>
  <c r="AK690" i="1" s="1"/>
  <c r="AL690" i="1" s="1"/>
  <c r="AN690" i="1" s="1"/>
  <c r="AO690" i="1" s="1"/>
  <c r="AH686" i="1"/>
  <c r="AI686" i="1" s="1"/>
  <c r="AK686" i="1" s="1"/>
  <c r="AL686" i="1" s="1"/>
  <c r="AN686" i="1" s="1"/>
  <c r="AO686" i="1" s="1"/>
  <c r="AH682" i="1"/>
  <c r="AI682" i="1" s="1"/>
  <c r="AK682" i="1" s="1"/>
  <c r="AL682" i="1" s="1"/>
  <c r="AN682" i="1" s="1"/>
  <c r="AO682" i="1" s="1"/>
  <c r="AH678" i="1"/>
  <c r="AI678" i="1" s="1"/>
  <c r="AK678" i="1" s="1"/>
  <c r="AL678" i="1" s="1"/>
  <c r="AN678" i="1" s="1"/>
  <c r="AO678" i="1" s="1"/>
  <c r="AH660" i="1"/>
  <c r="AI660" i="1" s="1"/>
  <c r="AK660" i="1" s="1"/>
  <c r="AL660" i="1" s="1"/>
  <c r="AN660" i="1" s="1"/>
  <c r="AO660" i="1" s="1"/>
  <c r="AH34" i="1"/>
  <c r="AI34" i="1" s="1"/>
  <c r="AK34" i="1" s="1"/>
  <c r="AL34" i="1" s="1"/>
  <c r="AN34" i="1" s="1"/>
  <c r="AO34" i="1" s="1"/>
  <c r="AH30" i="1"/>
  <c r="AI30" i="1" s="1"/>
  <c r="AK30" i="1" s="1"/>
  <c r="AL30" i="1" s="1"/>
  <c r="AN30" i="1" s="1"/>
  <c r="AO30" i="1" s="1"/>
  <c r="AH548" i="1"/>
  <c r="AI548" i="1" s="1"/>
  <c r="AK548" i="1" s="1"/>
  <c r="AL548" i="1" s="1"/>
  <c r="AN548" i="1" s="1"/>
  <c r="AO548" i="1" s="1"/>
  <c r="AH544" i="1"/>
  <c r="AI544" i="1" s="1"/>
  <c r="AK544" i="1" s="1"/>
  <c r="AL544" i="1" s="1"/>
  <c r="AN544" i="1" s="1"/>
  <c r="AO544" i="1" s="1"/>
  <c r="AH540" i="1"/>
  <c r="AI540" i="1" s="1"/>
  <c r="AK540" i="1" s="1"/>
  <c r="AL540" i="1" s="1"/>
  <c r="AN540" i="1" s="1"/>
  <c r="AO540" i="1" s="1"/>
  <c r="AH538" i="1"/>
  <c r="AI538" i="1" s="1"/>
  <c r="AK538" i="1" s="1"/>
  <c r="AL538" i="1" s="1"/>
  <c r="AN538" i="1" s="1"/>
  <c r="AO538" i="1" s="1"/>
  <c r="AH536" i="1"/>
  <c r="AI536" i="1" s="1"/>
  <c r="AK536" i="1" s="1"/>
  <c r="AL536" i="1" s="1"/>
  <c r="AN536" i="1" s="1"/>
  <c r="AO536" i="1" s="1"/>
  <c r="AH534" i="1"/>
  <c r="AI534" i="1" s="1"/>
  <c r="AK534" i="1" s="1"/>
  <c r="AL534" i="1" s="1"/>
  <c r="AN534" i="1" s="1"/>
  <c r="AO534" i="1" s="1"/>
  <c r="AH532" i="1"/>
  <c r="AI532" i="1" s="1"/>
  <c r="AK532" i="1" s="1"/>
  <c r="AL532" i="1" s="1"/>
  <c r="AN532" i="1" s="1"/>
  <c r="AO532" i="1" s="1"/>
  <c r="AH530" i="1"/>
  <c r="AI530" i="1" s="1"/>
  <c r="AK530" i="1" s="1"/>
  <c r="AL530" i="1" s="1"/>
  <c r="AN530" i="1" s="1"/>
  <c r="AO530" i="1" s="1"/>
  <c r="AH528" i="1"/>
  <c r="AI528" i="1" s="1"/>
  <c r="AK528" i="1" s="1"/>
  <c r="AL528" i="1" s="1"/>
  <c r="AN528" i="1" s="1"/>
  <c r="AO528" i="1" s="1"/>
  <c r="AH526" i="1"/>
  <c r="AI526" i="1" s="1"/>
  <c r="AK526" i="1" s="1"/>
  <c r="AL526" i="1" s="1"/>
  <c r="AN526" i="1" s="1"/>
  <c r="AO526" i="1" s="1"/>
  <c r="AH524" i="1"/>
  <c r="AI524" i="1" s="1"/>
  <c r="AK524" i="1" s="1"/>
  <c r="AL524" i="1" s="1"/>
  <c r="AN524" i="1" s="1"/>
  <c r="AO524" i="1" s="1"/>
  <c r="AH522" i="1"/>
  <c r="AI522" i="1" s="1"/>
  <c r="AK522" i="1" s="1"/>
  <c r="AL522" i="1" s="1"/>
  <c r="AN522" i="1" s="1"/>
  <c r="AO522" i="1" s="1"/>
  <c r="AH512" i="1"/>
  <c r="AI512" i="1" s="1"/>
  <c r="AK512" i="1" s="1"/>
  <c r="AL512" i="1" s="1"/>
  <c r="AN512" i="1" s="1"/>
  <c r="AO512" i="1" s="1"/>
  <c r="AH509" i="1"/>
  <c r="AI509" i="1" s="1"/>
  <c r="AK509" i="1" s="1"/>
  <c r="AL509" i="1" s="1"/>
  <c r="AN509" i="1" s="1"/>
  <c r="AO509" i="1" s="1"/>
  <c r="AH507" i="1"/>
  <c r="AI507" i="1" s="1"/>
  <c r="AK507" i="1" s="1"/>
  <c r="AL507" i="1" s="1"/>
  <c r="AN507" i="1" s="1"/>
  <c r="AO507" i="1" s="1"/>
  <c r="AH505" i="1"/>
  <c r="AI505" i="1" s="1"/>
  <c r="AK505" i="1" s="1"/>
  <c r="AL505" i="1" s="1"/>
  <c r="AN505" i="1" s="1"/>
  <c r="AO505" i="1" s="1"/>
  <c r="AH503" i="1"/>
  <c r="AI503" i="1" s="1"/>
  <c r="AK503" i="1" s="1"/>
  <c r="AL503" i="1" s="1"/>
  <c r="AN503" i="1" s="1"/>
  <c r="AO503" i="1" s="1"/>
  <c r="AH501" i="1"/>
  <c r="AI501" i="1" s="1"/>
  <c r="AK501" i="1" s="1"/>
  <c r="AL501" i="1" s="1"/>
  <c r="AN501" i="1" s="1"/>
  <c r="AO501" i="1" s="1"/>
  <c r="AH499" i="1"/>
  <c r="AI499" i="1" s="1"/>
  <c r="AK499" i="1" s="1"/>
  <c r="AL499" i="1" s="1"/>
  <c r="AN499" i="1" s="1"/>
  <c r="AO499" i="1" s="1"/>
  <c r="AH497" i="1"/>
  <c r="AI497" i="1" s="1"/>
  <c r="AK497" i="1" s="1"/>
  <c r="AL497" i="1" s="1"/>
  <c r="AN497" i="1" s="1"/>
  <c r="AO497" i="1" s="1"/>
  <c r="AH495" i="1"/>
  <c r="AI495" i="1" s="1"/>
  <c r="AK495" i="1" s="1"/>
  <c r="AL495" i="1" s="1"/>
  <c r="AN495" i="1" s="1"/>
  <c r="AO495" i="1" s="1"/>
  <c r="AH493" i="1"/>
  <c r="AI493" i="1" s="1"/>
  <c r="AK493" i="1" s="1"/>
  <c r="AL493" i="1" s="1"/>
  <c r="AN493" i="1" s="1"/>
  <c r="AO493" i="1" s="1"/>
  <c r="AH491" i="1"/>
  <c r="AI491" i="1" s="1"/>
  <c r="AK491" i="1" s="1"/>
  <c r="AL491" i="1" s="1"/>
  <c r="AN491" i="1" s="1"/>
  <c r="AO491" i="1" s="1"/>
  <c r="AH488" i="1"/>
  <c r="AI488" i="1" s="1"/>
  <c r="AK488" i="1" s="1"/>
  <c r="AL488" i="1" s="1"/>
  <c r="AN488" i="1" s="1"/>
  <c r="AO488" i="1" s="1"/>
  <c r="AH485" i="1"/>
  <c r="AI485" i="1" s="1"/>
  <c r="AK485" i="1" s="1"/>
  <c r="AL485" i="1" s="1"/>
  <c r="AN485" i="1" s="1"/>
  <c r="AO485" i="1" s="1"/>
  <c r="AH480" i="1"/>
  <c r="AI480" i="1" s="1"/>
  <c r="AK480" i="1" s="1"/>
  <c r="AL480" i="1" s="1"/>
  <c r="AN480" i="1" s="1"/>
  <c r="AO480" i="1" s="1"/>
  <c r="AH706" i="1"/>
  <c r="AI706" i="1" s="1"/>
  <c r="AK706" i="1" s="1"/>
  <c r="AL706" i="1" s="1"/>
  <c r="AN706" i="1" s="1"/>
  <c r="AO706" i="1" s="1"/>
  <c r="AH672" i="1"/>
  <c r="AI672" i="1" s="1"/>
  <c r="AK672" i="1" s="1"/>
  <c r="AL672" i="1" s="1"/>
  <c r="AN672" i="1" s="1"/>
  <c r="AO672" i="1" s="1"/>
  <c r="AH656" i="1"/>
  <c r="AI656" i="1" s="1"/>
  <c r="AK656" i="1" s="1"/>
  <c r="AL656" i="1" s="1"/>
  <c r="AN656" i="1" s="1"/>
  <c r="AO656" i="1" s="1"/>
  <c r="AH29" i="1"/>
  <c r="AI29" i="1" s="1"/>
  <c r="AK29" i="1" s="1"/>
  <c r="AL29" i="1" s="1"/>
  <c r="AN29" i="1" s="1"/>
  <c r="AO29" i="1" s="1"/>
  <c r="AH519" i="1"/>
  <c r="AI519" i="1" s="1"/>
  <c r="AK519" i="1" s="1"/>
  <c r="AL519" i="1" s="1"/>
  <c r="AN519" i="1" s="1"/>
  <c r="AO519" i="1" s="1"/>
  <c r="AH515" i="1"/>
  <c r="AI515" i="1" s="1"/>
  <c r="AK515" i="1" s="1"/>
  <c r="AL515" i="1" s="1"/>
  <c r="AN515" i="1" s="1"/>
  <c r="AO515" i="1" s="1"/>
  <c r="AH487" i="1"/>
  <c r="AI487" i="1" s="1"/>
  <c r="AK487" i="1" s="1"/>
  <c r="AL487" i="1" s="1"/>
  <c r="AN487" i="1" s="1"/>
  <c r="AO487" i="1" s="1"/>
  <c r="AH482" i="1"/>
  <c r="AI482" i="1" s="1"/>
  <c r="AK482" i="1" s="1"/>
  <c r="AL482" i="1" s="1"/>
  <c r="AN482" i="1" s="1"/>
  <c r="AO482" i="1" s="1"/>
  <c r="AH231" i="1"/>
  <c r="AI231" i="1" s="1"/>
  <c r="AK231" i="1" s="1"/>
  <c r="AL231" i="1" s="1"/>
  <c r="AN231" i="1" s="1"/>
  <c r="AO231" i="1" s="1"/>
  <c r="AH229" i="1"/>
  <c r="AI229" i="1" s="1"/>
  <c r="AK229" i="1" s="1"/>
  <c r="AL229" i="1" s="1"/>
  <c r="AN229" i="1" s="1"/>
  <c r="AO229" i="1" s="1"/>
  <c r="AH227" i="1"/>
  <c r="AI227" i="1" s="1"/>
  <c r="AK227" i="1" s="1"/>
  <c r="AL227" i="1" s="1"/>
  <c r="AN227" i="1" s="1"/>
  <c r="AO227" i="1" s="1"/>
  <c r="AH225" i="1"/>
  <c r="AI225" i="1" s="1"/>
  <c r="AK225" i="1" s="1"/>
  <c r="AL225" i="1" s="1"/>
  <c r="AN225" i="1" s="1"/>
  <c r="AO225" i="1" s="1"/>
  <c r="AH223" i="1"/>
  <c r="AI223" i="1" s="1"/>
  <c r="AK223" i="1" s="1"/>
  <c r="AL223" i="1" s="1"/>
  <c r="AN223" i="1" s="1"/>
  <c r="AO223" i="1" s="1"/>
  <c r="AH221" i="1"/>
  <c r="AI221" i="1" s="1"/>
  <c r="AK221" i="1" s="1"/>
  <c r="AL221" i="1" s="1"/>
  <c r="AN221" i="1" s="1"/>
  <c r="AO221" i="1" s="1"/>
  <c r="AH219" i="1"/>
  <c r="AI219" i="1" s="1"/>
  <c r="AK219" i="1" s="1"/>
  <c r="AL219" i="1" s="1"/>
  <c r="AN219" i="1" s="1"/>
  <c r="AO219" i="1" s="1"/>
  <c r="AH217" i="1"/>
  <c r="AI217" i="1" s="1"/>
  <c r="AK217" i="1" s="1"/>
  <c r="AL217" i="1" s="1"/>
  <c r="AN217" i="1" s="1"/>
  <c r="AO217" i="1" s="1"/>
  <c r="AH215" i="1"/>
  <c r="AI215" i="1" s="1"/>
  <c r="AK215" i="1" s="1"/>
  <c r="AL215" i="1" s="1"/>
  <c r="AN215" i="1" s="1"/>
  <c r="AO215" i="1" s="1"/>
  <c r="AH213" i="1"/>
  <c r="AI213" i="1" s="1"/>
  <c r="AK213" i="1" s="1"/>
  <c r="AL213" i="1" s="1"/>
  <c r="AN213" i="1" s="1"/>
  <c r="AO213" i="1" s="1"/>
  <c r="AH211" i="1"/>
  <c r="AI211" i="1" s="1"/>
  <c r="AK211" i="1" s="1"/>
  <c r="AL211" i="1" s="1"/>
  <c r="AN211" i="1" s="1"/>
  <c r="AO211" i="1" s="1"/>
  <c r="AH209" i="1"/>
  <c r="AI209" i="1" s="1"/>
  <c r="AK209" i="1" s="1"/>
  <c r="AL209" i="1" s="1"/>
  <c r="AN209" i="1" s="1"/>
  <c r="AO209" i="1" s="1"/>
  <c r="AH207" i="1"/>
  <c r="AI207" i="1" s="1"/>
  <c r="AK207" i="1" s="1"/>
  <c r="AL207" i="1" s="1"/>
  <c r="AN207" i="1" s="1"/>
  <c r="AO207" i="1" s="1"/>
  <c r="AH205" i="1"/>
  <c r="AI205" i="1" s="1"/>
  <c r="AK205" i="1" s="1"/>
  <c r="AL205" i="1" s="1"/>
  <c r="AN205" i="1" s="1"/>
  <c r="AO205" i="1" s="1"/>
  <c r="AH203" i="1"/>
  <c r="AI203" i="1" s="1"/>
  <c r="AK203" i="1" s="1"/>
  <c r="AL203" i="1" s="1"/>
  <c r="AN203" i="1" s="1"/>
  <c r="AO203" i="1" s="1"/>
  <c r="AH201" i="1"/>
  <c r="AI201" i="1" s="1"/>
  <c r="AK201" i="1" s="1"/>
  <c r="AL201" i="1" s="1"/>
  <c r="AN201" i="1" s="1"/>
  <c r="AO201" i="1" s="1"/>
  <c r="AH1018" i="1"/>
  <c r="AI1018" i="1" s="1"/>
  <c r="AK1018" i="1" s="1"/>
  <c r="AL1018" i="1" s="1"/>
  <c r="AN1018" i="1" s="1"/>
  <c r="AO1018" i="1" s="1"/>
  <c r="AH1000" i="1"/>
  <c r="AI1000" i="1" s="1"/>
  <c r="AK1000" i="1" s="1"/>
  <c r="AL1000" i="1" s="1"/>
  <c r="AN1000" i="1" s="1"/>
  <c r="AO1000" i="1" s="1"/>
  <c r="AH999" i="1"/>
  <c r="AI999" i="1" s="1"/>
  <c r="AK999" i="1" s="1"/>
  <c r="AL999" i="1" s="1"/>
  <c r="AN999" i="1" s="1"/>
  <c r="AO999" i="1" s="1"/>
  <c r="AH1011" i="1"/>
  <c r="AI1011" i="1" s="1"/>
  <c r="AK1011" i="1" s="1"/>
  <c r="AL1011" i="1" s="1"/>
  <c r="AN1011" i="1" s="1"/>
  <c r="AO1011" i="1" s="1"/>
  <c r="AH1020" i="1"/>
  <c r="AI1020" i="1" s="1"/>
  <c r="AK1020" i="1" s="1"/>
  <c r="AL1020" i="1" s="1"/>
  <c r="AN1020" i="1" s="1"/>
  <c r="AO1020" i="1" s="1"/>
  <c r="AH1013" i="1"/>
  <c r="AI1013" i="1" s="1"/>
  <c r="AK1013" i="1" s="1"/>
  <c r="AL1013" i="1" s="1"/>
  <c r="AN1013" i="1" s="1"/>
  <c r="AO1013" i="1" s="1"/>
  <c r="AH1009" i="1"/>
  <c r="AI1009" i="1" s="1"/>
  <c r="AK1009" i="1" s="1"/>
  <c r="AL1009" i="1" s="1"/>
  <c r="AN1009" i="1" s="1"/>
  <c r="AO1009" i="1" s="1"/>
  <c r="AH1005" i="1"/>
  <c r="AI1005" i="1" s="1"/>
  <c r="AK1005" i="1" s="1"/>
  <c r="AL1005" i="1" s="1"/>
  <c r="AN1005" i="1" s="1"/>
  <c r="AO1005" i="1" s="1"/>
  <c r="AH996" i="1"/>
  <c r="AI996" i="1" s="1"/>
  <c r="AK996" i="1" s="1"/>
  <c r="AL996" i="1" s="1"/>
  <c r="AN996" i="1" s="1"/>
  <c r="AO996" i="1" s="1"/>
  <c r="AH988" i="1"/>
  <c r="AI988" i="1" s="1"/>
  <c r="AK988" i="1" s="1"/>
  <c r="AL988" i="1" s="1"/>
  <c r="AN988" i="1" s="1"/>
  <c r="AO988" i="1" s="1"/>
  <c r="AH932" i="1"/>
  <c r="AI932" i="1" s="1"/>
  <c r="AK932" i="1" s="1"/>
  <c r="AL932" i="1" s="1"/>
  <c r="AN932" i="1" s="1"/>
  <c r="AO932" i="1" s="1"/>
  <c r="AH928" i="1"/>
  <c r="AI928" i="1" s="1"/>
  <c r="AK928" i="1" s="1"/>
  <c r="AL928" i="1" s="1"/>
  <c r="AN928" i="1" s="1"/>
  <c r="AO928" i="1" s="1"/>
  <c r="AH924" i="1"/>
  <c r="AI924" i="1" s="1"/>
  <c r="AK924" i="1" s="1"/>
  <c r="AL924" i="1" s="1"/>
  <c r="AN924" i="1" s="1"/>
  <c r="AO924" i="1" s="1"/>
  <c r="AH521" i="1"/>
  <c r="AI521" i="1" s="1"/>
  <c r="AK521" i="1" s="1"/>
  <c r="AL521" i="1" s="1"/>
  <c r="AN521" i="1" s="1"/>
  <c r="AO521" i="1" s="1"/>
  <c r="AH511" i="1"/>
  <c r="AI511" i="1" s="1"/>
  <c r="AK511" i="1" s="1"/>
  <c r="AL511" i="1" s="1"/>
  <c r="AN511" i="1" s="1"/>
  <c r="AO511" i="1" s="1"/>
  <c r="AH705" i="1"/>
  <c r="AI705" i="1" s="1"/>
  <c r="AK705" i="1" s="1"/>
  <c r="AL705" i="1" s="1"/>
  <c r="AN705" i="1" s="1"/>
  <c r="AO705" i="1" s="1"/>
  <c r="AH696" i="1"/>
  <c r="AI696" i="1" s="1"/>
  <c r="AK696" i="1" s="1"/>
  <c r="AL696" i="1" s="1"/>
  <c r="AN696" i="1" s="1"/>
  <c r="AO696" i="1" s="1"/>
  <c r="AH688" i="1"/>
  <c r="AI688" i="1" s="1"/>
  <c r="AK688" i="1" s="1"/>
  <c r="AL688" i="1" s="1"/>
  <c r="AN688" i="1" s="1"/>
  <c r="AO688" i="1" s="1"/>
  <c r="AH680" i="1"/>
  <c r="AI680" i="1" s="1"/>
  <c r="AK680" i="1" s="1"/>
  <c r="AL680" i="1" s="1"/>
  <c r="AN680" i="1" s="1"/>
  <c r="AO680" i="1" s="1"/>
  <c r="AH32" i="1"/>
  <c r="AI32" i="1" s="1"/>
  <c r="AK32" i="1" s="1"/>
  <c r="AL32" i="1" s="1"/>
  <c r="AN32" i="1" s="1"/>
  <c r="AO32" i="1" s="1"/>
  <c r="AH25" i="1"/>
  <c r="AI25" i="1" s="1"/>
  <c r="AK25" i="1" s="1"/>
  <c r="AL25" i="1" s="1"/>
  <c r="AN25" i="1" s="1"/>
  <c r="AO25" i="1" s="1"/>
  <c r="AH546" i="1"/>
  <c r="AI546" i="1" s="1"/>
  <c r="AK546" i="1" s="1"/>
  <c r="AL546" i="1" s="1"/>
  <c r="AN546" i="1" s="1"/>
  <c r="AO546" i="1" s="1"/>
  <c r="AH539" i="1"/>
  <c r="AI539" i="1" s="1"/>
  <c r="AK539" i="1" s="1"/>
  <c r="AL539" i="1" s="1"/>
  <c r="AN539" i="1" s="1"/>
  <c r="AO539" i="1" s="1"/>
  <c r="AH535" i="1"/>
  <c r="AI535" i="1" s="1"/>
  <c r="AK535" i="1" s="1"/>
  <c r="AL535" i="1" s="1"/>
  <c r="AN535" i="1" s="1"/>
  <c r="AO535" i="1" s="1"/>
  <c r="AH531" i="1"/>
  <c r="AI531" i="1" s="1"/>
  <c r="AK531" i="1" s="1"/>
  <c r="AL531" i="1" s="1"/>
  <c r="AN531" i="1" s="1"/>
  <c r="AO531" i="1" s="1"/>
  <c r="AH527" i="1"/>
  <c r="AI527" i="1" s="1"/>
  <c r="AK527" i="1" s="1"/>
  <c r="AL527" i="1" s="1"/>
  <c r="AN527" i="1" s="1"/>
  <c r="AO527" i="1" s="1"/>
  <c r="AH523" i="1"/>
  <c r="AI523" i="1" s="1"/>
  <c r="AK523" i="1" s="1"/>
  <c r="AL523" i="1" s="1"/>
  <c r="AN523" i="1" s="1"/>
  <c r="AO523" i="1" s="1"/>
  <c r="AH514" i="1"/>
  <c r="AI514" i="1" s="1"/>
  <c r="AK514" i="1" s="1"/>
  <c r="AL514" i="1" s="1"/>
  <c r="AN514" i="1" s="1"/>
  <c r="AO514" i="1" s="1"/>
  <c r="AH508" i="1"/>
  <c r="AI508" i="1" s="1"/>
  <c r="AK508" i="1" s="1"/>
  <c r="AL508" i="1" s="1"/>
  <c r="AN508" i="1" s="1"/>
  <c r="AO508" i="1" s="1"/>
  <c r="AH504" i="1"/>
  <c r="AI504" i="1" s="1"/>
  <c r="AK504" i="1" s="1"/>
  <c r="AL504" i="1" s="1"/>
  <c r="AN504" i="1" s="1"/>
  <c r="AO504" i="1" s="1"/>
  <c r="AH500" i="1"/>
  <c r="AI500" i="1" s="1"/>
  <c r="AK500" i="1" s="1"/>
  <c r="AL500" i="1" s="1"/>
  <c r="AN500" i="1" s="1"/>
  <c r="AO500" i="1" s="1"/>
  <c r="AH496" i="1"/>
  <c r="AI496" i="1" s="1"/>
  <c r="AK496" i="1" s="1"/>
  <c r="AL496" i="1" s="1"/>
  <c r="AN496" i="1" s="1"/>
  <c r="AO496" i="1" s="1"/>
  <c r="AH492" i="1"/>
  <c r="AI492" i="1" s="1"/>
  <c r="AK492" i="1" s="1"/>
  <c r="AL492" i="1" s="1"/>
  <c r="AN492" i="1" s="1"/>
  <c r="AO492" i="1" s="1"/>
  <c r="AH486" i="1"/>
  <c r="AI486" i="1" s="1"/>
  <c r="AK486" i="1" s="1"/>
  <c r="AL486" i="1" s="1"/>
  <c r="AN486" i="1" s="1"/>
  <c r="AO486" i="1" s="1"/>
  <c r="AH872" i="1"/>
  <c r="AI872" i="1" s="1"/>
  <c r="AK872" i="1" s="1"/>
  <c r="AL872" i="1" s="1"/>
  <c r="AN872" i="1" s="1"/>
  <c r="AO872" i="1" s="1"/>
  <c r="AH345" i="1"/>
  <c r="AI345" i="1" s="1"/>
  <c r="AK345" i="1" s="1"/>
  <c r="AL345" i="1" s="1"/>
  <c r="AN345" i="1" s="1"/>
  <c r="AO345" i="1" s="1"/>
  <c r="AH343" i="1"/>
  <c r="AI343" i="1" s="1"/>
  <c r="AK343" i="1" s="1"/>
  <c r="AL343" i="1" s="1"/>
  <c r="AN343" i="1" s="1"/>
  <c r="AO343" i="1" s="1"/>
  <c r="AH341" i="1"/>
  <c r="AI341" i="1" s="1"/>
  <c r="AK341" i="1" s="1"/>
  <c r="AL341" i="1" s="1"/>
  <c r="AN341" i="1" s="1"/>
  <c r="AO341" i="1" s="1"/>
  <c r="AH339" i="1"/>
  <c r="AI339" i="1" s="1"/>
  <c r="AK339" i="1" s="1"/>
  <c r="AL339" i="1" s="1"/>
  <c r="AN339" i="1" s="1"/>
  <c r="AO339" i="1" s="1"/>
  <c r="AH337" i="1"/>
  <c r="AI337" i="1" s="1"/>
  <c r="AK337" i="1" s="1"/>
  <c r="AL337" i="1" s="1"/>
  <c r="AN337" i="1" s="1"/>
  <c r="AO337" i="1" s="1"/>
  <c r="AH335" i="1"/>
  <c r="AI335" i="1" s="1"/>
  <c r="AK335" i="1" s="1"/>
  <c r="AL335" i="1" s="1"/>
  <c r="AN335" i="1" s="1"/>
  <c r="AO335" i="1" s="1"/>
  <c r="AH333" i="1"/>
  <c r="AI333" i="1" s="1"/>
  <c r="AK333" i="1" s="1"/>
  <c r="AL333" i="1" s="1"/>
  <c r="AN333" i="1" s="1"/>
  <c r="AO333" i="1" s="1"/>
  <c r="AH331" i="1"/>
  <c r="AI331" i="1" s="1"/>
  <c r="AK331" i="1" s="1"/>
  <c r="AL331" i="1" s="1"/>
  <c r="AN331" i="1" s="1"/>
  <c r="AO331" i="1" s="1"/>
  <c r="AH329" i="1"/>
  <c r="AI329" i="1" s="1"/>
  <c r="AK329" i="1" s="1"/>
  <c r="AL329" i="1" s="1"/>
  <c r="AN329" i="1" s="1"/>
  <c r="AO329" i="1" s="1"/>
  <c r="AH327" i="1"/>
  <c r="AI327" i="1" s="1"/>
  <c r="AK327" i="1" s="1"/>
  <c r="AL327" i="1" s="1"/>
  <c r="AN327" i="1" s="1"/>
  <c r="AO327" i="1" s="1"/>
  <c r="AH325" i="1"/>
  <c r="AI325" i="1" s="1"/>
  <c r="AK325" i="1" s="1"/>
  <c r="AL325" i="1" s="1"/>
  <c r="AN325" i="1" s="1"/>
  <c r="AO325" i="1" s="1"/>
  <c r="AH323" i="1"/>
  <c r="AI323" i="1" s="1"/>
  <c r="AK323" i="1" s="1"/>
  <c r="AL323" i="1" s="1"/>
  <c r="AN323" i="1" s="1"/>
  <c r="AO323" i="1" s="1"/>
  <c r="AH321" i="1"/>
  <c r="AI321" i="1" s="1"/>
  <c r="AK321" i="1" s="1"/>
  <c r="AL321" i="1" s="1"/>
  <c r="AN321" i="1" s="1"/>
  <c r="AO321" i="1" s="1"/>
  <c r="AH319" i="1"/>
  <c r="AI319" i="1" s="1"/>
  <c r="AK319" i="1" s="1"/>
  <c r="AL319" i="1" s="1"/>
  <c r="AN319" i="1" s="1"/>
  <c r="AO319" i="1" s="1"/>
  <c r="AH317" i="1"/>
  <c r="AI317" i="1" s="1"/>
  <c r="AK317" i="1" s="1"/>
  <c r="AL317" i="1" s="1"/>
  <c r="AN317" i="1" s="1"/>
  <c r="AO317" i="1" s="1"/>
  <c r="AH315" i="1"/>
  <c r="AI315" i="1" s="1"/>
  <c r="AK315" i="1" s="1"/>
  <c r="AL315" i="1" s="1"/>
  <c r="AN315" i="1" s="1"/>
  <c r="AO315" i="1" s="1"/>
  <c r="AH313" i="1"/>
  <c r="AI313" i="1" s="1"/>
  <c r="AK313" i="1" s="1"/>
  <c r="AL313" i="1" s="1"/>
  <c r="AN313" i="1" s="1"/>
  <c r="AO313" i="1" s="1"/>
  <c r="AH311" i="1"/>
  <c r="AI311" i="1" s="1"/>
  <c r="AK311" i="1" s="1"/>
  <c r="AL311" i="1" s="1"/>
  <c r="AN311" i="1" s="1"/>
  <c r="AO311" i="1" s="1"/>
  <c r="AH979" i="1"/>
  <c r="AI979" i="1" s="1"/>
  <c r="AK979" i="1" s="1"/>
  <c r="AL979" i="1" s="1"/>
  <c r="AN979" i="1" s="1"/>
  <c r="AO979" i="1" s="1"/>
  <c r="AH980" i="1"/>
  <c r="AI980" i="1" s="1"/>
  <c r="AK980" i="1" s="1"/>
  <c r="AL980" i="1" s="1"/>
  <c r="AN980" i="1" s="1"/>
  <c r="AO980" i="1" s="1"/>
  <c r="AH978" i="1"/>
  <c r="AI978" i="1" s="1"/>
  <c r="AK978" i="1" s="1"/>
  <c r="AL978" i="1" s="1"/>
  <c r="AN978" i="1" s="1"/>
  <c r="AO978" i="1" s="1"/>
  <c r="AH1001" i="1"/>
  <c r="AI1001" i="1" s="1"/>
  <c r="AK1001" i="1" s="1"/>
  <c r="AL1001" i="1" s="1"/>
  <c r="AN1001" i="1" s="1"/>
  <c r="AO1001" i="1" s="1"/>
  <c r="AH1015" i="1"/>
  <c r="AI1015" i="1" s="1"/>
  <c r="AK1015" i="1" s="1"/>
  <c r="AL1015" i="1" s="1"/>
  <c r="AN1015" i="1" s="1"/>
  <c r="AO1015" i="1" s="1"/>
  <c r="AH1010" i="1"/>
  <c r="AI1010" i="1" s="1"/>
  <c r="AK1010" i="1" s="1"/>
  <c r="AL1010" i="1" s="1"/>
  <c r="AN1010" i="1" s="1"/>
  <c r="AO1010" i="1" s="1"/>
  <c r="AH989" i="1"/>
  <c r="AI989" i="1" s="1"/>
  <c r="AK989" i="1" s="1"/>
  <c r="AL989" i="1" s="1"/>
  <c r="AN989" i="1" s="1"/>
  <c r="AO989" i="1" s="1"/>
  <c r="AH1008" i="1"/>
  <c r="AI1008" i="1" s="1"/>
  <c r="AK1008" i="1" s="1"/>
  <c r="AL1008" i="1" s="1"/>
  <c r="AN1008" i="1" s="1"/>
  <c r="AO1008" i="1" s="1"/>
  <c r="AH987" i="1"/>
  <c r="AI987" i="1" s="1"/>
  <c r="AK987" i="1" s="1"/>
  <c r="AL987" i="1" s="1"/>
  <c r="AN987" i="1" s="1"/>
  <c r="AO987" i="1" s="1"/>
  <c r="AH986" i="1"/>
  <c r="AI986" i="1" s="1"/>
  <c r="AK986" i="1" s="1"/>
  <c r="AL986" i="1" s="1"/>
  <c r="AN986" i="1" s="1"/>
  <c r="AO986" i="1" s="1"/>
  <c r="AH981" i="1"/>
  <c r="AI981" i="1" s="1"/>
  <c r="AK981" i="1" s="1"/>
  <c r="AL981" i="1" s="1"/>
  <c r="AN981" i="1" s="1"/>
  <c r="AO981" i="1" s="1"/>
  <c r="AH935" i="1"/>
  <c r="AI935" i="1" s="1"/>
  <c r="AK935" i="1" s="1"/>
  <c r="AL935" i="1" s="1"/>
  <c r="AN935" i="1" s="1"/>
  <c r="AO935" i="1" s="1"/>
  <c r="AH931" i="1"/>
  <c r="AI931" i="1" s="1"/>
  <c r="AK931" i="1" s="1"/>
  <c r="AL931" i="1" s="1"/>
  <c r="AN931" i="1" s="1"/>
  <c r="AO931" i="1" s="1"/>
  <c r="AH927" i="1"/>
  <c r="AI927" i="1" s="1"/>
  <c r="AK927" i="1" s="1"/>
  <c r="AL927" i="1" s="1"/>
  <c r="AN927" i="1" s="1"/>
  <c r="AO927" i="1" s="1"/>
  <c r="AH923" i="1"/>
  <c r="AI923" i="1" s="1"/>
  <c r="AK923" i="1" s="1"/>
  <c r="AL923" i="1" s="1"/>
  <c r="AN923" i="1" s="1"/>
  <c r="AO923" i="1" s="1"/>
  <c r="AH194" i="1"/>
  <c r="AI194" i="1" s="1"/>
  <c r="AK194" i="1" s="1"/>
  <c r="AL194" i="1" s="1"/>
  <c r="AN194" i="1" s="1"/>
  <c r="AO194" i="1" s="1"/>
  <c r="AH193" i="1"/>
  <c r="AI193" i="1" s="1"/>
  <c r="AK193" i="1" s="1"/>
  <c r="AL193" i="1" s="1"/>
  <c r="AN193" i="1" s="1"/>
  <c r="AO193" i="1" s="1"/>
  <c r="AH196" i="1"/>
  <c r="AI196" i="1" s="1"/>
  <c r="AK196" i="1" s="1"/>
  <c r="AL196" i="1" s="1"/>
  <c r="AN196" i="1" s="1"/>
  <c r="AO196" i="1" s="1"/>
  <c r="AH195" i="1"/>
  <c r="AI195" i="1" s="1"/>
  <c r="AK195" i="1" s="1"/>
  <c r="AL195" i="1" s="1"/>
  <c r="AN195" i="1" s="1"/>
  <c r="AO195" i="1" s="1"/>
  <c r="AH668" i="1"/>
  <c r="AI668" i="1" s="1"/>
  <c r="AK668" i="1" s="1"/>
  <c r="AL668" i="1" s="1"/>
  <c r="AN668" i="1" s="1"/>
  <c r="AO668" i="1" s="1"/>
  <c r="AH780" i="1"/>
  <c r="AI780" i="1" s="1"/>
  <c r="AK780" i="1" s="1"/>
  <c r="AL780" i="1" s="1"/>
  <c r="AN780" i="1" s="1"/>
  <c r="AO780" i="1" s="1"/>
  <c r="AH517" i="1"/>
  <c r="AI517" i="1" s="1"/>
  <c r="AK517" i="1" s="1"/>
  <c r="AL517" i="1" s="1"/>
  <c r="AN517" i="1" s="1"/>
  <c r="AO517" i="1" s="1"/>
  <c r="AH479" i="1"/>
  <c r="AI479" i="1" s="1"/>
  <c r="AK479" i="1" s="1"/>
  <c r="AL479" i="1" s="1"/>
  <c r="AN479" i="1" s="1"/>
  <c r="AO479" i="1" s="1"/>
  <c r="AH700" i="1"/>
  <c r="AI700" i="1" s="1"/>
  <c r="AK700" i="1" s="1"/>
  <c r="AL700" i="1" s="1"/>
  <c r="AN700" i="1" s="1"/>
  <c r="AO700" i="1" s="1"/>
  <c r="AH779" i="1"/>
  <c r="AI779" i="1" s="1"/>
  <c r="AK779" i="1" s="1"/>
  <c r="AL779" i="1" s="1"/>
  <c r="AN779" i="1" s="1"/>
  <c r="AO779" i="1" s="1"/>
  <c r="AH542" i="1"/>
  <c r="AI542" i="1" s="1"/>
  <c r="AK542" i="1" s="1"/>
  <c r="AL542" i="1" s="1"/>
  <c r="AN542" i="1" s="1"/>
  <c r="AO542" i="1" s="1"/>
  <c r="AH525" i="1"/>
  <c r="AI525" i="1" s="1"/>
  <c r="AK525" i="1" s="1"/>
  <c r="AL525" i="1" s="1"/>
  <c r="AN525" i="1" s="1"/>
  <c r="AO525" i="1" s="1"/>
  <c r="AH506" i="1"/>
  <c r="AI506" i="1" s="1"/>
  <c r="AK506" i="1" s="1"/>
  <c r="AL506" i="1" s="1"/>
  <c r="AN506" i="1" s="1"/>
  <c r="AO506" i="1" s="1"/>
  <c r="AH490" i="1"/>
  <c r="AI490" i="1" s="1"/>
  <c r="AK490" i="1" s="1"/>
  <c r="AL490" i="1" s="1"/>
  <c r="AN490" i="1" s="1"/>
  <c r="AO490" i="1" s="1"/>
  <c r="AH344" i="1"/>
  <c r="AI344" i="1" s="1"/>
  <c r="AK344" i="1" s="1"/>
  <c r="AL344" i="1" s="1"/>
  <c r="AN344" i="1" s="1"/>
  <c r="AO344" i="1" s="1"/>
  <c r="AH340" i="1"/>
  <c r="AI340" i="1" s="1"/>
  <c r="AK340" i="1" s="1"/>
  <c r="AL340" i="1" s="1"/>
  <c r="AN340" i="1" s="1"/>
  <c r="AO340" i="1" s="1"/>
  <c r="AH336" i="1"/>
  <c r="AI336" i="1" s="1"/>
  <c r="AK336" i="1" s="1"/>
  <c r="AL336" i="1" s="1"/>
  <c r="AN336" i="1" s="1"/>
  <c r="AO336" i="1" s="1"/>
  <c r="AH332" i="1"/>
  <c r="AI332" i="1" s="1"/>
  <c r="AK332" i="1" s="1"/>
  <c r="AL332" i="1" s="1"/>
  <c r="AN332" i="1" s="1"/>
  <c r="AO332" i="1" s="1"/>
  <c r="AH328" i="1"/>
  <c r="AI328" i="1" s="1"/>
  <c r="AK328" i="1" s="1"/>
  <c r="AL328" i="1" s="1"/>
  <c r="AN328" i="1" s="1"/>
  <c r="AO328" i="1" s="1"/>
  <c r="AH324" i="1"/>
  <c r="AI324" i="1" s="1"/>
  <c r="AK324" i="1" s="1"/>
  <c r="AL324" i="1" s="1"/>
  <c r="AN324" i="1" s="1"/>
  <c r="AO324" i="1" s="1"/>
  <c r="AH320" i="1"/>
  <c r="AI320" i="1" s="1"/>
  <c r="AK320" i="1" s="1"/>
  <c r="AL320" i="1" s="1"/>
  <c r="AN320" i="1" s="1"/>
  <c r="AO320" i="1" s="1"/>
  <c r="AH316" i="1"/>
  <c r="AI316" i="1" s="1"/>
  <c r="AK316" i="1" s="1"/>
  <c r="AL316" i="1" s="1"/>
  <c r="AN316" i="1" s="1"/>
  <c r="AO316" i="1" s="1"/>
  <c r="AH312" i="1"/>
  <c r="AI312" i="1" s="1"/>
  <c r="AK312" i="1" s="1"/>
  <c r="AL312" i="1" s="1"/>
  <c r="AN312" i="1" s="1"/>
  <c r="AO312" i="1" s="1"/>
  <c r="AH676" i="1"/>
  <c r="AI676" i="1" s="1"/>
  <c r="AK676" i="1" s="1"/>
  <c r="AL676" i="1" s="1"/>
  <c r="AN676" i="1" s="1"/>
  <c r="AO676" i="1" s="1"/>
  <c r="AH871" i="1"/>
  <c r="AI871" i="1" s="1"/>
  <c r="AK871" i="1" s="1"/>
  <c r="AL871" i="1" s="1"/>
  <c r="AN871" i="1" s="1"/>
  <c r="AO871" i="1" s="1"/>
  <c r="AH550" i="1"/>
  <c r="AI550" i="1" s="1"/>
  <c r="AK550" i="1" s="1"/>
  <c r="AL550" i="1" s="1"/>
  <c r="AN550" i="1" s="1"/>
  <c r="AO550" i="1" s="1"/>
  <c r="AH529" i="1"/>
  <c r="AI529" i="1" s="1"/>
  <c r="AK529" i="1" s="1"/>
  <c r="AL529" i="1" s="1"/>
  <c r="AN529" i="1" s="1"/>
  <c r="AO529" i="1" s="1"/>
  <c r="AH510" i="1"/>
  <c r="AI510" i="1" s="1"/>
  <c r="AK510" i="1" s="1"/>
  <c r="AL510" i="1" s="1"/>
  <c r="AN510" i="1" s="1"/>
  <c r="AO510" i="1" s="1"/>
  <c r="AH494" i="1"/>
  <c r="AI494" i="1" s="1"/>
  <c r="AK494" i="1" s="1"/>
  <c r="AL494" i="1" s="1"/>
  <c r="AN494" i="1" s="1"/>
  <c r="AO494" i="1" s="1"/>
  <c r="AH232" i="1"/>
  <c r="AI232" i="1" s="1"/>
  <c r="AK232" i="1" s="1"/>
  <c r="AL232" i="1" s="1"/>
  <c r="AN232" i="1" s="1"/>
  <c r="AO232" i="1" s="1"/>
  <c r="AH228" i="1"/>
  <c r="AI228" i="1" s="1"/>
  <c r="AK228" i="1" s="1"/>
  <c r="AL228" i="1" s="1"/>
  <c r="AN228" i="1" s="1"/>
  <c r="AO228" i="1" s="1"/>
  <c r="AH224" i="1"/>
  <c r="AI224" i="1" s="1"/>
  <c r="AK224" i="1" s="1"/>
  <c r="AL224" i="1" s="1"/>
  <c r="AN224" i="1" s="1"/>
  <c r="AO224" i="1" s="1"/>
  <c r="AH220" i="1"/>
  <c r="AI220" i="1" s="1"/>
  <c r="AK220" i="1" s="1"/>
  <c r="AL220" i="1" s="1"/>
  <c r="AN220" i="1" s="1"/>
  <c r="AO220" i="1" s="1"/>
  <c r="AH216" i="1"/>
  <c r="AI216" i="1" s="1"/>
  <c r="AK216" i="1" s="1"/>
  <c r="AL216" i="1" s="1"/>
  <c r="AN216" i="1" s="1"/>
  <c r="AO216" i="1" s="1"/>
  <c r="AH212" i="1"/>
  <c r="AI212" i="1" s="1"/>
  <c r="AK212" i="1" s="1"/>
  <c r="AL212" i="1" s="1"/>
  <c r="AN212" i="1" s="1"/>
  <c r="AO212" i="1" s="1"/>
  <c r="AH208" i="1"/>
  <c r="AI208" i="1" s="1"/>
  <c r="AK208" i="1" s="1"/>
  <c r="AL208" i="1" s="1"/>
  <c r="AN208" i="1" s="1"/>
  <c r="AO208" i="1" s="1"/>
  <c r="AH204" i="1"/>
  <c r="AI204" i="1" s="1"/>
  <c r="AK204" i="1" s="1"/>
  <c r="AL204" i="1" s="1"/>
  <c r="AN204" i="1" s="1"/>
  <c r="AO204" i="1" s="1"/>
  <c r="AH200" i="1"/>
  <c r="AI200" i="1" s="1"/>
  <c r="AK200" i="1" s="1"/>
  <c r="AL200" i="1" s="1"/>
  <c r="AN200" i="1" s="1"/>
  <c r="AO200" i="1" s="1"/>
  <c r="AH1002" i="1"/>
  <c r="AI1002" i="1" s="1"/>
  <c r="AK1002" i="1" s="1"/>
  <c r="AL1002" i="1" s="1"/>
  <c r="AN1002" i="1" s="1"/>
  <c r="AO1002" i="1" s="1"/>
  <c r="AH994" i="1"/>
  <c r="AI994" i="1" s="1"/>
  <c r="AK994" i="1" s="1"/>
  <c r="AL994" i="1" s="1"/>
  <c r="AN994" i="1" s="1"/>
  <c r="AO994" i="1" s="1"/>
  <c r="AH992" i="1"/>
  <c r="AI992" i="1" s="1"/>
  <c r="AK992" i="1" s="1"/>
  <c r="AL992" i="1" s="1"/>
  <c r="AN992" i="1" s="1"/>
  <c r="AO992" i="1" s="1"/>
  <c r="AH998" i="1"/>
  <c r="AI998" i="1" s="1"/>
  <c r="AK998" i="1" s="1"/>
  <c r="AL998" i="1" s="1"/>
  <c r="AN998" i="1" s="1"/>
  <c r="AO998" i="1" s="1"/>
  <c r="AH1022" i="1"/>
  <c r="AI1022" i="1" s="1"/>
  <c r="AK1022" i="1" s="1"/>
  <c r="AL1022" i="1" s="1"/>
  <c r="AN1022" i="1" s="1"/>
  <c r="AO1022" i="1" s="1"/>
  <c r="AH1006" i="1"/>
  <c r="AI1006" i="1" s="1"/>
  <c r="AK1006" i="1" s="1"/>
  <c r="AL1006" i="1" s="1"/>
  <c r="AN1006" i="1" s="1"/>
  <c r="AO1006" i="1" s="1"/>
  <c r="AH990" i="1"/>
  <c r="AI990" i="1" s="1"/>
  <c r="AK990" i="1" s="1"/>
  <c r="AL990" i="1" s="1"/>
  <c r="AN990" i="1" s="1"/>
  <c r="AO990" i="1" s="1"/>
  <c r="AH930" i="1"/>
  <c r="AI930" i="1" s="1"/>
  <c r="AK930" i="1" s="1"/>
  <c r="AL930" i="1" s="1"/>
  <c r="AN930" i="1" s="1"/>
  <c r="AO930" i="1" s="1"/>
  <c r="AH922" i="1"/>
  <c r="AI922" i="1" s="1"/>
  <c r="AK922" i="1" s="1"/>
  <c r="AL922" i="1" s="1"/>
  <c r="AN922" i="1" s="1"/>
  <c r="AO922" i="1" s="1"/>
  <c r="AH1017" i="1"/>
  <c r="AI1017" i="1" s="1"/>
  <c r="AK1017" i="1" s="1"/>
  <c r="AL1017" i="1" s="1"/>
  <c r="AN1017" i="1" s="1"/>
  <c r="AO1017" i="1" s="1"/>
  <c r="AH993" i="1"/>
  <c r="AI993" i="1" s="1"/>
  <c r="AK993" i="1" s="1"/>
  <c r="AL993" i="1" s="1"/>
  <c r="AN993" i="1" s="1"/>
  <c r="AO993" i="1" s="1"/>
  <c r="AH997" i="1"/>
  <c r="AI997" i="1" s="1"/>
  <c r="AK997" i="1" s="1"/>
  <c r="AL997" i="1" s="1"/>
  <c r="AN997" i="1" s="1"/>
  <c r="AO997" i="1" s="1"/>
  <c r="AH1021" i="1"/>
  <c r="AI1021" i="1" s="1"/>
  <c r="AK1021" i="1" s="1"/>
  <c r="AL1021" i="1" s="1"/>
  <c r="AN1021" i="1" s="1"/>
  <c r="AO1021" i="1" s="1"/>
  <c r="AH484" i="1"/>
  <c r="AI484" i="1" s="1"/>
  <c r="AK484" i="1" s="1"/>
  <c r="AL484" i="1" s="1"/>
  <c r="AN484" i="1" s="1"/>
  <c r="AO484" i="1" s="1"/>
  <c r="AH226" i="1"/>
  <c r="AI226" i="1" s="1"/>
  <c r="AK226" i="1" s="1"/>
  <c r="AL226" i="1" s="1"/>
  <c r="AN226" i="1" s="1"/>
  <c r="AO226" i="1" s="1"/>
  <c r="AH218" i="1"/>
  <c r="AI218" i="1" s="1"/>
  <c r="AK218" i="1" s="1"/>
  <c r="AL218" i="1" s="1"/>
  <c r="AN218" i="1" s="1"/>
  <c r="AO218" i="1" s="1"/>
  <c r="AH210" i="1"/>
  <c r="AI210" i="1" s="1"/>
  <c r="AK210" i="1" s="1"/>
  <c r="AL210" i="1" s="1"/>
  <c r="AN210" i="1" s="1"/>
  <c r="AO210" i="1" s="1"/>
  <c r="AH202" i="1"/>
  <c r="AI202" i="1" s="1"/>
  <c r="AK202" i="1" s="1"/>
  <c r="AL202" i="1" s="1"/>
  <c r="AN202" i="1" s="1"/>
  <c r="AO202" i="1" s="1"/>
  <c r="AH1004" i="1"/>
  <c r="AI1004" i="1" s="1"/>
  <c r="AK1004" i="1" s="1"/>
  <c r="AL1004" i="1" s="1"/>
  <c r="AN1004" i="1" s="1"/>
  <c r="AO1004" i="1" s="1"/>
  <c r="AH995" i="1"/>
  <c r="AI995" i="1" s="1"/>
  <c r="AK995" i="1" s="1"/>
  <c r="AL995" i="1" s="1"/>
  <c r="AN995" i="1" s="1"/>
  <c r="AO995" i="1" s="1"/>
  <c r="AH991" i="1"/>
  <c r="AI991" i="1" s="1"/>
  <c r="AK991" i="1" s="1"/>
  <c r="AL991" i="1" s="1"/>
  <c r="AN991" i="1" s="1"/>
  <c r="AO991" i="1" s="1"/>
  <c r="AH1007" i="1"/>
  <c r="AI1007" i="1" s="1"/>
  <c r="AK1007" i="1" s="1"/>
  <c r="AL1007" i="1" s="1"/>
  <c r="AN1007" i="1" s="1"/>
  <c r="AO1007" i="1" s="1"/>
  <c r="AH926" i="1"/>
  <c r="AI926" i="1" s="1"/>
  <c r="AK926" i="1" s="1"/>
  <c r="AL926" i="1" s="1"/>
  <c r="AN926" i="1" s="1"/>
  <c r="AO926" i="1" s="1"/>
  <c r="AH199" i="1"/>
  <c r="AI199" i="1" s="1"/>
  <c r="AK199" i="1" s="1"/>
  <c r="AL199" i="1" s="1"/>
  <c r="AN199" i="1" s="1"/>
  <c r="AO199" i="1" s="1"/>
  <c r="AH192" i="1"/>
  <c r="AI192" i="1" s="1"/>
  <c r="AK192" i="1" s="1"/>
  <c r="AL192" i="1" s="1"/>
  <c r="AN192" i="1" s="1"/>
  <c r="AO192" i="1" s="1"/>
  <c r="AH925" i="1"/>
  <c r="AI925" i="1" s="1"/>
  <c r="AK925" i="1" s="1"/>
  <c r="AL925" i="1" s="1"/>
  <c r="AN925" i="1" s="1"/>
  <c r="AO925" i="1" s="1"/>
  <c r="AH692" i="1"/>
  <c r="AI692" i="1" s="1"/>
  <c r="AK692" i="1" s="1"/>
  <c r="AL692" i="1" s="1"/>
  <c r="AN692" i="1" s="1"/>
  <c r="AO692" i="1" s="1"/>
  <c r="AH537" i="1"/>
  <c r="AI537" i="1" s="1"/>
  <c r="AK537" i="1" s="1"/>
  <c r="AL537" i="1" s="1"/>
  <c r="AN537" i="1" s="1"/>
  <c r="AO537" i="1" s="1"/>
  <c r="AH502" i="1"/>
  <c r="AI502" i="1" s="1"/>
  <c r="AK502" i="1" s="1"/>
  <c r="AL502" i="1" s="1"/>
  <c r="AN502" i="1" s="1"/>
  <c r="AO502" i="1" s="1"/>
  <c r="AH222" i="1"/>
  <c r="AI222" i="1" s="1"/>
  <c r="AK222" i="1" s="1"/>
  <c r="AL222" i="1" s="1"/>
  <c r="AN222" i="1" s="1"/>
  <c r="AO222" i="1" s="1"/>
  <c r="AH206" i="1"/>
  <c r="AI206" i="1" s="1"/>
  <c r="AK206" i="1" s="1"/>
  <c r="AL206" i="1" s="1"/>
  <c r="AN206" i="1" s="1"/>
  <c r="AO206" i="1" s="1"/>
  <c r="AH933" i="1"/>
  <c r="AI933" i="1" s="1"/>
  <c r="AK933" i="1" s="1"/>
  <c r="AL933" i="1" s="1"/>
  <c r="AN933" i="1" s="1"/>
  <c r="AO933" i="1" s="1"/>
  <c r="AH684" i="1"/>
  <c r="AI684" i="1" s="1"/>
  <c r="AK684" i="1" s="1"/>
  <c r="AL684" i="1" s="1"/>
  <c r="AN684" i="1" s="1"/>
  <c r="AO684" i="1" s="1"/>
  <c r="AH533" i="1"/>
  <c r="AI533" i="1" s="1"/>
  <c r="AK533" i="1" s="1"/>
  <c r="AL533" i="1" s="1"/>
  <c r="AN533" i="1" s="1"/>
  <c r="AO533" i="1" s="1"/>
  <c r="AH346" i="1"/>
  <c r="AI346" i="1" s="1"/>
  <c r="AK346" i="1" s="1"/>
  <c r="AL346" i="1" s="1"/>
  <c r="AN346" i="1" s="1"/>
  <c r="AO346" i="1" s="1"/>
  <c r="AH330" i="1"/>
  <c r="AI330" i="1" s="1"/>
  <c r="AK330" i="1" s="1"/>
  <c r="AL330" i="1" s="1"/>
  <c r="AN330" i="1" s="1"/>
  <c r="AO330" i="1" s="1"/>
  <c r="AH314" i="1"/>
  <c r="AI314" i="1" s="1"/>
  <c r="AK314" i="1" s="1"/>
  <c r="AL314" i="1" s="1"/>
  <c r="AN314" i="1" s="1"/>
  <c r="AO314" i="1" s="1"/>
  <c r="AH983" i="1"/>
  <c r="AI983" i="1" s="1"/>
  <c r="AK983" i="1" s="1"/>
  <c r="AL983" i="1" s="1"/>
  <c r="AN983" i="1" s="1"/>
  <c r="AO983" i="1" s="1"/>
  <c r="AH1014" i="1"/>
  <c r="AI1014" i="1" s="1"/>
  <c r="AK1014" i="1" s="1"/>
  <c r="AL1014" i="1" s="1"/>
  <c r="AN1014" i="1" s="1"/>
  <c r="AO1014" i="1" s="1"/>
  <c r="AH982" i="1"/>
  <c r="AI982" i="1" s="1"/>
  <c r="AK982" i="1" s="1"/>
  <c r="AL982" i="1" s="1"/>
  <c r="AN982" i="1" s="1"/>
  <c r="AO982" i="1" s="1"/>
  <c r="AH478" i="1"/>
  <c r="AI478" i="1" s="1"/>
  <c r="AK478" i="1" s="1"/>
  <c r="AL478" i="1" s="1"/>
  <c r="AN478" i="1" s="1"/>
  <c r="AO478" i="1" s="1"/>
  <c r="AH342" i="1"/>
  <c r="AI342" i="1" s="1"/>
  <c r="AK342" i="1" s="1"/>
  <c r="AL342" i="1" s="1"/>
  <c r="AN342" i="1" s="1"/>
  <c r="AO342" i="1" s="1"/>
  <c r="AH334" i="1"/>
  <c r="AI334" i="1" s="1"/>
  <c r="AK334" i="1" s="1"/>
  <c r="AL334" i="1" s="1"/>
  <c r="AN334" i="1" s="1"/>
  <c r="AO334" i="1" s="1"/>
  <c r="AH326" i="1"/>
  <c r="AI326" i="1" s="1"/>
  <c r="AK326" i="1" s="1"/>
  <c r="AL326" i="1" s="1"/>
  <c r="AN326" i="1" s="1"/>
  <c r="AO326" i="1" s="1"/>
  <c r="AH318" i="1"/>
  <c r="AI318" i="1" s="1"/>
  <c r="AK318" i="1" s="1"/>
  <c r="AL318" i="1" s="1"/>
  <c r="AN318" i="1" s="1"/>
  <c r="AO318" i="1" s="1"/>
  <c r="AH310" i="1"/>
  <c r="AI310" i="1" s="1"/>
  <c r="AK310" i="1" s="1"/>
  <c r="AL310" i="1" s="1"/>
  <c r="AN310" i="1" s="1"/>
  <c r="AO310" i="1" s="1"/>
  <c r="AH1019" i="1"/>
  <c r="AI1019" i="1" s="1"/>
  <c r="AK1019" i="1" s="1"/>
  <c r="AL1019" i="1" s="1"/>
  <c r="AN1019" i="1" s="1"/>
  <c r="AO1019" i="1" s="1"/>
  <c r="AH934" i="1"/>
  <c r="AI934" i="1" s="1"/>
  <c r="AK934" i="1" s="1"/>
  <c r="AL934" i="1" s="1"/>
  <c r="AN934" i="1" s="1"/>
  <c r="AO934" i="1" s="1"/>
  <c r="AH198" i="1"/>
  <c r="AI198" i="1" s="1"/>
  <c r="AK198" i="1" s="1"/>
  <c r="AL198" i="1" s="1"/>
  <c r="AN198" i="1" s="1"/>
  <c r="AO198" i="1" s="1"/>
  <c r="AH230" i="1"/>
  <c r="AI230" i="1" s="1"/>
  <c r="AK230" i="1" s="1"/>
  <c r="AL230" i="1" s="1"/>
  <c r="AN230" i="1" s="1"/>
  <c r="AO230" i="1" s="1"/>
  <c r="AH214" i="1"/>
  <c r="AI214" i="1" s="1"/>
  <c r="AK214" i="1" s="1"/>
  <c r="AL214" i="1" s="1"/>
  <c r="AN214" i="1" s="1"/>
  <c r="AO214" i="1" s="1"/>
  <c r="AH984" i="1"/>
  <c r="AI984" i="1" s="1"/>
  <c r="AK984" i="1" s="1"/>
  <c r="AL984" i="1" s="1"/>
  <c r="AN984" i="1" s="1"/>
  <c r="AO984" i="1" s="1"/>
  <c r="AH1016" i="1"/>
  <c r="AI1016" i="1" s="1"/>
  <c r="AK1016" i="1" s="1"/>
  <c r="AL1016" i="1" s="1"/>
  <c r="AN1016" i="1" s="1"/>
  <c r="AO1016" i="1" s="1"/>
  <c r="AH985" i="1"/>
  <c r="AI985" i="1" s="1"/>
  <c r="AK985" i="1" s="1"/>
  <c r="AL985" i="1" s="1"/>
  <c r="AN985" i="1" s="1"/>
  <c r="AO985" i="1" s="1"/>
  <c r="AH191" i="1"/>
  <c r="AI191" i="1" s="1"/>
  <c r="AK191" i="1" s="1"/>
  <c r="AL191" i="1" s="1"/>
  <c r="AN191" i="1" s="1"/>
  <c r="AO191" i="1" s="1"/>
  <c r="AH498" i="1"/>
  <c r="AI498" i="1" s="1"/>
  <c r="AK498" i="1" s="1"/>
  <c r="AL498" i="1" s="1"/>
  <c r="AN498" i="1" s="1"/>
  <c r="AO498" i="1" s="1"/>
  <c r="AH338" i="1"/>
  <c r="AI338" i="1" s="1"/>
  <c r="AK338" i="1" s="1"/>
  <c r="AL338" i="1" s="1"/>
  <c r="AN338" i="1" s="1"/>
  <c r="AO338" i="1" s="1"/>
  <c r="AH322" i="1"/>
  <c r="AI322" i="1" s="1"/>
  <c r="AK322" i="1" s="1"/>
  <c r="AL322" i="1" s="1"/>
  <c r="AN322" i="1" s="1"/>
  <c r="AO322" i="1" s="1"/>
  <c r="AH1012" i="1"/>
  <c r="AI1012" i="1" s="1"/>
  <c r="AK1012" i="1" s="1"/>
  <c r="AL1012" i="1" s="1"/>
  <c r="AN1012" i="1" s="1"/>
  <c r="AO1012" i="1" s="1"/>
  <c r="AH1003" i="1"/>
  <c r="AI1003" i="1" s="1"/>
  <c r="AK1003" i="1" s="1"/>
  <c r="AL1003" i="1" s="1"/>
  <c r="AN1003" i="1" s="1"/>
  <c r="AO1003" i="1" s="1"/>
  <c r="AH929" i="1"/>
  <c r="AI929" i="1" s="1"/>
  <c r="AK929" i="1" s="1"/>
  <c r="AL929" i="1" s="1"/>
  <c r="AN929" i="1" s="1"/>
  <c r="AO929" i="1" s="1"/>
  <c r="AH197" i="1"/>
  <c r="AI197" i="1" s="1"/>
  <c r="AK197" i="1" s="1"/>
  <c r="AL197" i="1" s="1"/>
  <c r="AN197" i="1" s="1"/>
  <c r="AO197" i="1" s="1"/>
  <c r="D124" i="15"/>
  <c r="D126" i="15" s="1"/>
  <c r="D127" i="15" s="1"/>
  <c r="AF185" i="1"/>
  <c r="AF188" i="1"/>
  <c r="AG188" i="1" s="1"/>
  <c r="AI188" i="1" s="1"/>
  <c r="AK188" i="1" s="1"/>
  <c r="AL188" i="1" s="1"/>
  <c r="AN188" i="1" s="1"/>
  <c r="AO188" i="1" s="1"/>
  <c r="AF182" i="1"/>
  <c r="AG182" i="1" s="1"/>
  <c r="AI182" i="1" s="1"/>
  <c r="AK182" i="1" s="1"/>
  <c r="AL182" i="1" s="1"/>
  <c r="AN182" i="1" s="1"/>
  <c r="AO182" i="1" s="1"/>
  <c r="AF187" i="1"/>
  <c r="AF184" i="1"/>
  <c r="AG184" i="1" s="1"/>
  <c r="AI184" i="1" s="1"/>
  <c r="AK184" i="1" s="1"/>
  <c r="AL184" i="1" s="1"/>
  <c r="AN184" i="1" s="1"/>
  <c r="AO184" i="1" s="1"/>
  <c r="AF183" i="1"/>
  <c r="AG183" i="1" s="1"/>
  <c r="AI183" i="1" s="1"/>
  <c r="AK183" i="1" s="1"/>
  <c r="AL183" i="1" s="1"/>
  <c r="AN183" i="1" s="1"/>
  <c r="AO183" i="1" s="1"/>
  <c r="AF186" i="1"/>
  <c r="AG186" i="1" s="1"/>
  <c r="AI186" i="1" s="1"/>
  <c r="AK186" i="1" s="1"/>
  <c r="AL186" i="1" s="1"/>
  <c r="AN186" i="1" s="1"/>
  <c r="AO186" i="1" s="1"/>
  <c r="AF189" i="1"/>
  <c r="AG189" i="1" s="1"/>
  <c r="AI189" i="1" s="1"/>
  <c r="AK189" i="1" s="1"/>
  <c r="AL189" i="1" s="1"/>
  <c r="AN189" i="1" s="1"/>
  <c r="AO189" i="1" s="1"/>
  <c r="AN716" i="1"/>
  <c r="AO716" i="1" s="1"/>
  <c r="C5" i="7"/>
  <c r="H8" i="7" s="1"/>
  <c r="AH242" i="1"/>
  <c r="AI242" i="1" s="1"/>
  <c r="AK242" i="1" s="1"/>
  <c r="AL242" i="1" s="1"/>
  <c r="AN242" i="1" s="1"/>
  <c r="AO242" i="1" s="1"/>
  <c r="B30" i="6"/>
  <c r="B28" i="6"/>
  <c r="C28" i="6" s="1"/>
  <c r="AH74" i="1"/>
  <c r="AI74" i="1" s="1"/>
  <c r="AK74" i="1" s="1"/>
  <c r="AL74" i="1" s="1"/>
  <c r="AN74" i="1" s="1"/>
  <c r="AO74" i="1" s="1"/>
  <c r="AH8" i="1" l="1"/>
  <c r="AI8" i="1" s="1"/>
  <c r="AK8" i="1" s="1"/>
  <c r="AL8" i="1" s="1"/>
  <c r="AN8" i="1" s="1"/>
  <c r="AO8" i="1" s="1"/>
  <c r="AH776" i="1"/>
  <c r="AI776" i="1" s="1"/>
  <c r="AK776" i="1" s="1"/>
  <c r="AL776" i="1" s="1"/>
  <c r="AN776" i="1" s="1"/>
  <c r="AO776" i="1" s="1"/>
  <c r="AH9" i="1"/>
  <c r="AI9" i="1" s="1"/>
  <c r="AK9" i="1" s="1"/>
  <c r="AL9" i="1" s="1"/>
  <c r="AN9" i="1" s="1"/>
  <c r="AO9" i="1" s="1"/>
  <c r="AH775" i="1"/>
  <c r="AI775" i="1" s="1"/>
  <c r="AK775" i="1" s="1"/>
  <c r="AL775" i="1" s="1"/>
  <c r="AN775" i="1" s="1"/>
  <c r="AO775" i="1" s="1"/>
  <c r="AH769" i="1"/>
  <c r="AI769" i="1" s="1"/>
  <c r="AK769" i="1" s="1"/>
  <c r="AL769" i="1" s="1"/>
  <c r="AN769" i="1" s="1"/>
  <c r="AO769" i="1" s="1"/>
  <c r="AH10" i="1"/>
  <c r="AI10" i="1" s="1"/>
  <c r="AK10" i="1" s="1"/>
  <c r="AL10" i="1" s="1"/>
  <c r="AN10" i="1" s="1"/>
  <c r="AO10" i="1" s="1"/>
  <c r="AH778" i="1"/>
  <c r="AI778" i="1" s="1"/>
  <c r="AK778" i="1" s="1"/>
  <c r="AL778" i="1" s="1"/>
  <c r="AN778" i="1" s="1"/>
  <c r="AO778" i="1" s="1"/>
  <c r="AH777" i="1"/>
  <c r="AI777" i="1" s="1"/>
  <c r="AK777" i="1" s="1"/>
  <c r="AL777" i="1" s="1"/>
  <c r="AN777" i="1" s="1"/>
  <c r="AO777" i="1" s="1"/>
  <c r="AH973" i="1"/>
  <c r="AI973" i="1" s="1"/>
  <c r="AK973" i="1" s="1"/>
  <c r="AL973" i="1" s="1"/>
  <c r="AN973" i="1" s="1"/>
  <c r="AO973" i="1" s="1"/>
  <c r="AH976" i="1"/>
  <c r="AI976" i="1" s="1"/>
  <c r="AK976" i="1" s="1"/>
  <c r="AL976" i="1" s="1"/>
  <c r="AN976" i="1" s="1"/>
  <c r="AO976" i="1" s="1"/>
  <c r="AH975" i="1"/>
  <c r="AI975" i="1" s="1"/>
  <c r="AK975" i="1" s="1"/>
  <c r="AL975" i="1" s="1"/>
  <c r="AN975" i="1" s="1"/>
  <c r="AO975" i="1" s="1"/>
  <c r="AH974" i="1"/>
  <c r="AI974" i="1" s="1"/>
  <c r="AK974" i="1" s="1"/>
  <c r="AL974" i="1" s="1"/>
  <c r="AN974" i="1" s="1"/>
  <c r="AO974" i="1" s="1"/>
  <c r="AG187" i="1"/>
  <c r="AI187" i="1" s="1"/>
  <c r="AK187" i="1" s="1"/>
  <c r="AL187" i="1" s="1"/>
  <c r="AN187" i="1" s="1"/>
  <c r="AO187" i="1" s="1"/>
  <c r="AG185" i="1"/>
  <c r="AI185" i="1" s="1"/>
  <c r="AK185" i="1" s="1"/>
  <c r="AL185" i="1" s="1"/>
  <c r="AN185" i="1" s="1"/>
  <c r="AO185" i="1" s="1"/>
  <c r="AN972" i="1"/>
  <c r="AO972" i="1" s="1"/>
</calcChain>
</file>

<file path=xl/comments1.xml><?xml version="1.0" encoding="utf-8"?>
<comments xmlns="http://schemas.openxmlformats.org/spreadsheetml/2006/main">
  <authors>
    <author>mvalencia</author>
  </authors>
  <commentList>
    <comment ref="B178" authorId="0" shapeId="0">
      <text>
        <r>
          <rPr>
            <sz val="8"/>
            <color indexed="81"/>
            <rFont val="Tahoma"/>
            <family val="2"/>
          </rPr>
          <t xml:space="preserve">PRODUCTO NO DISPONIBLE EN WEB COMPLETAR INFORMACION
</t>
        </r>
      </text>
    </comment>
    <comment ref="B179" authorId="0" shapeId="0">
      <text>
        <r>
          <rPr>
            <sz val="8"/>
            <color indexed="81"/>
            <rFont val="Tahoma"/>
            <family val="2"/>
          </rPr>
          <t xml:space="preserve">PRODUCTO NO DISPONIBLE EN WEB COMPLETAR INFORMACION
</t>
        </r>
      </text>
    </comment>
    <comment ref="B180" authorId="0" shapeId="0">
      <text>
        <r>
          <rPr>
            <sz val="8"/>
            <color indexed="81"/>
            <rFont val="Tahoma"/>
            <family val="2"/>
          </rPr>
          <t xml:space="preserve">PRODUCTO NO DISPONIBLE EN WEB COMPLETAR INFORMACION
</t>
        </r>
      </text>
    </comment>
    <comment ref="B182" authorId="0" shapeId="0">
      <text>
        <r>
          <rPr>
            <sz val="8"/>
            <color indexed="81"/>
            <rFont val="Tahoma"/>
            <family val="2"/>
          </rPr>
          <t xml:space="preserve">PRODUCTO NO DISPONIBLE EN WEB COMPLETAR INFORMACION
</t>
        </r>
      </text>
    </comment>
    <comment ref="B187" authorId="0" shapeId="0">
      <text>
        <r>
          <rPr>
            <sz val="8"/>
            <color indexed="81"/>
            <rFont val="Tahoma"/>
            <family val="2"/>
          </rPr>
          <t xml:space="preserve">PRODUCTO NO DISPONIBLE EN WEB COMPLETAR INFORMACION
</t>
        </r>
      </text>
    </comment>
    <comment ref="B188" authorId="0" shapeId="0">
      <text>
        <r>
          <rPr>
            <sz val="8"/>
            <color indexed="81"/>
            <rFont val="Tahoma"/>
            <family val="2"/>
          </rPr>
          <t xml:space="preserve">PRODUCTO NO DISPONIBLE EN WEB COMPLETAR INFORMACION
</t>
        </r>
      </text>
    </comment>
    <comment ref="Z804" authorId="0" shapeId="0">
      <text>
        <r>
          <rPr>
            <b/>
            <sz val="8"/>
            <color indexed="81"/>
            <rFont val="Tahoma"/>
            <family val="2"/>
          </rPr>
          <t>en la web aparece que la receta tiene 15 tallos cuando deberia ser de 24 tallos</t>
        </r>
      </text>
    </comment>
    <comment ref="B1063" authorId="0" shapeId="0">
      <text>
        <r>
          <rPr>
            <b/>
            <sz val="8"/>
            <color indexed="81"/>
            <rFont val="Tahoma"/>
            <family val="2"/>
          </rPr>
          <t>PRODUCTO DUPLICADO</t>
        </r>
      </text>
    </comment>
  </commentList>
</comments>
</file>

<file path=xl/comments2.xml><?xml version="1.0" encoding="utf-8"?>
<comments xmlns="http://schemas.openxmlformats.org/spreadsheetml/2006/main">
  <authors>
    <author>Vicky Holland</author>
    <author>mvalencia</author>
  </authors>
  <commentList>
    <comment ref="D1" authorId="0" shapeId="0">
      <text>
        <r>
          <rPr>
            <b/>
            <sz val="9"/>
            <color indexed="81"/>
            <rFont val="Tahoma"/>
            <family val="2"/>
          </rPr>
          <t>Vicky Holland: 20 character max for controller</t>
        </r>
        <r>
          <rPr>
            <sz val="9"/>
            <color indexed="81"/>
            <rFont val="Tahoma"/>
            <family val="2"/>
          </rPr>
          <t xml:space="preserve">
</t>
        </r>
      </text>
    </comment>
    <comment ref="X33"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34"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35"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36"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37"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38"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39"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40"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41"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42"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43"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44"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45"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46"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47"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48"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49"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50" authorId="1" shapeId="0">
      <text>
        <r>
          <rPr>
            <b/>
            <sz val="8"/>
            <color indexed="81"/>
            <rFont val="Tahoma"/>
            <family val="2"/>
          </rPr>
          <t>mvalencia:</t>
        </r>
        <r>
          <rPr>
            <sz val="8"/>
            <color indexed="81"/>
            <rFont val="Tahoma"/>
            <family val="2"/>
          </rPr>
          <t xml:space="preserve">
</t>
        </r>
        <r>
          <rPr>
            <sz val="20"/>
            <color indexed="81"/>
            <rFont val="Tahoma"/>
            <family val="2"/>
          </rPr>
          <t>este producto viaja en la cuenta defedex de sams por eso n ose carga flete</t>
        </r>
        <r>
          <rPr>
            <sz val="8"/>
            <color indexed="81"/>
            <rFont val="Tahoma"/>
            <family val="2"/>
          </rPr>
          <t xml:space="preserve">
</t>
        </r>
      </text>
    </comment>
    <comment ref="X51"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52"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53"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54"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55"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56"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57"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58"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59"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 ref="X60" authorId="1" shapeId="0">
      <text>
        <r>
          <rPr>
            <b/>
            <sz val="8"/>
            <color indexed="81"/>
            <rFont val="Tahoma"/>
            <family val="2"/>
          </rPr>
          <t>mvalencia:</t>
        </r>
        <r>
          <rPr>
            <sz val="8"/>
            <color indexed="81"/>
            <rFont val="Tahoma"/>
            <family val="2"/>
          </rPr>
          <t xml:space="preserve">
este producto viaja en la cuenta defedex de sams por eso n ose carga flete
</t>
        </r>
      </text>
    </comment>
  </commentList>
</comments>
</file>

<file path=xl/sharedStrings.xml><?xml version="1.0" encoding="utf-8"?>
<sst xmlns="http://schemas.openxmlformats.org/spreadsheetml/2006/main" count="28520" uniqueCount="4561">
  <si>
    <t>ORIGEN</t>
  </si>
  <si>
    <t>Item#</t>
  </si>
  <si>
    <t>UPC/SKU</t>
  </si>
  <si>
    <t>SYSTEM NAME(V-CONNECT O RETAIL LINK)</t>
  </si>
  <si>
    <t>FLOWER</t>
  </si>
  <si>
    <t>Type</t>
  </si>
  <si>
    <t>Grade</t>
  </si>
  <si>
    <t>CUT</t>
  </si>
  <si>
    <t>Description/Recipe</t>
  </si>
  <si>
    <t>Color</t>
  </si>
  <si>
    <t>Bloom Size</t>
  </si>
  <si>
    <t>Pack</t>
  </si>
  <si>
    <t>Stems per Bunch</t>
  </si>
  <si>
    <t>Stems per Box</t>
  </si>
  <si>
    <t>Box Type</t>
  </si>
  <si>
    <t>Box Dimension</t>
  </si>
  <si>
    <t>KG</t>
  </si>
  <si>
    <t>Farm Stm Cost</t>
  </si>
  <si>
    <t>Case Cost</t>
  </si>
  <si>
    <t>Exp Frt</t>
  </si>
  <si>
    <t>Cost</t>
  </si>
  <si>
    <t>Margin</t>
  </si>
  <si>
    <t>Assortment</t>
  </si>
  <si>
    <t>DATE PLACED</t>
  </si>
  <si>
    <t>EC</t>
  </si>
  <si>
    <t>Basic Assorted Color Rose 12 Stem Bouquets - 6 pk.  </t>
  </si>
  <si>
    <t>Design Asst. Color Rose - 12 Stem Bouquets - 6 pk.  </t>
  </si>
  <si>
    <t>5 Dozen Event Red and Color Rose Bouquets  </t>
  </si>
  <si>
    <t>5 Dozen Event Asst. Color Rose Bouquets - 60 Stems  </t>
  </si>
  <si>
    <t>Wedding Collection - Lavender White - 40 pc.  </t>
  </si>
  <si>
    <t>Wedding Collection - Pink, Green White - 40 pc.  </t>
  </si>
  <si>
    <t>Wedding Collection - White - 40 pc.  </t>
  </si>
  <si>
    <t>Wedding Collection - Yellow, Orange Green - 40 pc.  </t>
  </si>
  <si>
    <t>White Rose Centerpieces - Pk 10  </t>
  </si>
  <si>
    <t>Bulk Roses - Basic Asst. Colors 45-50cm - 125 ct.  </t>
  </si>
  <si>
    <t>Bulk Basic 45-50cm Roses - Assorted - 125 ct.  </t>
  </si>
  <si>
    <t>Bulk Basic 45-50cm Roses - Red - 125 Stems  </t>
  </si>
  <si>
    <t>Bulk Basic 45-50cm Roses - Premium Red - 125 Stems  </t>
  </si>
  <si>
    <t>Bulk Basic 45-50cm Roses - White - 125 Stems  </t>
  </si>
  <si>
    <t>Bulk Basic 45-50cm Roses - Yellow - 125 Stems  </t>
  </si>
  <si>
    <t>Bulk Basic 45-50cm Roses - Light Pink - 125 Stems  </t>
  </si>
  <si>
    <t>Bulk Basic 45-50cm Roses - Hot Pink - 125 Stems  </t>
  </si>
  <si>
    <t>Bulk Basic 45-50cm Roses - Lavender - 125 Stems  </t>
  </si>
  <si>
    <t>Bulk Basic 45-50 cm Roses - Orange - 125 Stems  </t>
  </si>
  <si>
    <t>Roses - Green White - 125 Stems  </t>
  </si>
  <si>
    <t>Roses - Bicolor Yellow Red - 125 Stems  </t>
  </si>
  <si>
    <t>Bulk Basic 45-50cm Roses - Asst. Bicolor - 125 ct.  </t>
  </si>
  <si>
    <t>125 Basic Red and Color Roses 40-50cm  </t>
  </si>
  <si>
    <t>Roses - Hot Pink White - 125 Stems  </t>
  </si>
  <si>
    <t>Roses - Light Pink White - 125 Stems  </t>
  </si>
  <si>
    <t>Roses - Lavender White - 125 Stems  </t>
  </si>
  <si>
    <t>Roses - Orange White - 125 Stems  </t>
  </si>
  <si>
    <t>Roses - Red White - 125 Stems  </t>
  </si>
  <si>
    <t>Roses - Yellow White - 125 Stems  </t>
  </si>
  <si>
    <t>Bulk Roses - Design Assorted Colors 55-60cm - 125 ct.  </t>
  </si>
  <si>
    <t>125 Design Red and Color Roses 50cm  </t>
  </si>
  <si>
    <t>Bulk Event Roses - Asst. Colors - 100 Stems  </t>
  </si>
  <si>
    <t>Bulk Event 65-70cm Roses - Asst. Bright - 100 ct.  </t>
  </si>
  <si>
    <t>Event assorted Color Roses 100 stems 60-70cm  </t>
  </si>
  <si>
    <t>Bulk Event 65-70cm Roses - Red - 100 Stems  </t>
  </si>
  <si>
    <t>Bulk Event 65-70cm Roses - White - 100 Stems  </t>
  </si>
  <si>
    <t>Bulk Event 65-70cm Roses - Yellow - 100 Stems  </t>
  </si>
  <si>
    <t>Bulk Event 65-70cm Roses - Light Pink - 100 Stems  </t>
  </si>
  <si>
    <t>Bulk Event 65-70cm Roses - Hot Pink - 100 Stems  </t>
  </si>
  <si>
    <t>Bulk Event 65-70cm Roses - Orange - 100 Stems  </t>
  </si>
  <si>
    <t>Bulk Event 65-70cm Roses - Peach - 100 Stems  </t>
  </si>
  <si>
    <t>Roses - White Pink - 100 Stems  </t>
  </si>
  <si>
    <t>Roses - Bicolor Yellow Red - 100 Stems  </t>
  </si>
  <si>
    <t>Bulk Event 65-70cm Roses - Asst. Bicolor - 100 ct.  </t>
  </si>
  <si>
    <t>Bulk Hotel Roses - Asst. Color - 75 Stems  </t>
  </si>
  <si>
    <t>Bulk Hotel 75-80cm Roses - Red - 75 Stems  </t>
  </si>
  <si>
    <t>Bulk Hotel Premium 75-80cm Roses - Red - 75 Stems  </t>
  </si>
  <si>
    <t>Bulk Hotel 75-80cm Roses - White - 75 Stems  </t>
  </si>
  <si>
    <t>Bulk Hotel 75-80cm Roses - Yellow - 75 Stems  </t>
  </si>
  <si>
    <t>Bulk Hotel 75-80cm Roses - Light Pink - 75 Stems  </t>
  </si>
  <si>
    <t>Bulk Hotel 75-80cm Roses - Hot Pink - 75 Stems  </t>
  </si>
  <si>
    <t>Bulk Hotel 75-80cm Roses - Peach - 75 Stems  </t>
  </si>
  <si>
    <t>Roses - Bicolor White Pink- 75 Stems  </t>
  </si>
  <si>
    <t>Roses - Bicolor Yellow Red- 75 Stems  </t>
  </si>
  <si>
    <t>Bulk Hotel 75-80cm Roses - Asst. Bicolor- 75 ct.  </t>
  </si>
  <si>
    <t>RainBow Bright Day Bouquet  </t>
  </si>
  <si>
    <t>COMPLETE REC - YLW YELLOW  </t>
  </si>
  <si>
    <t>Orange Rose Centerpieces - Pk 10  </t>
  </si>
  <si>
    <t>Pink Rose Centerpieces - Pk 10  </t>
  </si>
  <si>
    <t>Red Rose Centerpieces - Pk 10  </t>
  </si>
  <si>
    <t>Roses - Rainbow - 100 Stems  </t>
  </si>
  <si>
    <t>Roses - Blue - 100 Stems  </t>
  </si>
  <si>
    <t>Roses - Purple - 100 Stems  </t>
  </si>
  <si>
    <t>Premium Assorted 70cm Hypericum - 120 Stems  </t>
  </si>
  <si>
    <t>Premium Hypericum - Pink - 120 Stems  </t>
  </si>
  <si>
    <t>Premium Hypericum - Burgundy - 120 Stems  </t>
  </si>
  <si>
    <t>Red Rose Petals - 5,000 pk.  </t>
  </si>
  <si>
    <t>White Rose Petals - 5,000 pk.  </t>
  </si>
  <si>
    <t>Pink Rose Petals - 5,000 pk.  </t>
  </si>
  <si>
    <t>Hot Pink Rose Petals - 5,000 pk.  </t>
  </si>
  <si>
    <t>Yellow Rose Petals - 5,000 pk.  </t>
  </si>
  <si>
    <t>Orange Rose Petals - 5,000 pk.  </t>
  </si>
  <si>
    <t>Peach Rose Petals - 5,000 pk.  </t>
  </si>
  <si>
    <t>Rainbow Rose Petals - 5,000 pk.  </t>
  </si>
  <si>
    <t>Red and White Rose Petals - 5,000 pk.  </t>
  </si>
  <si>
    <t>Red, White and Pink Rose Petals - 5,000 pk.  </t>
  </si>
  <si>
    <t>Red and Pink Rose Petals - 5,000 pk.  </t>
  </si>
  <si>
    <t>Red and Yellow Rose Petals - 5,000 pk.  </t>
  </si>
  <si>
    <t>Pink and White Rose Petals - 5,000 pk.  </t>
  </si>
  <si>
    <t>Bulk Cherry Brandy Roses - Pk 100  </t>
  </si>
  <si>
    <t>Roses - Circus - 100 Stems  </t>
  </si>
  <si>
    <t>Roses - Cool Water - 100 Stems  </t>
  </si>
  <si>
    <t>Bulk Dark Engagement Roses - Pk 100  </t>
  </si>
  <si>
    <t>Bulk Dejavu Roses - Pk 100  </t>
  </si>
  <si>
    <t>Roses - Farfalla - 100 Stems  </t>
  </si>
  <si>
    <t>Roses - Fiesta - 125 Stems  </t>
  </si>
  <si>
    <t>Bulk Freedom Roses - Pk 100  </t>
  </si>
  <si>
    <t>Roses - Geisha - 100 Stems  </t>
  </si>
  <si>
    <t>Bulk Green Tea Roses - Pk 100  </t>
  </si>
  <si>
    <t>Roses - High Magic Roses - 100 Stems  </t>
  </si>
  <si>
    <t>Roses - High Orange Roses - 100 Stems  </t>
  </si>
  <si>
    <t>Bulk Roses High Mora - 100 ct.  </t>
  </si>
  <si>
    <t>Bulk Hot Lady Roses - Pk 100  </t>
  </si>
  <si>
    <t>Bulk Roses Hot Merengue - 100 ct.  </t>
  </si>
  <si>
    <t>Bulk Kerio Roses - Pk 100  </t>
  </si>
  <si>
    <t>Roses - Konfetti - 100 Stems  </t>
  </si>
  <si>
    <t>Roses - Manitou - 100 Stems  </t>
  </si>
  <si>
    <t>Bulk Roses Moody Blue - 100 ct.  </t>
  </si>
  <si>
    <t>Bulk Movie Star Roses  </t>
  </si>
  <si>
    <t>Bulk Roses Nectarine - 100 ct.  </t>
  </si>
  <si>
    <t>Bulk Roses Opus - 100 ct.  </t>
  </si>
  <si>
    <t>Bulk Polar Star Roses - Pk 100  </t>
  </si>
  <si>
    <t>Roses - Purple Haze - 125 Stems  </t>
  </si>
  <si>
    <t>Bulk Sexy Red Roses - Pk 100  </t>
  </si>
  <si>
    <t>Bulk Sweet Akito Roses - Pk 100  </t>
  </si>
  <si>
    <t>Bulk Sweetness Roses - Pk 100  </t>
  </si>
  <si>
    <t>Roses - Tara - 100 Stems  </t>
  </si>
  <si>
    <t>Bulk Topaz Roses - Pk 100  </t>
  </si>
  <si>
    <t>Roses - Tropical Amazone - 100 Stems  </t>
  </si>
  <si>
    <t>Roses - Twilight - 100 Stems  </t>
  </si>
  <si>
    <t>Roses - Vendela Roses - 100 Stems  </t>
  </si>
  <si>
    <t>Bulk Voodoo Roses - Pk 100  </t>
  </si>
  <si>
    <t>Roses - White Dove - 100 Stems  </t>
  </si>
  <si>
    <t>Bulk Roses Wild Spirit - 100 ct.  </t>
  </si>
  <si>
    <t>Roses - Wimbledon - 125 Stems  </t>
  </si>
  <si>
    <t>Roses - Wow - 100 Stems  </t>
  </si>
  <si>
    <t>Bulk Design 55-60cm Roses - Black Magic - 125 Stem  </t>
  </si>
  <si>
    <t>Bulk Event 65-70cm Roses - Black Magic - 100 Stem  </t>
  </si>
  <si>
    <t>Roses - Blush - 100 Stems  </t>
  </si>
  <si>
    <t>Roses - Forever Young - 100 Stems  </t>
  </si>
  <si>
    <t>Roses - Freedom - 100 Stems  </t>
  </si>
  <si>
    <t>Roses - High and Yellow - 100 Stems  </t>
  </si>
  <si>
    <t>Roses - Imagination - 100 Stems  </t>
  </si>
  <si>
    <t>Roses - Mondial - 100 Stems  </t>
  </si>
  <si>
    <t>Roses - Movie Star - 100 Stems  </t>
  </si>
  <si>
    <t>Roses - Riviera - 100 Stems  </t>
  </si>
  <si>
    <t>Roses - Sweetness - 100 Stems  </t>
  </si>
  <si>
    <t>Roses - Topaz - 100 Stems  </t>
  </si>
  <si>
    <t>Roses - Vendela - 100 Stems  </t>
  </si>
  <si>
    <t>Premium Million Star Gypsophilia - 10 Bunches  </t>
  </si>
  <si>
    <t>Jumbo Hydrangeas - White - 12 Stems  </t>
  </si>
  <si>
    <t>Jumbo Hydrangeas - Blue - 12 Stems  </t>
  </si>
  <si>
    <t>Hydrangeas - Hulk - 12 Stems  </t>
  </si>
  <si>
    <t>Hydrangeas - Kiwi - 12 Stems  </t>
  </si>
  <si>
    <t>Hydrangeas - Antique Pink - 12 Stems  </t>
  </si>
  <si>
    <t>Baby Hydrangeas - Green - 40 Stems  </t>
  </si>
  <si>
    <t>Hydrangeas - Lime Green - 30 Stems  </t>
  </si>
  <si>
    <t>Hydrangeas - White - 30 Stems  </t>
  </si>
  <si>
    <t>Hydrangeas - Blue - 30 Stems  </t>
  </si>
  <si>
    <t>Hydrageas - Elite Lavender - 26 Stems  </t>
  </si>
  <si>
    <t>Hydrangeas - Shocking Blue - 26 Stems  </t>
  </si>
  <si>
    <t>Hydrangeas - Elite Purple - 26 Stems  </t>
  </si>
  <si>
    <t>Hydrangeas - Blue White - 26 Stems  </t>
  </si>
  <si>
    <t>Hydrangeas - Black - 26 Stems  </t>
  </si>
  <si>
    <t>Hydrangeas - Hot Pink - 26 Stems  </t>
  </si>
  <si>
    <t>Hydrangeas - Lavender - 26 Stems  </t>
  </si>
  <si>
    <t>Hydrangeas - Lilac - 26 Stems  </t>
  </si>
  <si>
    <t>Hydrangeas - Orange - 26 Stems  </t>
  </si>
  <si>
    <t>Hydrangeas - Purple - 26 Stems  </t>
  </si>
  <si>
    <t>Hydrangeas - Red - 26 Stems  </t>
  </si>
  <si>
    <t>Hydrangeas - Yellow - 26 Stems  </t>
  </si>
  <si>
    <t>1/2 White 1/2 Blue Hydrangea Petals - 16 Pk.  </t>
  </si>
  <si>
    <t>1/2 White 1/2 Blue Hydrangea Petals - 26 Pk.  </t>
  </si>
  <si>
    <t>Blue Hydrangea Petals - 26 Pk.  </t>
  </si>
  <si>
    <t>White Hydrangea Petals - 16 Pk.  </t>
  </si>
  <si>
    <t>White Hydrangea Petals - 26 Pk.  </t>
  </si>
  <si>
    <t>Dazzling Daisies Mixed Bouquet - 15 Stems - 10 pk.  </t>
  </si>
  <si>
    <t>Dazzling Daisies Mixed Bouquet - 24 Stems - 5 pk.  </t>
  </si>
  <si>
    <t>Patriotic 15 Stem Mixed Bouquets - 10 pk.  </t>
  </si>
  <si>
    <t>Patriotic 24 Stem Mixed Bouquet - 5 pk.  </t>
  </si>
  <si>
    <t>Pretty in Pink 15 Stem Mixed Bouquet - 10 pk.  </t>
  </si>
  <si>
    <t>Pretty-in-Pink 24 Stem Mixed Bouquet - 5 pk.  </t>
  </si>
  <si>
    <t>Simply White Mixed Bouquet 15 Stem- 8 pk.  </t>
  </si>
  <si>
    <t>Simply White Mixed Bouquet - 24 stems - 4 pk.  </t>
  </si>
  <si>
    <t>Spring Mixed Bouquet - 15 Stems - 8 pk.  </t>
  </si>
  <si>
    <t>Spring Mixed Bouquet - 24 Stems - 5 pk.  </t>
  </si>
  <si>
    <t>Subtle Elegance Mixed Bouquets - 15-Stem - 8 pk.  </t>
  </si>
  <si>
    <t>Subtle Elegance 24 Stem Mixed Bouquets - 4 pk.  </t>
  </si>
  <si>
    <t>Summer Splash Mixed Bouquet - 15 Stems - 10 pk.  </t>
  </si>
  <si>
    <t>Summer Splash Mixed Bouquet - 24 Stems - 5 pk.  </t>
  </si>
  <si>
    <t>Sweet Candy Mixed Bouquet - 15 Stems - 8 pk.  </t>
  </si>
  <si>
    <t>Sweet Candy Mixed Bouquet - 24 Stems - 5 pk.  </t>
  </si>
  <si>
    <t>Serenity Mixed Bouquet - 10 pk.  </t>
  </si>
  <si>
    <t>Serenity Mixed Bouquet - 7 pk.  </t>
  </si>
  <si>
    <t>Ocean Breeze Mixed Bouquet - 10 pk.  </t>
  </si>
  <si>
    <t>Ocean Breeze Mixed Bouquet - 7 pk.  </t>
  </si>
  <si>
    <t>Sun Rising Mixed Bouquet - 10 pk.  </t>
  </si>
  <si>
    <t>Sun Rising Mixed Bouquet - 7 pk.  </t>
  </si>
  <si>
    <t>Autumn Glory Mixed Bouquet - 10 pk.  </t>
  </si>
  <si>
    <t>Autumn Glory Mixed Bouquet - 7 pk.  </t>
  </si>
  <si>
    <t>Fall Harvest Mixed Bouquet - 10 pk.  </t>
  </si>
  <si>
    <t>Fall Harvest Mixed Bouquet - 7 pk.  </t>
  </si>
  <si>
    <t>Pumpkin Patch Mixed Bouquet - 10 pk.  </t>
  </si>
  <si>
    <t>Pumpkin Patch Mixed Bouquet - 7 pk.  </t>
  </si>
  <si>
    <t>Sunshine Mixed Bouquet - 10 pk.  </t>
  </si>
  <si>
    <t>Sunshine Mixed Bouquet - 7 pk.  </t>
  </si>
  <si>
    <t>Tea Time Mixed Bouquet - 10 pk.  </t>
  </si>
  <si>
    <t>Tea Time Mixed Bouquet - 7 pk.  </t>
  </si>
  <si>
    <t>Sunny Daze Mixed Bouquet - 10 pk.  </t>
  </si>
  <si>
    <t>Sunny Daze Mixed Bouquet - 7 pk.  </t>
  </si>
  <si>
    <t>Lovely Lavender Mixed Bouquet - 10 pk.  </t>
  </si>
  <si>
    <t>Lovely Lavender Mixed Bouquet - 7 pk.  </t>
  </si>
  <si>
    <t>Golden Periwinkle Mixed Bouquet - 10 pk.  </t>
  </si>
  <si>
    <t>Golden Periwinkle Mixed Bouquet - 7 pk.  </t>
  </si>
  <si>
    <t>Mini Calla Lily - Pink - 100 Stems  </t>
  </si>
  <si>
    <t>Mini Calla Lily - Lavender - 100 Stems  </t>
  </si>
  <si>
    <t>Mini Calla Lily - Red - 100 Stems  </t>
  </si>
  <si>
    <t>Mini Calla Lily - Orange - 100 Stems  </t>
  </si>
  <si>
    <t>Mini Calla Lily - Picasso - 100 Stems  </t>
  </si>
  <si>
    <t>Mini Calla Lily - Yellow - 100 Stems  </t>
  </si>
  <si>
    <t>Do It Yourself Celebrations - Red Roses  </t>
  </si>
  <si>
    <t>Do It Yourself Celebrations - White Roses  </t>
  </si>
  <si>
    <t>Do It Yourself Celebrations - Yellow Roses  </t>
  </si>
  <si>
    <t>Boughs of Joy Swag Holiday Decoration - 10 pk.  </t>
  </si>
  <si>
    <t>Candy Cane Wreath Holiday Decoration - 2 pk.  </t>
  </si>
  <si>
    <t>Christmas Garlands  </t>
  </si>
  <si>
    <t>Christmas Gather-Ring Holiday Decoration - 2 pk.  </t>
  </si>
  <si>
    <t>Combo Christmas Bunches - 5 pk.  </t>
  </si>
  <si>
    <t>Deluxe Candle Ring Holiday Decoration - 6 pk.  </t>
  </si>
  <si>
    <t>Deluxe Mixed Wreath Gift Box  </t>
  </si>
  <si>
    <t>Deluxe Mixed Wreaths  </t>
  </si>
  <si>
    <t>Drop-In - Holiday Greens - 5 Bunches  </t>
  </si>
  <si>
    <t>Fresh and lovely Decorated Boxwood Trees  </t>
  </si>
  <si>
    <t>Green Holly - 5 Pack  </t>
  </si>
  <si>
    <t>Mixed Evergreen Assortment  </t>
  </si>
  <si>
    <t>Novelty "Greens Drop-in" Holiday Bouquets  </t>
  </si>
  <si>
    <t>Picked Pine Cones - 100 Pack  </t>
  </si>
  <si>
    <t>Premium Evergreen Bouquet - 5 pack  </t>
  </si>
  <si>
    <t>Sleigh Ride Holiday Decoration Arrangement  </t>
  </si>
  <si>
    <t>Sugar Pine Cones - 30 Pack  </t>
  </si>
  <si>
    <t>Sympathy - Mixed Greens - 8 bunches  </t>
  </si>
  <si>
    <t>Variegated Holly - 5 pack  </t>
  </si>
  <si>
    <t>Wedding/Prom - Mixed Greens - 8 bunches  </t>
  </si>
  <si>
    <t>ONLINE NAME</t>
  </si>
  <si>
    <t>BQT</t>
  </si>
  <si>
    <t>BULK</t>
  </si>
  <si>
    <t>40 cm</t>
  </si>
  <si>
    <t>70 cm</t>
  </si>
  <si>
    <t>n/a</t>
  </si>
  <si>
    <t>Jumbo</t>
  </si>
  <si>
    <t>Mini</t>
  </si>
  <si>
    <t>Select</t>
  </si>
  <si>
    <t>50 cm</t>
  </si>
  <si>
    <t>40 - 50 cm</t>
  </si>
  <si>
    <t>Roses</t>
  </si>
  <si>
    <t>Yellow</t>
  </si>
  <si>
    <t>Hot Pink</t>
  </si>
  <si>
    <t>Bicolor Hot Pink</t>
  </si>
  <si>
    <t>Bi-color</t>
  </si>
  <si>
    <t>GREEN</t>
  </si>
  <si>
    <t>4-4.5 in</t>
  </si>
  <si>
    <t>Open Cut</t>
  </si>
  <si>
    <t>4 blooms minimum per stem</t>
  </si>
  <si>
    <t>N/A</t>
  </si>
  <si>
    <t>6 in</t>
  </si>
  <si>
    <t>5.5+ in</t>
  </si>
  <si>
    <t>5 in</t>
  </si>
  <si>
    <t>Qtr</t>
  </si>
  <si>
    <t>SB</t>
  </si>
  <si>
    <t>PG</t>
  </si>
  <si>
    <t>Hlf</t>
  </si>
  <si>
    <t>EB</t>
  </si>
  <si>
    <t>ROSES</t>
  </si>
  <si>
    <t>HYPERICUM</t>
  </si>
  <si>
    <t>HYDRANGEA</t>
  </si>
  <si>
    <t>CARNATION</t>
  </si>
  <si>
    <t>MINI CARNATION</t>
  </si>
  <si>
    <t>AMERICANO 2</t>
  </si>
  <si>
    <t>AMERICANO 2.5</t>
  </si>
  <si>
    <t>REGULAR CUT</t>
  </si>
  <si>
    <t>SELECT</t>
  </si>
  <si>
    <t>1000 ROSE PETALS APROX. PER BAG</t>
  </si>
  <si>
    <t>650 HYDRANGEA PETALS APROX. PER BAG</t>
  </si>
  <si>
    <t>WEDDING</t>
  </si>
  <si>
    <t>Fiesta</t>
  </si>
  <si>
    <t>Blush</t>
  </si>
  <si>
    <t>VENDELA, TIBET, POLAR STAR, BLIZZAR, ANASTASIA, POLO</t>
  </si>
  <si>
    <t>TARA, AL.GOLD, GOSTRIKE, VOODOO, WOW, ORANGE UNIQUE, MIRACLE,GREEN TEA, LIMBO, JADE</t>
  </si>
  <si>
    <t>Bulk</t>
  </si>
  <si>
    <t>Kerio</t>
  </si>
  <si>
    <t>Dark Engagement</t>
  </si>
  <si>
    <t>25 Roses Bulk (Solid Variety Box)</t>
  </si>
  <si>
    <t>UPC</t>
  </si>
  <si>
    <t>RO60DARKENGAGEMENT</t>
  </si>
  <si>
    <t>RO60KERIO</t>
  </si>
  <si>
    <t>8-15177-01323</t>
  </si>
  <si>
    <t>RO60KONFETTI</t>
  </si>
  <si>
    <t>8-15177-00235</t>
  </si>
  <si>
    <t>8-15177-00236</t>
  </si>
  <si>
    <t>RO50GEISHA</t>
  </si>
  <si>
    <t>RO90BLUSH100</t>
  </si>
  <si>
    <t>RO40FIESTA125</t>
  </si>
  <si>
    <t>P51</t>
  </si>
  <si>
    <t>8-15177-50051</t>
  </si>
  <si>
    <t>P38.2B</t>
  </si>
  <si>
    <t>8-15177-50382</t>
  </si>
  <si>
    <t>PG10</t>
  </si>
  <si>
    <t>8-15177-55010</t>
  </si>
  <si>
    <t>P95</t>
  </si>
  <si>
    <t>8-15177-50095</t>
  </si>
  <si>
    <t>P84</t>
  </si>
  <si>
    <t>W72</t>
  </si>
  <si>
    <t>8-15177-50072</t>
  </si>
  <si>
    <t>M15</t>
  </si>
  <si>
    <t>8-15177-50115</t>
  </si>
  <si>
    <t>P12.15B</t>
  </si>
  <si>
    <t>8-15177-50123</t>
  </si>
  <si>
    <t>P132.3</t>
  </si>
  <si>
    <t>8-15177-51323</t>
  </si>
  <si>
    <t>H10</t>
  </si>
  <si>
    <t>8-15177-50110</t>
  </si>
  <si>
    <t>H50</t>
  </si>
  <si>
    <t>8-15177-50140</t>
  </si>
  <si>
    <t>8-15177-00103</t>
  </si>
  <si>
    <t>Bc Yellow - Red</t>
  </si>
  <si>
    <t>Delivered Cost</t>
  </si>
  <si>
    <t>60 cm</t>
  </si>
  <si>
    <t>Vendor Stock #</t>
  </si>
  <si>
    <t>Name</t>
  </si>
  <si>
    <t>Antique Green Jumbo Hydrangeas Combo  </t>
  </si>
  <si>
    <t>Blue Hydrangeas Combo  </t>
  </si>
  <si>
    <t>Blue Jumbo Hydrangeas Combo  </t>
  </si>
  <si>
    <t>Do It Yourself Red Roses – 100 pk.  </t>
  </si>
  <si>
    <t>Do It Yourself White Roses – 100 pk.  </t>
  </si>
  <si>
    <t>Florverde Carnations Hot Pink - 200 Stems  </t>
  </si>
  <si>
    <t>Florverde Pink Carnations - 200 Stems  </t>
  </si>
  <si>
    <t>Florverde Red Carnations -200 Stems  </t>
  </si>
  <si>
    <t>Florverde Red Mini Carnations - 200 Stems  </t>
  </si>
  <si>
    <t>Florverde Seasonal Mini Carnations PK- 200 Stems  </t>
  </si>
  <si>
    <t>Florverde Burgundy Mini Carnations - 200 Stems  </t>
  </si>
  <si>
    <t>Hot Pink Rose and Petal Combo Box - 75 stems  </t>
  </si>
  <si>
    <t>Hulk Jumbo Hydrangeas Combo  </t>
  </si>
  <si>
    <t>Kiwi Jumbo Hydrangeas Combo  </t>
  </si>
  <si>
    <t>Lavender Rose and Petal Combo Box – 75 pk.  </t>
  </si>
  <si>
    <t>Light Pink Rose and Petal Combo Box – 75 pk.  </t>
  </si>
  <si>
    <t>Lime Green Hydrangeas Combo  </t>
  </si>
  <si>
    <t>Orange Rose and Petal Combo Box – 75 pk.  </t>
  </si>
  <si>
    <t>Personal Gift Red Rose Bouquet - 24 Stems - 50cm  </t>
  </si>
  <si>
    <t>Red Rose and Petal Combo Box – 75 pk.  </t>
  </si>
  <si>
    <t>Red/Pink/White Rose Bouquet - 24 Stems - 50cm  </t>
  </si>
  <si>
    <t>White Hydrangeas Combo  </t>
  </si>
  <si>
    <t>White Jumbo Hydrangeas Combo  </t>
  </si>
  <si>
    <t>White Rose and Petal Combo Box – 75 pk.  </t>
  </si>
  <si>
    <t>Yellow Rose and Petal Combo Box – 75 pk.  </t>
  </si>
  <si>
    <t>250 GR</t>
  </si>
  <si>
    <t>90 cm</t>
  </si>
  <si>
    <t>Hot Pink and White Rose and Petal Combo Box – 75 pk.  </t>
  </si>
  <si>
    <t>Red and White Rose and Petal Combo Box – 75 pk.  </t>
  </si>
  <si>
    <t>Geisha</t>
  </si>
  <si>
    <t>Prodcucto</t>
  </si>
  <si>
    <t>Qty</t>
  </si>
  <si>
    <t>Unit Price</t>
  </si>
  <si>
    <t>Total Price</t>
  </si>
  <si>
    <t>Clear Sleeve</t>
  </si>
  <si>
    <t>Food 10 grs</t>
  </si>
  <si>
    <t>Fillers</t>
  </si>
  <si>
    <t>Greens</t>
  </si>
  <si>
    <t>COSTO DEL BUNCH</t>
  </si>
  <si>
    <t>Rosas 50 cm</t>
  </si>
  <si>
    <t>BOX QBX</t>
  </si>
  <si>
    <t>Rosas 60 cm</t>
  </si>
  <si>
    <t>Rosas 40 cm</t>
  </si>
  <si>
    <t>Deco Wrap</t>
  </si>
  <si>
    <t>Fillers/Hypericum</t>
  </si>
  <si>
    <t>Deco Wrap Yellow</t>
  </si>
  <si>
    <r>
      <t xml:space="preserve">Rosas 40 cm </t>
    </r>
    <r>
      <rPr>
        <sz val="11"/>
        <color indexed="10"/>
        <rFont val="Calibri"/>
        <family val="2"/>
      </rPr>
      <t>(rainbow Bright)</t>
    </r>
  </si>
  <si>
    <t>BOX PG</t>
  </si>
  <si>
    <t>VASE</t>
  </si>
  <si>
    <t>QBX</t>
  </si>
  <si>
    <t>Red and Yellow Rose Petals - 5,000 pk.</t>
  </si>
  <si>
    <t>Red, White and Pink Rose Petals - 5,000 pk.</t>
  </si>
  <si>
    <t>Rainbow Rose Petals - 5,000 pk.</t>
  </si>
  <si>
    <t>Peach Rose Petals - 5,000 pk.</t>
  </si>
  <si>
    <t>Orange Rose Petals - 5,000 pk.</t>
  </si>
  <si>
    <t>Red Rose Petals - 5,000 pk.</t>
  </si>
  <si>
    <t>LILI GRASS</t>
  </si>
  <si>
    <t>Pink and White Rose Petals - 5,000 pk.</t>
  </si>
  <si>
    <t>RUSCUS</t>
  </si>
  <si>
    <t>Red and White Rose Petals - 5,000 pk.</t>
  </si>
  <si>
    <t>ROSAS</t>
  </si>
  <si>
    <t>Hot Pink Rose Petals - 5,000 pk.</t>
  </si>
  <si>
    <t>ECUADOR</t>
  </si>
  <si>
    <t>COSTO MIA</t>
  </si>
  <si>
    <t>unidad</t>
  </si>
  <si>
    <t>#</t>
  </si>
  <si>
    <t>TOTAL</t>
  </si>
  <si>
    <t>PRECIO UN</t>
  </si>
  <si>
    <t>PACK</t>
  </si>
  <si>
    <t>CAJA</t>
  </si>
  <si>
    <t>PETALOS</t>
  </si>
  <si>
    <t>INBLOOM 2080</t>
  </si>
  <si>
    <t>PRECIO DEVENTA SUGERIDO</t>
  </si>
  <si>
    <t>margen neto</t>
  </si>
  <si>
    <t>precio venta SAMS</t>
  </si>
  <si>
    <t>flete fedex</t>
  </si>
  <si>
    <t>precio venta SPACE</t>
  </si>
  <si>
    <t>costo total</t>
  </si>
  <si>
    <t>precio compra finca</t>
  </si>
  <si>
    <t>SAMS</t>
  </si>
  <si>
    <t>tarjeta</t>
  </si>
  <si>
    <t>CINTA TUL BLANCA, PEACH, O BEIGE</t>
  </si>
  <si>
    <t>FUNDAS</t>
  </si>
  <si>
    <t>FLORAL TAPE</t>
  </si>
  <si>
    <t>ALAMBRES</t>
  </si>
  <si>
    <t>OASIS TAPE</t>
  </si>
  <si>
    <t>AMARRES PLASTICOS</t>
  </si>
  <si>
    <t>ALFILERES</t>
  </si>
  <si>
    <t>DIY CELEBRATONS KIT PARA SAMS</t>
  </si>
  <si>
    <t>upc</t>
  </si>
  <si>
    <t>Price</t>
  </si>
  <si>
    <t>Petals</t>
  </si>
  <si>
    <t>Total Cost</t>
  </si>
  <si>
    <t>COMBO BOXES (RED &amp; PETALS)</t>
  </si>
  <si>
    <t>LABOR DELAFLOR</t>
  </si>
  <si>
    <t>FREIGHT QUITO-MIAMI</t>
  </si>
  <si>
    <t>SUBTOTAL</t>
  </si>
  <si>
    <t>SPECIAL BOX COST</t>
  </si>
  <si>
    <t>DELAFLOR WEDDING COLLECTIONS</t>
  </si>
  <si>
    <t>DELAFLOR CENTERPIECES</t>
  </si>
  <si>
    <t>VOODOOO</t>
  </si>
  <si>
    <t>CIRCUS</t>
  </si>
  <si>
    <t>KONFETTY</t>
  </si>
  <si>
    <t>Pics</t>
  </si>
  <si>
    <t>Item Code</t>
  </si>
  <si>
    <t>UPC #</t>
  </si>
  <si>
    <t>Item #</t>
  </si>
  <si>
    <t>PRODUCT</t>
  </si>
  <si>
    <t>BUNCHES PER CASE</t>
  </si>
  <si>
    <t>STEMS PER BUN</t>
  </si>
  <si>
    <t>STEMS PER CASE</t>
  </si>
  <si>
    <t>BX DIM</t>
  </si>
  <si>
    <t>BX WEIGHT</t>
  </si>
  <si>
    <t>Chargable FDX weight</t>
  </si>
  <si>
    <t>COST for one bunch</t>
  </si>
  <si>
    <t>Signature Cost</t>
  </si>
  <si>
    <t>Sam's Cost</t>
  </si>
  <si>
    <t>FOB MIA</t>
  </si>
  <si>
    <t>Bouquet</t>
  </si>
  <si>
    <t>Everyday Greens Drop-In® Large Bouquet</t>
  </si>
  <si>
    <t>Assorted Bouquet</t>
  </si>
  <si>
    <t>12 to 15</t>
  </si>
  <si>
    <t>30x14x5</t>
  </si>
  <si>
    <t>Bulk Greens</t>
  </si>
  <si>
    <t>Designer Mix Box</t>
  </si>
  <si>
    <t>Varies</t>
  </si>
  <si>
    <t>30x18x7</t>
  </si>
  <si>
    <t>Wedding /Prom Box</t>
  </si>
  <si>
    <t>Sympathy Greens Mix Box</t>
  </si>
  <si>
    <t>Garland</t>
  </si>
  <si>
    <t xml:space="preserve">Assorted Seasonal Greens </t>
  </si>
  <si>
    <t>P74.3D</t>
  </si>
  <si>
    <t>8-15177-50743</t>
  </si>
  <si>
    <t>Premium Deluxe Evergreen Bouquet</t>
  </si>
  <si>
    <t>10 to 12</t>
  </si>
  <si>
    <t>Christmas Drop-In® Bouquet Large</t>
  </si>
  <si>
    <t>8-15177-51329</t>
  </si>
  <si>
    <t>Novelty "Greens Drop-In"® Bouquet Chrismas</t>
  </si>
  <si>
    <t>Green Holly 5Lbs</t>
  </si>
  <si>
    <t>5 lbs Green Holly</t>
  </si>
  <si>
    <t>27x14x7</t>
  </si>
  <si>
    <t>Variegated Holly 5Lbs</t>
  </si>
  <si>
    <t>5 lbs -Variegated Holly</t>
  </si>
  <si>
    <t>20x14x7</t>
  </si>
  <si>
    <t>M80</t>
  </si>
  <si>
    <t>8-15177-50100</t>
  </si>
  <si>
    <t>Picked Pine Cones</t>
  </si>
  <si>
    <t>M95</t>
  </si>
  <si>
    <t>8-15177-50195</t>
  </si>
  <si>
    <t>Sugar Pine Cones</t>
  </si>
  <si>
    <t>28x14x11</t>
  </si>
  <si>
    <t xml:space="preserve">Deluxe Candle Rings </t>
  </si>
  <si>
    <t>Noble Fir and Cedar</t>
  </si>
  <si>
    <t>Candy Cane - Boxed</t>
  </si>
  <si>
    <t xml:space="preserve">Mixed Evergreens </t>
  </si>
  <si>
    <t>10 lbs - Pines, Cedars, Firs</t>
  </si>
  <si>
    <t xml:space="preserve">Mixed Christmas Garland - Boxed </t>
  </si>
  <si>
    <t>15 ft. - Douglas Fir and Cedar</t>
  </si>
  <si>
    <t>Arrangement</t>
  </si>
  <si>
    <t>Sleigh Ride</t>
  </si>
  <si>
    <t>Assorted Greens</t>
  </si>
  <si>
    <t>26x13x18</t>
  </si>
  <si>
    <t>Christmas Gather-Ring</t>
  </si>
  <si>
    <t>M30</t>
  </si>
  <si>
    <t>8-15177-50030</t>
  </si>
  <si>
    <t>Combo Christmas Bunches</t>
  </si>
  <si>
    <t>Pine, Cedar, Firs</t>
  </si>
  <si>
    <t>28x20x13</t>
  </si>
  <si>
    <t>W71GB</t>
  </si>
  <si>
    <t>8-15177-50071</t>
  </si>
  <si>
    <t>Decorated Mixed Wreath 22"with  Cones</t>
  </si>
  <si>
    <t xml:space="preserve">Noble Fir </t>
  </si>
  <si>
    <t>24x24x16</t>
  </si>
  <si>
    <t>Mixed Wreath with Cones 24" - Boxed</t>
  </si>
  <si>
    <t>24x24x12</t>
  </si>
  <si>
    <t>8-158177-50084</t>
  </si>
  <si>
    <t>Boughs of Joy Swag</t>
  </si>
  <si>
    <t>Pines,Cedar, Firs</t>
  </si>
  <si>
    <t>P70</t>
  </si>
  <si>
    <t>8-158177-50070</t>
  </si>
  <si>
    <t>Decorated Boxwood Tree</t>
  </si>
  <si>
    <t>Boxwood</t>
  </si>
  <si>
    <t>24x10x10</t>
  </si>
  <si>
    <t xml:space="preserve"> HYDRANGEA PAINTED VALENTINE'S DAY</t>
  </si>
  <si>
    <t>7 WHITE,7 RED, 6 PINK, 6 HOT PINK</t>
  </si>
  <si>
    <t>HYDRANGEA PAINTED MOTHER'S DAY</t>
  </si>
  <si>
    <t>6 WHITE, 5 YELLOW, 5 LIGHT PINK, 5 LAVANDER, 5 HOT PINK</t>
  </si>
  <si>
    <t>HYDRANGEA PAINTED SPRING</t>
  </si>
  <si>
    <t>5 YELLOW, 5 LIGHT PINK, 4 LEMON GREEN, 4 LIGHT BLUE, 4 LAVANDER, 4 PEACH</t>
  </si>
  <si>
    <t>HYDRANGEA PAINTED FALL</t>
  </si>
  <si>
    <t>7 YELLOW FALL, 7 ORANGE, 6 RED, 6 PEACH</t>
  </si>
  <si>
    <t>HYDRANGEA PAINTED HALLOWEEN</t>
  </si>
  <si>
    <t>13 ORANGE , 13 BLACK</t>
  </si>
  <si>
    <t>9X-MAS GREEN,  9 RED, 9 WHITE</t>
  </si>
  <si>
    <t>HYDRANGEA PAINTED SUMMER COLORS</t>
  </si>
  <si>
    <t>4 LEMON GREEN, 4 BLUEBERRY, 4 MAGENTA, 4 YELLOW, 4 RED,  3 DARK BLUE, 3 ORANGE</t>
  </si>
  <si>
    <t>HYDRANGEA PAINTED PASTEL</t>
  </si>
  <si>
    <t>PASTEL ASST.</t>
  </si>
  <si>
    <t>7 WHITE, 7 AQUA LIGHT, 6 PEACH, 6 YELLOW</t>
  </si>
  <si>
    <t>HYDRANGEA PAINTED PATRIOTIC</t>
  </si>
  <si>
    <t>PATRIOTIC ASST.</t>
  </si>
  <si>
    <t>9 WHITE, 9 RED, 8 DARK BLUE</t>
  </si>
  <si>
    <t>HYDRANGEA REGULAR PAINTED ASSORTMENT</t>
  </si>
  <si>
    <t>ASSORTED</t>
  </si>
  <si>
    <t>4 WHITE, 4 NATURAL BLUE, 3 ORANGE,3 YELLOW,3 GREEN,3 PINK,3 LIGHT AQUA,3 RED</t>
  </si>
  <si>
    <t>HYDRANGEA NOVELTY PAINTED ASSORTMENT</t>
  </si>
  <si>
    <t>5 LEMON GREEN, 5 BLUEBERRY, 4 MAGENTA,4 PEACH,4 PURPLE,4 AQUA</t>
  </si>
  <si>
    <t>COMBO NATURAL ASSORTMENT</t>
  </si>
  <si>
    <t>10 NATURA WHITE, 10 NATURAL BLUE, 10 MINI GREEN</t>
  </si>
  <si>
    <t>HYDCBWH20  </t>
  </si>
  <si>
    <t>COMBO NATURAL WHITE</t>
  </si>
  <si>
    <t>WHITE</t>
  </si>
  <si>
    <t>6 JUMBO WHITE, 14 NATUTAL WHITE SS</t>
  </si>
  <si>
    <t>COMBO NATURAL BLUE</t>
  </si>
  <si>
    <t>BLUE</t>
  </si>
  <si>
    <t>6 JUMBO BLUE, 14 NATURAL BLUE SS</t>
  </si>
  <si>
    <t>COMBO JUMBO ASSORTMENT</t>
  </si>
  <si>
    <t>ASSORTED ANTIQUE</t>
  </si>
  <si>
    <t>4 JUMBO WHITE, 4 JUMBO BLUE,  4KIWI</t>
  </si>
  <si>
    <t>COMBO ANTIQUE ASSORTMENT</t>
  </si>
  <si>
    <t>3 ANTIQUE GREEN, 3 ANTIQUE PINK, 3 ANTIQUE RED, 3 ANTIQUE BLUE</t>
  </si>
  <si>
    <t>LIGHT AQUA</t>
  </si>
  <si>
    <t>AQUAMARINE</t>
  </si>
  <si>
    <t>LIGHT BLUE</t>
  </si>
  <si>
    <t>DARK BLUE</t>
  </si>
  <si>
    <t>DARK PURPLE</t>
  </si>
  <si>
    <t>BLUEBERRY</t>
  </si>
  <si>
    <t>LIGHT PINK</t>
  </si>
  <si>
    <t>MAGENTA</t>
  </si>
  <si>
    <t>YELLOW</t>
  </si>
  <si>
    <t>PEACH</t>
  </si>
  <si>
    <t>LEMON GREEN</t>
  </si>
  <si>
    <t>PARTY</t>
  </si>
  <si>
    <t>ANTIQUE RED</t>
  </si>
  <si>
    <t>RAINBOW</t>
  </si>
  <si>
    <t>10 STEMS RUSCUS</t>
  </si>
  <si>
    <t>HOT PINK</t>
  </si>
  <si>
    <t>PINK</t>
  </si>
  <si>
    <t>GOLD</t>
  </si>
  <si>
    <t>PASTEL PURPLE</t>
  </si>
  <si>
    <t>PASTEL ORANGE</t>
  </si>
  <si>
    <t>SILVER</t>
  </si>
  <si>
    <t>PASTEL BLUE</t>
  </si>
  <si>
    <t>PASTEL GREEN</t>
  </si>
  <si>
    <t>RED</t>
  </si>
  <si>
    <t>PASTEL VIOLET</t>
  </si>
  <si>
    <t>ORANGE</t>
  </si>
  <si>
    <t>KELLY GREEN</t>
  </si>
  <si>
    <t>BLACK</t>
  </si>
  <si>
    <t>RUSCUS PAINTED FALL</t>
  </si>
  <si>
    <t>20 YELLOW, 20GOLD, 20 RED, 20 ORANGE, 20 KELLY GREEN, 20 SILVER</t>
  </si>
  <si>
    <t>RUSCUS PAINTED CHRISTMAS</t>
  </si>
  <si>
    <t>20 WHITE, 20 GOLD, 20 SILVER, 20 RED, 20 KELLY GREEN, 20 LIME  GREEN</t>
  </si>
  <si>
    <t>20 HOT PINK, 20 MAGENTA, 20 AQUA, 20 YELLOW, 20 BLUE, 20 ORANGE</t>
  </si>
  <si>
    <t>RUSCUS PAINTED PASTEL</t>
  </si>
  <si>
    <t>20 PASTEL PURPLE, 20 PASTEL BLUE, 20 PASTEL ORANGE, 20 PASTEL LIME GREEN, 20 PINK, 20 WHITE</t>
  </si>
  <si>
    <t>RUSCUS PAINTED METALIC</t>
  </si>
  <si>
    <t>60 SILVER, 60 GOLD</t>
  </si>
  <si>
    <t>1 STEM MINI CALLA DOUBLE</t>
  </si>
  <si>
    <t>RED - WHITE</t>
  </si>
  <si>
    <t>PURPLE - PINK</t>
  </si>
  <si>
    <t>PINK - WHITE</t>
  </si>
  <si>
    <t>LAVENDER - WHITE</t>
  </si>
  <si>
    <t>PURPLE</t>
  </si>
  <si>
    <t>ROSE WHITE GLITTER TORNASOL</t>
  </si>
  <si>
    <t>40.95 X 9.84 X 4.92</t>
  </si>
  <si>
    <t>ROSE WHITE GLITTER SILVER</t>
  </si>
  <si>
    <t>ROSE WHITE GLITTER GOLD</t>
  </si>
  <si>
    <t>ROSE RED GLITTER SILVER</t>
  </si>
  <si>
    <t>RED - SILVER</t>
  </si>
  <si>
    <t>ROSE RED GLITTER GOLD</t>
  </si>
  <si>
    <t>RED - GOLD</t>
  </si>
  <si>
    <t>ROSE TINTED BLUE/WHT</t>
  </si>
  <si>
    <t>ROSE TINTED GRN/WHT</t>
  </si>
  <si>
    <t>GREEN - WHITE</t>
  </si>
  <si>
    <t>ROSE TINTED YLW/WHT</t>
  </si>
  <si>
    <t>ROSE TINTED ORG/WHT</t>
  </si>
  <si>
    <t>ORANGE - WHITE</t>
  </si>
  <si>
    <t>ROSE TINTED PUR/WHT</t>
  </si>
  <si>
    <t>PURPLE - WHITE</t>
  </si>
  <si>
    <t>ROSE TINTED RED/WHT</t>
  </si>
  <si>
    <t>ROSE TINTED TURQUOISE</t>
  </si>
  <si>
    <t>SPIDER PAINTED WHITE/PURPLE</t>
  </si>
  <si>
    <t>SPIDER PAINTED WHITE/BLUE</t>
  </si>
  <si>
    <t>SPIDER PAINTED WHITE/ORANGE</t>
  </si>
  <si>
    <t>SPIDER PAINTED WHITE/RED</t>
  </si>
  <si>
    <t>SPIDER PAINTED WHITE/BROWN</t>
  </si>
  <si>
    <t>SPIDER PAINTED WHITE/LILA</t>
  </si>
  <si>
    <t>SPIDER PAINTED WHITE/HOT PINK</t>
  </si>
  <si>
    <t>SPIDER PAINTED WHITE/BLACK</t>
  </si>
  <si>
    <t>SPIDER PAINTED YELLOW/BLUE</t>
  </si>
  <si>
    <t>SPIDER PAINTED YELLOW/BROWN</t>
  </si>
  <si>
    <t>SPIDER PAINTED PINK/BLUE</t>
  </si>
  <si>
    <t>PINK - BLUE</t>
  </si>
  <si>
    <t>SPIDER PAINTED PEACH/BROWN</t>
  </si>
  <si>
    <t>SPIDER PAINTED WHITE/PINK</t>
  </si>
  <si>
    <t>SPIDER PAINTED WHITE/LIGHT BLUE</t>
  </si>
  <si>
    <t>SPIDER PAINTED TEAL BLUE</t>
  </si>
  <si>
    <t>TEAL BLUE</t>
  </si>
  <si>
    <t>SPIDER PAINTED  RED</t>
  </si>
  <si>
    <t>SPIDER PAINTED  HOT PINK</t>
  </si>
  <si>
    <t>SPIDER PAINTED  KELLY GREEN</t>
  </si>
  <si>
    <t>SPIDER PAINTED  ORANGE</t>
  </si>
  <si>
    <t>SPIDER PAINTED  BROWN</t>
  </si>
  <si>
    <t>BROWN</t>
  </si>
  <si>
    <t>SPIDER PAINTED  BLUE PATRIOTIC</t>
  </si>
  <si>
    <t>BLUE PATRIOTIC</t>
  </si>
  <si>
    <t>SPIDER PAINTED  YELLOW</t>
  </si>
  <si>
    <t>SPIDER PAINTED MAGENTA</t>
  </si>
  <si>
    <t>SPIDER PAINTED PURPLE</t>
  </si>
  <si>
    <t>SPIDER PAINTED GRAPE</t>
  </si>
  <si>
    <t>GRAPE</t>
  </si>
  <si>
    <t>SPIDER PAINTED MUSTARD</t>
  </si>
  <si>
    <t>MUSTARD</t>
  </si>
  <si>
    <t>SPIDER PAINTED BLUE</t>
  </si>
  <si>
    <t>SPIDER PAINTED LIME GREEN</t>
  </si>
  <si>
    <t>LIME GREEN</t>
  </si>
  <si>
    <t>SPIDER PAINTED BURGUNDY</t>
  </si>
  <si>
    <t>BURGUNDY</t>
  </si>
  <si>
    <t>SPIDER PAINTED AQUAMARINE</t>
  </si>
  <si>
    <t>SPIDER PAINTED BLACK</t>
  </si>
  <si>
    <t>SPIDER PAINTED FALL ASSORTED</t>
  </si>
  <si>
    <t>20 RED, 20 KELLY GREEN, 20 ORANGE, 20 YELLOW, 20 MUSTARD, 20 BURGUNDY</t>
  </si>
  <si>
    <t>SPIDER PAINTED XMAS ASSORTED</t>
  </si>
  <si>
    <t>40 RED, 40 WHITE, 40 KELLY GREEN</t>
  </si>
  <si>
    <t>SPIDER PAINTED SUMMER ASSORTED</t>
  </si>
  <si>
    <t>20 TEAL BLUE, 20 HOT PINK, 20 GRAPE, 20 AQUA MARINE, 20 MAGENTA, 20 PURPLE</t>
  </si>
  <si>
    <t>SPIDER PAINTED SPRING ASSORTED</t>
  </si>
  <si>
    <t>20 YELLOW, 20 LIME GREEN, 20 HOT PINK, 20 ORANGE, 20 BLUE PATRIOTIC, 20 WHITE</t>
  </si>
  <si>
    <t>1ST DESCRIPTIO</t>
  </si>
  <si>
    <t>precio todo el año finca</t>
  </si>
  <si>
    <t xml:space="preserve"> PG RAINBOW BRIGHT 24 ST</t>
  </si>
  <si>
    <t>PG Forever Pink Rose Bouquet - 30 Stems  </t>
  </si>
  <si>
    <t>PG Red/Pink/White Rose Bouquet - 24 Stems - 50cm  </t>
  </si>
  <si>
    <t>Lavander and White Rose and Petal Combo Box – 75 pk.  </t>
  </si>
  <si>
    <t>9.8 x 9.8 x40.6</t>
  </si>
  <si>
    <t>6.6x 9.9 x 25</t>
  </si>
  <si>
    <t>Bulk High Intense Roses - Pk 100  </t>
  </si>
  <si>
    <t>High Intense</t>
  </si>
  <si>
    <t>Bulk High Mya Roses - Pk 100  </t>
  </si>
  <si>
    <t>High Mia</t>
  </si>
  <si>
    <t>Bulk Higg Sunshine Roses - Pk 100  </t>
  </si>
  <si>
    <t>RO50HIGHINTENSE</t>
  </si>
  <si>
    <t>RO50HIGHMYA</t>
  </si>
  <si>
    <t>RO50HIGHSUNSHINE</t>
  </si>
  <si>
    <t>High Sunshine</t>
  </si>
  <si>
    <t>RUSPRD120  </t>
  </si>
  <si>
    <t>UPC #</t>
  </si>
  <si>
    <t>Item #</t>
  </si>
  <si>
    <t>Site Qty</t>
  </si>
  <si>
    <t>PETHYD16BWHT  </t>
  </si>
  <si>
    <t>PETHYD26BWHT  </t>
  </si>
  <si>
    <t>10 STEM PALLET PROMO .  </t>
  </si>
  <si>
    <t>10 STEM ROSE PALLET .  </t>
  </si>
  <si>
    <t>10 STEM ROSE PROMO .  </t>
  </si>
  <si>
    <t>APRORC40  </t>
  </si>
  <si>
    <t>APRORC50  </t>
  </si>
  <si>
    <t>15 STEM LILY BOUQUETS - PK 10  </t>
  </si>
  <si>
    <t>18 Stem Rose Bouquet SS Heart Bracelet Package  </t>
  </si>
  <si>
    <t>30 STEM LILY BOUQUET  </t>
  </si>
  <si>
    <t>30 STEM LILY BOUQUETS - PK 4  </t>
  </si>
  <si>
    <t>MADZROAS60  </t>
  </si>
  <si>
    <t>MADZRORC60  </t>
  </si>
  <si>
    <t>MADZRORC50  </t>
  </si>
  <si>
    <t>5" Phalaenopsis Garden  </t>
  </si>
  <si>
    <t>5"Phalaenopsis Garden  </t>
  </si>
  <si>
    <t>MADZRORC40  </t>
  </si>
  <si>
    <t>6 Dozen Basic Red and Color Rose Bouquets  </t>
  </si>
  <si>
    <t>7" Phalaenopsis Garden  </t>
  </si>
  <si>
    <t>AL35AS  </t>
  </si>
  <si>
    <t>HYD8PET6ANTGRN  </t>
  </si>
  <si>
    <t>AOMIXAS  </t>
  </si>
  <si>
    <t>PGRBWALY15  </t>
  </si>
  <si>
    <t>Asiatic Lily Gift Bouquet - 10 Stems  </t>
  </si>
  <si>
    <t>VLROAS50  </t>
  </si>
  <si>
    <t>Assorted 60cm Rose Bunches - 5 pk. - 125 Stems  </t>
  </si>
  <si>
    <t>VLRORC50  </t>
  </si>
  <si>
    <t>.  </t>
  </si>
  <si>
    <t>AUTUMN SPLENDOR LRG  </t>
  </si>
  <si>
    <t>AUTUMN SPLENDOR SML  </t>
  </si>
  <si>
    <t>MADZROAS40  </t>
  </si>
  <si>
    <t>PETHYD16BL  </t>
  </si>
  <si>
    <t>Blue Hydrangea Petals – 16 Pk.  </t>
  </si>
  <si>
    <t>PETHYD26BL  </t>
  </si>
  <si>
    <t>HYD20PET8BL  </t>
  </si>
  <si>
    <t>HYD8PET6JBL  </t>
  </si>
  <si>
    <t>8-15177-50084  </t>
  </si>
  <si>
    <t>FTMCPK6010  </t>
  </si>
  <si>
    <t>FTPE6025  </t>
  </si>
  <si>
    <t>FTCNRD7025  </t>
  </si>
  <si>
    <t>FTPGHVCH1803RD  </t>
  </si>
  <si>
    <t>FTCL6025  </t>
  </si>
  <si>
    <t>FTMCHD6010  </t>
  </si>
  <si>
    <t>FTOR6025  </t>
  </si>
  <si>
    <t>Bulk Hotel 75-80cm Roses - Orange - 75 Stems-DELTED  </t>
  </si>
  <si>
    <t>FTCNBG7025  </t>
  </si>
  <si>
    <t>FTCLWH7005  </t>
  </si>
  <si>
    <t>FTOF6025  </t>
  </si>
  <si>
    <t>MAROAS40  </t>
  </si>
  <si>
    <t>MAROAS50  </t>
  </si>
  <si>
    <t>RO60HIGHMORA100  </t>
  </si>
  <si>
    <t>RO60HOTMEREN100  </t>
  </si>
  <si>
    <t>RO60MOODYBLU100  </t>
  </si>
  <si>
    <t>RO60NECTARIN100  </t>
  </si>
  <si>
    <t>RO60OPUS100  </t>
  </si>
  <si>
    <t>RO60RIVIERA100  </t>
  </si>
  <si>
    <t>RO60SAMBPATI100  </t>
  </si>
  <si>
    <t>RO60WILDSPIR100  </t>
  </si>
  <si>
    <t>FTWH6025  </t>
  </si>
  <si>
    <t>FTLV6025  </t>
  </si>
  <si>
    <t>FTMCBG6010  </t>
  </si>
  <si>
    <t>MACNGR  </t>
  </si>
  <si>
    <t>Bulk Tinted Green Carnations - 150 Stems  </t>
  </si>
  <si>
    <t>FTCNAS7025  </t>
  </si>
  <si>
    <t>FTCNNV7025  </t>
  </si>
  <si>
    <t>FTPGMHVCH1803DO  </t>
  </si>
  <si>
    <t>Calla Lily - Green - 30 Stems  </t>
  </si>
  <si>
    <t>CALLA30YLW  </t>
  </si>
  <si>
    <t>8-15177-50382  </t>
  </si>
  <si>
    <t>CELEBRATION LRG  </t>
  </si>
  <si>
    <t>CELEBRATION SML  </t>
  </si>
  <si>
    <t>8-15177-50123  </t>
  </si>
  <si>
    <t>8-15177-50095  </t>
  </si>
  <si>
    <t>8-15177-00235  </t>
  </si>
  <si>
    <t>COMPLETE WED - HPK HOT PINK  </t>
  </si>
  <si>
    <t>COMPLETE WED - YLW YELLOW  </t>
  </si>
  <si>
    <t>M2MBQT15  </t>
  </si>
  <si>
    <t>M2MBQT24  </t>
  </si>
  <si>
    <t>Deleted  </t>
  </si>
  <si>
    <t>FTCNPK7025  </t>
  </si>
  <si>
    <t>FTCNHP7025  </t>
  </si>
  <si>
    <t>FTMCAS6010  </t>
  </si>
  <si>
    <t>FTCNWH7025  </t>
  </si>
  <si>
    <t>PETHYD16WHT  </t>
  </si>
  <si>
    <t>FTBQMCDZAS60  </t>
  </si>
  <si>
    <t>FTBQCNDZAS60  </t>
  </si>
  <si>
    <t>FTBQDZPR50  </t>
  </si>
  <si>
    <t>FTCNHD7025  </t>
  </si>
  <si>
    <t>8-15177-00875  </t>
  </si>
  <si>
    <t>FTPGHVCH1803RY  </t>
  </si>
  <si>
    <t>FTPGHVCH1803PW  </t>
  </si>
  <si>
    <t>M1MBQT24  </t>
  </si>
  <si>
    <t>SE2MBQT15  </t>
  </si>
  <si>
    <t>E1MBQT15  </t>
  </si>
  <si>
    <t>PGROLGRN21  </t>
  </si>
  <si>
    <t>FTPGHVCH1803DO  </t>
  </si>
  <si>
    <t>FTPGHVCH1803CM  </t>
  </si>
  <si>
    <t>8-15177-08728  </t>
  </si>
  <si>
    <t>FTPGHVCH1803PU  </t>
  </si>
  <si>
    <t>FTPGHVCH1803LO  </t>
  </si>
  <si>
    <t>W1MBQT24  </t>
  </si>
  <si>
    <t>FTWP50WPR  </t>
  </si>
  <si>
    <t>RWB2MBQT24  </t>
  </si>
  <si>
    <t>SU1MBQT15  </t>
  </si>
  <si>
    <t>W1MBQT15  </t>
  </si>
  <si>
    <t>FTPGBQDZ50WH  </t>
  </si>
  <si>
    <t>E1MBQT24  </t>
  </si>
  <si>
    <t>CYMBWPWHT  </t>
  </si>
  <si>
    <t>FTPGHVCH1803WH  </t>
  </si>
  <si>
    <t>RWB1MBQT15  </t>
  </si>
  <si>
    <t>RWB1MBQT24  </t>
  </si>
  <si>
    <t>FTWP50WCL  </t>
  </si>
  <si>
    <t>FTPGMHVCH1803PU  </t>
  </si>
  <si>
    <t>FTPGMHVCH2403LO  </t>
  </si>
  <si>
    <t>FTPGMHVCH1803LO  </t>
  </si>
  <si>
    <t>FTPGMHVCH2403PW  </t>
  </si>
  <si>
    <t>FTPGMHVCH1803PW  </t>
  </si>
  <si>
    <t>FTPGMHVCH2403PU  </t>
  </si>
  <si>
    <t>CYMSNGPNK  </t>
  </si>
  <si>
    <t>CYMSNGASST  </t>
  </si>
  <si>
    <t>FTPGHVCH1803LP  </t>
  </si>
  <si>
    <t>FTPGMHVCH2403DO  </t>
  </si>
  <si>
    <t>FTPGMHVCH2403CM  </t>
  </si>
  <si>
    <t>CYMSNGWHT  </t>
  </si>
  <si>
    <t>PGROLGRN18  </t>
  </si>
  <si>
    <t>FTPGMHVCH1803LP  </t>
  </si>
  <si>
    <t>FTPGMHVCH1803DP  </t>
  </si>
  <si>
    <t>FTPGHVCH1803GN  </t>
  </si>
  <si>
    <t>FTPGMHVCH1803RB  </t>
  </si>
  <si>
    <t>MAROAS60  </t>
  </si>
  <si>
    <t>FTPGMHVCH1803WH  </t>
  </si>
  <si>
    <t>FTPGMHVCH2403RY  </t>
  </si>
  <si>
    <t>FTPGMHVCH1803RY  </t>
  </si>
  <si>
    <t>FTPGMHVCH1803RD  </t>
  </si>
  <si>
    <t>FTPGMHVCH1803YW  </t>
  </si>
  <si>
    <t>FTPGMHVCH2403WH  </t>
  </si>
  <si>
    <t>FTPGBQDZ50PE  </t>
  </si>
  <si>
    <t>CYMVASSTL  </t>
  </si>
  <si>
    <t>CYMVPNKL  </t>
  </si>
  <si>
    <t>CYMVWHTL  </t>
  </si>
  <si>
    <t>FTMCRD6010  </t>
  </si>
  <si>
    <t>8-15177-40103  </t>
  </si>
  <si>
    <t>8-15177-41323  </t>
  </si>
  <si>
    <t>CYMVPNKM  </t>
  </si>
  <si>
    <t>CYMVWHTM  </t>
  </si>
  <si>
    <t>CYMVASSTS  </t>
  </si>
  <si>
    <t>CYMVASSTM  </t>
  </si>
  <si>
    <t>CYMPPNKL  </t>
  </si>
  <si>
    <t>CYMPWHTL  </t>
  </si>
  <si>
    <t>CYMPASSTM  </t>
  </si>
  <si>
    <t>FTMCWH6010  </t>
  </si>
  <si>
    <t>CYMPASSTL  </t>
  </si>
  <si>
    <t>CYMPPNKS  </t>
  </si>
  <si>
    <t>CYMPWHTS  </t>
  </si>
  <si>
    <t>CYMPPNKM  </t>
  </si>
  <si>
    <t>CYMPWHTM  </t>
  </si>
  <si>
    <t>CYMPASSTS  </t>
  </si>
  <si>
    <t>FTCBMCAS12  </t>
  </si>
  <si>
    <t>FTBQDZAS50  </t>
  </si>
  <si>
    <t>PGRO24RBW40  </t>
  </si>
  <si>
    <t>FTCBCNAS12  </t>
  </si>
  <si>
    <t>PGRBWOLY15 GIFT  </t>
  </si>
  <si>
    <t>FTPGBQDZ50PK  </t>
  </si>
  <si>
    <t>FTPGBQDZ50YW  </t>
  </si>
  <si>
    <t>FTPGBQDZ50BC  </t>
  </si>
  <si>
    <t>FTPGBQDZ50RB  </t>
  </si>
  <si>
    <t>FTPGBQDZ50RD  </t>
  </si>
  <si>
    <t>FTCBGN12  </t>
  </si>
  <si>
    <t>FTMCHP6010  </t>
  </si>
  <si>
    <t>FTMCNV6010  </t>
  </si>
  <si>
    <t>FTCBPK12  </t>
  </si>
  <si>
    <t>FTCBHP12  </t>
  </si>
  <si>
    <t>FTCBYW12  </t>
  </si>
  <si>
    <t>FTBQCNDZAS60-1  </t>
  </si>
  <si>
    <t>deleted Display Name  </t>
  </si>
  <si>
    <t>8-15177-50051  </t>
  </si>
  <si>
    <t>M1MBQT15  </t>
  </si>
  <si>
    <t>8-15177-50072  </t>
  </si>
  <si>
    <t>MADZROAS50  </t>
  </si>
  <si>
    <t>Do It Yourself Celebrations - Pink Roses- DELETED  </t>
  </si>
  <si>
    <t>DIYWHT  </t>
  </si>
  <si>
    <t>DIYRO40RED100  </t>
  </si>
  <si>
    <t>DIYRO40WHT100  </t>
  </si>
  <si>
    <t>8-15177-51323  </t>
  </si>
  <si>
    <t>8-158177-41329  </t>
  </si>
  <si>
    <t>Easter Joy Bouquets - 16 Stems- 10 Pk.  </t>
  </si>
  <si>
    <t>APRORC60  </t>
  </si>
  <si>
    <t>Fair Trade 12 Roses Bqt. - Prem. Bicolor  </t>
  </si>
  <si>
    <t>Fair Trade 12 Roses Bqt. - Prem. Peach  </t>
  </si>
  <si>
    <t>Fair Trade 12 Roses Bqt. - Prem. Pink  </t>
  </si>
  <si>
    <t>Fair Trade 12 Roses Bqt. - Prem. Red  </t>
  </si>
  <si>
    <t>Fair Trade 12 Roses Bqt. - Prem. White  </t>
  </si>
  <si>
    <t>Fair Trade 12 Roses Bqt. - Prem. Yellow  </t>
  </si>
  <si>
    <t>Fair Trade 12 Roses Bqt. - Rainbow  </t>
  </si>
  <si>
    <t>Fair Trade Carnations - Holiday Asst. - 150 Stems  </t>
  </si>
  <si>
    <t>FT62DZAS12  </t>
  </si>
  <si>
    <t>FAIR TRADE CERTIFIED ROSE 60 CM  </t>
  </si>
  <si>
    <t>FT62ZAS  </t>
  </si>
  <si>
    <t>FAIR TRADE CERTIFIED ROSES  </t>
  </si>
  <si>
    <t>MAFTDZRC40CB  </t>
  </si>
  <si>
    <t>Fair Trade Dozen Roses Consumer Bunches - 5 pk.  </t>
  </si>
  <si>
    <t>8-15177-01323  </t>
  </si>
  <si>
    <t>Fair Trade Mini Carnations - Hot Pink - 140 Stems  </t>
  </si>
  <si>
    <t>FTPK6025  </t>
  </si>
  <si>
    <t>Fair Trade Premium Roses - 75 Stems  </t>
  </si>
  <si>
    <t>FTPGBEDZ50BC  </t>
  </si>
  <si>
    <t>Fair Trade Rose Bouquet - Bi-Color - 12 Stems  </t>
  </si>
  <si>
    <t>FTPGBEDZ50PE  </t>
  </si>
  <si>
    <t>Fair Trade Rose Bouquet - Peach - 12 Stems  </t>
  </si>
  <si>
    <t>FTPGBEDZ50PK  </t>
  </si>
  <si>
    <t>Fair Trade Rose Bouquet - Pink - 12 Stems  </t>
  </si>
  <si>
    <t>FTPGBEDZ50RB  </t>
  </si>
  <si>
    <t>Fair Trade Rose Bouquet - Rainbow - 12 Stems  </t>
  </si>
  <si>
    <t>FTPGBEDZ50RD  </t>
  </si>
  <si>
    <t>Fair Trade Rose Bouquet - Red - 12 Stems  </t>
  </si>
  <si>
    <t>FTPGBEDZ50WH  </t>
  </si>
  <si>
    <t>Fair Trade Rose Bouquet - White - 12 Stems  </t>
  </si>
  <si>
    <t>FTPGBEDZ50YW  </t>
  </si>
  <si>
    <t>Fair Trade Rose Bouquet - Yellow - 12 Stems  </t>
  </si>
  <si>
    <t>VLFTDZRC40CB  </t>
  </si>
  <si>
    <t>Fair Trade Roses - 5 pk. Asst. Bunches - 60 Stems  </t>
  </si>
  <si>
    <t>FTCBAS12  </t>
  </si>
  <si>
    <t>Fair Trade Roses - Assorted - 48 Stems  </t>
  </si>
  <si>
    <t>FTAS6025  </t>
  </si>
  <si>
    <t>Fair Trade Roses - Assorted - 75 Stems  </t>
  </si>
  <si>
    <t>FTCBBC12  </t>
  </si>
  <si>
    <t>Fair Trade Roses - Bi-Color - 48 Stems  </t>
  </si>
  <si>
    <t>Fair Trade Roses - Cream - 75 Stems  </t>
  </si>
  <si>
    <t>Fair Trade Roses - Hot Pink - 48 Stems  </t>
  </si>
  <si>
    <t>FTHP6025  </t>
  </si>
  <si>
    <t>Fair Trade Roses - Hot Pink - 75 Stems  </t>
  </si>
  <si>
    <t>FTCBLV12  </t>
  </si>
  <si>
    <t>Fair Trade Roses - Lavender - 48 Stems  </t>
  </si>
  <si>
    <t>Fair Trade Roses - Lavender - 75 Stems  </t>
  </si>
  <si>
    <t>FTBC6025  </t>
  </si>
  <si>
    <t>Fair Trade Roses - Novelty - 75 Stems  </t>
  </si>
  <si>
    <t>FTCBOW12  </t>
  </si>
  <si>
    <t>Fair Trade Roses - Off White - 48 Stems  </t>
  </si>
  <si>
    <t>FTCBOR12  </t>
  </si>
  <si>
    <t>Fair Trade Roses - Orange - 48 Stems  </t>
  </si>
  <si>
    <t>Fair Trade Roses - Orange - 75 Stems  </t>
  </si>
  <si>
    <t>FTCBPE12  </t>
  </si>
  <si>
    <t>Fair Trade Roses - Peach - 48 Stems  </t>
  </si>
  <si>
    <t>Fair Trade Roses - Peach - 75 Stems  </t>
  </si>
  <si>
    <t>Fair Trade Roses - Pink - 48 Stems  </t>
  </si>
  <si>
    <t>FTCBPR12  </t>
  </si>
  <si>
    <t>Fair Trade Roses - Premium Red - 48 Stems  </t>
  </si>
  <si>
    <t>FTCBCL12  </t>
  </si>
  <si>
    <t>Fair Trade Roses - Red - 48 Stems  </t>
  </si>
  <si>
    <t>FTPM6025  </t>
  </si>
  <si>
    <t>Fair Trade Roses - Super Prem. Red - 75 Stems  </t>
  </si>
  <si>
    <t>FTCBWH12  </t>
  </si>
  <si>
    <t>Fair Trade Roses - White - 48 Stems  </t>
  </si>
  <si>
    <t>Fair Trade Roses - White - 75 Stems  </t>
  </si>
  <si>
    <t>8-15177-00087  </t>
  </si>
  <si>
    <t>Fair Trade Valentine Asst. Mini Carns. - 200 Stems  </t>
  </si>
  <si>
    <t>Fair Trade Valentine s Roses - Lavender - 48 Stems  </t>
  </si>
  <si>
    <t>8-15177-87285  </t>
  </si>
  <si>
    <t>Fair Trade Valentine s Roses - White - 48 Stems  </t>
  </si>
  <si>
    <t>FTWP50WGN  </t>
  </si>
  <si>
    <t>Fair Trade Wedding Roses - Green/White - 75 ct.  </t>
  </si>
  <si>
    <t>FTWP50WHP  </t>
  </si>
  <si>
    <t>Fair Trade Wedding Roses - Hot Pink/White - 75 ct.  </t>
  </si>
  <si>
    <t>FTWP50WLVH  </t>
  </si>
  <si>
    <t>Fair Trade Wedding Roses - Lavender/White - 150ct.  </t>
  </si>
  <si>
    <t>FTWP50WLV  </t>
  </si>
  <si>
    <t>Fair Trade Wedding Roses - Lavender/White - 75 ct.  </t>
  </si>
  <si>
    <t>FTWP50WOG  </t>
  </si>
  <si>
    <t>Fair Trade Wedding Roses - Orange/White - 75 Stems  </t>
  </si>
  <si>
    <t>FTWP50WPE  </t>
  </si>
  <si>
    <t>Fair Trade Wedding Roses - Peach/White - 75 ct.  </t>
  </si>
  <si>
    <t>FTWP50WPK  </t>
  </si>
  <si>
    <t>Fair Trade Wedding Roses - Pink/White - 75 Stems  </t>
  </si>
  <si>
    <t>FTWP50WYW  </t>
  </si>
  <si>
    <t>Fair Trade Wedding Roses - Yellow/White - 75 ct.  </t>
  </si>
  <si>
    <t>Florverde Carnations - Burgundy - 200 Stems  </t>
  </si>
  <si>
    <t>Florverde Carnations - Novelties - 200 Stems  </t>
  </si>
  <si>
    <t>Florverde Holiday Carnations Assorted Dozen  </t>
  </si>
  <si>
    <t>Florverde Hot Pink Mini Carnations - 200 Stems -DELETED  </t>
  </si>
  <si>
    <t>FTBQMCDAZAS60 1  </t>
  </si>
  <si>
    <t>Florverde Mini Carnation - Assorted Bouquets - 10 pk.  </t>
  </si>
  <si>
    <t>Florverde Mini Carnation Bouquet - Assorted - 10 pk.  </t>
  </si>
  <si>
    <t>Florverde Mini Carnations - Assorted - 200 Stems  </t>
  </si>
  <si>
    <t>Florverde Novelty Mini Carnations - 200 Stems  </t>
  </si>
  <si>
    <t>Florverde White Carnations - 200 Stems  </t>
  </si>
  <si>
    <t>Florverde White Mini Carnations - 200 Stems  </t>
  </si>
  <si>
    <t>FTCNAS7025-1  </t>
  </si>
  <si>
    <t>Florverde Assorted Carnations - 200 Stems  </t>
  </si>
  <si>
    <t>PGRO24BCP40  </t>
  </si>
  <si>
    <t>Forever Pink Rose Bouquet  </t>
  </si>
  <si>
    <t>8-15177-00236  </t>
  </si>
  <si>
    <t>FTGN6025  </t>
  </si>
  <si>
    <t>FT BLK GREEN RO  </t>
  </si>
  <si>
    <t>FTYW6025  </t>
  </si>
  <si>
    <t>FT BLK YELLOW RO  </t>
  </si>
  <si>
    <t>GE1MBQT21  </t>
  </si>
  <si>
    <t>GE1MBQT9  </t>
  </si>
  <si>
    <t>GO GREEN LRG  </t>
  </si>
  <si>
    <t>GO GREEN SML  </t>
  </si>
  <si>
    <t>FTPGHVCH1803YW  </t>
  </si>
  <si>
    <t>FTPGHVCH2403RD  </t>
  </si>
  <si>
    <t>CH-ICO-MT-6-72  </t>
  </si>
  <si>
    <t>Gourmet Dark Chocolate Bars - 4 Pack  </t>
  </si>
  <si>
    <t>8-15177-50110  </t>
  </si>
  <si>
    <t>HOLIDAY CHEER LRG  </t>
  </si>
  <si>
    <t>HOLIDAY CHEER SML  </t>
  </si>
  <si>
    <t>RO50PET2HPK100  </t>
  </si>
  <si>
    <t>FTPGHVCH2403PU  </t>
  </si>
  <si>
    <t>HYD20PET8HULK  </t>
  </si>
  <si>
    <t>HYDATQRD12  </t>
  </si>
  <si>
    <t>HYDCBASST30  </t>
  </si>
  <si>
    <t>HYDCBATQASST12  </t>
  </si>
  <si>
    <t>HYDCBJBASST12  </t>
  </si>
  <si>
    <t>HYDCBLU20  </t>
  </si>
  <si>
    <t>HYDDKPUR26  </t>
  </si>
  <si>
    <t>HYDPAQ26  </t>
  </si>
  <si>
    <t>HYDPAQLT26  </t>
  </si>
  <si>
    <t>HYDPASST26  </t>
  </si>
  <si>
    <t>HYDPBLBERRY26  </t>
  </si>
  <si>
    <t>HYDPBOO26  </t>
  </si>
  <si>
    <t>HYDPBOO26 HYDRANGEA P HALLOWEN  </t>
  </si>
  <si>
    <t>HYDPDKBLU26  </t>
  </si>
  <si>
    <t>HYDPFALLYLW26  </t>
  </si>
  <si>
    <t>HYDPFALL26  </t>
  </si>
  <si>
    <t>HYDPLEGRN26  </t>
  </si>
  <si>
    <t>HYDPLTBLU26  </t>
  </si>
  <si>
    <t>HYDPLTPNK26  </t>
  </si>
  <si>
    <t>HYDPMD26  </t>
  </si>
  <si>
    <t>HYDPMGNT26  </t>
  </si>
  <si>
    <t>HYDPNOVASST26  </t>
  </si>
  <si>
    <t>HYDPPATR26  </t>
  </si>
  <si>
    <t>HYDPPCH26  </t>
  </si>
  <si>
    <t>HYDPPASTEL26  </t>
  </si>
  <si>
    <t>HYDPSPR26  </t>
  </si>
  <si>
    <t>HYDPSUM26  </t>
  </si>
  <si>
    <t>HYDPARTY26  </t>
  </si>
  <si>
    <t>HYDPVD26  </t>
  </si>
  <si>
    <t>HYDPXMAS26  </t>
  </si>
  <si>
    <t>HYDPXMASGRN26  </t>
  </si>
  <si>
    <t>VLDZROAS40  </t>
  </si>
  <si>
    <t>CYMVPNKS  </t>
  </si>
  <si>
    <t>VLDZRORC60  </t>
  </si>
  <si>
    <t>VLDZROAS60  </t>
  </si>
  <si>
    <t>VLRORC40  </t>
  </si>
  <si>
    <t>VLDZROAS50  </t>
  </si>
  <si>
    <t>VLDZRORC50  </t>
  </si>
  <si>
    <t>VLROAS40  </t>
  </si>
  <si>
    <t>CYMVWHTS  </t>
  </si>
  <si>
    <t>VLDZRORC40  </t>
  </si>
  <si>
    <t>HYDRBOW26  </t>
  </si>
  <si>
    <t>HYD8PET6KIWI  </t>
  </si>
  <si>
    <t>8-15177-40087  </t>
  </si>
  <si>
    <t>Large Easter Joy Bouquet- 40 Stems - 3 Pk.  </t>
  </si>
  <si>
    <t>RO50PET2LAV100  </t>
  </si>
  <si>
    <t>RO50PET2LP100  </t>
  </si>
  <si>
    <t>HYD20PET8LIME  </t>
  </si>
  <si>
    <t>FTPGHVCH1803DP  </t>
  </si>
  <si>
    <t>FTPGHVCH2403YW  </t>
  </si>
  <si>
    <t>MCBQTLAVWHT10  </t>
  </si>
  <si>
    <t>MCBQTPNKWHT10  </t>
  </si>
  <si>
    <t>MCBQTPURPNK10  </t>
  </si>
  <si>
    <t>MCBQTYLWPUR10  </t>
  </si>
  <si>
    <t>MCDBBLKPNK40  </t>
  </si>
  <si>
    <t>MCDBBLKWHT40  </t>
  </si>
  <si>
    <t>MCDBBLKYLW40  </t>
  </si>
  <si>
    <t>MCDBREDWHT40  </t>
  </si>
  <si>
    <t>MCNHPK100  </t>
  </si>
  <si>
    <t>MCNPCH100  </t>
  </si>
  <si>
    <t>MCNPUR100  </t>
  </si>
  <si>
    <t>MCL35WPPK  </t>
  </si>
  <si>
    <t>Mini Calla Lilies - Purple/Pink/White - 90 Stems  </t>
  </si>
  <si>
    <t>Mini Calla Lily - Assorted (40cm) - 80 Stems  </t>
  </si>
  <si>
    <t>FTCL7050  </t>
  </si>
  <si>
    <t>Mini Calla Lily - Assorted (60cm) - 60 Stems  </t>
  </si>
  <si>
    <t>FTSYAS6010  </t>
  </si>
  <si>
    <t>Mini Calla Lily - Assorted 50cm - 100 Stems  </t>
  </si>
  <si>
    <t>Mini Calla Lily - Black - 100 Stems  </t>
  </si>
  <si>
    <t>GE50WH  </t>
  </si>
  <si>
    <t>Mini Calla Lily - White (50cm) - 100 Stems  </t>
  </si>
  <si>
    <t>8-15177-50115  </t>
  </si>
  <si>
    <t>MXDBQTP15A8  </t>
  </si>
  <si>
    <t>MXDBQTP15B8  </t>
  </si>
  <si>
    <t>Nobbio Assorted Carnations - 150 Stems  </t>
  </si>
  <si>
    <t>Nobbio Burgundy Carnations - 150 Stems  </t>
  </si>
  <si>
    <t>Nobbio Hard Rock Carnations - 150 Stems  </t>
  </si>
  <si>
    <t>Nobbio Rosa Carnations - 150 Stems  </t>
  </si>
  <si>
    <t>Nobbio Violet Carnations - 150 Stems  </t>
  </si>
  <si>
    <t>NOBBIO CARN BLK HEAR  </t>
  </si>
  <si>
    <t>NOBBIO CARN DOLCE NE  </t>
  </si>
  <si>
    <t>8-15177-01329  </t>
  </si>
  <si>
    <t>OL23AS  </t>
  </si>
  <si>
    <t>RO50PET2ORG100  </t>
  </si>
  <si>
    <t>FTPGHVCH2403DO  </t>
  </si>
  <si>
    <t>PGRBWOLY15  </t>
  </si>
  <si>
    <t>Oriental Lily Gift Bouquet - 15 Stems  </t>
  </si>
  <si>
    <t>RWB2MBQT15  </t>
  </si>
  <si>
    <t>FTPGHVCH2403CM  </t>
  </si>
  <si>
    <t>PGRO24RBW40-1  </t>
  </si>
  <si>
    <t>PG 24 RAINBOW ROSES RAINBOW ASSORTED  </t>
  </si>
  <si>
    <t>PG24RBWRO GIFT  </t>
  </si>
  <si>
    <t>PG 24 RBW RO GIFTCRD RBW ASST GIFT CARD  </t>
  </si>
  <si>
    <t>8-15177-50100  </t>
  </si>
  <si>
    <t>FTPGMHVCH2403YW  </t>
  </si>
  <si>
    <t>FTPGHVCH2403PW  </t>
  </si>
  <si>
    <t>8-15177-50743  </t>
  </si>
  <si>
    <t>GE1MBQT15  </t>
  </si>
  <si>
    <t>GE1MBQT24  </t>
  </si>
  <si>
    <t>PGRO24BCYLW40  </t>
  </si>
  <si>
    <t>FTPGHVCH2403GN  </t>
  </si>
  <si>
    <t>FTPGMHVCH2403DP  </t>
  </si>
  <si>
    <t>FTPGMHVCH2403RB  </t>
  </si>
  <si>
    <t>FTPGMHVCH2403RD  </t>
  </si>
  <si>
    <t>RED LOVE LRG  </t>
  </si>
  <si>
    <t>RED LOVE SML  </t>
  </si>
  <si>
    <t>RO50PET2RED100  </t>
  </si>
  <si>
    <t>FTPGHVCH2403WH  </t>
  </si>
  <si>
    <t>FTPGMHVCH2403LP  </t>
  </si>
  <si>
    <t>RO50REDGLGLD75  </t>
  </si>
  <si>
    <t>RO50REDGLSLV75  </t>
  </si>
  <si>
    <t>RO50TBLUWHT100  </t>
  </si>
  <si>
    <t>RO50TGRNWHT100  </t>
  </si>
  <si>
    <t>RO50TORNWHT100  </t>
  </si>
  <si>
    <t>RO50TPURWHT100  </t>
  </si>
  <si>
    <t>RO50TREDWHT100  </t>
  </si>
  <si>
    <t>RO50TTURQ100  </t>
  </si>
  <si>
    <t>RO50TYLWWHT100  </t>
  </si>
  <si>
    <t>RO50WHTGLGLD75  </t>
  </si>
  <si>
    <t>RO50WHTGLIRI75  </t>
  </si>
  <si>
    <t>RO50WHTGLSLV75  </t>
  </si>
  <si>
    <t>PGRO24HP40  </t>
  </si>
  <si>
    <t>Rose Bouquet - Hot Pink - 24 Stems  </t>
  </si>
  <si>
    <t>PGRO24LP40  </t>
  </si>
  <si>
    <t>Rose Bouquet - Light Pink - 24 Stems  </t>
  </si>
  <si>
    <t>PGRO24OR40  </t>
  </si>
  <si>
    <t>Rose Bouquet - Orange - 24 Stems  </t>
  </si>
  <si>
    <t>PGRO24W40  </t>
  </si>
  <si>
    <t>Rose Bouquet - White - 24 Stems  </t>
  </si>
  <si>
    <t>PGRO24YLW40  </t>
  </si>
  <si>
    <t>Rose Bouquet - Yellow - 24 Stems  </t>
  </si>
  <si>
    <t>RO60FARFALLA100  </t>
  </si>
  <si>
    <t>RO40FIESTA125  </t>
  </si>
  <si>
    <t>HVCBX12100  </t>
  </si>
  <si>
    <t>MAROGW50  </t>
  </si>
  <si>
    <t>MAROGW40  </t>
  </si>
  <si>
    <t>RO40HPW125  </t>
  </si>
  <si>
    <t>RO40LW125  </t>
  </si>
  <si>
    <t>RO40LPW125  </t>
  </si>
  <si>
    <t>RO40OW125  </t>
  </si>
  <si>
    <t>HVCBX1280  </t>
  </si>
  <si>
    <t>RO40RW125  </t>
  </si>
  <si>
    <t>HVCBX1258  </t>
  </si>
  <si>
    <t>HVCBX1272  </t>
  </si>
  <si>
    <t>RO40YW125  </t>
  </si>
  <si>
    <t>ROWP502HPK100  </t>
  </si>
  <si>
    <t>ROWP502LAV100  </t>
  </si>
  <si>
    <t>ROWP502RED100  </t>
  </si>
  <si>
    <t>RUSFALLASST120  </t>
  </si>
  <si>
    <t>RUSMETASST120  </t>
  </si>
  <si>
    <t>RUSPAQMAR120  </t>
  </si>
  <si>
    <t>RUSPBLK120  </t>
  </si>
  <si>
    <t>RUSPBLU120  </t>
  </si>
  <si>
    <t>RUSPGLD120  </t>
  </si>
  <si>
    <t>RUSPKLYGRN120  </t>
  </si>
  <si>
    <t>RUSPMGNT120  </t>
  </si>
  <si>
    <t>RUSPORN120  </t>
  </si>
  <si>
    <t>RUSPPNK120  </t>
  </si>
  <si>
    <t>RUSPPASBLU120  </t>
  </si>
  <si>
    <t>RUSPPASHPK120  </t>
  </si>
  <si>
    <t>RUSPPASLIGRN120  </t>
  </si>
  <si>
    <t>RUSPPASORN120  </t>
  </si>
  <si>
    <t>RUSPPASPUR120  </t>
  </si>
  <si>
    <t>RUSPPASVIO120  </t>
  </si>
  <si>
    <t>RUSPPASYLW120  </t>
  </si>
  <si>
    <t>RUSPSLV120  </t>
  </si>
  <si>
    <t>RUSPASASST120  </t>
  </si>
  <si>
    <t>RUSPWHT120  </t>
  </si>
  <si>
    <t>RUSSUMASST120  </t>
  </si>
  <si>
    <t>RUSXMASASST120  </t>
  </si>
  <si>
    <t>W2MBQT24  </t>
  </si>
  <si>
    <t>W2MBQT15  </t>
  </si>
  <si>
    <t>8-15177-55010  </t>
  </si>
  <si>
    <t>HY1MBQT9  </t>
  </si>
  <si>
    <t>Special Mixed garland - 25 feet  </t>
  </si>
  <si>
    <t>Special Order Roses for Mother s Day Texas  </t>
  </si>
  <si>
    <t>SPPAQUMAR100  </t>
  </si>
  <si>
    <t>SPPBCPCHBRO100  </t>
  </si>
  <si>
    <t>SPPBCPNKBLU100  </t>
  </si>
  <si>
    <t>SPPBCWHTBLK100  </t>
  </si>
  <si>
    <t>SPPBCWHTBLU100  </t>
  </si>
  <si>
    <t>SPPBCWHTBRO100  </t>
  </si>
  <si>
    <t>SPPBCWHTCEL100  </t>
  </si>
  <si>
    <t>SPPBCWHTHPK100  </t>
  </si>
  <si>
    <t>SPPBCWHTLIL100  </t>
  </si>
  <si>
    <t>SPPBCWHTORN100  </t>
  </si>
  <si>
    <t>SPPBCWHTPNK100  </t>
  </si>
  <si>
    <t>SPPBCWHTPUR100  </t>
  </si>
  <si>
    <t>SPPBCWHTRED100  </t>
  </si>
  <si>
    <t>SPPBCYLWBLU100  </t>
  </si>
  <si>
    <t>SPPBCYLWBRO100  </t>
  </si>
  <si>
    <t>SPPBLK100  </t>
  </si>
  <si>
    <t>SPPBLUPAT100  </t>
  </si>
  <si>
    <t>SPPBRO100  </t>
  </si>
  <si>
    <t>SPPBUR100  </t>
  </si>
  <si>
    <t>SPPFALLASST100  </t>
  </si>
  <si>
    <t>SPPGRP100  </t>
  </si>
  <si>
    <t>SPPHTPNK100  </t>
  </si>
  <si>
    <t>SPPKDKBLU100  </t>
  </si>
  <si>
    <t>SPPKLYGRN100  </t>
  </si>
  <si>
    <t>SPPLIMGRN100  </t>
  </si>
  <si>
    <t>SPPMGNT100  </t>
  </si>
  <si>
    <t>SPPMUS100  </t>
  </si>
  <si>
    <t>SPPORN100  </t>
  </si>
  <si>
    <t>SPPPUR100  </t>
  </si>
  <si>
    <t>SPPSPNGASST100  </t>
  </si>
  <si>
    <t>SPPSUMASST100  </t>
  </si>
  <si>
    <t>SPPTRED100  </t>
  </si>
  <si>
    <t>SPPYLW100  </t>
  </si>
  <si>
    <t>Spring Mixed Bouquet - 15 Stem - 8 Pk.  </t>
  </si>
  <si>
    <t>E2MBQT15  </t>
  </si>
  <si>
    <t>E2MBQT24  </t>
  </si>
  <si>
    <t>HY1MBQT24  </t>
  </si>
  <si>
    <t>Subtle Elegance 24-Stem Mixed Bouquet – 4-Pk.  </t>
  </si>
  <si>
    <t>HY1MBQT15  </t>
  </si>
  <si>
    <t>8-15177-00103  </t>
  </si>
  <si>
    <t>Summer Splash 15 Stem Mixed Bouquet - 10 pk.  </t>
  </si>
  <si>
    <t>Summer Splash 25 Stem Mixed Bouquet - 5 pk.  </t>
  </si>
  <si>
    <t>SU2MBQT15  </t>
  </si>
  <si>
    <t>SU2MBQT24  </t>
  </si>
  <si>
    <t>FTPGHVCH2403LP  </t>
  </si>
  <si>
    <t>Sweet Candy 15-Stem Mixed Bouquet – 8 Pk.  </t>
  </si>
  <si>
    <t>SE1MBQT15  </t>
  </si>
  <si>
    <t>SE1MBQT24  </t>
  </si>
  <si>
    <t>FTPGHVCH2403RB  </t>
  </si>
  <si>
    <t>FTPGHVCH1803RB  </t>
  </si>
  <si>
    <t>TRILOGY - HOLIDAY  </t>
  </si>
  <si>
    <t>TRILOGY - PASSION  </t>
  </si>
  <si>
    <t>TRILOGY - STARBRIGHT  </t>
  </si>
  <si>
    <t>TRUE ROMANCE LRG  </t>
  </si>
  <si>
    <t>TRUE ROMANCE SML  </t>
  </si>
  <si>
    <t>8-15177-50140  </t>
  </si>
  <si>
    <t>PETHYD26WHT  </t>
  </si>
  <si>
    <t>HYD20PET8WHT  </t>
  </si>
  <si>
    <t>HYD8PET6JWHT  </t>
  </si>
  <si>
    <t>RO50PET2WHT100  </t>
  </si>
  <si>
    <t>FTPGHVCH2403RY  </t>
  </si>
  <si>
    <t>RO50PET2YLW100  </t>
  </si>
  <si>
    <t>FTPGHVCH2403LO  </t>
  </si>
  <si>
    <t>WITH DUTIES</t>
  </si>
  <si>
    <t>SPPXMASASST100  </t>
  </si>
  <si>
    <t>SPPTALBLU100  </t>
  </si>
  <si>
    <t>Spider – Painted Christmas Assorted – 100 Stems  </t>
  </si>
  <si>
    <t>Spider – Painted Teal Blue – 100 Stems  </t>
  </si>
  <si>
    <t>WEIGHT KG</t>
  </si>
  <si>
    <t>WEIGHT IN POUNDS</t>
  </si>
  <si>
    <t>ROSE 40 CM WHITE 75 ST SPRAY ROSE HOT PINK 30 ST</t>
  </si>
  <si>
    <t>ROSE 40 CM WHITE 75 ST SPRAY ROSE LIGHT PINK 30 ST</t>
  </si>
  <si>
    <t>ROSE 40 CM WHITE 75 ST SPRAY ROSE YELLOW 30 ST</t>
  </si>
  <si>
    <t>ROSE 40 CM WHITE 75 ST SPRAY ROSE ORANGE 30 ST</t>
  </si>
  <si>
    <t>ROSE 40 CM WHITE 75 ST SPRAY ROSE GREEN 30 ST</t>
  </si>
  <si>
    <t>ROSE 40 CM WHITE 75 ST SPRAY ROSE RED 30 ST</t>
  </si>
  <si>
    <t>ROSE 40 CM WHITE 75 ST SPRAY ROSE PEACH 30 ST</t>
  </si>
  <si>
    <t>ROSE 40 CM WHITE 75 ST SPRAY ROSE BCLR 30 ST</t>
  </si>
  <si>
    <t>ROSE 40 CM WHITE 75 ST SPRAY ROSE ASST 30 ST</t>
  </si>
  <si>
    <t>Spray Rose</t>
  </si>
  <si>
    <t>COMBO BOXES (ROSE AND SPRAY ROSE)</t>
  </si>
  <si>
    <t>Stem Price</t>
  </si>
  <si>
    <t>ROSE TINTED BLUE - 50 STEMS</t>
  </si>
  <si>
    <t>ROSE TINTED PURPLE - 50 STEMS</t>
  </si>
  <si>
    <t>ROSE TINTED RAINBOW - 50 STEMS</t>
  </si>
  <si>
    <t>40 X 10 X 5</t>
  </si>
  <si>
    <t>3 BUNCHES 25 STEMS ROSE WHITE + 3 BUNCHES 10 STEMS SPRAY ROSE HOT PINK</t>
  </si>
  <si>
    <t>WHITE - HOT PINK</t>
  </si>
  <si>
    <t>3 BUNCHES ROSE WHITE + 3 BUNCHES SPRAY ROSE HOT PINK</t>
  </si>
  <si>
    <t>3 BUNCHESDE ROSE WHITE + 3 BUNCHES SPRAY ROSE LIGHT PINK</t>
  </si>
  <si>
    <t>WHITE - YELLOW</t>
  </si>
  <si>
    <t>3 BUNCHES ROSE WHITE + 3 BUNCHES SPRAY ROSE YELLOW</t>
  </si>
  <si>
    <t>WHITE - ORANGE</t>
  </si>
  <si>
    <t>3 BUNCHES ROSE WHITE + 3 BUNCHES SPRAY ROSE ORANGE</t>
  </si>
  <si>
    <t>WHITE - GREEN</t>
  </si>
  <si>
    <t>3 BUNCHES ROSE WHITE + 3 BUNCHES SPRAY ROSE GREEN</t>
  </si>
  <si>
    <t>WHITE - RED</t>
  </si>
  <si>
    <t>3 BUNCHES ROSE WHITE + 3 BUNCHES SPRAY ROSE RED</t>
  </si>
  <si>
    <t>WHITE - PEACH</t>
  </si>
  <si>
    <t>3 BUNCHES ROSE WHITE + 3 BUNCHES SPRAY ROSE PEACH</t>
  </si>
  <si>
    <t>WHITE - BICOLOR</t>
  </si>
  <si>
    <t>3 BUNCHES ROSE WHITE + 3 BUNCHES SPRAY ROSE BICOLOR</t>
  </si>
  <si>
    <t>WHITE - ASSORTED</t>
  </si>
  <si>
    <t>3 BUNCHES ROSE WHITE + 3 BUNCHES SPRAY ROSE ASSORTED</t>
  </si>
  <si>
    <t>EDI NAME</t>
  </si>
  <si>
    <t>PLANTS</t>
  </si>
  <si>
    <t>6"</t>
  </si>
  <si>
    <t>4"</t>
  </si>
  <si>
    <t>5"</t>
  </si>
  <si>
    <t>BR</t>
  </si>
  <si>
    <t>BUNCHES PER CASE (PK)</t>
  </si>
  <si>
    <t>POT SIZE</t>
  </si>
  <si>
    <t>PLANT SIZE (HxW in)</t>
  </si>
  <si>
    <t>PLANT WEIGHT</t>
  </si>
  <si>
    <t>BX WEIGHT (lbs.)</t>
  </si>
  <si>
    <t>BX DIMS (WxDxH in)</t>
  </si>
  <si>
    <t>Box Price</t>
  </si>
  <si>
    <t>Plant Price</t>
  </si>
  <si>
    <t>Pk. Cost</t>
  </si>
  <si>
    <t>Unit Cost</t>
  </si>
  <si>
    <t>BROMELIADS AECHMEA DEL MAR 6"</t>
  </si>
  <si>
    <t>Potted Greens</t>
  </si>
  <si>
    <t>15x12</t>
  </si>
  <si>
    <t>23x18x18</t>
  </si>
  <si>
    <t>BROMELIADS NEO. COOKIE (P.) 6"</t>
  </si>
  <si>
    <t>10x8</t>
  </si>
  <si>
    <t>BROMELIADS NEO. DONGER (P.) 6"</t>
  </si>
  <si>
    <t>8x8</t>
  </si>
  <si>
    <t>BROMELIADS NEO. FLIRTING (P.) 6"</t>
  </si>
  <si>
    <t>11x12</t>
  </si>
  <si>
    <t>BROMELIADS NEO. GREEN APPLES (P.) 6"</t>
  </si>
  <si>
    <t>12x12</t>
  </si>
  <si>
    <t>Trial Period- NO PHOTOS AVAILABLE YET</t>
  </si>
  <si>
    <t>BROMELIADS NEO. ROMANCE (P.) 6"</t>
  </si>
  <si>
    <t>BROMELIADS NEO. SEXY PINK 6"</t>
  </si>
  <si>
    <t>BROMELIADS NEO. TATIANA (P.) 6"</t>
  </si>
  <si>
    <t>BROMELIADS VRI. MINT JULEP 6"</t>
  </si>
  <si>
    <t>BROMELIADS VRI. OSPINAE GRUBERII 6"</t>
  </si>
  <si>
    <t>12x10</t>
  </si>
  <si>
    <t>BROMELIADS CRY. ELAINE 5"</t>
  </si>
  <si>
    <t>4x8</t>
  </si>
  <si>
    <t>BROMELIADS BILL. BORRACHO 4"</t>
  </si>
  <si>
    <t>10x6</t>
  </si>
  <si>
    <t>BROMELIADS BILL. HALLELUJAH 4"</t>
  </si>
  <si>
    <t>BROMELIADS BILL. HYBRID 4"</t>
  </si>
  <si>
    <t>12x8</t>
  </si>
  <si>
    <t>BROMELIADS CRY. BLACK MYSTIC 4"</t>
  </si>
  <si>
    <t>BROMELIADS CRY. RUBY 4"</t>
  </si>
  <si>
    <t>2x4</t>
  </si>
  <si>
    <t>BROMELIADS NEO.DONGER (P.) 4"</t>
  </si>
  <si>
    <t>4x4</t>
  </si>
  <si>
    <t>BROMELIADS NEO. ELWOOD (P.) 4"</t>
  </si>
  <si>
    <t>6x5</t>
  </si>
  <si>
    <t>BROMELIADS NEO FIREBALL (P.) 4"</t>
  </si>
  <si>
    <t>BROMELIADS ORT. GERKIANNA 4"</t>
  </si>
  <si>
    <t>4x6</t>
  </si>
  <si>
    <t>BROMELIADS TILL. XEROGRAPHICA HALF BOX) BR</t>
  </si>
  <si>
    <t>Air Plant (no pot)</t>
  </si>
  <si>
    <t>6 Diameter</t>
  </si>
  <si>
    <t>18x12x24</t>
  </si>
  <si>
    <t>BROMELIADS TILL. XEROGRAPHICA BR</t>
  </si>
  <si>
    <t>NO SUBIR</t>
  </si>
  <si>
    <t>ARRANGEMENT</t>
  </si>
  <si>
    <t xml:space="preserve">                       InBloom Group - New Item Set Up         </t>
  </si>
  <si>
    <t xml:space="preserve">                       Vendor:                                                Date:   </t>
  </si>
  <si>
    <t>Image of Item</t>
  </si>
  <si>
    <t>Country of Origin</t>
  </si>
  <si>
    <t>Item Name</t>
  </si>
  <si>
    <t>Flower</t>
  </si>
  <si>
    <t>Vendor Stock Code</t>
  </si>
  <si>
    <t>STEMS PER BUNCH</t>
  </si>
  <si>
    <t>BOX DIM INCHES    (W x L x H)</t>
  </si>
  <si>
    <t>BOX WEIGHT LBS</t>
  </si>
  <si>
    <t>FINAL COST</t>
  </si>
  <si>
    <t>Current Suggested Retail</t>
  </si>
  <si>
    <t>90% USA, 10% Imported</t>
  </si>
  <si>
    <t>Xmas-Birch Carrier Centerpiece - 1 pk.</t>
  </si>
  <si>
    <t>BALSAM</t>
  </si>
  <si>
    <t>BCCP</t>
  </si>
  <si>
    <t>12x12x12</t>
  </si>
  <si>
    <t>Xmas-Bucket-O-Greens - 1 pk.</t>
  </si>
  <si>
    <t>BG01</t>
  </si>
  <si>
    <t>12x12x20</t>
  </si>
  <si>
    <t>Xmas-9 FT.Balsam Garland 1 pk.</t>
  </si>
  <si>
    <t>BG09</t>
  </si>
  <si>
    <t>9 Ft.</t>
  </si>
  <si>
    <t>18x18x6</t>
  </si>
  <si>
    <t>Xmas-18 FT.Balsam Garland 1 pk.</t>
  </si>
  <si>
    <t>BG18</t>
  </si>
  <si>
    <t>18 Ft.</t>
  </si>
  <si>
    <t>18x18x17</t>
  </si>
  <si>
    <t>Xmas-Classic Christmas Ball 1 pk.</t>
  </si>
  <si>
    <t>CB01</t>
  </si>
  <si>
    <t>Xmas-Twinkle 18 Inch Tabletop Tree -1 pk.</t>
  </si>
  <si>
    <t>816324010164</t>
  </si>
  <si>
    <t>CL18</t>
  </si>
  <si>
    <t>18 In</t>
  </si>
  <si>
    <t>Xmas-Classic Pre-Lit 24 Inch Wreath -1pk.</t>
  </si>
  <si>
    <t>816324010034</t>
  </si>
  <si>
    <t>CL24</t>
  </si>
  <si>
    <t>24 In</t>
  </si>
  <si>
    <t>Xmas.Twinkle 28 Inch Tabletop Tree 1pk</t>
  </si>
  <si>
    <t>816324010157</t>
  </si>
  <si>
    <t>CL28</t>
  </si>
  <si>
    <t>28 In</t>
  </si>
  <si>
    <t>12x12x30</t>
  </si>
  <si>
    <t>Xmas-Classic Pre-Lit 30 Inch Wreath 1pk.</t>
  </si>
  <si>
    <t>816324010041</t>
  </si>
  <si>
    <t>CL30</t>
  </si>
  <si>
    <t>30 In</t>
  </si>
  <si>
    <t>23x23x6</t>
  </si>
  <si>
    <t>Xmas-Classic Pre-Lit 36 Inch Wreath 1pk.</t>
  </si>
  <si>
    <t>816324010645</t>
  </si>
  <si>
    <t>CL36</t>
  </si>
  <si>
    <t>36 In</t>
  </si>
  <si>
    <t>32x32x6</t>
  </si>
  <si>
    <t>Xmas-Classic Pre-lit 48 Inch Tabletop Tree 1 pk.</t>
  </si>
  <si>
    <t>816324010584</t>
  </si>
  <si>
    <t>CL48</t>
  </si>
  <si>
    <t>48 In</t>
  </si>
  <si>
    <t>13x13x48</t>
  </si>
  <si>
    <t>Xmas-Classic Three Candle Centerpiece 1 pk.</t>
  </si>
  <si>
    <t>816324010256</t>
  </si>
  <si>
    <t>CP03</t>
  </si>
  <si>
    <t>13x19x5</t>
  </si>
  <si>
    <t>Xmas-Classic Five Candle Centerpiece 1pk.</t>
  </si>
  <si>
    <t>816324010263</t>
  </si>
  <si>
    <t>CP05</t>
  </si>
  <si>
    <t>13x27x5</t>
  </si>
  <si>
    <t>Xmas-Classic Round Centerpiece 1 pk.</t>
  </si>
  <si>
    <t>816324010331</t>
  </si>
  <si>
    <t>CR11</t>
  </si>
  <si>
    <t>Xmas-Classic Small Round Centerpiece 1pk.</t>
  </si>
  <si>
    <t>816324010430</t>
  </si>
  <si>
    <t>CS01</t>
  </si>
  <si>
    <t>10x10x6</t>
  </si>
  <si>
    <t>Xmas-Classic Tabletop Tree 1 pk.</t>
  </si>
  <si>
    <t>816324010140</t>
  </si>
  <si>
    <t>CT18</t>
  </si>
  <si>
    <t>Xmas-Classic 24 Inch Wreath 1 pk.</t>
  </si>
  <si>
    <t>816324010010</t>
  </si>
  <si>
    <t>CW24</t>
  </si>
  <si>
    <t>Xmas-Classic 30 Inch Wreath 1 pk.</t>
  </si>
  <si>
    <t>816324010027</t>
  </si>
  <si>
    <t>CW30</t>
  </si>
  <si>
    <t>Xmas-Classic 36 Inch Wreath 1 pk.</t>
  </si>
  <si>
    <t>816324010638</t>
  </si>
  <si>
    <t>CW36</t>
  </si>
  <si>
    <t>Xmas-9 FT.Pre-Lit Balsam Garland 1pk.</t>
  </si>
  <si>
    <t>816324010775</t>
  </si>
  <si>
    <t>GL09</t>
  </si>
  <si>
    <t>Xmas-18 FT.Pre-Lit Balsam Garland 1pk.</t>
  </si>
  <si>
    <t>816324010683</t>
  </si>
  <si>
    <t>GL18</t>
  </si>
  <si>
    <t>Xmas-Gingham Style 18 Inch Tabletop Tree  1 pk.</t>
  </si>
  <si>
    <t>816324013387</t>
  </si>
  <si>
    <t>GS18</t>
  </si>
  <si>
    <t>Xmas-Gingham Style Wreath 1 pk</t>
  </si>
  <si>
    <t>816324013394</t>
  </si>
  <si>
    <t>GS22</t>
  </si>
  <si>
    <t>Xmas-Gingham Style Pillar Centerpiece  1 pk.</t>
  </si>
  <si>
    <t>816324013400</t>
  </si>
  <si>
    <t>GSCP</t>
  </si>
  <si>
    <t>Xmas-Let Freedom Ring Wreath 1 pk.</t>
  </si>
  <si>
    <t>816324010003</t>
  </si>
  <si>
    <t>LFR24</t>
  </si>
  <si>
    <t>Xmas-Mixed Greens 24 Inch Wreath  1 pk.</t>
  </si>
  <si>
    <t>816324010652</t>
  </si>
  <si>
    <t>MG24</t>
  </si>
  <si>
    <t>Xmas-Mini Wreaths 1 pk.</t>
  </si>
  <si>
    <t>816324010065</t>
  </si>
  <si>
    <t>MW04</t>
  </si>
  <si>
    <t>16x16x14</t>
  </si>
  <si>
    <t>Xmas-Holiday Swag 1pk.</t>
  </si>
  <si>
    <t>816324010591</t>
  </si>
  <si>
    <t>SWAG</t>
  </si>
  <si>
    <t>mano de obra</t>
  </si>
  <si>
    <t>24 ROSES + 6 GREENS</t>
  </si>
  <si>
    <t>Rosas 40 cm Red</t>
  </si>
  <si>
    <t>Rosas 40 cm Pink</t>
  </si>
  <si>
    <t>Rosas 40 cm White</t>
  </si>
  <si>
    <t>Deco Wrap Pink</t>
  </si>
  <si>
    <t xml:space="preserve">Blooms and Berries" Valentine Special  </t>
  </si>
  <si>
    <t>Rosas 40 cm Free Spirit</t>
  </si>
  <si>
    <t>FLETE MIAMI $20 HB PACK 8</t>
  </si>
  <si>
    <t>DUTY 6.8</t>
  </si>
  <si>
    <t>MANO DE OBRA</t>
  </si>
  <si>
    <t>FLETE FEDEX</t>
  </si>
  <si>
    <t>COSTO DEL PG ARMADO EN MIAMI</t>
  </si>
  <si>
    <t>COSTO CON FEDEX INCLUIDO</t>
  </si>
  <si>
    <t>Just for You" Valentine's Bundle</t>
  </si>
  <si>
    <t>Rosas 40 cm Bicolor Pink</t>
  </si>
  <si>
    <t>Rose Bouquet with Pink Amethyst and White Topaz Necklace</t>
  </si>
  <si>
    <t>PRECIO DE VENTA EN WEB</t>
  </si>
  <si>
    <t>"Blooms and Berries" Valentine Special  </t>
  </si>
  <si>
    <t>FREE SPIRIT</t>
  </si>
  <si>
    <t>"Just for You" Valentine s Bundle  </t>
  </si>
  <si>
    <t>Rose Bouquet with Pink Amethyst and White Topaz Sterling Silver Necklace  </t>
  </si>
  <si>
    <t>RO50WHT50  </t>
  </si>
  <si>
    <t>Roses - White - 50 Stems  </t>
  </si>
  <si>
    <t>RO50GRN50  </t>
  </si>
  <si>
    <t>Roses - Green - 50 Stems  </t>
  </si>
  <si>
    <t>RO50ORG50  </t>
  </si>
  <si>
    <t>Roses - Orange - 50 Stems  </t>
  </si>
  <si>
    <t>RO50BCWP50  </t>
  </si>
  <si>
    <t>Roses - Bi-Color White and Pink - 50 Stems  </t>
  </si>
  <si>
    <t>RO50HPNK50  </t>
  </si>
  <si>
    <t>Roses - Hot Pink - 50 Stems  </t>
  </si>
  <si>
    <t>RO50TBLU50  </t>
  </si>
  <si>
    <t>RO50TBLUWHT50  </t>
  </si>
  <si>
    <t>RO50TGRNWHT50  </t>
  </si>
  <si>
    <t>RO50TORNWHT50  </t>
  </si>
  <si>
    <t>RO50TPUR50  </t>
  </si>
  <si>
    <t>RO50TPURWHT50  </t>
  </si>
  <si>
    <t>RO50TRBW50  </t>
  </si>
  <si>
    <t>RO50TREDWHT50  </t>
  </si>
  <si>
    <t>RO50TTURQ50  </t>
  </si>
  <si>
    <t>RO50TYLWWHT50  </t>
  </si>
  <si>
    <t>Roses – Tinted Blue and White – 100 Stems  </t>
  </si>
  <si>
    <t>Roses – Tinted Green and White – 100 Stems  </t>
  </si>
  <si>
    <t>Roses – Tinted Orange and White – 100 Stems  </t>
  </si>
  <si>
    <t>Roses – Tinted Purple and White – 100 Stems  </t>
  </si>
  <si>
    <t>Roses – Tinted Red and White - 100 Stems  </t>
  </si>
  <si>
    <t>Roses – Tinted Turquoise – 100 Stems  </t>
  </si>
  <si>
    <t>Roses – Tinted Yellow and White – 100 Stems  </t>
  </si>
  <si>
    <t>Roses – White with Gold Glitter – 100 Stems  </t>
  </si>
  <si>
    <t>RO50WHTGLIRI50  </t>
  </si>
  <si>
    <t>Roses - White with Iridescent Glitter - 50 Stems  </t>
  </si>
  <si>
    <t>Roses – White with Silver Glitter – 100 Stems  </t>
  </si>
  <si>
    <t>Roses and Petal Combo Box - Hot Pink and White - 75 Stems  </t>
  </si>
  <si>
    <t>Ruscus – – Painted Aquamarine – 120 Stems  </t>
  </si>
  <si>
    <t>Ruscus – – Painted Gold – 120 Stems  </t>
  </si>
  <si>
    <t>Ruscus – – Painted Kelly Green – 120 Stems  </t>
  </si>
  <si>
    <t>Ruscus – Painted Assorted Pastel – 120 Stems  </t>
  </si>
  <si>
    <t>Ruscus – Painted Fall Assorted – 120 Stems  </t>
  </si>
  <si>
    <t>Ruscus – Painted Magenta – 120 Stems  </t>
  </si>
  <si>
    <t>Ruscus – Painted Orange – 120 Stems  </t>
  </si>
  <si>
    <t>Ruscus – Painted Pastel Blue – 120 Stems  </t>
  </si>
  <si>
    <t>Ruscus – Painted Pastel Hot Pink – 120 Stems  </t>
  </si>
  <si>
    <t>Ruscus – Painted Pastel Lime Green – 120 Stems  </t>
  </si>
  <si>
    <t>Ruscus – Painted Pastel Orange – 120 Stems  </t>
  </si>
  <si>
    <t>Ruscus - Painted Pastel Violet – 120 Stems  </t>
  </si>
  <si>
    <t>Ruscus – Painted Pastel Yellow – 120 Stems  </t>
  </si>
  <si>
    <t>Ruscus – Painted Pink – 120 Stems  </t>
  </si>
  <si>
    <t>Ruscus – Painted Red – 120 Stems  </t>
  </si>
  <si>
    <t>Ruscus – Painted Silver – 120 Stems  </t>
  </si>
  <si>
    <t>Ruscus – Painted Summer Assorted – 120 Stems  </t>
  </si>
  <si>
    <t>Ruscus – Painted White – 120 Stems  </t>
  </si>
  <si>
    <t>Spider Mums – Painted Aquamarine – 100 Stems  </t>
  </si>
  <si>
    <t>Spider Mums – Painted Black – 100 Stems  </t>
  </si>
  <si>
    <t>Spider Mums – Painted Brown – 100 Stems  </t>
  </si>
  <si>
    <t>Spider Mums – Painted Burgundy – 100 Stems  </t>
  </si>
  <si>
    <t>Spider Mums – Painted Fall Assorted – 100 Stems  </t>
  </si>
  <si>
    <t>Spider Mums – Painted Grape – 100 Stems  </t>
  </si>
  <si>
    <t>Spider Mums – Painted Hot Pink – 100 Stems  </t>
  </si>
  <si>
    <t>Spider Mums – Painted Kelly Green – 100 Stems  </t>
  </si>
  <si>
    <t>Spider Mums – Painted Lime Green – 100 Stems  </t>
  </si>
  <si>
    <t>Spider Mums – Painted Magenta – 100 Stems  </t>
  </si>
  <si>
    <t>Spider Mums – Painted Mustard – 100 Stems  </t>
  </si>
  <si>
    <t>Spider Mums – Painted Orange – 100 Stems  </t>
  </si>
  <si>
    <t>Spider Mums – Painted Peach Brown – 100 Stems  </t>
  </si>
  <si>
    <t>Spider Mums – Painted Pink Blue – 100 Stems  </t>
  </si>
  <si>
    <t>Spider Mums – Painted Purple – 100 Stems  </t>
  </si>
  <si>
    <t>Spider Mums – Painted Red – 100 Stems  </t>
  </si>
  <si>
    <t>Spider Mums – Painted Spring Assorted – 100 Stems  </t>
  </si>
  <si>
    <t>Spider Mums – Painted Summer Assorted – 100 Stems  </t>
  </si>
  <si>
    <t>Spider Mums – Painted Yellow – 100 Stems  </t>
  </si>
  <si>
    <t>Spider Mums – Painted Yellow Blue – 100 Stems  </t>
  </si>
  <si>
    <t>Spider Mums – Painted Yellow Brown – 100 Stems  </t>
  </si>
  <si>
    <t>Spider Mums – White Painted Black – 100 Stems  </t>
  </si>
  <si>
    <t>Spider Mums – White Painted Blue – 100 Stems  </t>
  </si>
  <si>
    <t>Spider Mums – White Painted Brown – 100 Stems  </t>
  </si>
  <si>
    <t>Spider Mums – White Painted Light Blue – 100 Stems  </t>
  </si>
  <si>
    <t>Spider Mums – White Painted Lila – 100 Stems  </t>
  </si>
  <si>
    <t>Spider Mums – White Painted Orange – 100 Stems  </t>
  </si>
  <si>
    <t>Spider Mums – White Painted Pink – 100 Stems  </t>
  </si>
  <si>
    <t>Spider Mums – White Painted Purple – 100 Stems  </t>
  </si>
  <si>
    <t>Spider Mums – White Painted Red – 100 Stems  </t>
  </si>
  <si>
    <t>RO40WHTSPRYBCLR  </t>
  </si>
  <si>
    <t>White Roses and Bicolor Spray Roses - Combo  </t>
  </si>
  <si>
    <t>RO40WHTSPRHTPNK  </t>
  </si>
  <si>
    <t>White Roses and Hot Pink Spray Roses - Combo  </t>
  </si>
  <si>
    <t>RO40WHTSPRYORG  </t>
  </si>
  <si>
    <t>White Roses and Orange Spray Roses - Combo  </t>
  </si>
  <si>
    <t>White with Iridescent Glitter – 100 Stems  </t>
  </si>
  <si>
    <t>Free Spirit Bouquet - 24 Stems  </t>
  </si>
  <si>
    <t>Roses – Red with Gold Glitter – 100 Stems  </t>
  </si>
  <si>
    <t>Roses – Red with Silver Glitter – 100 Stems  </t>
  </si>
  <si>
    <t>RO50REDGLSLV50  </t>
  </si>
  <si>
    <t>Roses – Red with Silver Glitter - 50 Stems  </t>
  </si>
  <si>
    <t>RO50WHTGLGLD50  </t>
  </si>
  <si>
    <t>Roses – White with Gold Glitter - 50 Stems  </t>
  </si>
  <si>
    <t>RO50WHTGLSLV50  </t>
  </si>
  <si>
    <t>Roses – White with Silver Glitter - 50 Stems  </t>
  </si>
  <si>
    <t>Ruscus – – Painted Black – 120 Stems  </t>
  </si>
  <si>
    <t>Ruscus – Painted Christmas Assorted – 120 Stems  </t>
  </si>
  <si>
    <t>Ruscus – Painted Pastel Purple – 120 Stems  </t>
  </si>
  <si>
    <t>Spider Mums – Painted Dark Blue – 100 Stems  </t>
  </si>
  <si>
    <t>Spider Mums – Painted Patriotic Blue – 100 Stems  </t>
  </si>
  <si>
    <t>Spider Mums – White Painted Hot Pink – 100 Stems  </t>
  </si>
  <si>
    <t>RO40WHTSPRYASST  </t>
  </si>
  <si>
    <t>White Roses and Assorted Spray Roses - Combo  </t>
  </si>
  <si>
    <t>RO40WHTSPRYLW  </t>
  </si>
  <si>
    <t>White Roses and Yellow Spray Roses - Combo  </t>
  </si>
  <si>
    <t>RO50PE50  </t>
  </si>
  <si>
    <t>Roses - Peach - 50 Stems  </t>
  </si>
  <si>
    <t>RO50REDGLGLD50  </t>
  </si>
  <si>
    <t>Roses – Red with Gold Glitter - 50 Stems  </t>
  </si>
  <si>
    <t>Roses and Petal Combo Box - Lavender and White - 75 Stems  </t>
  </si>
  <si>
    <t>Ruscus – – Painted Metallic – 120 Stems  </t>
  </si>
  <si>
    <t>RO40WHTSPRLTPNK  </t>
  </si>
  <si>
    <t>White Roses and Light Pink Spray Roses - Combo  </t>
  </si>
  <si>
    <t>RO40WHTSPRYPE  </t>
  </si>
  <si>
    <t>White Roses and Peach Spray Roses - Combo  </t>
  </si>
  <si>
    <t>RO40WHTSPRYRD  </t>
  </si>
  <si>
    <t>White Roses and Red Spray Roses - Combo  </t>
  </si>
  <si>
    <t>RO50BCYR50  </t>
  </si>
  <si>
    <t>Roses - Bi-Color Yellow and Red - 50 Stems  </t>
  </si>
  <si>
    <t>RO50LPNK50  </t>
  </si>
  <si>
    <t>Roses - Light Pink - 50 Stems  </t>
  </si>
  <si>
    <t>RO50YEL50  </t>
  </si>
  <si>
    <t>Roses - Yellow - 50 Stems  </t>
  </si>
  <si>
    <t>Ruscus – – Painted Blue – 120 Stems  </t>
  </si>
  <si>
    <t>RO50R50  </t>
  </si>
  <si>
    <t>Roses - Red - 50 Stems  </t>
  </si>
  <si>
    <t>Jumbo Hydrangeas - Antique Green - 12 Stems  </t>
  </si>
  <si>
    <t>Hydrangeas – Jumbo Assorted Combo – 12 Stems  </t>
  </si>
  <si>
    <t>Hydrangeas – Painted Christmas Green – 26 Stems  </t>
  </si>
  <si>
    <t>Hydrangeas – Jumbo Antique Assortment Combo – 12 Stems  </t>
  </si>
  <si>
    <t>Hydrangeas – Blue Combo – 20 Stems  </t>
  </si>
  <si>
    <t>Red and White Roses and Petal Combo Box - 75 Stems  </t>
  </si>
  <si>
    <t>Hydrangeas – White Combo – 20 Stems  </t>
  </si>
  <si>
    <t>Hydrangeas – Mother’s Day Painted – 26 Stems  </t>
  </si>
  <si>
    <t>Hydrangeas – Painted Assortment – 26 Stems  </t>
  </si>
  <si>
    <t>Hydrangeas – Painted Lemon Green – 26 Stems  </t>
  </si>
  <si>
    <t>Hydrangeas – Painted Light Aqua – 26 Stems  </t>
  </si>
  <si>
    <t>Hydrangeas – Painted Light Blue – 26 Stems  </t>
  </si>
  <si>
    <t>Hydrangeas – Painted Novelty Assortment – 26  </t>
  </si>
  <si>
    <t>Hydrangeas – Painted Party – 26 Stems  </t>
  </si>
  <si>
    <t>Hydrangeas – Painted Rainbow – 26 Stems  </t>
  </si>
  <si>
    <t>Hydrangeas – Pastel Painted – 26 Stems  </t>
  </si>
  <si>
    <t>Hydrangeas – Patriotic Painted – 26 Stems  </t>
  </si>
  <si>
    <t>Hydrangeas – Spring Painted – 26 Stems  </t>
  </si>
  <si>
    <t>Hydrangeas – Valentine’s Day Painted – 26 Stems  </t>
  </si>
  <si>
    <t>Hydrangeas – Christmas Painted – 26 Stems  </t>
  </si>
  <si>
    <t>Hydrangeas – Painted Blueberry – 26 Stems  </t>
  </si>
  <si>
    <t>Hydrangeas – Assorted Combo – 30 Stems  </t>
  </si>
  <si>
    <t>Hydrangeas – Painted Fall Yellow – 26 Stems  </t>
  </si>
  <si>
    <t>Hydrangeas – Fall Painted – 26 Stems  </t>
  </si>
  <si>
    <t>Hydrangeas – Summer Painted – 26 Stems  </t>
  </si>
  <si>
    <t>Hydrangeas – Painted Dark Blue – 26 Stems  </t>
  </si>
  <si>
    <t>Hydrangeas – Painted Magenta – 26 Stems  </t>
  </si>
  <si>
    <t>Hydrangeas – Painted Peach – 26 Stems  </t>
  </si>
  <si>
    <t>Hydrangeas – Painted Aqua – 26 Stems  </t>
  </si>
  <si>
    <t>Hydrangeas – Painted Dark Purple – 26 Stems  </t>
  </si>
  <si>
    <t>Hydrangeas – Painted Light Pink – 26 Stems  </t>
  </si>
  <si>
    <t>GRNCOCCULUS10  </t>
  </si>
  <si>
    <t>Cocculus - 150 Stems  </t>
  </si>
  <si>
    <t>GRNLILYGRASS10  </t>
  </si>
  <si>
    <t>Green Lily Grass - 120 pk.  </t>
  </si>
  <si>
    <t>GRNVGTLILYGRA10  </t>
  </si>
  <si>
    <t>Variegated Lily Grass  </t>
  </si>
  <si>
    <t>GRNVARIEGPITT10  </t>
  </si>
  <si>
    <t>Variegated Pittosporum - 150 Stems  </t>
  </si>
  <si>
    <t>RO50LAV50  </t>
  </si>
  <si>
    <t>Roses - Lavender - 50 Stems  </t>
  </si>
  <si>
    <t>GRNBABYBLUEUC10  </t>
  </si>
  <si>
    <t>Baby Blue Eucalyptus - 200 Stems  </t>
  </si>
  <si>
    <t>Wedding Package - Red - 40 pc  </t>
  </si>
  <si>
    <t>GRNPITTOSPORU10  </t>
  </si>
  <si>
    <t>Green Pittosporum - 150 Stems  </t>
  </si>
  <si>
    <t>GRNISRARUSCUS10  </t>
  </si>
  <si>
    <t>Israeli Ruscus - 200 Stems  </t>
  </si>
  <si>
    <t>Roses - Samba Pa Ti - 100 Stems  </t>
  </si>
  <si>
    <t>Spring Sensation Mixed Bouquet – 8 Bouquets  </t>
  </si>
  <si>
    <t>Hydrangeas – Jumbo Antique Red – 12 Stems  </t>
  </si>
  <si>
    <t>HBPLANTS8"ASST#  </t>
  </si>
  <si>
    <t>8" Hanging Baskets - Assortment #1 - 6 Pack  </t>
  </si>
  <si>
    <t>HBPLANTS8"SPIDE  </t>
  </si>
  <si>
    <t>8" Spider Hanging Baskets - 6 Pack  </t>
  </si>
  <si>
    <t>PLANANNABAMBOO4  </t>
  </si>
  <si>
    <t>Anna Bamboo Planter - 4"  </t>
  </si>
  <si>
    <t>PLANBONSAILEAF5  </t>
  </si>
  <si>
    <t>Bonsai Leaf Planter - 5" to 6"  </t>
  </si>
  <si>
    <t>PLANBRENBONSAI5  </t>
  </si>
  <si>
    <t>Brenda Bonsai Planter - 5" to 6"  </t>
  </si>
  <si>
    <t>HBPLANTS8"POTGO  </t>
  </si>
  <si>
    <t>Golden Pothos 8" Hanging Baskets - 6 Pack  </t>
  </si>
  <si>
    <t>PLANHILLABAMBOO  </t>
  </si>
  <si>
    <t>Hillary Bamboo Planter - 4"  </t>
  </si>
  <si>
    <t>HBPLANTS8"IVYGR  </t>
  </si>
  <si>
    <t>Ivy Green 8" Hanging Baskets - 6 Pack  </t>
  </si>
  <si>
    <t>Mini Calla – Hot Pink – 100 Stems  </t>
  </si>
  <si>
    <t>Mini Calla – Purple – 100 Stems  </t>
  </si>
  <si>
    <t>Mini Calla Cascade Bouquet – Lavender and White - 100 Stems  </t>
  </si>
  <si>
    <t>Mini Calla Cascade Bouquet – Pink and White - 100 Stems  </t>
  </si>
  <si>
    <t>Mini Calla Cascade Bouquet – Purple and Pink - 100 Stems  </t>
  </si>
  <si>
    <t>Mini Calla Cascade Bouquet – Yellow and Purple - 100 Stems  </t>
  </si>
  <si>
    <t>Mini Calla Double – Black and Pink – 40 Stems  </t>
  </si>
  <si>
    <t>Mini Calla Double – Black and White – 40 Stems  </t>
  </si>
  <si>
    <t>Mini Calla Double – Black and Yellow – 40 Stems  </t>
  </si>
  <si>
    <t>HBPLANTS8"PHILO  </t>
  </si>
  <si>
    <t>Philo Brasil 8" Hanging Basket - 6 Pack  </t>
  </si>
  <si>
    <t>PLANRTERRACSPAT  </t>
  </si>
  <si>
    <t>HBPLANTS8"POTJA  </t>
  </si>
  <si>
    <t>Pothos Jade 8" Hanging Baskets - 6 Pack  </t>
  </si>
  <si>
    <t>HBPLANTS8"POTSC  </t>
  </si>
  <si>
    <t>Pothos Scindapsus 8" Hanging Basket - 6 Pack  </t>
  </si>
  <si>
    <t>BROXEROHLFBR  </t>
  </si>
  <si>
    <t>Tillandsia Xerographica 6” – 25 Pack  </t>
  </si>
  <si>
    <t>Tootie Fruity Mixed Bouquet – 8 Bouquets  </t>
  </si>
  <si>
    <t>RO40WHTSPRYGRN  </t>
  </si>
  <si>
    <t>White Roses and Green Spray Roses - Combo  </t>
  </si>
  <si>
    <t>8" Hanging Baskets - Assortment #2 - 6 Pack  </t>
  </si>
  <si>
    <t>PLANINGABAMBOO4  </t>
  </si>
  <si>
    <t>Inga Bamboo Planter - 4"  </t>
  </si>
  <si>
    <t>Mini Calla Double – Red and White – 40 Stems  </t>
  </si>
  <si>
    <t>HBPLANTS8"POTMA  </t>
  </si>
  <si>
    <t>Pothos Marble Queen 8" Hanging Basket - 6 Pack  </t>
  </si>
  <si>
    <t>PLANPINEAPPLE6"  </t>
  </si>
  <si>
    <t>XMAS18PRLITBALG  </t>
  </si>
  <si>
    <t>18 Pre-Lit Balsam Chrismtas Garland  </t>
  </si>
  <si>
    <t>XMAS9PRLITBALSG  </t>
  </si>
  <si>
    <t>9 Pre-Lit Balsam Christmas Garland  </t>
  </si>
  <si>
    <t>BROBILLBORRA4  </t>
  </si>
  <si>
    <t>Bromeliad Billbergia Borracho 4” – 25 Pack  </t>
  </si>
  <si>
    <t>BROAECHMEAMAR6  </t>
  </si>
  <si>
    <t>Bromeliads Aechmea Del Mar 6” – 12 Pack  </t>
  </si>
  <si>
    <t>BROBILLHALLELU4  </t>
  </si>
  <si>
    <t>Bromeliads Billbergia Hallelujah 4” – 25 Pack  </t>
  </si>
  <si>
    <t>BROBILLHYB4  </t>
  </si>
  <si>
    <t>Bromeliads Billbergia Hybrid 4” – 25 Pack  </t>
  </si>
  <si>
    <t>BROCRYBLCKMYST4  </t>
  </si>
  <si>
    <t>Bromeliads Cryptanthus Black Mystic 4” – 25 Pack  </t>
  </si>
  <si>
    <t>BROCRYELAINE5  </t>
  </si>
  <si>
    <t>Bromeliads Cryptanthus Elaine 5” – 15 Pack  </t>
  </si>
  <si>
    <t>BROCRYRUBY4  </t>
  </si>
  <si>
    <t>Bromeliads Cryptanthus Ruby 4” – 25 Pack  </t>
  </si>
  <si>
    <t>BRONEOCOOKIE6  </t>
  </si>
  <si>
    <t>Bromeliads Neoregelia Cookie 6” – 12 Pack  </t>
  </si>
  <si>
    <t>BRONEODONGER4  </t>
  </si>
  <si>
    <t>Bromeliads Neoregelia Donger 4” – 25 Pack  </t>
  </si>
  <si>
    <t>BRONEODONGER6  </t>
  </si>
  <si>
    <t>Bromeliads Neoregelia Donger 6”– 12 Pack  </t>
  </si>
  <si>
    <t>BRONEOELWOOD4  </t>
  </si>
  <si>
    <t>Bromeliads Neoregelia Elwood 4” - 25 Pack  </t>
  </si>
  <si>
    <t>BRONEOFIREB4  </t>
  </si>
  <si>
    <t>Bromeliads Neoregelia Fireball 4” – 25 Pack  </t>
  </si>
  <si>
    <t>BRONEOFLIRTING6  </t>
  </si>
  <si>
    <t>Bromeliads Neoregelia Flirting 6” – 12 Pack  </t>
  </si>
  <si>
    <t>BRONEOGRNAPPLE6  </t>
  </si>
  <si>
    <t>Bromeliads Neoregelia Green Apples 6” – 12 Pack  </t>
  </si>
  <si>
    <t>BRONEOSEXYPNK6  </t>
  </si>
  <si>
    <t>Bromeliads Neoregelia Sexy Pink 6” – 12 Pack  </t>
  </si>
  <si>
    <t>BRONEOTATIANA6  </t>
  </si>
  <si>
    <t>Bromeliads Neoregelia Tatiana 6” – 12 Pack  </t>
  </si>
  <si>
    <t>BROORTGERK4  </t>
  </si>
  <si>
    <t>Bromeliads Orthophytum Gerkianna 4” – 25 Pack  </t>
  </si>
  <si>
    <t>BROVRIMINTJU6  </t>
  </si>
  <si>
    <t>Bromeliads Vriesea Mint Julep 6” – 12 Pack  </t>
  </si>
  <si>
    <t>BROVRIOSPGRU6  </t>
  </si>
  <si>
    <t>Bromeliads Vriesea Ospinae Gruberii 6” – 12 Pack  </t>
  </si>
  <si>
    <t>BRONEOROMANCE6  </t>
  </si>
  <si>
    <t>BRONEOROMANCE6 BROME NEO.ROMANCE 6  </t>
  </si>
  <si>
    <t>XMASLETFREERNGW  </t>
  </si>
  <si>
    <t>Chrimstas Let Freedom Ring Wreath  </t>
  </si>
  <si>
    <t>XMASCLSS24WREAT  </t>
  </si>
  <si>
    <t>Chrismtas Classic 24 Inch Wreath  </t>
  </si>
  <si>
    <t>XMASCLSS30WREAT  </t>
  </si>
  <si>
    <t>Chrismtas Classic 30 Inch Wreath  </t>
  </si>
  <si>
    <t>XMASCLSS36WREAT  </t>
  </si>
  <si>
    <t>Chrismtas Classic 36" Wreath  </t>
  </si>
  <si>
    <t>XMASCLSS3CANDLC  </t>
  </si>
  <si>
    <t>Chrismtas Classic Three Candle Centerpiece  </t>
  </si>
  <si>
    <t>XMASMINIWREATHS  </t>
  </si>
  <si>
    <t>Chrismtas Mini Wreath  </t>
  </si>
  <si>
    <t>XMAS18FTBALSGAR  </t>
  </si>
  <si>
    <t>Christmas 18 Foot Balsam Garland  </t>
  </si>
  <si>
    <t>XMAS9FTBALSGARL  </t>
  </si>
  <si>
    <t>Christmas 9 Foot Balsam Garland  </t>
  </si>
  <si>
    <t>XMASBIRCHCARRIE  </t>
  </si>
  <si>
    <t>Christmas Birch Carrier Centerpiece  </t>
  </si>
  <si>
    <t>XMASBUCKETOGREE  </t>
  </si>
  <si>
    <t>Christmas Bucket-O-Greens  </t>
  </si>
  <si>
    <t>XMASCLSSCHRISTB  </t>
  </si>
  <si>
    <t>Christmas Classic Christmas Ball  </t>
  </si>
  <si>
    <t>XMASCLSS5CANDLC  </t>
  </si>
  <si>
    <t>Christmas Classic Five Candle Centerpiece  </t>
  </si>
  <si>
    <t>XMASCLSSPLIT24W  </t>
  </si>
  <si>
    <t>Christmas Classic Pre-Lit 24 Inch Wreath  </t>
  </si>
  <si>
    <t>XMASCLSSPLIT30W  </t>
  </si>
  <si>
    <t>Christmas Classic Pre-Lit 30 Inch Wreath  </t>
  </si>
  <si>
    <t>XMASCLSSPLIT36W  </t>
  </si>
  <si>
    <t>Christmas Classic Pre-Lit 36 Inch Wreath  </t>
  </si>
  <si>
    <t>XMASPLIT48TABTO  </t>
  </si>
  <si>
    <t>Christmas Classic Pre-lit 48 Inch Tabletop Tree  </t>
  </si>
  <si>
    <t>XMASCLSSROUNDCE  </t>
  </si>
  <si>
    <t>Christmas Classic Round Centerpiece - 1 Pack  </t>
  </si>
  <si>
    <t>XMASCLASMROUNDC  </t>
  </si>
  <si>
    <t>Christmas Classic Small Round Centerpiece  </t>
  </si>
  <si>
    <t>XMASCLSSTABTOPT  </t>
  </si>
  <si>
    <t>Christmas Classic Tabletop Tree  </t>
  </si>
  <si>
    <t>XMASGINSTYTABTO  </t>
  </si>
  <si>
    <t>Christmas Gingham Style 18 Inch Tabletop Tree  </t>
  </si>
  <si>
    <t>XMASGINSTYPILAT  </t>
  </si>
  <si>
    <t>Christmas Gingham Style Pillar Centerpiece  </t>
  </si>
  <si>
    <t>XMASGINGSTYWREA  </t>
  </si>
  <si>
    <t>Christmas Gingham Style Wreath  </t>
  </si>
  <si>
    <t>XMASMIXGRN24WRE  </t>
  </si>
  <si>
    <t>Christmas Mixed Greens 24 Inch Wreath  </t>
  </si>
  <si>
    <t>XMASTWI18TABTPT  </t>
  </si>
  <si>
    <t>Christmas Twinkle 18 Inch Tabletop Tree  </t>
  </si>
  <si>
    <t>XMASTWNK28TABTP  </t>
  </si>
  <si>
    <t>Christmas Twinkle 28 Inch Tabletop Tree  </t>
  </si>
  <si>
    <t>Combo Christmas Bunches - Greens - 5 pk.  </t>
  </si>
  <si>
    <t>DELETED RO60DARKENGAGEMENT  </t>
  </si>
  <si>
    <t>XMASHOLIDAYSWAG  </t>
  </si>
  <si>
    <t>Holiday Swag Balsam Arrangement  </t>
  </si>
  <si>
    <t>Mini Calla – Peach – 100 Stems  </t>
  </si>
  <si>
    <t xml:space="preserve">ROSE 60CM HIGH MAGIC 75 ST SPRAY ROSE RUMBA 30 ST </t>
  </si>
  <si>
    <t>ROSE 60CM HOT PINK 75 ST SPRAY ROSE HOT PINK 30 ST</t>
  </si>
  <si>
    <t>ROSE WHITE 60 CM 75 ST SPRAY ROSE RED 30 ST</t>
  </si>
  <si>
    <t>ROSE 60 CM HIGH EXOTIC SPRAY ROSE YELLOW 30 ST</t>
  </si>
  <si>
    <t>DUTY</t>
  </si>
  <si>
    <t>30 X 22 X 22</t>
  </si>
  <si>
    <t>30 X 22 X 14</t>
  </si>
  <si>
    <t>DUTIES 6.8 %</t>
  </si>
  <si>
    <t>PRECIO PACTADO CON FINCA</t>
  </si>
  <si>
    <t>6" Pineapple Planter  </t>
  </si>
  <si>
    <t>6" Rustic Terracota Spath Planter  </t>
  </si>
  <si>
    <t>Roses- Rainbow - 50 stems  </t>
  </si>
  <si>
    <t>Roses- Tinted Blue - 50 stems  </t>
  </si>
  <si>
    <t>Roses- Tinted Blue/White - 50 stems  </t>
  </si>
  <si>
    <t>Roses- Tinted Green/White - 50 stems  </t>
  </si>
  <si>
    <t>Roses- Tinted Orange/White - 50 stems  </t>
  </si>
  <si>
    <t>Roses- Tinted Purple - 50 stems  </t>
  </si>
  <si>
    <t>Roses- Tinted Purple/White - 50 stems  </t>
  </si>
  <si>
    <t>Roses- Tinted Red/White - 50 stems  </t>
  </si>
  <si>
    <t>Roses- Tinted Turquoise - 50 stems  </t>
  </si>
  <si>
    <t>Roses- Tinted Yellow/White - 50 stems  </t>
  </si>
  <si>
    <t>6 In</t>
  </si>
  <si>
    <t>ROSE PETALS 5K LAV</t>
  </si>
  <si>
    <t>CHRISMTAS CLASSIC 24 INCH WREATH  </t>
  </si>
  <si>
    <t>9 PRE-LIT BALSAM CHRISTMAS GARLAND  </t>
  </si>
  <si>
    <t>CHRISTMAS GINGHAM STYLE 18 INCH TABLETOP TREE  </t>
  </si>
  <si>
    <t>CHRISTMAS 9 FOOT BALSAM GARLAND  </t>
  </si>
  <si>
    <t>CHRISTMAS GINGHAM STYLE PILLAR CENTERPIECE  </t>
  </si>
  <si>
    <t>CHRISTMAS 18 FOOT BALSAM GARLAND  </t>
  </si>
  <si>
    <t>18 PRE-LIT BALSAM CHRISMTAS GARLAND  </t>
  </si>
  <si>
    <t>CHRISTMAS CLASSIC ROUND CENTERPIECE - 1 PACK  </t>
  </si>
  <si>
    <t>CHRISTMAS CLASSIC TABLETOP TREE  </t>
  </si>
  <si>
    <t>CHRISTMAS GINGHAM STYLE WREATH  </t>
  </si>
  <si>
    <t>CHRISTMAS BIRCH CARRIER CENTERPIECE  </t>
  </si>
  <si>
    <t>CHRISTMAS CLASSIC CHRISTMAS BALL  </t>
  </si>
  <si>
    <t>CHRISTMAS CLASSIC SMALL ROUND CENTERPIECE  </t>
  </si>
  <si>
    <t>CHRISMTAS CLASSIC 30 INCH WREATH  </t>
  </si>
  <si>
    <t>CHRISMTAS CLASSIC 36" WREATH  </t>
  </si>
  <si>
    <t>CHRISMTAS CLASSIC THREE CANDLE CENTERPIECE  </t>
  </si>
  <si>
    <t>CHRISTMAS CLASSIC PRE-LIT 24 INCH WREATH  </t>
  </si>
  <si>
    <t>CHRISTMAS CLASSIC PRE-LIT 30 INCH WREATH  </t>
  </si>
  <si>
    <t>CHRISTMAS CLASSIC PRE-LIT 36 INCH WREATH  </t>
  </si>
  <si>
    <t>CHRISTMAS CLASSIC FIVE CANDLE CENTERPIECE  </t>
  </si>
  <si>
    <t>HOLIDAY SWAG BALSAM ARRANGEMENT  </t>
  </si>
  <si>
    <t>CHRISMTAS MINI WREATH  </t>
  </si>
  <si>
    <t>CHRIMSTAS LET FREEDOM RING WREATH  </t>
  </si>
  <si>
    <t>CHRISTMAS TWINKLE 28 INCH TABLETOP TREE  </t>
  </si>
  <si>
    <t>CHRISTMAS MIXED GREENS 24 INCH WREATH  </t>
  </si>
  <si>
    <t>CHRISTMAS TWINKLE 18 INCH TABLETOP TREE  </t>
  </si>
  <si>
    <t>CHRISTMAS CLASSIC PRE-LIT 48 INCH TABLETOP TREE  </t>
  </si>
  <si>
    <t>CHRISTMAS BUCKET-O-GREENS  </t>
  </si>
  <si>
    <t>BROMELIADS AECHMEA DEL MAR 6” – 12 PACK  </t>
  </si>
  <si>
    <t>BROMELIAD BILLBERGIA BORRACHO 4” – 25 PACK  </t>
  </si>
  <si>
    <t>BROMELIADS BILLBERGIA HALLELUJAH 4” – 25 PACK  </t>
  </si>
  <si>
    <t>BROMELIADS BILLBERGIA HYBRID 4” – 25 PACK  </t>
  </si>
  <si>
    <t>BROMELIADS CRYPTANTHUS BLACK MYSTIC 4” – 25 PACK  </t>
  </si>
  <si>
    <t>BROMELIADS CRYPTANTHUS ELAINE 5” – 15 PACK  </t>
  </si>
  <si>
    <t>BROMELIADS CRYPTANTHUS RUBY 4” – 25 PACK  </t>
  </si>
  <si>
    <t>BROMELIADS NEOREGELIA FIREBALL 4” – 25 PACK  </t>
  </si>
  <si>
    <t>BROMELIADS NEOREGELIA COOKIE 6” – 12 PACK  </t>
  </si>
  <si>
    <t>BROMELIADS NEOREGELIA DONGER 6”– 12 PACK  </t>
  </si>
  <si>
    <t>BROMELIADS NEOREGELIA ELWOOD 4” - 25 PACK  </t>
  </si>
  <si>
    <t>BROMELIADS NEOREGELIA FLIRTING 6” – 12 PACK  </t>
  </si>
  <si>
    <t>BROMELIADS NEOREGELIA GREEN APPLES 6” – 12 PACK  </t>
  </si>
  <si>
    <t>BROMELIADS NEOREGELIA SEXY PINK 6” – 12 PACK  </t>
  </si>
  <si>
    <t>BROMELIADS NEOREGELIA TATIANA 6” – 12 PACK  </t>
  </si>
  <si>
    <t>BROMELIADS NEOREGELIA DONGER 4” – 25 PACK  </t>
  </si>
  <si>
    <t>BROMELIADS ORTHOPHYTUM GERKIANNA 4” – 25 PACK  </t>
  </si>
  <si>
    <t>TILLANDSIA XEROGRAPHICA 6” – 25 PACK  </t>
  </si>
  <si>
    <t>BROMELIADS VRIESEA MINT JULEP 6” – 12 PACK  </t>
  </si>
  <si>
    <t>BROMELIADS VRIESEA OSPINAE GRUBERII 6” – 12 PACK  </t>
  </si>
  <si>
    <t>FLORVERDE ASSORTED CARNATIONS - 200 STEMS  </t>
  </si>
  <si>
    <t>FLORVERDE ASSORTED CARNATIONS - 200 STEMS</t>
  </si>
  <si>
    <t>FLORVERDE CARNATIONS HOT PINK - 200 STEMS  </t>
  </si>
  <si>
    <t>FLORVERDE PINK CARNATIONS - 200 STEMS  </t>
  </si>
  <si>
    <t>FLORVERDE RED CARNATIONS -200 STEMS  </t>
  </si>
  <si>
    <t>FLORVERDE CARNATIONS - BURGUNDY - 200 STEMS  </t>
  </si>
  <si>
    <t>FLORVERDE® CARNATIONS - BURGUNDY - 200 STEMS</t>
  </si>
  <si>
    <t>FLORVERDE CARNATIONS - NOVELTIES - 200 STEMS  </t>
  </si>
  <si>
    <t>FLORVERDE WHITE CARNATIONS - 200 STEMS  </t>
  </si>
  <si>
    <t>FLORVERDE® CARNATIONS - WHITE - 200 STEMS</t>
  </si>
  <si>
    <t>PREMIUM MILLION STAR GYPSOPHILIA - 10 BUNCHES  </t>
  </si>
  <si>
    <t>HYDRANGEAS – VALENTINE’S DAY PAINTED – 26 STEMS  </t>
  </si>
  <si>
    <t>HYDRANGEAS – PAINTED LIGHT AQUA – 26 STEMS  </t>
  </si>
  <si>
    <t>HYDRANGEA  PAINTED AQUA LIGHT</t>
  </si>
  <si>
    <t>HYDRANGEAS – PAINTED BLUEBERRY – 26 STEMS  </t>
  </si>
  <si>
    <t>HYDRANGEA  PAINTED BLUE BERRY</t>
  </si>
  <si>
    <t>HYDRANGEAS – PAINTED NOVELTY ASSORTMENT – 26  </t>
  </si>
  <si>
    <t>HYDRANGEAS – PAINTED AQUA – 26 STEMS  </t>
  </si>
  <si>
    <t>HYDRANGEA PAINTED AQUA</t>
  </si>
  <si>
    <t>HYDRANGEAS – CHRISTMAS PAINTED – 26 STEMS  </t>
  </si>
  <si>
    <t>HYDRANGEA PAINTED CHRISTMAS</t>
  </si>
  <si>
    <t>HYDRANGEAS – PAINTED DARK BLUE – 26 STEMS  </t>
  </si>
  <si>
    <t>HYDRANGEA PAINTED DARK BLUE</t>
  </si>
  <si>
    <t>HYDRANGEAS – PAINTED DARK PURPLE – 26 STEMS  </t>
  </si>
  <si>
    <t>HYDRANGEA PAINTED DARK PURPLE</t>
  </si>
  <si>
    <t>HYDRANGEAS – FALL PAINTED – 26 STEMS  </t>
  </si>
  <si>
    <t>HYDRANGEAS – PAINTED FALL YELLOW – 26 STEMS  </t>
  </si>
  <si>
    <t>HYDRANGEA PAINTED FALL YELLOW</t>
  </si>
  <si>
    <t>HYDRANGEAS – PAINTED LEMON GREEN – 26 STEMS  </t>
  </si>
  <si>
    <t>HYDRANGEA PAINTED LEMON GREEN</t>
  </si>
  <si>
    <t>HYDRANGEAS – PAINTED LIGHT BLUE – 26 STEMS  </t>
  </si>
  <si>
    <t>HYDRANGEA PAINTED LIGHT BLUE</t>
  </si>
  <si>
    <t>HYDRANGEAS – PAINTED LIGHT PINK – 26 STEMS  </t>
  </si>
  <si>
    <t>HYDRANGEA PAINTED LIGHT PINK</t>
  </si>
  <si>
    <t>HYDRANGEAS – PAINTED MAGENTA – 26 STEMS  </t>
  </si>
  <si>
    <t>HYDRANGEA PAINTED MAGENTA</t>
  </si>
  <si>
    <t>HYDRANGEAS – MOTHER’S DAY PAINTED – 26 STEMS  </t>
  </si>
  <si>
    <t>HYDRANGEAS – PASTEL PAINTED – 26 STEMS  </t>
  </si>
  <si>
    <t>HYDRANGEAS – PATRIOTIC PAINTED – 26 STEMS  </t>
  </si>
  <si>
    <t>HYDRANGEAS – PAINTED PEACH – 26 STEMS  </t>
  </si>
  <si>
    <t>HYDRANGEA PAINTED PEACH</t>
  </si>
  <si>
    <t>HYDRANGEAS – SPRING PAINTED – 26 STEMS  </t>
  </si>
  <si>
    <t>HYDRANGEAS – SUMMER PAINTED – 26 STEMS  </t>
  </si>
  <si>
    <t>HYDRANGEAS – PAINTED CHRISTMAS GREEN – 26 STEMS  </t>
  </si>
  <si>
    <t>HYDRANGEA PAINTED X-MAS GREEN</t>
  </si>
  <si>
    <t>HYDRANGEAS – PAINTED ASSORTMENT – 26 STEMS  </t>
  </si>
  <si>
    <t>HYDRANGEAS – ASSORTED COMBO – 30 STEMS  </t>
  </si>
  <si>
    <t>HYDRANGEAS – BLUE COMBO – 20 STEMS  </t>
  </si>
  <si>
    <t>HYDRANGEAS – WHITE COMBO – 20 STEMS  </t>
  </si>
  <si>
    <t>HYDRANGEAS – PAINTED PARTY – 26 STEMS  </t>
  </si>
  <si>
    <t>HYDRANGEA PARTY</t>
  </si>
  <si>
    <t>HYDRANGEAS – PAINTED RAINBOW – 26 STEMS  </t>
  </si>
  <si>
    <t>HYDRANGEA RAINBOW</t>
  </si>
  <si>
    <t>HYDRANGEAS – JUMBO ASSORTED COMBO – 12 STEMS  </t>
  </si>
  <si>
    <t>HYDRANGEAS – JUMBO ANTIQUE RED – 12 STEMS  </t>
  </si>
  <si>
    <t>HYDRANGEA ANTIQUE RED</t>
  </si>
  <si>
    <t>HYDRANGEAS – JUMBO ANTIQUE ASSORTMENT COMBO – 12 STEMS  </t>
  </si>
  <si>
    <t>HYDRANGEAS - WHITE - 30 STEMS  </t>
  </si>
  <si>
    <t>HYDRANGEAS - BLUE - 30 STEMS  </t>
  </si>
  <si>
    <t>HYDRANGEAS - BLUE WHITE - 26 STEMS  </t>
  </si>
  <si>
    <t>HYDRANGEAS - BLACK - 26 STEMS  </t>
  </si>
  <si>
    <t>HYDRANGEAS - HOT PINK - 26 STEMS  </t>
  </si>
  <si>
    <t>HYDRANGEAS - LAVENDER - 26 STEMS  </t>
  </si>
  <si>
    <t>HYDRANGEAS - LILAC - 26 STEMS  </t>
  </si>
  <si>
    <t>HYDRANGEAS - ORANGE - 26 STEMS  </t>
  </si>
  <si>
    <t>HYDRANGEAS - PURPLE - 26 STEMS  </t>
  </si>
  <si>
    <t>HYDRANGEAS - RED - 26 STEMS  </t>
  </si>
  <si>
    <t>BABY HYDRANGEAS - GREEN - 40 STEMS  </t>
  </si>
  <si>
    <t>HYDRANGEAS - YELLOW - 26 STEMS  </t>
  </si>
  <si>
    <t>JUMBO HYDRANGEAS - WHITE - 12 STEMS  </t>
  </si>
  <si>
    <t>JUMBO HYDRANGEAS - BLUE - 12 STEMS  </t>
  </si>
  <si>
    <t>HYDRANGEAS - ANTIQUE PINK - 12 STEMS  </t>
  </si>
  <si>
    <t>HYDRANGEAS - HULK - 12 STEMS  </t>
  </si>
  <si>
    <t>HYDRANGEAS - KIWI - 12 STEMS  </t>
  </si>
  <si>
    <t>HYDRANGEAS - LIME GREEN - 30 STEMS  </t>
  </si>
  <si>
    <t>HYDRANGEAS - ELITE PURPLE - 26 STEMS  </t>
  </si>
  <si>
    <t>HYDRANGEAS - SHOCKING BLUE - 26 STEMS  </t>
  </si>
  <si>
    <t>JUMBO HYDRANGEAS - ANTIQUE GREEN - 12 STEMS  </t>
  </si>
  <si>
    <t>JUMBO HYDRANGEAS - GREEN - 12 STEMS  </t>
  </si>
  <si>
    <t>ANTIQUE GREEN JUMBO HYDRANGEAS COMBO  </t>
  </si>
  <si>
    <t>WHITE JUMBO HYDRANGEAS COMBO  </t>
  </si>
  <si>
    <t>KIWI JUMBO HYDRANGEAS COMBO  </t>
  </si>
  <si>
    <t>BLUE HYDRANGEAS COMBO  </t>
  </si>
  <si>
    <t>WHITE HYDRANGEAS COMBO  </t>
  </si>
  <si>
    <t>BLUE JUMBO HYDRANGEAS COMBO  </t>
  </si>
  <si>
    <t>HULK JUMBO HYDRANGEAS COMBO  </t>
  </si>
  <si>
    <t>LIME GREEN HYDRANGEAS COMBO  </t>
  </si>
  <si>
    <t>PREMIUM ASSORTED 70CM HYPERICUM - 120 STEMS  </t>
  </si>
  <si>
    <t>PREMIUM HYPERICUM - BURGUNDY - 120 STEMS  </t>
  </si>
  <si>
    <t>PREMIUM HYPERICUM - PINK - 120 STEMS  </t>
  </si>
  <si>
    <t>MINI CALLA CASCADE BOUQUET – LAVENDER AND WHITE - 100 STEMS  </t>
  </si>
  <si>
    <t>CALLA BQT LAVANDER / WHITE</t>
  </si>
  <si>
    <t>MINI CALLA CASCADE BOUQUET – PINK AND WHITE - 100 STEMS  </t>
  </si>
  <si>
    <t>CALLA BQT PINK / WHITE</t>
  </si>
  <si>
    <t>MINI CALLA CASCADE BOUQUET – PURPLE AND PINK - 100 STEMS  </t>
  </si>
  <si>
    <t>CALLA BQT PURPLE / PINK</t>
  </si>
  <si>
    <t>MINI CALLA CASCADE BOUQUET – YELLOW AND PURPLE - 100 STEMS  </t>
  </si>
  <si>
    <t>CALLA BQT YELLOW / PURPLE</t>
  </si>
  <si>
    <t>MINI CALLA LILY - ORANGE - 100 STEMS  </t>
  </si>
  <si>
    <t>MINI CALLA DOUBLE – BLACK AND PINK – 40 STEMS  </t>
  </si>
  <si>
    <t>DOUBLE CALLA BLACK / PINK</t>
  </si>
  <si>
    <t>MINI CALLA DOUBLE – BLACK AND WHITE – 40 STEMS  </t>
  </si>
  <si>
    <t>DOUBLE CALLA BLACK / WHITE</t>
  </si>
  <si>
    <t>MINI CALLA DOUBLE – BLACK AND YELLOW – 40 STEMS  </t>
  </si>
  <si>
    <t>DOUBLE CALLA BLACK / YELLOW</t>
  </si>
  <si>
    <t>MINI CALLA DOUBLE – RED AND WHITE – 40 STEMS  </t>
  </si>
  <si>
    <t>DOUBLE CALLA RED / WHITE</t>
  </si>
  <si>
    <t>MINI CALLA – HOT PINK – 100 STEMS  </t>
  </si>
  <si>
    <t>MINI CALLA HOT PINK</t>
  </si>
  <si>
    <t>MINI CALLA LILY - ASSORTED 50CM - 100 STEMS  </t>
  </si>
  <si>
    <t>MINI CALLA LILY - ASSORTED 40CM - 100 STEMS  </t>
  </si>
  <si>
    <t>MINI CALLA LILY - BLACK - 100 STEMS  </t>
  </si>
  <si>
    <t>MINI CALLA LILY - BLACK - 100 STEMS</t>
  </si>
  <si>
    <t>MINI CALLA LILY - LAVENDER - 100 STEMS  </t>
  </si>
  <si>
    <t>MINI CALLA LILY - PICASSO - 100 STEMS  </t>
  </si>
  <si>
    <t>MINI CALLA LILY - PINK - 100 STEMS  </t>
  </si>
  <si>
    <t>MINI CALLA LILY - RED - 100 STEMS  </t>
  </si>
  <si>
    <t>MINI CALLA LILY - WHITE (50CM) - 100 STEMS  </t>
  </si>
  <si>
    <t>MINI CALLA LILY - WHITE (40 CM) - 100 STEMS  </t>
  </si>
  <si>
    <t>MINI CALLA LILY - YELLOW - 100 STEMS  </t>
  </si>
  <si>
    <t>MINI CALLA – PEACH – 100 STEMS  </t>
  </si>
  <si>
    <t>MINI CALLA PEACH</t>
  </si>
  <si>
    <t>MINI CALLA – PURPLE – 100 STEMS  </t>
  </si>
  <si>
    <t>MINI CALLA PURPLE</t>
  </si>
  <si>
    <t>FLORVERDE BURGUNDY MINI CARNATIONS - 200 STEMS  </t>
  </si>
  <si>
    <t>FLORVERDE HOT PINK MINI CARNATIONS - 200 STEMS -DELETED  </t>
  </si>
  <si>
    <t>FLORVERDE MINI CARNATIONS - HOT PINK - 200 STEMS</t>
  </si>
  <si>
    <t>FLORVERDE NOVELTY MINI CARNATIONS - 200 STEMS  </t>
  </si>
  <si>
    <t>FLORVERDE MINI CARNATIONS - NOVELTY - 200 STEMS</t>
  </si>
  <si>
    <t>FLORVERDE WHITE MINI CARNATIONS - 200 STEMS  </t>
  </si>
  <si>
    <t>FLORVERDE MINI CARNATIONS - WHITE - 200 STEMS</t>
  </si>
  <si>
    <t>FLORVERDE RED MINI CARNATIONS - 200 STEMS  </t>
  </si>
  <si>
    <t>FLORVERDE SEASONAL MINI CARNATIONS PK- 200 STEMS  </t>
  </si>
  <si>
    <t>FLORVERDE MINI CARNATIONS - ASSORTED - 200 STEMS  </t>
  </si>
  <si>
    <t xml:space="preserve">FLORVERDE® MINI CARNATIONS - ASSORTED - 200 STEMS  </t>
  </si>
  <si>
    <t>SPRING SENSATION MIXED BOUQUET – 8 BOUQUETS  </t>
  </si>
  <si>
    <t>MIX BQT A PAINTED (15 STEMS)</t>
  </si>
  <si>
    <t>TOOTIE FRUITY MIXED BOUQUET – 8 BOUQUETS  </t>
  </si>
  <si>
    <t>MIX BQT B PAINTED (15 STEMS)</t>
  </si>
  <si>
    <t>AUTUMN GLORY MIXED BOUQUET - 10 PK.  </t>
  </si>
  <si>
    <t>AUTUMN GLORY MIXED BOUQUET - 7 PK.  </t>
  </si>
  <si>
    <t>DAZZLING DAISIES MIXED BOUQUET - 15 STEMS - 10 PK.  </t>
  </si>
  <si>
    <t>DAZZLING DAISIES MIXED BOUQUET - 24 STEMS - 5 PK.  </t>
  </si>
  <si>
    <t>FALL HARVEST MIXED BOUQUET - 10 PK.  </t>
  </si>
  <si>
    <t>FALL HARVEST MIXED BOUQUET - 7 PK.  </t>
  </si>
  <si>
    <t>GOLDEN PERIWINKLE MIXED BOUQUET - 10 PK.  </t>
  </si>
  <si>
    <t>GOLDEN PERIWINKLE MIXED BOUQUET - 7 PK.  </t>
  </si>
  <si>
    <t>LOVELY LAVENDER MIXED BOUQUET - 10 PK.  </t>
  </si>
  <si>
    <t>LOVELY LAVENDER MIXED BOUQUET - 7 PK.  </t>
  </si>
  <si>
    <t>OCEAN BREEZE MIXED BOUQUET - 10 PK.  </t>
  </si>
  <si>
    <t>OCEAN BREEZE MIXED BOUQUET - 7 PK.  </t>
  </si>
  <si>
    <t>PATRIOTIC 15 STEM MIXED BOUQUETS - 10 PK.  </t>
  </si>
  <si>
    <t>PATRIOTIC 24 STEM MIXED BOUQUET - 5 PK.  </t>
  </si>
  <si>
    <t>PRETTY IN PINK 15 STEM MIXED BOUQUET - 10 PK.  </t>
  </si>
  <si>
    <t>PRETTY-IN-PINK 24 STEM MIXED BOUQUET - 5 PK.  </t>
  </si>
  <si>
    <t>PUMPKIN PATCH MIXED BOUQUET - 10 PK.  </t>
  </si>
  <si>
    <t>PUMPKIN PATCH MIXED BOUQUET - 7 PK.  </t>
  </si>
  <si>
    <t>SERENITY MIXED BOUQUET - 10 PK.  </t>
  </si>
  <si>
    <t>SERENITY MIXED BOUQUET - 7 PK.  </t>
  </si>
  <si>
    <t>SIMPLY WHITE MIXED BOUQUET - 24 STEMS - 4 PK.  </t>
  </si>
  <si>
    <t>SIMPLY WHITE MIXED BOUQUET 15 STEM- 8 PK.  </t>
  </si>
  <si>
    <t>SPRING MIXED BOUQUET - 15 STEMS - 8 PK.  </t>
  </si>
  <si>
    <t>SPRING MIXED BOUQUET - 24 STEMS - 5 PK.  </t>
  </si>
  <si>
    <t>SUBTLE ELEGANCE 24 STEM MIXED BOUQUETS - 4 PK.  </t>
  </si>
  <si>
    <t>SUBTLE ELEGANCE MIXED BOUQUETS - 15-STEM - 8 PK.  </t>
  </si>
  <si>
    <t>SUMMER SPLASH MIXED BOUQUET - 15 STEMS - 10 PK.  </t>
  </si>
  <si>
    <t>SUMMER SPLASH MIXED BOUQUET - 24 STEMS - 5 PK.  </t>
  </si>
  <si>
    <t>SUN RISING MIXED BOUQUET - 10 PK.  </t>
  </si>
  <si>
    <t>SUN RISING MIXED BOUQUET - 7 PK.  </t>
  </si>
  <si>
    <t>SUNNY DAZE MIXED BOUQUET - 10 PK.  </t>
  </si>
  <si>
    <t>SUNNY DAZE MIXED BOUQUET - 7 PK.  </t>
  </si>
  <si>
    <t>SUNSHINE MIXED BOUQUET - 10 PK.  </t>
  </si>
  <si>
    <t>SUNSHINE MIXED BOUQUET - 7 PK.  </t>
  </si>
  <si>
    <t>SWEET CANDY MIXED BOUQUET - 15 STEMS - 8 PK.  </t>
  </si>
  <si>
    <t>SWEET CANDY MIXED BOUQUET - 24 STEMS - 5 PK.  </t>
  </si>
  <si>
    <t>TEA TIME MIXED BOUQUET - 10 PK.  </t>
  </si>
  <si>
    <t>TEA TIME MIXED BOUQUET - 7 PK.  </t>
  </si>
  <si>
    <t>1/2 WHITE 1/2 BLUE HYDRANGEA PETALS - 16 PK.  </t>
  </si>
  <si>
    <t>1/2 WHITE 1/2 BLUE HYDRANGEA PETALS - 26 PK.  </t>
  </si>
  <si>
    <t>BLUE HYDRANGEA PETALS - 26 PK.  </t>
  </si>
  <si>
    <t>BLUE HYDRANGEA PETALS – 16 PK.  </t>
  </si>
  <si>
    <t>WHITE HYDRANGEA PETALS - 16 PK.  </t>
  </si>
  <si>
    <t>WHITE HYDRANGEA PETALS - 26 PK.  </t>
  </si>
  <si>
    <t>HOT PINK ROSE PETALS - 5,000 PK.  </t>
  </si>
  <si>
    <t>ORANGE ROSE PETALS - 5,000 PK.  </t>
  </si>
  <si>
    <t>PEACH ROSE PETALS - 5,000 PK.  </t>
  </si>
  <si>
    <t>PINK AND WHITE ROSE PETALS - 5,000 PK.  </t>
  </si>
  <si>
    <t>PINK ROSE PETALS - 5,000 PK.  </t>
  </si>
  <si>
    <t>RAINBOW ROSE PETALS - 5,000 PK.  </t>
  </si>
  <si>
    <t>RED AND PINK ROSE PETALS - 5,000 PK.  </t>
  </si>
  <si>
    <t>RED AND WHITE ROSE PETALS - 5,000 PK.  </t>
  </si>
  <si>
    <t>RED AND YELLOW ROSE PETALS - 5,000 PK.  </t>
  </si>
  <si>
    <t>RED ROSE PETALS - 5,000 PK.  </t>
  </si>
  <si>
    <t>RED, WHITE AND PINK ROSE PETALS - 5,000 PK.  </t>
  </si>
  <si>
    <t>WHITE ROSE PETALS - 5,000 PK.  </t>
  </si>
  <si>
    <t>YELLOW ROSE PETALS - 5,000 PK.  </t>
  </si>
  <si>
    <t>LAVENDER ROSE PETALS - 5,000 PK.  </t>
  </si>
  <si>
    <t>5 DOZEN EVENT ASST. COLOR ROSE BOUQUETS - 60 STEMS  </t>
  </si>
  <si>
    <t>5 DOZEN EVENT RED AND COLOR ROSE BOUQUETS  </t>
  </si>
  <si>
    <t>BASIC ASSORTED COLOR ROSE 12 STEM BOUQUETS - 6 PK.  </t>
  </si>
  <si>
    <t>DESIGN ASST. COLOR ROSE - 12 STEM BOUQUETS - 6 PK.  </t>
  </si>
  <si>
    <t>BULK BASIC 45-50CM ROSES - HOT PINK - 125 STEMS  </t>
  </si>
  <si>
    <t>BULK BASIC 45-50CM ROSES - LIGHT PINK - 125 STEMS  </t>
  </si>
  <si>
    <t>BULK SWEET AKITO ROSES - PK 100  </t>
  </si>
  <si>
    <t>ROSES - BI-COLOR WHITE AND PINK - 50 STEMS  </t>
  </si>
  <si>
    <t>BULK DESIGN 55-60 CM - BICOLOR WHITE/PINK 50 STEMS</t>
  </si>
  <si>
    <t>ROSES - BI-COLOR YELLOW AND RED - 50 STEMS  </t>
  </si>
  <si>
    <t>BULK DESIGN 55-60 CM - BICOLOR YELLOW/RED 50 STEMS</t>
  </si>
  <si>
    <t>ROSES - GREEN - 50 STEMS  </t>
  </si>
  <si>
    <t>BULK DESIGN 55-60 CM - GREEN 50 STEMS</t>
  </si>
  <si>
    <t>ROSES - HOT PINK - 50 STEMS  </t>
  </si>
  <si>
    <t>BULK DESIGN 55-60 CM - HOT PINK 50 STEMS</t>
  </si>
  <si>
    <t>ROSES - LAVENDER - 50 STEMS  </t>
  </si>
  <si>
    <t>BULK DESIGN 55-60 CM - LAVANDER 50 STEMS</t>
  </si>
  <si>
    <t>ROSES - LIGHT PINK - 50 STEMS  </t>
  </si>
  <si>
    <t>BULK DESIGN 55-60 CM - LIGHT PINK 50 STEMS</t>
  </si>
  <si>
    <t>ROSES - ORANGE - 50 STEMS  </t>
  </si>
  <si>
    <t>BULK DESIGN 55-60 CM - ORANGE 50 STEMS</t>
  </si>
  <si>
    <t>ROSES - RED - 50 STEMS  </t>
  </si>
  <si>
    <t>BULK DESIGN 55-60 CM - RED 50 STEMS</t>
  </si>
  <si>
    <t>ROSES - WHITE - 50 STEMS  </t>
  </si>
  <si>
    <t>BULK DESIGN 55-60 CM - WHITE 50 STEMS</t>
  </si>
  <si>
    <t>ROSES - YELLOW - 50 STEMS  </t>
  </si>
  <si>
    <t>BULK DESIGN 55-60 CM - YELLOW 50 STEMS</t>
  </si>
  <si>
    <t>BULK ROSES - BASIC ASST. COLORS 45-50CM - 125 CT.  </t>
  </si>
  <si>
    <t>BULK BASIC 45-50CM ROSES - ASSORTED - 125 CT.  </t>
  </si>
  <si>
    <t>BULK BASIC 45-50CM ROSES - ASST. BICOLOR - 125 CT.  </t>
  </si>
  <si>
    <t>BULK BASIC 45-50CM ROSES - WHITE - 125 STEMS  </t>
  </si>
  <si>
    <t>BULK EVENT 65-70CM ROSES - ASST. BICOLOR - 100 CT.  </t>
  </si>
  <si>
    <t>ROSES - PEACH - 50 STEMS  </t>
  </si>
  <si>
    <t>BULK DESIGN 55-60 CM - PEACH 50 STEMS</t>
  </si>
  <si>
    <t>BULK EVENT 65-70CM ROSES - HOT PINK - 100 STEMS  </t>
  </si>
  <si>
    <t>BULK EVENT 65-70CM ROSES - LIGHT PINK - 100 STEMS  </t>
  </si>
  <si>
    <t>BULK EVENT 65-70CM ROSES - WHITE - 100 STEMS  </t>
  </si>
  <si>
    <t>ROSES - GREEN WHITE - 125 STEMS  </t>
  </si>
  <si>
    <t>BULK BASIC 45-50CM ROSES - LAVENDER - 125 STEMS  </t>
  </si>
  <si>
    <t>BULK EVENT 65-70CM ROSES - ASST. BRIGHT - 100 CT.  </t>
  </si>
  <si>
    <t>BULK EVENT 65-70CM ROSES - ORANGE - 100 STEMS  </t>
  </si>
  <si>
    <t>BULK EVENT 65-70CM ROSES - PEACH - 100 STEMS  </t>
  </si>
  <si>
    <t>BULK EVENT 65-70CM ROSES - YELLOW - 100 STEMS  </t>
  </si>
  <si>
    <t>BULK HOTEL 75-80CM ROSES - ORANGE - 75 STEMS-DELTED  </t>
  </si>
  <si>
    <t>BULK HOTEL 75-80CM ROSES - ORANGE - 75 STEMS  </t>
  </si>
  <si>
    <t>BULK HOTEL 75-80CM ROSES - PEACH - 75 STEMS  </t>
  </si>
  <si>
    <t>BULK HOTEL 75-80CM ROSES - YELLOW - 75 STEMS  </t>
  </si>
  <si>
    <t>BULK HOTEL ROSES - ASST. COLOR - 75 STEMS  </t>
  </si>
  <si>
    <t>ROSES - BICOLOR YELLOW RED- 75 STEMS  </t>
  </si>
  <si>
    <t>ROSES - TROPICAL AMAZONE - 100 STEMS  </t>
  </si>
  <si>
    <t>BULK ROSES OPUS - 100 CT.  </t>
  </si>
  <si>
    <t>BULK BASIC 45-50 CM ROSES - ORANGE - 125 STEMS  </t>
  </si>
  <si>
    <t>BULK BASIC 45-50CM ROSES - YELLOW - 125 STEMS  </t>
  </si>
  <si>
    <t>BULK CHERRY BRANDY ROSES - PK 100  </t>
  </si>
  <si>
    <t>BULK DEJAVU ROSES - PK 100  </t>
  </si>
  <si>
    <t>BULK ROSES HOT MERENGUE - 100 CT.  </t>
  </si>
  <si>
    <t>BULK ROSES NECTARINE - 100 CT.  </t>
  </si>
  <si>
    <t>BULK ROSES WILD SPIRIT - 100 CT.  </t>
  </si>
  <si>
    <t>BULK SWEETNESS ROSES - PK 100  </t>
  </si>
  <si>
    <t>BULK TOPAZ ROSES - PK 100  </t>
  </si>
  <si>
    <t>BULK VOODOO ROSES - PK 100  </t>
  </si>
  <si>
    <t>ROSES – RED WITH GOLD GLITTER – 100 STEMS  </t>
  </si>
  <si>
    <t>ROSES – RED WITH GOLD GLITTER - 50 STEMS  </t>
  </si>
  <si>
    <t>ROSES – RED WITH SILVER GLITTER – 100 STEMS  </t>
  </si>
  <si>
    <t>ROSES – RED WITH SILVER GLITTER - 50 STEMS  </t>
  </si>
  <si>
    <t>ROSES – TINTED BLUE AND WHITE – 100 STEMS  </t>
  </si>
  <si>
    <t>ROSES- TINTED BLUE/WHITE - 50 STEMS  </t>
  </si>
  <si>
    <t>ROSES – TINTED GREEN AND WHITE – 100 STEMS  </t>
  </si>
  <si>
    <t>ROSES- TINTED GREEN/WHITE - 50 STEMS  </t>
  </si>
  <si>
    <t>ROSES – TINTED ORANGE AND WHITE – 100 STEMS  </t>
  </si>
  <si>
    <t>ROSES- TINTED ORANGE/WHITE - 50 STEMS  </t>
  </si>
  <si>
    <t>ROSES – TINTED PURPLE AND WHITE – 100 STEMS  </t>
  </si>
  <si>
    <t>ROSES- TINTED PURPLE/WHITE - 50 STEMS  </t>
  </si>
  <si>
    <t>ROSES – TINTED RED AND WHITE - 100 STEMS  </t>
  </si>
  <si>
    <t>ROSES- TINTED RED/WHITE - 50 STEMS  </t>
  </si>
  <si>
    <t>ROSES – TINTED TURQUOISE – 100 STEMS  </t>
  </si>
  <si>
    <t>ROSES- TINTED TURQUOISE - 50 STEMS  </t>
  </si>
  <si>
    <t>ROSES – TINTED YELLOW AND WHITE – 100 STEMS  </t>
  </si>
  <si>
    <t>ROSES- TINTED YELLOW/WHITE - 50 STEMS  </t>
  </si>
  <si>
    <t>ROSES – WHITE WITH GOLD GLITTER – 100 STEMS  </t>
  </si>
  <si>
    <t>ROSES – WHITE WITH GOLD GLITTER - 50 STEMS  </t>
  </si>
  <si>
    <t>ROSES – WHITE WITH SILVER GLITTER – 100 STEMS  </t>
  </si>
  <si>
    <t>ROSES – WHITE WITH SILVER GLITTER - 50 STEMS  </t>
  </si>
  <si>
    <t>WHITE WITH IRIDESCENT GLITTER – 100 STEMS  </t>
  </si>
  <si>
    <t>ROSES - WHITE WITH IRIDESCENT GLITTER - 50 STEMS  </t>
  </si>
  <si>
    <t>ROSES - BICOLOR WHITE PINK- 75 STEMS  </t>
  </si>
  <si>
    <t>ROSES - BICOLOR YELLOW RED - 100 STEMS  </t>
  </si>
  <si>
    <t>ROSES - BICOLOR YELLOW RED - 125 STEMS  </t>
  </si>
  <si>
    <t>ROSES - CIRCUS - 100 STEMS  </t>
  </si>
  <si>
    <t>ROSES - HIGH MAGIC ROSES - 100 STEMS  </t>
  </si>
  <si>
    <t>ROSES - HIGH ORANGE ROSES - 100 STEMS  </t>
  </si>
  <si>
    <t>ROSES - MANITOU - 100 STEMS  </t>
  </si>
  <si>
    <t>ROSES - TARA - 100 STEMS  </t>
  </si>
  <si>
    <t>ROSES - TWILIGHT - 100 STEMS  </t>
  </si>
  <si>
    <t>ROSES - WOW - 100 STEMS  </t>
  </si>
  <si>
    <t>BULK GREEN TEA ROSES - PK 100  </t>
  </si>
  <si>
    <t>ROSES - RIVIERA - 100 STEMS  </t>
  </si>
  <si>
    <t>BULK ROSES RIVIERA ROSES - 100 CT.  </t>
  </si>
  <si>
    <t>ROSES - SAMBA PA TI - 100 STEMS  </t>
  </si>
  <si>
    <t>BULK ROSES SAMBA PA TI - 100 CT.  </t>
  </si>
  <si>
    <t>BULK ROSES HIGH MORA - 100 CT.  </t>
  </si>
  <si>
    <t>125 BASIC RED AND COLOR ROSES 40-50CM  </t>
  </si>
  <si>
    <t>125 DESIGN RED AND COLOR ROSES 50CM  </t>
  </si>
  <si>
    <t>BULK BASIC 45-50CM ROSES - PREMIUM RED - 125 STEMS  </t>
  </si>
  <si>
    <t>BULK BASIC 45-50CM ROSES - RED - 125 STEMS  </t>
  </si>
  <si>
    <t>BULK EVENT 65-70CM ROSES - BLACK MAGIC - 100 STEM  </t>
  </si>
  <si>
    <t>BULK EVENT 65-70CM ROSES - RED - 100 STEMS  </t>
  </si>
  <si>
    <t>BULK EVENT ROSES - ASST. COLORS - 100 STEMS  </t>
  </si>
  <si>
    <t>BULK FREEDOM ROSES - PK 100  </t>
  </si>
  <si>
    <t>BULK HOT LADY ROSES - PK 100  </t>
  </si>
  <si>
    <t>BULK HOTEL 75-80CM ROSES - ASST. BICOLOR- 75 CT.  </t>
  </si>
  <si>
    <t>BULK HOTEL 75-80CM ROSES - HOT PINK - 75 STEMS  </t>
  </si>
  <si>
    <t>BULK HOTEL 75-80CM ROSES - LIGHT PINK - 75 STEMS  </t>
  </si>
  <si>
    <t>BULK HOTEL 75-80CM ROSES - RED - 75 STEMS  </t>
  </si>
  <si>
    <t>BULK HOTEL 75-80CM ROSES - WHITE - 75 STEMS  </t>
  </si>
  <si>
    <t>BULK HOTEL PREMIUM 75-80CM ROSES - RED - 75 STEMS  </t>
  </si>
  <si>
    <t>BULK MOVIE STAR ROSES  </t>
  </si>
  <si>
    <t>BULK POLAR STAR ROSES - PK 100  </t>
  </si>
  <si>
    <t>BULK ROSES - DESIGN ASSORTED COLORS 55-60CM - 125 CT.  </t>
  </si>
  <si>
    <t>BULK ROSES MOODY BLUE - 100 CT.  </t>
  </si>
  <si>
    <t>BULK SEXY RED ROSES - PK 100  </t>
  </si>
  <si>
    <t>EVENT ASSORTED COLOR ROSES 100 STEMS 60-70CM  </t>
  </si>
  <si>
    <t>ROSES- TINTED BLUE - 50 STEMS  </t>
  </si>
  <si>
    <t>ROSES- TINTED PURPLE - 50 STEMS  </t>
  </si>
  <si>
    <t>ROSES- RAINBOW - 50 STEMS  </t>
  </si>
  <si>
    <t xml:space="preserve">ROSES - BLACK MAGIC - 125 STEMS  </t>
  </si>
  <si>
    <t>ROSES - BLUE - 100 STEMS  </t>
  </si>
  <si>
    <t>ROSES - COOL WATER - 100 STEMS  </t>
  </si>
  <si>
    <t>ROSES - FARFALLA - 100 STEMS  </t>
  </si>
  <si>
    <t>ROSES - FOREVER YOUNG - 100 STEMS  </t>
  </si>
  <si>
    <t>ROSES - FREEDOM - 100 STEMS  </t>
  </si>
  <si>
    <t>ROSES - HIGH AND YELLOW - 100 STEMS  </t>
  </si>
  <si>
    <t>ROSES - HOT PINK WHITE - 125 STEMS  </t>
  </si>
  <si>
    <t>ROSES - IMAGINATION - 100 STEMS  </t>
  </si>
  <si>
    <t>ROSES - LAVENDER WHITE - 125 STEMS  </t>
  </si>
  <si>
    <t>ROSES - LIGHT PINK WHITE - 125 STEMS  </t>
  </si>
  <si>
    <t>ROSES - MONDIAL - 100 STEMS  </t>
  </si>
  <si>
    <t>ROSES - MOVIE STAR - 100 STEMS  </t>
  </si>
  <si>
    <t>ROSES - ORANGE WHITE - 125 STEMS  </t>
  </si>
  <si>
    <t>ROSES - PURPLE - 100 STEMS  </t>
  </si>
  <si>
    <t>ROSES - PURPLE HAZE - 125 STEMS  </t>
  </si>
  <si>
    <t>ROSES - RAINBOW - 100 STEMS  </t>
  </si>
  <si>
    <t>ROSES - RED WHITE - 125 STEMS  </t>
  </si>
  <si>
    <t>ROSES - SWEETNESS - 100 STEMS  </t>
  </si>
  <si>
    <t>ROSES - TOPAZ - 100 STEMS  </t>
  </si>
  <si>
    <t>ROSES - VENDELA - 100 STEMS  </t>
  </si>
  <si>
    <t>ROSES - VENDELA ROSES - 100 STEMS  </t>
  </si>
  <si>
    <t>ROSES - WHITE DOVE - 100 STEMS  </t>
  </si>
  <si>
    <t>ROSES - WHITE PINK - 100 STEMS  </t>
  </si>
  <si>
    <t>ROSES - WIMBLEDON - 125 STEMS  </t>
  </si>
  <si>
    <t>ROSES - YELLOW WHITE - 125 STEMS  </t>
  </si>
  <si>
    <t>FOREVER PINK ROSE BOUQUET  </t>
  </si>
  <si>
    <t>FOREVER PINK ROSE BOUQUET - 30 STEMS  </t>
  </si>
  <si>
    <t>"BLOOMS AND BERRIES" VALENTINE SPECIAL  </t>
  </si>
  <si>
    <t>PERSONAL GIFT RED ROSE BOUQUET - 24 STEMS - 50CM  </t>
  </si>
  <si>
    <t>"JUST FOR YOU" VALENTINE S BUNDLE  </t>
  </si>
  <si>
    <t>RAINBOW BRIGHT DAY BOUQUET  </t>
  </si>
  <si>
    <t>ROSE BOUQUET WITH PINK AMETHYST AND WHITE TOPAZ STERLING SILVER NECKLACE  </t>
  </si>
  <si>
    <t>RED/PINK/WHITE ROSE BOUQUET - 24 STEMS - 50CM  </t>
  </si>
  <si>
    <t>DO IT YOURSELF RED ROSES – 100 PK.  </t>
  </si>
  <si>
    <t>DO IT YOURSELF WHITE ROSES – 100 PK.  </t>
  </si>
  <si>
    <t>ORANGE ROSE AND PETAL COMBO BOX – 75 PK.  </t>
  </si>
  <si>
    <t>YELLOW ROSE AND PETAL COMBO BOX – 75 PK.  </t>
  </si>
  <si>
    <t>ROSES AND PETAL COMBO BOX - HOT PINK AND WHITE - 75 STEMS  </t>
  </si>
  <si>
    <t>HOT PINK AND WHITE ROSE AND PETAL COMBO BOX – 75 PK.  </t>
  </si>
  <si>
    <t>HOT PINK ROSE AND PETAL COMBO BOX - 75 STEMS  </t>
  </si>
  <si>
    <t>ROSES AND PETAL COMBO BOX - LAVENDER AND WHITE - 75 STEMS  </t>
  </si>
  <si>
    <t>LAVANDER AND WHITE ROSE AND PETAL COMBO BOX – 75 PK.  </t>
  </si>
  <si>
    <t>LAVENDER ROSE AND PETAL COMBO BOX – 75 PK.  </t>
  </si>
  <si>
    <t>LIGHT PINK ROSE AND PETAL COMBO BOX – 75 PK.  </t>
  </si>
  <si>
    <t>RED ROSE AND PETAL COMBO BOX – 75 PK.  </t>
  </si>
  <si>
    <t>WHITE ROSE AND PETAL COMBO BOX – 75 PK.  </t>
  </si>
  <si>
    <t>RED AND WHITE ROSES AND PETAL COMBO BOX - 75 STEMS  </t>
  </si>
  <si>
    <t>RED AND WHITE ROSE AND PETAL COMBO BOX – 75 PK.  </t>
  </si>
  <si>
    <t>ORANGE ROSE CENTERPIECES - PK 10  </t>
  </si>
  <si>
    <t>PINK ROSE CENTERPIECES - PK 10  </t>
  </si>
  <si>
    <t>RED ROSE CENTERPIECES - PK 10  </t>
  </si>
  <si>
    <t>WEDDING COLLECTION - LAVENDER WHITE - 40 PC.  </t>
  </si>
  <si>
    <t>WEDDING COLLECTION - PINK, GREEN WHITE - 40 PC.  </t>
  </si>
  <si>
    <t>WEDDING COLLECTION - WHITE - 40 PC.  </t>
  </si>
  <si>
    <t>WEDDING COLLECTION - YELLOW- 40 PC.  </t>
  </si>
  <si>
    <t>WEDDING COLLECTION - YELLOW, ORANGE GREEN - 40 PC.  </t>
  </si>
  <si>
    <t>WEDDING PACKAGE - HOT PINK - 40 PC.  </t>
  </si>
  <si>
    <t>WEDDING PACKAGE - RED - 40 PC  </t>
  </si>
  <si>
    <t>WEDDING PACKAGE - RED - 40 PC.  </t>
  </si>
  <si>
    <t>WHITE ROSE CENTERPIECES - PK 10  </t>
  </si>
  <si>
    <t>DO IT YOURSELF CELEBRATIONS - PINK ROSES- DELETED  </t>
  </si>
  <si>
    <t>DO IT YOURSELF CELEBRATIONS - PINK ROSES  </t>
  </si>
  <si>
    <t>DO IT YOURSELF CELEBRATIONS - RED ROSES  </t>
  </si>
  <si>
    <t>DO IT YOURSELF CELEBRATIONS - WHITE ROSES  </t>
  </si>
  <si>
    <t>DO IT YOURSELF CELEBRATIONS - YELLOW ROSES  </t>
  </si>
  <si>
    <t>WHITE ROSES AND ASSORTED SPRAY ROSES - COMBO  </t>
  </si>
  <si>
    <t>WHITE ROSES AND BICOLOR SPRAY ROSES - COMBO  </t>
  </si>
  <si>
    <t>WHITE ROSES AND GREEN SPRAY ROSES - COMBO  </t>
  </si>
  <si>
    <t>WHITE ROSES AND HOT PINK SPRAY ROSES - COMBO  </t>
  </si>
  <si>
    <t>WHITE ROSES AND LIGHT PINK SPRAY ROSES - COMBO  </t>
  </si>
  <si>
    <t>WHITE ROSES AND ORANGE SPRAY ROSES - COMBO  </t>
  </si>
  <si>
    <t>WHITE ROSES AND PEACH SPRAY ROSES - COMBO  </t>
  </si>
  <si>
    <t>WHITE ROSES AND RED SPRAY ROSES - COMBO  </t>
  </si>
  <si>
    <t>WHITE ROSES AND YELLOW SPRAY ROSES - COMBO  </t>
  </si>
  <si>
    <t>RUSCUS – – PAINTED AQUAMARINE – 120 STEMS  </t>
  </si>
  <si>
    <t>RUSCUS PAINTED AQUAMARINE</t>
  </si>
  <si>
    <t>RUSCUS – – PAINTED BLACK – 120 STEMS  </t>
  </si>
  <si>
    <t>RUSCUS PAINTED BLACK</t>
  </si>
  <si>
    <t>RUSCUS – – PAINTED BLUE – 120 STEMS  </t>
  </si>
  <si>
    <t>RUSCUS PAINTED BLUE</t>
  </si>
  <si>
    <t>RUSCUS – PAINTED CHRISTMAS ASSORTED – 120 STEMS  </t>
  </si>
  <si>
    <t>RUSCUS – PAINTED FALL ASSORTED – 120 STEMS  </t>
  </si>
  <si>
    <t>RUSCUS – – PAINTED KELLY GREEN – 120 STEMS  </t>
  </si>
  <si>
    <t>RUSCUS PAINTED KELLY GREEN</t>
  </si>
  <si>
    <t>RUSCUS – PAINTED MAGENTA – 120 STEMS  </t>
  </si>
  <si>
    <t>RUSCUS PAINTED MAGENTA</t>
  </si>
  <si>
    <t>RUSCUS – PAINTED ORANGE – 120 STEMS  </t>
  </si>
  <si>
    <t>RUSCUS PAINTED ORANGE</t>
  </si>
  <si>
    <t>RUSCUS – PAINTED ASSORTED PASTEL – 120 STEMS  </t>
  </si>
  <si>
    <t>RUSCUS – PAINTED PASTEL BLUE – 120 STEMS  </t>
  </si>
  <si>
    <t>RUSCUS PAINTED PASTEL BLUE</t>
  </si>
  <si>
    <t>RUSCUS – PAINTED PASTEL HOT PINK – 120 STEMS  </t>
  </si>
  <si>
    <t>RUSCUS PAINTED PASTEL HOT PINK</t>
  </si>
  <si>
    <t>RUSCUS – PAINTED PASTEL LIME GREEN – 120 STEMS  </t>
  </si>
  <si>
    <t>RUSCUS PAINTED PASTEL LIME GREEN</t>
  </si>
  <si>
    <t>RUSCUS – PAINTED PASTEL ORANGE – 120 STEMS  </t>
  </si>
  <si>
    <t>RUSCUS PAINTED PASTEL ORANGE</t>
  </si>
  <si>
    <t>RUSCUS – PAINTED PASTEL PURPLE – 120 STEMS  </t>
  </si>
  <si>
    <t>RUSCUS PAINTED PASTEL PURPLE</t>
  </si>
  <si>
    <t>RUSCUS - PAINTED PASTEL VIOLET – 120 STEMS  </t>
  </si>
  <si>
    <t>RUSCUS PAINTED PASTEL VIOLET</t>
  </si>
  <si>
    <t>RUSCUS – PAINTED PASTEL YELLOW – 120 STEMS  </t>
  </si>
  <si>
    <t>RUSCUS PAINTED PASTEL YELLOW</t>
  </si>
  <si>
    <t>RUSCUS – PAINTED PINK – 120 STEMS  </t>
  </si>
  <si>
    <t>RUSCUS PAINTED PINK</t>
  </si>
  <si>
    <t>RUSCUS – PAINTED RED – 120 STEMS  </t>
  </si>
  <si>
    <t>RUSCUS PAINTED RED</t>
  </si>
  <si>
    <t>RUSCUS – PAINTED SUMMER ASSORTED – 120 STEMS  </t>
  </si>
  <si>
    <t>RUSCUS PAINTED SUMMER</t>
  </si>
  <si>
    <t>RUSCUS – PAINTED WHITE – 120 STEMS  </t>
  </si>
  <si>
    <t>RUSCUS PAINTED WHITE</t>
  </si>
  <si>
    <t>RUSCUS – – PAINTED GOLD – 120 STEMS  </t>
  </si>
  <si>
    <t>RUSCUS PAINTED GOLD</t>
  </si>
  <si>
    <t>RUSCUS – – PAINTED METALLIC – 120 STEMS  </t>
  </si>
  <si>
    <t>RUSCUS – PAINTED SILVER – 120 STEMS  </t>
  </si>
  <si>
    <t>RUSCUS PAINTED SILVER</t>
  </si>
  <si>
    <t>SPIDER MUMS – PAINTED PATRIOTIC BLUE – 100 STEMS  </t>
  </si>
  <si>
    <t>SPIDER MUMS – PAINTED BROWN – 100 STEMS  </t>
  </si>
  <si>
    <t>SPIDER MUMS – PAINTED HOT PINK – 100 STEMS  </t>
  </si>
  <si>
    <t>SPIDER MUMS – PAINTED KELLY GREEN – 100 STEMS  </t>
  </si>
  <si>
    <t>SPIDER MUMS – PAINTED ORANGE – 100 STEMS  </t>
  </si>
  <si>
    <t>SPIDER MUMS – PAINTED RED – 100 STEMS  </t>
  </si>
  <si>
    <t>SPIDER MUMS – PAINTED YELLOW – 100 STEMS  </t>
  </si>
  <si>
    <t>SPIDER MUMS – PAINTED AQUAMARINE – 100 STEMS  </t>
  </si>
  <si>
    <t>SPIDER MUMS – PAINTED BLACK – 100 STEMS  </t>
  </si>
  <si>
    <t>SPIDER MUMS – PAINTED DARK BLUE – 100 STEMS  </t>
  </si>
  <si>
    <t>SPIDER MUMS – PAINTED BURGUNDY – 100 STEMS  </t>
  </si>
  <si>
    <t>SPIDER MUMS – PAINTED FALL ASSORTED – 100 STEMS  </t>
  </si>
  <si>
    <t>SPIDER MUMS – PAINTED GRAPE – 100 STEMS  </t>
  </si>
  <si>
    <t>SPIDER MUMS – PAINTED LIME GREEN – 100 STEMS  </t>
  </si>
  <si>
    <t>SPIDER MUMS – PAINTED MAGENTA – 100 STEMS  </t>
  </si>
  <si>
    <t>SPIDER MUMS – PAINTED MUSTARD – 100 STEMS  </t>
  </si>
  <si>
    <t>SPIDER MUMS – PAINTED PEACH BROWN – 100 STEMS  </t>
  </si>
  <si>
    <t>SPIDER MUMS – PAINTED PINK BLUE – 100 STEMS  </t>
  </si>
  <si>
    <t>SPIDER MUMS – PAINTED PURPLE – 100 STEMS  </t>
  </si>
  <si>
    <t>SPIDER MUMS – PAINTED SPRING ASSORTED – 100 STEMS  </t>
  </si>
  <si>
    <t>SPIDER MUMS – PAINTED SUMMER ASSORTED – 100 STEMS  </t>
  </si>
  <si>
    <t>SPIDER – PAINTED TEAL BLUE – 100 STEMS  </t>
  </si>
  <si>
    <t>SPIDER MUMS – WHITE PAINTED BLACK – 100 STEMS  </t>
  </si>
  <si>
    <t>SPIDER MUMS – WHITE PAINTED BLUE – 100 STEMS  </t>
  </si>
  <si>
    <t>SPIDER MUMS – WHITE PAINTED BROWN – 100 STEMS  </t>
  </si>
  <si>
    <t>SPIDER MUMS – WHITE PAINTED HOT PINK – 100 STEMS  </t>
  </si>
  <si>
    <t>SPIDER MUMS – WHITE PAINTED LIGHT BLUE – 100 STEMS  </t>
  </si>
  <si>
    <t>SPIDER MUMS – WHITE PAINTED LILA – 100 STEMS  </t>
  </si>
  <si>
    <t>SPIDER MUMS – WHITE PAINTED ORANGE – 100 STEMS  </t>
  </si>
  <si>
    <t>SPIDER MUMS – WHITE PAINTED PINK – 100 STEMS  </t>
  </si>
  <si>
    <t>SPIDER MUMS – WHITE PAINTED PURPLE – 100 STEMS  </t>
  </si>
  <si>
    <t>SPIDER MUMS – WHITE PAINTED RED – 100 STEMS  </t>
  </si>
  <si>
    <t>SPIDER – PAINTED CHRISTMAS ASSORTED – 100 STEMS  </t>
  </si>
  <si>
    <t>SPIDER MUMS – PAINTED YELLOW BLUE – 100 STEMS  </t>
  </si>
  <si>
    <t>SPIDER MUMS – PAINTED YELLOW BROWN – 100 STEMS  </t>
  </si>
  <si>
    <t>DESCRIPTION/RECIPE</t>
  </si>
  <si>
    <t>THIS BALSAM WREATH WILL BRING THE FRAGRANCE OF FRESH MAINE BALSAM AND THE HOLIDAYS INTO YOUR HOME.  THICK AND FULL, THIS HOLIDAY WREATH HAS A TRADITIONAL HOLIDAY SCHEME.  EACH CHRISTMAS WREATH CONTAINS FOUR POUNDS OF PREMIUM, LIVE MAINE BALSAM GREENS, REAL PINECONES, FAUX HOLLY BERRIES, RED CRAB APPLES AND A HAND-TIED, WEATHERPROOF RED VELVETEEN BOW.  ALSO INCLUDES A CONVENIENT OVER-THE-DOOR WREATH HANGER.  THIS AND ALL OF OUR CHRISTMAS WREATHS ARE MADE IN MAINE.  APPROXIMATELY 24" IN OUTSIDE DIAMETER.</t>
  </si>
  <si>
    <t>MADE WITH FRESH, FRAGRANT MAINE BALSAM. WHITE HOLIDAY LIGHTS ARE INTERTWINED IN THE VIBRANT, GREEN MAINE BALSAM. THE GARLAND IN USED TO OUTLINE DOORS, STAIRWAYS, PORCHES AND MORE. A PERFECT HOLIDAY DECORATION FOR INSIDE OR OUT. MADE IN MAINE.</t>
  </si>
  <si>
    <t>MADE IN MAINE WITH FRAGRANT BALSAM GREENS AND DECORATED WITH REAL PINE CONES,  RED BERRY VINES, A RUSTIC BELL AND A HAND-TIED, RED AND WHITE GINGHAM BOW. THE FLORAL FOAM CENTER CAN BE WATERED TO KEEP THIS TREE FRESH THROUGHOUT THE HOLIDAY SEASON.</t>
  </si>
  <si>
    <t>THIS FRESH GARLAND IS MADE OF TOP QUALITY MAINE BALSAM.  PERFECT FOR DECORATING DOORWAYS, LAMP POSTS, RAILINGS, AND MORE.  MADE IN MAINE.</t>
  </si>
  <si>
    <t>HAVE YOURSELF A COUNTRY LITTLE CHRISTMAS THIS YEAR WITH OUR GINGHAM STYLE CENTERPIECE. THIS THICK, FULL ARRANGEMENT MADE OF MAINE BALSAM, PINE CONES, RED BERRY VINE AND RED PILLAR CANDLE IS A SIMPLE ADDITION TO YOUR CHRISTMAS DECORATING. TWO HAND-TIED, RED AND WHITE GINGHAM BOWS WITH RUSTIC BELLS ADD REAL COUNTRY CHARM. A FLORAL FOAM BLOCK MAKES FOR EASY WATERING. PLEASE REMEMBER, NEVER LEAVE BURNING CANDLES UNATTENDED.</t>
  </si>
  <si>
    <t>THIS THICK, FULL ARRANGEMENT, MADE OF MAINE BALSAM, WHITE PINE, AND NORTHERN WHITE CEDAR IS ENHANCED WITH REAL PINECONES, FAUX HOLLY BERRIES AND RED PILLAR CANDLE. ARRANGED IN A FLORAL-FOAM BLOCK FOR EASY WATERING. PLEASE REMEMBER, NEVER LEAVE BURNING CANDLES UNATTENDED. BECAUSE OUR BALSAM PRODUCTS ARE HANDCRAFTED, SIZES WILL VARY. MADE IN MAINE.</t>
  </si>
  <si>
    <t>A UNIQUE TABLETOP TREE THAT BRINGS THE HOLIDAY SPIRIT TO THE SMALLEST OF SPACES. MADE IN MAINE WITH FRAGRANT BALSAM GREENS AND DECORATED WITH REAL PINECONES, FAUX HOLLY BERRIES, AND A HAND-TIED, RED VELVETEEN BOW. FLORAL FOAM CENTER CAN BE WATERED TO KEEP THIS TREE FRESH THROUGHOUT THE HOLIDAY SEASON. A PERFECT GIFT FOR A COLLEGE STUDENT, GRANDPARENTS, OR JUST TO DECORATE FOR THE SEASON. MADE IN MAINE. DOES NOT HAVE LIGHTS.</t>
  </si>
  <si>
    <t>EACH CHRISTMAS WREATH CONTAINS THREE POUNDS OF PREMIUM, LIVE MAINE BALSAM GREENS, REAL PINECONES, RED BERRY VINES, RUSTIC BELLS AND A HAND-TIED, RED AND WHITE GINGHAM BOW. INCLUDES CONVENIENT OVER-THE-DOOR HANGER.</t>
  </si>
  <si>
    <t>THE BIRCH CARRIER CENTERPIECE CONTAINS FRESH MAINE BALSAM IN A WONDERFUL RUSTIC BIRCH CARRIER.  ACCENTED WITH PINE CONES, FAUX BERRIES AND FINISHED WITH AN HAND TIED RED VELVETEEN WEATHERPROOF BOW.  </t>
  </si>
  <si>
    <t>DECORATED WITH FAUX HOLLY BERRIES, REAL PINECONES, AND A RED, HAND-TIED, WEATHERPROOF, VELVETEEN BOW, WITH RIBBON TAILS. THE CHRISTMAS BALL COMES WITH A METAL LOOPED CHAIN PERFECT FOR HANGING. APPROXIMATELY 12-14 INCHES IN DIAMETER.</t>
  </si>
  <si>
    <t>THIS THICK, FULL ARRANGEMENT, MADE OF MAINE BALSAM IS ENHANCED WITH REAL PINECONES, FAUX HOLLY BERRIES AND A RED 10" CANDLE ARRANGED IN A FLORAL-FOAM BLOCK FOR EASY WATERING. PLEASE REMEMBER, NEVER LEAVE BURNING CANDLES UNATTENDED. BECAUSE OUR BALSAM PRODUCTS ARE HANDCRAFTED, SIZES WILL VARY. MADE IN MAINE.</t>
  </si>
  <si>
    <t>BRING THE FRAGRANCE OF FRESH MAINE BALSAM AND THE HOLIDAYS INTO YOUR HOME.  DECORATE YOUR DOOR WITH THIS THICK AND FULL, HOLIDAY WREATH WITH ITS TRADITIONAL HOLIDAY SCHEME.  EACH WREATH CONTAINS SIX AND A HALF POUNDS OF PREMIUM, LIVE MAINE BALSAM GREENS, REAL PINECONES, FAUX HOLLY BERRIES, RED CRAB APPLES AND A HAND-TIED, WEATHERPROOF, RED VELVETEEN BOW.  THIS IS THE LARGER VERSION OF THE CLASSIC 24" WREATH, BUT WOULD BE BETTER SUITED FOR LARGER DOORS OR DOUBLE DOORS.  ALSO INCLUDES A CONVENIENT OVER-THE-DOOR WREATH HANGER.  MADE IN MAINE.</t>
  </si>
  <si>
    <t>BRING THE FRAGRANCE OF FRESH MAINE BALSAM AND THE HOLIDAYS INTO YOUR HOME.  DECORATE YOUR DOOR WITH THIS THICK AND FULL, HOLIDAY WREATH WITH ITS TRADITIONAL HOLIDAY SCHEME.  EACH WREATH CONTAINS TWELVE POUNDS OF PREMIUM, LIVE MAINE BALSAM GREENS, REAL PINECONES, FAUX HOLLY BERRIES, RED CRAB APPLES AND A HAND-TIED, WEATHERPROOF, RED VELVETEEN BOW.  USED MAINLY ON GARAGES AND BARNS AND AREAS THAT REQUIRE A LARGER WREATH.  ALSO INCLUDES A CONVENIENT OVER-THE-DOOR WREATH HANGER.  MADE IN MAINE.</t>
  </si>
  <si>
    <t>THIS THICK, FULL ARRANGEMENT, MADE OF MAINE BALSAM AND ACCENTED WITH WHITE PINE IS ENHANCED WITH REAL PINECONES, LIFELIKE HOLLY BERRIES, TWO 8" RED CANDLES AND ONE 10" CANDLE. HAND-TIED RED, WEATHERPROOF, VELVETEEN BOW, ARRANGED IN A FLORAL-FOAM BLOCK FOR EASY WATERING. BECAUSE OUR BALSAM PRODUCTS ARE HANDCRAFTED, SIZES WILL VARY. MADE IN MAINE.</t>
  </si>
  <si>
    <t>EACH WREATH CONTAINS FOUR POUNDS OF PREMIUM, LIVE MAINE BALSAM GREENS, HOLIDAY WHITE LIGHTS, REAL PINECONES, FAUX HOLLY BERRIES, RED CRAB APPLES AND A HAND-TIED, WEATHERPROOF RED VELVETEEN BOW.  ALSO INCLUDES A CONVENIENT OVER-THE-DOOR WREATH HANGER.  THIS WREATH IS PRE-LIT AND JUST NEEDS TO BE PLUGGED IN TO ADD A BEAUTIFUL GLOW TO YOUR HOLIDAY WREATH.  MADE IN MAINE.</t>
  </si>
  <si>
    <t>EACH WREATH CONTAINS SIX AND A HALF POUNDS OF PREMIUM, LIVE MAINE BALSAM GREENS, WHITE HOLIDAY LIGHTS, REAL PINECONES, FAUX HOLLY BERRIES, RED CRAB APPLES AND A HAND-TIED, WEATHERPROOF, RED VELVETEEN BOW.  ALSO INCLUDES A CONVENIENT OVER-THE-DOOR WREATH HANGER.  THIS WREATH IS PRE-LIT AND JUST NEEDS TO BE PLUGGED IN TO ADD A BEAUTIFUL GLOW TO YOUR HOLIDAY WREATH.  MADE IN MAINE.</t>
  </si>
  <si>
    <t>EACH WREATH CONTAINS TWELVE POUNDS OF PREMIUM, LIVE MAINE BALSAM GREENS, WHITE HOLIDAY LIGHTS, REAL PINECONES, FAUX HOLLY BERRIES, RED CRAB APPLES AND A HAND-TIED, WEATHERPROOF, RED VELVETEEN BOW.  ALSO INCLUDES A CONVENIENT OVER-THE-DOOR WREATH HANGER.  THIS WREATH IS PRE-LIT AND JUST NEEDS TO BE PLUGGED IN TO ADD A BEAUTIFUL GLOW TO YOUR HOLIDAY WREATH.  MADE IN MAINE.</t>
  </si>
  <si>
    <t>OUR MOST ELEGANT CENTERPIECE IS A THICK AND FULL ARRANGEMENT, MADE OF MAINE BALSAM AND ACCENTED WITH WHITE PINE. THIS CENTERPIECE IS ENHANCED WITH REAL PINECONES, FAUX HOLLY BERRIES AND TWO 8" RED CANDLES, TWO 10" CANDLES, AND ONE 12" CANDLE. HAND-TIED, RED, WEATHERPROOF VELVETEEN BOW, ARRANGED IN A FLORAL-FOAM BLOCK FOR EASY WATERING. BECAUSE OUR BALSAM PRODUCTS ARE HANDCRAFTED, SIZES WILL VARY. MADE IN MAINE. PLEASE REMEMBER, NEVER LEAVE BURNING CANDLES UNATTENDED.</t>
  </si>
  <si>
    <t>BRING THE FRAGRANCE OF FRESH MAINE BALSAM AND THE HOLIDAYS INTO YOUR HOME. DECORATE YOUR DOOR WITH THIS THICK AND FULL, HOLIDAY SWAG WITH ITS TRADITIONAL HOLIDAY SCHEME. EACH SWAG CONTAINS LIVE MAINE BALSAM, WHITE PINE AND FRESH CEDAR GREENS. REAL PINECONES, FAUX HOLLY BERRIES, AND A HAND-TIED, WEATHERPROOF RED VELVETEEN BOW ACCENT THE SWAG BEAUTIFULLY. THIS WOULD BRING THE HOLIDAY SPIRIT TO ANY ENTRANCEWAY. ALSO INCLUDES A CONVENIENT OVER-THE-DOOR WREATH HANGER. MADE IN MAINE.</t>
  </si>
  <si>
    <t>BRING THE FRAGRANCE OF FRESH MAINE BALSAM AND THE HOLIDAYS INTO YOUR HOME. DECORATE WITH THESE THICK AND FULL HOLIDAY WREATHS WITH THEIR SIMPLE TRADITIONAL HOLIDAY SCHEME. EACH WREATH CONTAINS TWO AND A QUARTER POUNDS OF PREMIUM, LIVE MAINE BALSAM GREENS AND A HAND-TIED, WEATHERPROOF, RED VELVETEEN BOW. MADE IN MAINE.</t>
  </si>
  <si>
    <t>SIMPLY OUR BEST WREATH MADE WITH A FULL 4 LBS. OF FRESH FRAGRANT BALSAM FIR.  DECORATED WITH 9 PINECONES, BUNCHES OF RED FESTIVE CRAB APPLES, WINTERBERRIES, AND NATURAL SILVERY REINDEER MOSS.  EACH WREATH ALSO FEATURES 3 LARGE BELLS, 2 AMERICAN FLAGS AND A RED SIX LOOP VELVETEEN BOW.  THIS WREATH WAS INSPIRED BY THE WREATHACROSSAMERICA.ORG PROJECT WHICH WAS STARTED BY IT'S OWNER MORRILL WORCESTER IN 1992.  HE TAKES GREAT PRIDE IN HIS BUSINESS, COUNTRY AND OUR NATION'S VETERANS.  HE KNOWS IT IS BECAUSE OF THESE VETERANS, WE HAVE THE FREEDOMS WE ALL ENJOY TODAY.</t>
  </si>
  <si>
    <t>MADE IN MAINE WITH FRAGRANT BALSAM GREENS AND DECORATED WITH REAL PINECONES, LIFELIKE HOLLY BERRIES, AND A HAND-TIED, RED VELVETEEN BOW. THE SPARKLE OF THE WHITE HOLIDAY LIGHTS ILLUMINATES THE HOLIDAY SEASON. A FLORAL FOAM CENTER CAN BE WATERED TO KEEP THIS TREE FRESH THROUGHOUT THE HOLIDAY SEASON.</t>
  </si>
  <si>
    <t>BRING THE FRAGRANCE OF FRESH MAINE BALSAM AND THE HOLIDAYS INTO YOUR HOME. DECORATE YOUR DOOR WITH THIS THICK AND FULL HOLIDAY WREATH. EACH WREATH CONTAINS FOUR POUNDS OF PREMIUM, LIVE MAINE BALSAM, WHITE PINE AND CEDAR GREENS. THIS WREATH IS LEFT PLAIN FOR THE DESIGNER IN YOU. THIS IS ALSO VERY LOVELY AS IS ON ANY DOOR. ALSO INCLUDES A CONVENIENT OVER-THE-DOOR WREATH HANGER. MADE IN MAINE.</t>
  </si>
  <si>
    <t>MADE IN MAINE WITH FRAGRANT BALSAM GREENS AND DECORATED WITH REAL PINECONES, LIFELIKE HOLLY BERRIES, AND A HAND-TIED, RED VELVETEEN BOW. THE SPARKLE OF THE WHITE HOLIDAY LIGHTS ILLUMINATES THE HOLIDAY SEASON. A FLORAL FOAM CENTER CAN BE WATERED TO KEEP THIS TREE FRESH THROUGHOUT THE HOLIDAY SEASON. MADE IN MAINE.</t>
  </si>
  <si>
    <t>MADE IN MAINE WITH FRAGRANT BALSAM GREENS DECORATED WITH REAL  FROSTED PINECONES, LIFELIKE WINTER BERRIES AND A HAND-TIED RED VELVETEEN BOW. THIS LOOK IS COMPLETED WITH A FESTIVE GOLDEN SCALLOPED BASE AND THE SPARKLE OF THE WHITE HOLIDAY LIGHTS. THE FLORAL FOAM CENTER CAN BE WATERED TO KEEP THIS TREE FRESH THROUGHOUT THE HOLIDAY SEASON. MADE IN MAINE.</t>
  </si>
  <si>
    <t>THE BUCKET-O-GREENS IS APPROXIMATELY 14 INCHES HIGH AND 12 INCHES IN DIAMETER AND MADE IN MAINE. IT IS FULL AND OVERFLOWING WITH FRESH MAINE BALSAM, NORTHERN WHITE CEDAR, AND WHITE PINE. TOPPED WITH FAUX RED HOLLY BERRIES AND A HAND-TIED, HIGHLAND PLAID, WEATHERPROOF BOW. MADE IN MAINE.</t>
  </si>
  <si>
    <t>POTTED GREENS</t>
  </si>
  <si>
    <t>AIR PLANT (NO POT)</t>
  </si>
  <si>
    <t>25 STEMS PER BUNCH</t>
  </si>
  <si>
    <t>8 -10 STEMS APROX.</t>
  </si>
  <si>
    <t>1 STEM HYDRANGEA PAINTED</t>
  </si>
  <si>
    <t>1 STEM HYDRANGEA</t>
  </si>
  <si>
    <t>8 HYDRANGEA + 6 PETALS</t>
  </si>
  <si>
    <t>20 HYDRANGEA + 8 PETALS</t>
  </si>
  <si>
    <t>10 STEMS PER BUNCH</t>
  </si>
  <si>
    <t>8 MINICALLA WITH GLITTER+2 RUSCUS</t>
  </si>
  <si>
    <t>1 HIDRANGEA PASTEL LIME GREEN, 2 DAISY TINTED LIME GREEN, 2 DAISY TINTED HOT PINK, 2 DAISY TINTED ORANGE, 3 DISBUT PAINTED PASTEL PINK, 2 SPRAY ROSA WHITE, 1LILIGRASS X 5, 2 PIXEL  TESORO</t>
  </si>
  <si>
    <t>2 MINI GREEN PAINTED HOT PINK, 3 DISBUD PAINTED LIME GREEN, 2DAISY TINTED TEAL BLUE, 1 DAISY TINTED HOT PINK, 1 DAISY TINTED ORANGE, 1 DAISY TINTED PURPLE, 2 BOTON YELLOW, 1 ALSTRO YELLOW, 2 SOLIDAGO</t>
  </si>
  <si>
    <t>MIXED BOUQUET</t>
  </si>
  <si>
    <t>12 ROSES 2 FILLER 2 GREEN</t>
  </si>
  <si>
    <t>25 STEMS BULK</t>
  </si>
  <si>
    <t>100 PREPARED RED ROSES</t>
  </si>
  <si>
    <t>100 PREPARED WHITE ROSES</t>
  </si>
  <si>
    <t>75 ROSES + 2 PETALS BAG</t>
  </si>
  <si>
    <t>275  ROSES; 40 LILIGRASS, 210 RUSCUS</t>
  </si>
  <si>
    <t>200 ROSES/150 RUSCUS/50 LILIGRASS</t>
  </si>
  <si>
    <t>200 ROSES/50 RUSCUS/100 LILIGRASS</t>
  </si>
  <si>
    <t>$ Off</t>
  </si>
  <si>
    <t>FINAL ONLINE</t>
  </si>
  <si>
    <t>FINAL MARGIN</t>
  </si>
  <si>
    <t>DATES</t>
  </si>
  <si>
    <t>CHRISTMAS CLASSIC 24 INCH WREATH  </t>
  </si>
  <si>
    <t>RED-WHITE-PINK</t>
  </si>
  <si>
    <t xml:space="preserve">RORFPG24RPW                                        92375055                  </t>
  </si>
  <si>
    <t>RORFPGV24R                                             92375057</t>
  </si>
  <si>
    <t>Product</t>
  </si>
  <si>
    <t>Qty/Pk</t>
  </si>
  <si>
    <t>Duties</t>
  </si>
  <si>
    <t>Roses 40 cm Red</t>
  </si>
  <si>
    <t>Roses 40 cm White</t>
  </si>
  <si>
    <t>Roses 40 cm Pink</t>
  </si>
  <si>
    <t>USA Processing</t>
  </si>
  <si>
    <t>USA Suppiles</t>
  </si>
  <si>
    <t>Freight Ecuador</t>
  </si>
  <si>
    <t>Freight to Client</t>
  </si>
  <si>
    <t>Online Price</t>
  </si>
  <si>
    <t>ONLINE PRICE</t>
  </si>
  <si>
    <t>FINAL ONLINE PRICE</t>
  </si>
  <si>
    <t>$ off</t>
  </si>
  <si>
    <t>RED-WHITE</t>
  </si>
  <si>
    <t>RORFPGV24RW                                                   92375056</t>
  </si>
  <si>
    <t>RED-PINK</t>
  </si>
  <si>
    <t>RORFPGV24RP                                                                92876454</t>
  </si>
  <si>
    <t>RFPGV24RBW                                       131639624</t>
  </si>
  <si>
    <t>Pink Lady Rose Bouquet - Pink/White</t>
  </si>
  <si>
    <t xml:space="preserve"> INB29000                                       144429500          </t>
  </si>
  <si>
    <t>Roses 40 cm Biclr White-Pink</t>
  </si>
  <si>
    <t>COLOR OF HAPPINESS</t>
  </si>
  <si>
    <t>INB29001                                           147492238</t>
  </si>
  <si>
    <t>May 14, 2013 - June 8, 2014</t>
  </si>
  <si>
    <t>ITEM#</t>
  </si>
  <si>
    <t>1ST DESCRIPTION</t>
  </si>
  <si>
    <t>TYPE</t>
  </si>
  <si>
    <t>GRADE</t>
  </si>
  <si>
    <t>COLOR</t>
  </si>
  <si>
    <t>STEMS PER BOX</t>
  </si>
  <si>
    <t>BOX TYPE</t>
  </si>
  <si>
    <t>BOX DIMENSIONS</t>
  </si>
  <si>
    <t>FARM STM COST</t>
  </si>
  <si>
    <t>CASE COST</t>
  </si>
  <si>
    <t>EXP FRT</t>
  </si>
  <si>
    <t>COST</t>
  </si>
  <si>
    <t>MARGIN</t>
  </si>
  <si>
    <t>DELIVERED COST</t>
  </si>
  <si>
    <t>ONLINE</t>
  </si>
  <si>
    <t>BULK DESIGN 55-60CM ROSES - BLACK MAGIC - 100 STEM  </t>
  </si>
  <si>
    <t>41 x 10 x10</t>
  </si>
  <si>
    <t>GREENS</t>
  </si>
  <si>
    <t>GRNBABYBLUEUC10</t>
  </si>
  <si>
    <t>GRNCOCCULUS10</t>
  </si>
  <si>
    <t>GRNVARIEGPITT10</t>
  </si>
  <si>
    <t>GRNPITTOSPORU10</t>
  </si>
  <si>
    <t>GRNISRARUSCUS10</t>
  </si>
  <si>
    <t>GRNVGTLILYGRA10</t>
  </si>
  <si>
    <t>GRNLILYGRASS10</t>
  </si>
  <si>
    <t>LAVANDER ROSE PETALS - 5,000 PK.  </t>
  </si>
  <si>
    <t>3.1 in</t>
  </si>
  <si>
    <t>7.1 in</t>
  </si>
  <si>
    <t>5 cm</t>
  </si>
  <si>
    <t>4.8+ cm</t>
  </si>
  <si>
    <t>6 cm</t>
  </si>
  <si>
    <t>9.1 in</t>
  </si>
  <si>
    <t>BROMELIAS</t>
  </si>
  <si>
    <t>GREENS COMBO #1  35 PK</t>
  </si>
  <si>
    <t xml:space="preserve"> GREENS COMBO #2  50 PK</t>
  </si>
  <si>
    <t>GREENS COMBO #3  30 PK</t>
  </si>
  <si>
    <t xml:space="preserve"> GREENS COMBO #4  30 PK</t>
  </si>
  <si>
    <t xml:space="preserve"> GREENS COMBO #5  40 PK</t>
  </si>
  <si>
    <t xml:space="preserve"> GREENS COMBO #6  40 PK</t>
  </si>
  <si>
    <t xml:space="preserve"> GREENS COMBO #7  35 PK</t>
  </si>
  <si>
    <t xml:space="preserve"> GREENS COMBO #8  35 PK</t>
  </si>
  <si>
    <t>CBO GREENS#2 50 PK</t>
  </si>
  <si>
    <t>CBO GREENS#3 30 PK</t>
  </si>
  <si>
    <t>CBO GREENS#4 30 PK</t>
  </si>
  <si>
    <t>CBO GREENS#5 40 PK</t>
  </si>
  <si>
    <t>CBO GREENS#6 40 PK</t>
  </si>
  <si>
    <t>CBO GREENS#7 35 PK</t>
  </si>
  <si>
    <t>CBO GREENS#8 35 PK</t>
  </si>
  <si>
    <t>CBO GREENS#1 35PK</t>
  </si>
  <si>
    <t>CMMCLALYAST80</t>
  </si>
  <si>
    <t>CMMCLOLYAST80</t>
  </si>
  <si>
    <t>CMMCLALYW80</t>
  </si>
  <si>
    <t>CMMCLOLYW80</t>
  </si>
  <si>
    <t>CMOLYALYAST60</t>
  </si>
  <si>
    <t>FUNCMHYDAST26</t>
  </si>
  <si>
    <t>WPCRWR200</t>
  </si>
  <si>
    <t>WPCRWLP200</t>
  </si>
  <si>
    <t>WPCRWHP200</t>
  </si>
  <si>
    <t>WPCRWLAV200</t>
  </si>
  <si>
    <t>FLXPR-200</t>
  </si>
  <si>
    <t>FLXVAR-200</t>
  </si>
  <si>
    <t>FLXG-200</t>
  </si>
  <si>
    <t>VIB-160</t>
  </si>
  <si>
    <t>approved</t>
  </si>
  <si>
    <t>YLWORCHID5IN1PK</t>
  </si>
  <si>
    <t>HBPLANTS8INSPIDER6</t>
  </si>
  <si>
    <t>HBPLANTS8INPOTSCIND6</t>
  </si>
  <si>
    <t>HBPLANTS8INPOTMARQU6</t>
  </si>
  <si>
    <t>HBPLANTS8INPOTJADE6</t>
  </si>
  <si>
    <t>HBPLANTS8ASST#1-6</t>
  </si>
  <si>
    <t>WHTORCHID5IN1PK</t>
  </si>
  <si>
    <t>HBPLANTS8ASST#2-6</t>
  </si>
  <si>
    <t>HBPLANTS8INIVYGREEN6</t>
  </si>
  <si>
    <t>HBPLANTS8INPHILOBRA6</t>
  </si>
  <si>
    <t>NOVORCHID5IN1PK</t>
  </si>
  <si>
    <t>SLMORCHID5IN1PK</t>
  </si>
  <si>
    <t>DELPLANRTERRSPTH6IN1</t>
  </si>
  <si>
    <t>HBPLANTS8INPOTGOLD6</t>
  </si>
  <si>
    <t>DELPLANINGABAMB4IN1</t>
  </si>
  <si>
    <t>DELPLANBRENBON56IN1</t>
  </si>
  <si>
    <t>PNKORCHID5IN1PK</t>
  </si>
  <si>
    <t>DELPLANBONLEAF56IN1</t>
  </si>
  <si>
    <t>DELPLANHILLABAMB4IN1</t>
  </si>
  <si>
    <t>DELPLANPINEAPPLE6IN1</t>
  </si>
  <si>
    <t>DELPLANANNABAMB4IN1</t>
  </si>
  <si>
    <t>PLANTER HILLARY BAMBOO 4" - 1 PK</t>
  </si>
  <si>
    <t>PLANTER ANNA BAMBOO 4" - 1 PK</t>
  </si>
  <si>
    <t>PLANTER INGA BAMBOO 4" - 1 PK</t>
  </si>
  <si>
    <t>PLANTER BRENDA BONSAI 5"-6" -1 PK</t>
  </si>
  <si>
    <t>PLANTER BONSAI LEAF 5"-6" - 1 PK</t>
  </si>
  <si>
    <t>PLANTER RUSTIC TERRACOTA SPATH 6" - 1 PK</t>
  </si>
  <si>
    <t>PLANTER PINEAPPLE 6" - 1 PK</t>
  </si>
  <si>
    <t>HANGING BASKET 8" ASSORTED #1-6 PK</t>
  </si>
  <si>
    <t>HANGING BASKET 8" ASSORTED #2-6 PK</t>
  </si>
  <si>
    <t>BAMBOO</t>
  </si>
  <si>
    <t>BONSAI</t>
  </si>
  <si>
    <t>SPATH</t>
  </si>
  <si>
    <t>PINEAPPLE</t>
  </si>
  <si>
    <t>ASSORTED PLANTS</t>
  </si>
  <si>
    <t>IVY GREEN</t>
  </si>
  <si>
    <t>PHILO BRASIL</t>
  </si>
  <si>
    <t>POTHOS GOLDEN</t>
  </si>
  <si>
    <t>POTHOS JADE</t>
  </si>
  <si>
    <t>MARBLE QUEEN</t>
  </si>
  <si>
    <t>POTHOS SCINDAPSUS</t>
  </si>
  <si>
    <t>ORCHID</t>
  </si>
  <si>
    <t>7 X 7 X 24</t>
  </si>
  <si>
    <t>8.5 x 8.5x 30</t>
  </si>
  <si>
    <t>6 - 8" HB'S: 2 - PHILO BRASIL / 1 - POTHOS GOLDEN / 2 - POTHOS JADE / 1 - POTHOS MARBLE QUEEN</t>
  </si>
  <si>
    <t xml:space="preserve">GREEN </t>
  </si>
  <si>
    <t>Vendor</t>
  </si>
  <si>
    <t>23 X 19 X 18</t>
  </si>
  <si>
    <t>6 - 8" HB'S:  1 - IVY GREEN / 1 - POTHOS BRASIL / 1 - POTHOS JADE / 1 - POTHOS MARBLE QUEEN / 1 - POTHOS SCINDAPSUSN / 1 - SPIDER</t>
  </si>
  <si>
    <t>6 - 8"  HB IVY - GREEN</t>
  </si>
  <si>
    <t>6 - 8"  HB PHILO - BRASIL</t>
  </si>
  <si>
    <t>6 - 8"  HB POTHOS-  GOLDEN</t>
  </si>
  <si>
    <t>6 - 8"  POTHOS - JADE</t>
  </si>
  <si>
    <t>6 - 8"  HB -  POTHOS - MARBLE QUEEN</t>
  </si>
  <si>
    <t>6 - 8"  HB POTHOS - SCINDAPSUS</t>
  </si>
  <si>
    <t>6 - 8"  HB SPIDER - ASST.</t>
  </si>
  <si>
    <t>2 STEM PINK ORCHID - 5 IN. CONTAINER</t>
  </si>
  <si>
    <t>7 X 7 X 30</t>
  </si>
  <si>
    <t>2 STEM YELLOW ORCHID - 5 IN. CONTAINER</t>
  </si>
  <si>
    <t>2 STEM SALMON ORCHID - 5 IN. CONTAINER</t>
  </si>
  <si>
    <t>SALMON</t>
  </si>
  <si>
    <t>2 STEM NOVELTY ORCHID - 5 IN. CONTAINER</t>
  </si>
  <si>
    <t>2 STEM WHITE NOVELTY ORCHID - 5 IN. CONTAINER</t>
  </si>
  <si>
    <t>USA-SUTTON</t>
  </si>
  <si>
    <t>LILIES</t>
  </si>
  <si>
    <t>NOW item 736794</t>
  </si>
  <si>
    <t>NOW item 736808</t>
  </si>
  <si>
    <t>NOW item 736836</t>
  </si>
  <si>
    <t>NOW item 736848</t>
  </si>
  <si>
    <t>NOW item 736879</t>
  </si>
  <si>
    <t>NOW item 736787</t>
  </si>
  <si>
    <t>NOW item 736780</t>
  </si>
  <si>
    <t>NOW item 736773</t>
  </si>
  <si>
    <t>NOW item 736736</t>
  </si>
  <si>
    <t>NOW item 737227</t>
  </si>
  <si>
    <t>NOW item 737191</t>
  </si>
  <si>
    <t>NOW item 736922</t>
  </si>
  <si>
    <t>NOW item 737205</t>
  </si>
  <si>
    <t>NOW item 736886</t>
  </si>
  <si>
    <t>NOW item 737212</t>
  </si>
  <si>
    <t>NOW item 736872</t>
  </si>
  <si>
    <t>2 STEM WHITE ORCHID - 5 IN. CONTAINER</t>
  </si>
  <si>
    <t>2 STEM HOT PINK ORCHID - 5 IN. CONTAINER</t>
  </si>
  <si>
    <t>100 PINE CONES</t>
  </si>
  <si>
    <t>BULK GREENS</t>
  </si>
  <si>
    <t>VARIES</t>
  </si>
  <si>
    <t>PINE CONES</t>
  </si>
  <si>
    <t>28x20x14</t>
  </si>
  <si>
    <t>HOLLY</t>
  </si>
  <si>
    <t>GARLAND</t>
  </si>
  <si>
    <t>MIXED GARLAND</t>
  </si>
  <si>
    <t>BOUQUET</t>
  </si>
  <si>
    <t>8 BUNCHES MIXED BALSAM</t>
  </si>
  <si>
    <t>DECORATED 3 LBS TREE</t>
  </si>
  <si>
    <t>5 MIXED BALSAM BOUQUETS</t>
  </si>
  <si>
    <t>6 BALSAM ARRANGEMENTS WITH CANDLE</t>
  </si>
  <si>
    <t>2 BALSAM WREATHS</t>
  </si>
  <si>
    <t>ITEM NOW IN 5 PK</t>
  </si>
  <si>
    <t>5 LBS HOLLY</t>
  </si>
  <si>
    <t>100 - PINE CONES</t>
  </si>
  <si>
    <t>10 LBS MIXED EVERGREENS</t>
  </si>
  <si>
    <t>5 LBS VARIEGATED HOLLY</t>
  </si>
  <si>
    <t>5 BOUQUETS OF MIXED BALSAM</t>
  </si>
  <si>
    <t>BALSAM GARLAND</t>
  </si>
  <si>
    <t>2 BALSAM ARRANGEMENTS SHAPED LIKE CANDY CANES</t>
  </si>
  <si>
    <t>6 - BALSAM RINGS WITH CANDLE</t>
  </si>
  <si>
    <t>5 PREMIUM DELUXE EVERGREEN BOUQUETS</t>
  </si>
  <si>
    <t>8-15177-00087</t>
  </si>
  <si>
    <t>8-15177-08728</t>
  </si>
  <si>
    <t>8-15177-00875</t>
  </si>
  <si>
    <t>8-158177-41329</t>
  </si>
  <si>
    <t>8-15177-40087</t>
  </si>
  <si>
    <t>BABY BLUE EUCALYPTUS - 200 STEMS.</t>
  </si>
  <si>
    <t>COCCULUS - 150 STEMS</t>
  </si>
  <si>
    <t>VARIEGATED PITTOSPORUM - 150 STEMS.</t>
  </si>
  <si>
    <t>GREEN PITTOSPORUM - 150 STEMS.</t>
  </si>
  <si>
    <t>ISREALI RUSCUS - 200 STEMS.</t>
  </si>
  <si>
    <t>VARIEGATED LILY GRASS - 120 PK.</t>
  </si>
  <si>
    <t>GREEN LILY GRASS - 120 PK.</t>
  </si>
  <si>
    <t>ORIENTAL AND ASIATIC LILIES COMBO - ASSORTED - 80 STEMS</t>
  </si>
  <si>
    <t>FUN HYDRANGEA COMBO - ASSORTED - 26 STEMS</t>
  </si>
  <si>
    <t>CARNATIONS WEDDING PACK - WHITE &amp; RED - 200 STEMS</t>
  </si>
  <si>
    <t>CARNATIONS WEDDING PACK - WHITE &amp; LIGHT PINK - 200 STEMS</t>
  </si>
  <si>
    <t>CARNATIONS WEDDING PACK - WHITE &amp; HOT PINK - 200 STEMS</t>
  </si>
  <si>
    <t>CARNATIONS WEDDING PACK - WHITE &amp; LAVENDER - 200 STEMS</t>
  </si>
  <si>
    <t>PURPLE FLAX - FILLER - 200 STEMS</t>
  </si>
  <si>
    <t>VARIEGATED FLAX - FILLER - 200 STEMS</t>
  </si>
  <si>
    <t>GREEN FLAX - FILLER - 200 STEMS</t>
  </si>
  <si>
    <t>VIBURNUM - FILLER - 160 STEMS</t>
  </si>
  <si>
    <t>HANGING BASKET 8" - IVY GREEN -6 PK</t>
  </si>
  <si>
    <t>HANGING BASKET 8" -  PHILO BRASIL - 6 PK.</t>
  </si>
  <si>
    <t>HANGING BASKET 8" -  POTHOS GOLDEN - 6 PK.</t>
  </si>
  <si>
    <t>HANGING BASKET 8" - POTHOS JADE - 6 PK.</t>
  </si>
  <si>
    <t>HANGING BASKET 8" -  POTHOS MARBLE QUEEN - 6 PK.</t>
  </si>
  <si>
    <t>HANGING BASKET 8" -  POTHOS SCINDAPSUS - 6 PK.</t>
  </si>
  <si>
    <t>HANGING BASKET 8" -  SPIDER - 6 PK.</t>
  </si>
  <si>
    <t>PINK ORCHID - 5"  DECORATIVE PLANTER-1 PK</t>
  </si>
  <si>
    <t>YELLOW ORCHID - 5" DECORATIVE PLANTER - 1 PK</t>
  </si>
  <si>
    <t>SALMON ORCHID - 5" DECORATIVE PLANTER 1-PK</t>
  </si>
  <si>
    <t>NOVELTY ORCHID - 5" DECORATIVE PLANTER-1 PK</t>
  </si>
  <si>
    <t>WHITE NOVELTY ORCHID - 5" DECORATIVE PLANTER 1 PK</t>
  </si>
  <si>
    <t>SUGAR PINE CONES</t>
  </si>
  <si>
    <t>COMBO CHRISTMAS BUNCHES</t>
  </si>
  <si>
    <t>COMBO CHRISTMAS BUNCHES - GREENS - 5 PK.  </t>
  </si>
  <si>
    <t>WEDDING/PROM - MIXED GREENS - 8 BUNCHES  </t>
  </si>
  <si>
    <t>FRESH AND LOVELY DECORATED BOXWOOD TREE  </t>
  </si>
  <si>
    <t>SYMPATHY - MIXED GREENS - 8 BUNCHES  </t>
  </si>
  <si>
    <t>NOVELTY "GREENS DROP-IN" HOLIDAY BOUQUETS  </t>
  </si>
  <si>
    <t>DELUXE CANDLE RING HOLIDAY DECORATION - 6 PK.  </t>
  </si>
  <si>
    <t>DELUXE MIXED WREATHS  </t>
  </si>
  <si>
    <t>CHRISTMAS GATHER-RING HOLIDAY DECORATION - 2 PK. * NOW 1 PK </t>
  </si>
  <si>
    <t>PICKED PINE CONES - 100 PACK  </t>
  </si>
  <si>
    <t>GREEN HOLLY - 5 PACK  </t>
  </si>
  <si>
    <t>MIXED EVERGREEN ASSORTMENT  </t>
  </si>
  <si>
    <t>CHRISTMAS GARLANDS  </t>
  </si>
  <si>
    <t>VARIEGATED HOLLY - 5 PACK  </t>
  </si>
  <si>
    <t>CANDY CANE WREATH HOLIDAY DECORATION - 2 PK.  </t>
  </si>
  <si>
    <t>PREMIUM DELUXE EVERGREEN BOUQUET</t>
  </si>
  <si>
    <t>DROP-IN - HOLIDAY GREENS - 5 BUNCHES  </t>
  </si>
  <si>
    <t>SLEIGH RIDE HOLIDAY DECORATION ARRANGEMENT  </t>
  </si>
  <si>
    <t>8" HANGING BASKETS - ASSORTMENT #1 - 6 PACK  </t>
  </si>
  <si>
    <t>8" HANGING BASKETS - ASSORTMENT #2 - 6 PACK  </t>
  </si>
  <si>
    <t>IVY GREEN 8" HANGING BASKETS - 6 PACK  </t>
  </si>
  <si>
    <t>PHILO BRASIL 8" HANGING BASKET - 6 PACK  </t>
  </si>
  <si>
    <t>GOLDEN POTHOS 8" HANGING BASKETS - 6 PACK  </t>
  </si>
  <si>
    <t>POTHOS JADE 8" HANGING BASKETS - 6 PACK  </t>
  </si>
  <si>
    <t>POTHOS MARBLE QUEEN 8" HANGING BASKET - 6 PACK  </t>
  </si>
  <si>
    <t>POTHOS SCINDAPSUS 8" HANGING BASKET - 6 PACK  </t>
  </si>
  <si>
    <t>8" SPIDER HANGING BASKETS - 6 PACK  </t>
  </si>
  <si>
    <t>SPECIAL MIXED GARLAND - 25 FEET  </t>
  </si>
  <si>
    <t>DELUXE MIXED WREATH GIFT BOX  </t>
  </si>
  <si>
    <t>ANNA BAMBOO PLANTER - 4"  </t>
  </si>
  <si>
    <t>BONSAI LEAF PLANTER - 5" TO 6"  </t>
  </si>
  <si>
    <t>BRENDA BONSAI PLANTER - 5" TO 6"  </t>
  </si>
  <si>
    <t>HILLARY BAMBOO PLANTER - 4"  </t>
  </si>
  <si>
    <t>INGA BAMBOO PLANTER - 4"  </t>
  </si>
  <si>
    <t>6" PINEAPPLE PLANTER  </t>
  </si>
  <si>
    <t>6" RUSTIC TERRACOTA SPATH PLANTER  </t>
  </si>
  <si>
    <t>5" PHALAENOPSIS GARDEN  </t>
  </si>
  <si>
    <t/>
  </si>
  <si>
    <t>EVERYDAY GREENS DROP-IN® LARGE BOUQUET</t>
  </si>
  <si>
    <t>DESIGNER MIX BOX</t>
  </si>
  <si>
    <t>EVERYDAY GARLAND - PLUMOSUS GARLAND</t>
  </si>
  <si>
    <t>EVERYDAY GARLAND 2 - PLUMOSUS/SALAL GARLAND</t>
  </si>
  <si>
    <t>EVERYDAY GARLAND 3 - PLUMOSUS/VARIEGATED PITT GARLAND</t>
  </si>
  <si>
    <t>FALL "GREENS DROP-IN"® BOUQUET LARGE</t>
  </si>
  <si>
    <t>NOVELTY "GREENS DROP-IN"® BOUQUET FALL</t>
  </si>
  <si>
    <t>FALL DRIED MIX</t>
  </si>
  <si>
    <t>FALL GARLAND - PLUMOSUS/OAK/WHEAT FALL GARLAND</t>
  </si>
  <si>
    <t xml:space="preserve">BURGUNDY </t>
  </si>
  <si>
    <t>NOVELTIES</t>
  </si>
  <si>
    <t>ANTIQUE PINK</t>
  </si>
  <si>
    <t>LAVENDER</t>
  </si>
  <si>
    <t>LILAC</t>
  </si>
  <si>
    <t>BLUE &amp; WHITE</t>
  </si>
  <si>
    <t>ANTIQUE GREEN</t>
  </si>
  <si>
    <t>SHOCKING BLUE</t>
  </si>
  <si>
    <t>KIWI</t>
  </si>
  <si>
    <t>HULK</t>
  </si>
  <si>
    <t>PICASSO</t>
  </si>
  <si>
    <t>HOT PINK - WHITE</t>
  </si>
  <si>
    <t>LIGHT PINK - WHITE</t>
  </si>
  <si>
    <t>YELLOW - WHITE</t>
  </si>
  <si>
    <t>PEACHY PINK</t>
  </si>
  <si>
    <t>BRIGHT COLOR ASSORTED</t>
  </si>
  <si>
    <t>YELLOW-ORANGE-GREEN</t>
  </si>
  <si>
    <t>PINK-GREEN-WHITE</t>
  </si>
  <si>
    <t>ASSORTMENT</t>
  </si>
  <si>
    <t>MINIMUM OF 6 DIFFERENT COLORS PER BOX. ANY OF THE FOLLOWING COLORS: RED, WHITE, PINK, HOT PINK, YELLOW, NOVELTY</t>
  </si>
  <si>
    <t>MINIMUM OF 3 DIFFERENT NOVELTIES VARIETIES PER BOX</t>
  </si>
  <si>
    <t>GARNET GLOW, CAPTAIN ROMANCE, PINK PANTHER, SAMUR</t>
  </si>
  <si>
    <t>SCHWARZWALDER, DARK SCHWARZWALDER</t>
  </si>
  <si>
    <t>RUBYLITE ROSE, DARK LAVENDER NOVELTY, LITTLE SUZY</t>
  </si>
  <si>
    <t>SANGRIA, RED PULSE, RED ARANAL, FARAO</t>
  </si>
  <si>
    <t>ORANGE LOVE, PAPAYA, MANGO, SUNRISE</t>
  </si>
  <si>
    <t>PICASSO, CREAM PICASSO</t>
  </si>
  <si>
    <t>CRYSTAL BLUSH, CRYSTAL WHITE</t>
  </si>
  <si>
    <t>MINIMUM OF 7 DIFFERENT NOVELTIES VARIETIES PER BOX</t>
  </si>
  <si>
    <t>TROPICAL AMAZON</t>
  </si>
  <si>
    <t>COOL WATER</t>
  </si>
  <si>
    <t>FREEDOM</t>
  </si>
  <si>
    <t>SEXY RED</t>
  </si>
  <si>
    <t>POLAR STAR</t>
  </si>
  <si>
    <t>VENDELA</t>
  </si>
  <si>
    <t>WHITE DOVE</t>
  </si>
  <si>
    <t>SWEET AKITO</t>
  </si>
  <si>
    <t>HOT LADY</t>
  </si>
  <si>
    <t>TOPAZ</t>
  </si>
  <si>
    <t>DEJAVOU</t>
  </si>
  <si>
    <t>TARA</t>
  </si>
  <si>
    <t>WOW</t>
  </si>
  <si>
    <t>MANITOU</t>
  </si>
  <si>
    <t>VOODOO</t>
  </si>
  <si>
    <t>HIGH &amp; ORANGE</t>
  </si>
  <si>
    <t>GREEN TEA</t>
  </si>
  <si>
    <t>SWEETNESS</t>
  </si>
  <si>
    <t>HIGH MAGIC</t>
  </si>
  <si>
    <t>CHERRY BRANDY</t>
  </si>
  <si>
    <t>MOVIE STAR</t>
  </si>
  <si>
    <t>FREEDOM, FOREVER O SEXY RED, RED PARÍS</t>
  </si>
  <si>
    <t>TITANIC O SWEET AKITO, JADE, LIMBO O GREEN TEA, VENDELA, ESCIMO, POLO</t>
  </si>
  <si>
    <t>G,STRIKE, A.GOLD, HIGH &amp; YELLOW; DEJAVU; CONGA, GOLDA, EUFORIA, KERIO NO BICOLORES, NO JUDY, NO SKYLINE</t>
  </si>
  <si>
    <t>ROSE DYED PURPLE</t>
  </si>
  <si>
    <t>ROSE DYED BLUE</t>
  </si>
  <si>
    <t>ROSE DYED RAINBOW</t>
  </si>
  <si>
    <t>75 WHITE, 50 RED</t>
  </si>
  <si>
    <t>75 WHITE, 50 HOT PINK</t>
  </si>
  <si>
    <t>75 WHITE, 50 LIGHT PINK</t>
  </si>
  <si>
    <t>75 WHITE,50 YELLOW (NO BICOLOR)</t>
  </si>
  <si>
    <t>75 WHITE, 50 ORANGE</t>
  </si>
  <si>
    <t>75 WHITE, 50 LAVANDER</t>
  </si>
  <si>
    <t>ROSE DYED GREEN/WHITE</t>
  </si>
  <si>
    <t>ROSE DYED ORANGE/WHITE</t>
  </si>
  <si>
    <t>ROSE DYED PURPLE/WHITE</t>
  </si>
  <si>
    <t>ROSE DYED RED/WHITE</t>
  </si>
  <si>
    <t>ROSE DYED TURQUESA</t>
  </si>
  <si>
    <t>ROSE DYED YELLOW/WHITE</t>
  </si>
  <si>
    <t>WHITE ROSE/GLITER DORADO</t>
  </si>
  <si>
    <t>WHITE ROSE/ GLITER TORNASOL</t>
  </si>
  <si>
    <t>WHITE ROSE/ GLITER PLATA</t>
  </si>
  <si>
    <t>RED ROSE/GLITER DORADO</t>
  </si>
  <si>
    <t>RED ROSE/ GLITER PLATA</t>
  </si>
  <si>
    <t>ROSE DYED BLUE/WHITE</t>
  </si>
  <si>
    <t>TWILIGHT</t>
  </si>
  <si>
    <t>WIMBLEDON</t>
  </si>
  <si>
    <t>PURPLE HAZE</t>
  </si>
  <si>
    <t>HIGH &amp; YELLOW</t>
  </si>
  <si>
    <t>MONDIAL</t>
  </si>
  <si>
    <t>IMAGINATION</t>
  </si>
  <si>
    <t>RIVIERA</t>
  </si>
  <si>
    <t>FOREVER YOUNG</t>
  </si>
  <si>
    <t>BLACK MAGIC</t>
  </si>
  <si>
    <t>HIGH &amp; MORA</t>
  </si>
  <si>
    <t>HOT MERENGUE</t>
  </si>
  <si>
    <t>MOODY BLUE</t>
  </si>
  <si>
    <t>NECTARINE</t>
  </si>
  <si>
    <t>OPUS</t>
  </si>
  <si>
    <t>SAMBA PA TI</t>
  </si>
  <si>
    <t>WILD SPIRIT</t>
  </si>
  <si>
    <t>FARFALLA</t>
  </si>
  <si>
    <t>1  BICLR, 2 RBW, 1 YELW U ORG,1 PNK O HOT PINK)</t>
  </si>
  <si>
    <t>1 ORANGE, 1 WHITE, 1 HOT PINK, 1 GREEN, 1 YELLOW</t>
  </si>
  <si>
    <t>1 WHITE, 1 HOT PINK, 1 YELLOW, 1 ORANGE, 1 RAINBOW, 1 PEACH</t>
  </si>
  <si>
    <t>1 YLW, 1 WHT, 1 PEACH, 1ORG, 1 PNK</t>
  </si>
  <si>
    <t>2 RED, 1 PINK IR HT PINK, 1 ORG, 1 YLW</t>
  </si>
  <si>
    <t>75 WHITE, 50 GREEN</t>
  </si>
  <si>
    <t>2 RED, 1 PINK OR HT PINK, 1 RBW, 1 YLW</t>
  </si>
  <si>
    <t>2 BUNCHES RED, 1 YELLOW, 1 PINK, 1 WHITE</t>
  </si>
  <si>
    <t>2 BUNCHES RED, 1 YELLOW, 1 PINK, 1 BI-CLR-NOVELTY</t>
  </si>
  <si>
    <t>2 BUNCHES RED, 1 YELLOW, 1 PINK</t>
  </si>
  <si>
    <t>ORANGE, GREEN, YELLOW, HOT PINK</t>
  </si>
  <si>
    <t>CLASSY, ROUGE BASSIER, CHARLOTTE, RED SENSATION</t>
  </si>
  <si>
    <t>BLUE CURIOSA, COOL WATER, FAITH, AVANT GARDEN NO BICOLOES</t>
  </si>
  <si>
    <t>CLASSY, ROUGE, BASSIER, CHARLOTTE, RED SENSATION</t>
  </si>
  <si>
    <t>TITANIC, CH.UNIQUE, ROSITA VENDELA, ALICIA,LIVIA, OLGA NO PECKOUBO, NO MARLYSE, NO ENGAGEMENT NO BICOLORES</t>
  </si>
  <si>
    <t>O.UNIQUE, MIRACLE, VOODOO, WOW, EXOTICA, MILVA NO HIGH &amp; ORANGE,NO MOVIE STAR,, NO STAR 2000 NO HIGH BOOMING, NO IMPULSE NO BICOLORES</t>
  </si>
  <si>
    <t>SH.VERSILIA, TOPAZ, SOLITERE;POISON, HOT LADY, HOT PRINCESS, PURPLE CEZANNE, RAVEL, NO BICOLORES</t>
  </si>
  <si>
    <t xml:space="preserve">ESPERANCE, MALIBÚ; VOGUÉ, </t>
  </si>
  <si>
    <t>1 YELLOW, 1 ORANGE, 1 HOT PINK 1 VERDE</t>
  </si>
  <si>
    <t>MILLION STAR, BAMBINO, PERFECTA</t>
  </si>
  <si>
    <t>VERSILLIA, CINNAMON</t>
  </si>
  <si>
    <t>CIRCUS, KONFETTY, HIGH &amp; MAGIC, AMBIANCE</t>
  </si>
  <si>
    <t>MINIMUM 6 COLORS IN THE BOX</t>
  </si>
  <si>
    <t>4 DIFFERENT BI-COLOR</t>
  </si>
  <si>
    <t>1 WHITE, 1 YELLOW 1 PINK</t>
  </si>
  <si>
    <t>3 DIFFERENT BI-COLOR</t>
  </si>
  <si>
    <t>1WHITE,1YELLOW,1ORANGE,1PINK, 1BCL YEL ORANGE</t>
  </si>
  <si>
    <t>5 DIFFERENT BI-COLOR</t>
  </si>
  <si>
    <t>1 WHITE, PINK, 1 YELLOW, 1 ORANGE</t>
  </si>
  <si>
    <t>10 BUNCH PURPLE, 10 BUNCH GREEN, 10 BUNCH VARIEGATED, 5 BUNCH ASSORTED COLORS</t>
  </si>
  <si>
    <t>75 STEMS FLAX VARIEGATED ,  200 STEMS LILY GRASS VARIEGATED , 75 STEMS PITTOSPORUM VARIEGATED</t>
  </si>
  <si>
    <t xml:space="preserve">25 STEMS PITTOSPORUM GREEN OR VARIEGATED, 25 VIBURNIUM ,100 STEMS  LILY GRASS VARIEGATED, 50 STEMS FLAX PURPLE </t>
  </si>
  <si>
    <t>25 PITTOSPORUM VARIEGATED,25 VIBURNIUM, 50 COCCULUS , 25 PITTOSPORUM GREEN, 25 PHOTINIA</t>
  </si>
  <si>
    <t>25 FLAX VARIEGATED, 100 LILY GRASS VARIEGATED, 50 VIBURNIUM, 50 RUSCUS, 25 FLAX GREEN</t>
  </si>
  <si>
    <t>50 RUSCUS, 25 PITTOSPORUM GREEN, 25 VIBURNIUM, 50 FLAX PURPLE, 50 PHOTINIA</t>
  </si>
  <si>
    <t>25PITTOSPORUM GREEN OR VARIEGATED, 50 COCCULUS, 50 RUSCUS, 25 FLAX GREEN OR PURPLE, 25 FLAX VARIEGATED</t>
  </si>
  <si>
    <t>25 COCCULUS, 50 RUSCUS, 50 VIBURNIUM, 25 PITTOSPORUM VARIEGATED, 25 FLAX VARIEGATED</t>
  </si>
  <si>
    <t>30 ORIENTAL LILIES 3-5 BLOOMS ASST, 30 L.A. LILIES 3-5 BLOOMS ASST</t>
  </si>
  <si>
    <t>WHITE HYD 5 STEMS, BLUE HYD 5 STEMS, MINI GREEN HYD 10 STEMS, BLUE JUMBO HYD 1 STEM, WHITE JUMBO HYD 1 STEM, KIWI HYD 1 STEMS, HULK HYD 1 STEM, ANTIGREEN HYD 1 STEM, ANTIQUE PINK HYD 1 STEMS</t>
  </si>
  <si>
    <t>100 WHITE CARNATIONS, 100 RED CARNATIONS</t>
  </si>
  <si>
    <t>100 WHITE CARNATIONS , 100 LIGHT PINK CARNATIONS</t>
  </si>
  <si>
    <t xml:space="preserve">100 WHITE CARNATIONS, 100 HOT PINK CARNATIONS </t>
  </si>
  <si>
    <t>100 WHITE CARNATIONS, 100 LAVENDER CARNATIONS</t>
  </si>
  <si>
    <t>FLAX PURPLE</t>
  </si>
  <si>
    <t>FLAX VARIEGATED</t>
  </si>
  <si>
    <t>FLAX GREEN</t>
  </si>
  <si>
    <t>VIBURNUM</t>
  </si>
  <si>
    <t>1 PLANT HILLARY BAMBOO IN 4" PLANTER</t>
  </si>
  <si>
    <t>1 PLANT ANNA BAMBOO IN 4" PLANTER</t>
  </si>
  <si>
    <t>1 PLANT INGA BAMBOO IN 4" PLANTER</t>
  </si>
  <si>
    <t>1 PLANT BRENDA BONSAI IN 5" - 6" PLANTER</t>
  </si>
  <si>
    <t>1 PLANT BONSAI LEAF IN 5"-6" PLANTER</t>
  </si>
  <si>
    <t>1 PLANT RUSTIC TERRACOTA SPATH IN  6" PLANTER</t>
  </si>
  <si>
    <t>1 PLANT PINAPPLE IN 6" PLANTER</t>
  </si>
  <si>
    <t>30 - SUGAR PINE CONES</t>
  </si>
  <si>
    <t>5 - COMBO CHRISTMAS BUNCHES</t>
  </si>
  <si>
    <t>6 - COMBO CHRISTMAS BUNCHES</t>
  </si>
  <si>
    <t xml:space="preserve">10 LBS - MIXED EVERGREENS </t>
  </si>
  <si>
    <t xml:space="preserve">MIXED CHRISTMAS GARLAND - BOXED </t>
  </si>
  <si>
    <t xml:space="preserve">5 LBS - VARIEGATED HOLLY </t>
  </si>
  <si>
    <t>2 - CANDY CANE - BOXED</t>
  </si>
  <si>
    <t>5 - PREMIUM DELUXE EVERGREEN BOUQUET</t>
  </si>
  <si>
    <t>5 - CHRISTMAS DROP-IN® BOUQUET LARGE</t>
  </si>
  <si>
    <t>2 - DECORATED MIXED WREATH 22" WITH PINE CONES</t>
  </si>
  <si>
    <t>AVAILABILITY TOO UNSTABLE</t>
  </si>
  <si>
    <t>mid NOV - JAN</t>
  </si>
  <si>
    <t>10 STEMS GREENS</t>
  </si>
  <si>
    <t>25 STEMS GREENS</t>
  </si>
  <si>
    <t xml:space="preserve"> FLAX   PURPLE 5 STEMS, GREEN 5 STEMS , VARIEGATED  5 STEMS, FLAX ASSORTED COLORS 5 STEMS (FARM'S CHOICE)</t>
  </si>
  <si>
    <t>25 STEMS PITTOSPORUM GREEN OR VARIEGATED, 25 VIBURNIUM ,100 STEMS  LILY GRASS VARIEGATED, 50 STEMS FLAX PURPLE</t>
  </si>
  <si>
    <t>10 STEMS ORIENTAL LILIES, 10 STEMS  L.A. LILIES</t>
  </si>
  <si>
    <t>DECORATED MIXED WREATH 22" WITH PINE CONES</t>
  </si>
  <si>
    <t>COMBO CHRISTMAS BUNCHES (WHOPPERS)</t>
  </si>
  <si>
    <t>1 BALSAM ARRANGEMENT WITH CANDLE</t>
  </si>
  <si>
    <t>2 - BUNCHES OF BALSAM ON SLEIGHS</t>
  </si>
  <si>
    <t>26x16x8</t>
  </si>
  <si>
    <t>EVERYDAY GARLAND 3</t>
  </si>
  <si>
    <t>MIXED GREENS</t>
  </si>
  <si>
    <t>25 FT. GARLAND - PLUMOSUS, VARIEGATED PITTUSPORUM</t>
  </si>
  <si>
    <t>EVERYDAY GARLAND 2</t>
  </si>
  <si>
    <t>25 FT. GARLAND - PLUMOSUS, SALAL</t>
  </si>
  <si>
    <t xml:space="preserve">EVERYDAY GARLAND </t>
  </si>
  <si>
    <t>25 FT. GARLAND - PLUMOSUS</t>
  </si>
  <si>
    <t>SEASONAL GREENS</t>
  </si>
  <si>
    <t>SEPT - NOV</t>
  </si>
  <si>
    <t>5 BOUQUETS - LEATHER LEAF, MIG FERN, SALAL, BABY BLUE ECUCALYPTUS OR RUSCUS, FALL ACCENTS</t>
  </si>
  <si>
    <t>5 BOUQUETS - ASSORTED SEASONAL VARIETIES</t>
  </si>
  <si>
    <t>30x18x8</t>
  </si>
  <si>
    <t>ALL YEAR</t>
  </si>
  <si>
    <t>30x14X5</t>
  </si>
  <si>
    <t>5 BUNCHES OAK, 5 BUNCHES WHEAT, 5 BUNCHES CATTAILS</t>
  </si>
  <si>
    <t>VARIED</t>
  </si>
  <si>
    <t>25 FT. GARLAND - PLUMOSUS/OAK/WHEAT</t>
  </si>
  <si>
    <t>10 BUNCHES MIXED GREENS</t>
  </si>
  <si>
    <t>5 BOUQUETS - LEATHER LEAF, MIG FERN, SALAL, BABY BLUE ECUCALYPTUS OR RUSCUS</t>
  </si>
  <si>
    <t>30X14X5</t>
  </si>
  <si>
    <t>25 FT. GALAND - PLUMOSUS, SALAL, VARIEGATED PITTOSPORUM</t>
  </si>
  <si>
    <t>25 FT. GARLAND - PLUMOSUS, SALAL, VARIEGATED PITTOSPORUM</t>
  </si>
  <si>
    <t>8-15177-00240</t>
  </si>
  <si>
    <t>24x24x4</t>
  </si>
  <si>
    <t xml:space="preserve">M1MBQT15 </t>
  </si>
  <si>
    <t xml:space="preserve">8-15177-01329 </t>
  </si>
  <si>
    <t>discontinued by vendor</t>
  </si>
  <si>
    <t>USA-WORCESTER</t>
  </si>
  <si>
    <t>USA</t>
  </si>
  <si>
    <t>CHRISTMAS CLASSIC THREE CANDLE CENTERPIECE  </t>
  </si>
  <si>
    <t>24x24x8</t>
  </si>
  <si>
    <t>13x13x8</t>
  </si>
  <si>
    <r>
      <t xml:space="preserve">8-15177-00236 </t>
    </r>
    <r>
      <rPr>
        <sz val="8"/>
        <color rgb="FFFF0000"/>
        <rFont val="Century Gothic"/>
        <family val="2"/>
      </rPr>
      <t>*8-15177-00305  </t>
    </r>
  </si>
  <si>
    <r>
      <t xml:space="preserve">8-15177-50051 </t>
    </r>
    <r>
      <rPr>
        <sz val="8"/>
        <color rgb="FFFF0000"/>
        <rFont val="Century Gothic"/>
        <family val="2"/>
      </rPr>
      <t>* 8-15177-00258</t>
    </r>
  </si>
  <si>
    <r>
      <t xml:space="preserve">8-15177-50072 </t>
    </r>
    <r>
      <rPr>
        <sz val="8"/>
        <color rgb="FFFF0000"/>
        <rFont val="Century Gothic"/>
        <family val="2"/>
      </rPr>
      <t>*8-15177-00265  </t>
    </r>
  </si>
  <si>
    <r>
      <t xml:space="preserve">8-15177-50084 </t>
    </r>
    <r>
      <rPr>
        <sz val="8"/>
        <color rgb="FFFF0000"/>
        <rFont val="Century Gothic"/>
        <family val="2"/>
      </rPr>
      <t>*8-15177-00257</t>
    </r>
    <r>
      <rPr>
        <sz val="8"/>
        <rFont val="Century Gothic"/>
        <family val="2"/>
      </rPr>
      <t xml:space="preserve">  </t>
    </r>
  </si>
  <si>
    <r>
      <t>BOUGHS OF JOY SWAG HOLIDAY DECORATION - 10 PK.  </t>
    </r>
    <r>
      <rPr>
        <sz val="8"/>
        <color rgb="FFFF0000"/>
        <rFont val="Century Gothic"/>
        <family val="2"/>
      </rPr>
      <t>* NOW 5 PK</t>
    </r>
  </si>
  <si>
    <r>
      <t xml:space="preserve">BOUGHS OF JOY SWAG HOLIDAY DECORATION - 10 PK. </t>
    </r>
    <r>
      <rPr>
        <sz val="8"/>
        <color rgb="FFFF0000"/>
        <rFont val="Century Gothic"/>
        <family val="2"/>
      </rPr>
      <t>* NOW 5 PK</t>
    </r>
  </si>
  <si>
    <r>
      <t xml:space="preserve">10 - BALSAM SWAGS </t>
    </r>
    <r>
      <rPr>
        <sz val="8"/>
        <color rgb="FFFF0000"/>
        <rFont val="Century Gothic"/>
        <family val="2"/>
      </rPr>
      <t>* NOW 5 PK</t>
    </r>
  </si>
  <si>
    <r>
      <t xml:space="preserve">8-15177-55010 </t>
    </r>
    <r>
      <rPr>
        <sz val="8"/>
        <color rgb="FFFF0000"/>
        <rFont val="Century Gothic"/>
        <family val="2"/>
      </rPr>
      <t>*8-15177-00297  </t>
    </r>
  </si>
  <si>
    <r>
      <t xml:space="preserve">8-15177-51323 </t>
    </r>
    <r>
      <rPr>
        <sz val="8"/>
        <color rgb="FFFF0000"/>
        <rFont val="Century Gothic"/>
        <family val="2"/>
      </rPr>
      <t xml:space="preserve">*8-15177-00243 </t>
    </r>
    <r>
      <rPr>
        <sz val="8"/>
        <color theme="1"/>
        <rFont val="Century Gothic"/>
        <family val="2"/>
      </rPr>
      <t> </t>
    </r>
  </si>
  <si>
    <r>
      <t xml:space="preserve">8-15177-41323 </t>
    </r>
    <r>
      <rPr>
        <sz val="8"/>
        <color rgb="FFFF0000"/>
        <rFont val="Century Gothic"/>
        <family val="2"/>
      </rPr>
      <t>*8-15177-00177</t>
    </r>
  </si>
  <si>
    <r>
      <t xml:space="preserve">8-15177-40103 </t>
    </r>
    <r>
      <rPr>
        <sz val="8"/>
        <color rgb="FFFF0000"/>
        <rFont val="Century Gothic"/>
        <family val="2"/>
      </rPr>
      <t>*8-15177-00212</t>
    </r>
  </si>
  <si>
    <r>
      <t xml:space="preserve">8-15177-00308 </t>
    </r>
    <r>
      <rPr>
        <sz val="8"/>
        <color rgb="FFFF0000"/>
        <rFont val="Century Gothic"/>
        <family val="2"/>
      </rPr>
      <t xml:space="preserve"> *8-15177-00256</t>
    </r>
  </si>
  <si>
    <r>
      <t xml:space="preserve">COMBO CHRISTMAS BUNCHES </t>
    </r>
    <r>
      <rPr>
        <sz val="8"/>
        <color rgb="FFFF0000"/>
        <rFont val="Century Gothic"/>
        <family val="2"/>
      </rPr>
      <t>(WHOPPERS)</t>
    </r>
  </si>
  <si>
    <t>40 X 5 X 5</t>
  </si>
  <si>
    <t>FEDEX RATE</t>
  </si>
  <si>
    <t>FUEL SURCHARGE</t>
  </si>
  <si>
    <t>DELIVERY FEE</t>
  </si>
  <si>
    <t>MINIMO MENOR 4KG</t>
  </si>
  <si>
    <t>WEIGHT</t>
  </si>
  <si>
    <t>RATE</t>
  </si>
  <si>
    <t>FREIGHT PRICE</t>
  </si>
  <si>
    <t>FINAL PRICE</t>
  </si>
  <si>
    <t>&lt; 4</t>
  </si>
  <si>
    <t>SPECIAL BOXES</t>
  </si>
  <si>
    <t>PASTEL HOT PINK</t>
  </si>
  <si>
    <t>MINI CALLAS AND ASIATIC LILIES COMBO - ASSORTED - 60 STEMS</t>
  </si>
  <si>
    <t>60 MINI CALLAS ASST 40 CMS, 20 L.A. LILIES  ASST 3-5 BLOOMS</t>
  </si>
  <si>
    <t>MINI CALLAS AND ORIENTAL LILIES COMBO - ASSORTED - 60 STEMS</t>
  </si>
  <si>
    <t>60 MINI CALLAS ASST 40 CMS, 20 ORIENTAL LILIES ASST 3-5 BLOOMS</t>
  </si>
  <si>
    <t>MINI CALLAS AND ASIATIC LILIES COMBO - WHITE - 60 STEMS</t>
  </si>
  <si>
    <t>60 WHITE MINI CALLAS 40 CMS, 20 WHITE L.A. LILIES 3-5 BLOOMS</t>
  </si>
  <si>
    <t>MINI CALLAS AND ORIENTAL LILIES COMBO - WHITE - 60 STEMS</t>
  </si>
  <si>
    <t>60 WHITE MINI CALLAS 40 CMS, 20 WHITE ORIENTAL LILIES 3-5 BLOOMS</t>
  </si>
  <si>
    <t>Roses - Señorita Roses - 50 Stems</t>
  </si>
  <si>
    <t>SEÑORITA</t>
  </si>
  <si>
    <t>Rose - Tenerife - 50 Stems</t>
  </si>
  <si>
    <t>hot pink</t>
  </si>
  <si>
    <t>Rose - Tenerife</t>
  </si>
  <si>
    <t>Roses - Ocean Song Roses - 125 Stems</t>
  </si>
  <si>
    <t>OCEAN SONG</t>
  </si>
  <si>
    <t>Roses - Ocean Song Roses - 50 Stems</t>
  </si>
  <si>
    <t>Roses - Blushing Akito Roses - 50 Stems</t>
  </si>
  <si>
    <t xml:space="preserve">BLUSHING AKITO </t>
  </si>
  <si>
    <t>Roses - Creme de la Creme Roses - 125 Stems</t>
  </si>
  <si>
    <t>CREME DE LA CREME</t>
  </si>
  <si>
    <t>Roses - Blushing Akito Roses - 100 Stems</t>
  </si>
  <si>
    <t>Roses - Titanic Roses - 100 Stems</t>
  </si>
  <si>
    <t>TITANIC</t>
  </si>
  <si>
    <t>Roses - Titanic Roses - 50 Stems</t>
  </si>
  <si>
    <t>Roses - First Lady - 100 Stems</t>
  </si>
  <si>
    <t>FIRST LADY</t>
  </si>
  <si>
    <t>Roses - Deep Purple Roses - 100 Stems</t>
  </si>
  <si>
    <t>DEEP PURPLE</t>
  </si>
  <si>
    <t>Roses - Cabaret Roses - 50 Stems</t>
  </si>
  <si>
    <t>CABARET</t>
  </si>
  <si>
    <t>Roses - Hummer Roses - 100 Stems</t>
  </si>
  <si>
    <t>HUMMER</t>
  </si>
  <si>
    <t>Roses - White Chocolate - 75 Stems</t>
  </si>
  <si>
    <t>WHITE CHOCOLATE</t>
  </si>
  <si>
    <t>Roses - Sonrisa Roses - 50 Stems</t>
  </si>
  <si>
    <t>SONRISA</t>
  </si>
  <si>
    <t>Roses - Creme de la Creme Roses - 50 Stems</t>
  </si>
  <si>
    <t>Rose Garden - Mayra</t>
  </si>
  <si>
    <t>PUNTO 3</t>
  </si>
  <si>
    <t>pink</t>
  </si>
  <si>
    <t>Roses - Sonrisa Roses - 125 Stems</t>
  </si>
  <si>
    <t>Roses - Iguana Roses - 100 Stems</t>
  </si>
  <si>
    <t>IGUANA</t>
  </si>
  <si>
    <t>Roses - Explorer Roses - 50 Stems</t>
  </si>
  <si>
    <t>EXPLORER</t>
  </si>
  <si>
    <t>Roses - Cabaret Roses - 100 Stems</t>
  </si>
  <si>
    <t>Roses - Explorer Roses - 100 Stems</t>
  </si>
  <si>
    <t>Roses - Señorita Roses - 100 Stems</t>
  </si>
  <si>
    <t>Roses - Pink Floyd Roses - 100 Stems</t>
  </si>
  <si>
    <t>PINK FLOYD</t>
  </si>
  <si>
    <t>Roses - Deep Purple Roses - 50 Stems</t>
  </si>
  <si>
    <t>Roses - Bikini Roses - 50 Stems</t>
  </si>
  <si>
    <t>BIKINI</t>
  </si>
  <si>
    <t>Roses - Iguana Roses - 50 Stems</t>
  </si>
  <si>
    <t>Roses - Nina Roses - 100 Stems</t>
  </si>
  <si>
    <t>NINA</t>
  </si>
  <si>
    <t>Roses - White Chocolate - 50 Stems</t>
  </si>
  <si>
    <t>Roses - Pink Floyd Roses - 50 Stems</t>
  </si>
  <si>
    <t>Rose Garden - Cara Luna</t>
  </si>
  <si>
    <t>orange</t>
  </si>
  <si>
    <t>Roses - Bikini Roses - 100 Stems</t>
  </si>
  <si>
    <t>Rose Garden - Monster</t>
  </si>
  <si>
    <t>orange - peach</t>
  </si>
  <si>
    <t>Rose Garden - Catalina</t>
  </si>
  <si>
    <t>Rose - Cubana - 50 Stems</t>
  </si>
  <si>
    <t>Rose - Cubana</t>
  </si>
  <si>
    <t>Roses - First Lady - 50 Stems</t>
  </si>
  <si>
    <t>Roses - Hummer Roses - 50 Stems</t>
  </si>
  <si>
    <t>Roses - Nina Roses - 50 Stems</t>
  </si>
  <si>
    <t>PEO20W</t>
  </si>
  <si>
    <t>WHITE PEONIES - 20 STEMS</t>
  </si>
  <si>
    <t>PEONIES</t>
  </si>
  <si>
    <t>DUCHESS, IMMACULEE, BRIDAL, AVELANCHE, FESTIVAL</t>
  </si>
  <si>
    <t>32 x 8 x 6</t>
  </si>
  <si>
    <t>PEOBB20W</t>
  </si>
  <si>
    <t>WHITE WEDDING PEONIES - 20 STEMS</t>
  </si>
  <si>
    <t>8 STEMS 20CM/8", 6 STEMS 40CM/15", 6 STEMS 60CM/23"</t>
  </si>
  <si>
    <t>PEO40W</t>
  </si>
  <si>
    <t>WHITE PEONIES - 40 STEMS</t>
  </si>
  <si>
    <t>34 x 10 x 6</t>
  </si>
  <si>
    <t>PEO60W</t>
  </si>
  <si>
    <t>WHITE PEONIES - 60 STEMS</t>
  </si>
  <si>
    <t>42 x 10 x 6</t>
  </si>
  <si>
    <t>PEO100W</t>
  </si>
  <si>
    <t>WHITE PEONIES - 100 STEMS</t>
  </si>
  <si>
    <t>42 x 12 x 10</t>
  </si>
  <si>
    <t>PEO20RW</t>
  </si>
  <si>
    <t>RED AND WHITE PEONIES - 20 STEMS</t>
  </si>
  <si>
    <t>10 OF EACH COLOR</t>
  </si>
  <si>
    <t>PEO100RW</t>
  </si>
  <si>
    <t>RED AND WHITE PEONIES - 100 STEMS</t>
  </si>
  <si>
    <t>50 OF EACH COLOR</t>
  </si>
  <si>
    <t>PEO20R</t>
  </si>
  <si>
    <t>RED PEONIES - 20 STEMS</t>
  </si>
  <si>
    <t>PAUL M WILD, DAVID HARUM, BIG BEN, PRESIDENT ROOSEVELT, RED CHARM</t>
  </si>
  <si>
    <t>PEOBB20R</t>
  </si>
  <si>
    <t>RED WEDDING PEONIES - 20 STEMS</t>
  </si>
  <si>
    <t>PEO40R</t>
  </si>
  <si>
    <t>RED PEONIES - 40 STEMS</t>
  </si>
  <si>
    <t>PEO60R</t>
  </si>
  <si>
    <t>RED PEONIES - 60 STEMS</t>
  </si>
  <si>
    <t>PEO100R</t>
  </si>
  <si>
    <t>RED PEONIES - 100 STEMS</t>
  </si>
  <si>
    <t>PEO20PW</t>
  </si>
  <si>
    <t>PINK AND WHITE PEONIES - 20 STEMS</t>
  </si>
  <si>
    <t>PEO20SBW</t>
  </si>
  <si>
    <t>SANDRA BAND WHITE PEONIES - 20 STEMS</t>
  </si>
  <si>
    <t>PEO100PW</t>
  </si>
  <si>
    <t>PINK AND WHITE PEONIES - 100 STEMS</t>
  </si>
  <si>
    <t>PEO100SBW</t>
  </si>
  <si>
    <t>SANDRA AND WHITE PEONIES - 100 STEMS</t>
  </si>
  <si>
    <t>PEO20P</t>
  </si>
  <si>
    <t>PINK PEONIES - 20 STEMS</t>
  </si>
  <si>
    <t>DR ALEX, MONS, SARAH BERNHARDT</t>
  </si>
  <si>
    <t>PEO20SB</t>
  </si>
  <si>
    <t>SANDRA BERNHARDT PEONIES - 20 STEMS</t>
  </si>
  <si>
    <t>PEOBB20P</t>
  </si>
  <si>
    <t>PINK WEDDING PEONIES - 20 STEMS</t>
  </si>
  <si>
    <t>PEOBB20SB</t>
  </si>
  <si>
    <t>SANDRA WEDDING PEONIES - 20 STEMS</t>
  </si>
  <si>
    <t>PEO40P</t>
  </si>
  <si>
    <t>PINK PEONIES - 40 STEMS</t>
  </si>
  <si>
    <t>PEO40SB</t>
  </si>
  <si>
    <t>SANDRA BERNHARDT PEONIES 0 40 STEMS</t>
  </si>
  <si>
    <t>PEO60P</t>
  </si>
  <si>
    <t>PINK PEONIES - 60 STEMS</t>
  </si>
  <si>
    <t>PEO60SB</t>
  </si>
  <si>
    <t>SANDRA BERNHARDT PEONIES - 60 STEMS</t>
  </si>
  <si>
    <t>PEO100P</t>
  </si>
  <si>
    <t>PINK PEONIES - 100 STEMS</t>
  </si>
  <si>
    <t>PEO100SB</t>
  </si>
  <si>
    <t>SANDRA BERNHARDT PEONIES - 100 STEMS</t>
  </si>
  <si>
    <t>PEO20HPW</t>
  </si>
  <si>
    <t>HOT PINK AND WHITE PEONIES - 20 STEMS</t>
  </si>
  <si>
    <t>PEO100HPW</t>
  </si>
  <si>
    <t>HOT PINK AND WHITE PEONIES - 100 STEMS</t>
  </si>
  <si>
    <t>PEO20HP</t>
  </si>
  <si>
    <t>HOT PINK PEONIES - 20 STEMS</t>
  </si>
  <si>
    <t>FELIX SUPREME, KANSAS</t>
  </si>
  <si>
    <t>PEOBB20HP</t>
  </si>
  <si>
    <t>HOT PINK WEDDING PEONIES - 20 STEMS</t>
  </si>
  <si>
    <t>PEO40HP</t>
  </si>
  <si>
    <t>HOT PINK PEONIES - 40 STEMS</t>
  </si>
  <si>
    <t>PEO60HP</t>
  </si>
  <si>
    <t>HOT PINK PEONIES - 60 STEMS</t>
  </si>
  <si>
    <t>POE100HP</t>
  </si>
  <si>
    <t>HOT PINK PEONIES - 100 STEMS</t>
  </si>
  <si>
    <t>FM70W</t>
  </si>
  <si>
    <t>WHITE FOOTBALL MUMS - 70 STEMS</t>
  </si>
  <si>
    <t>FM30W</t>
  </si>
  <si>
    <t>WHITE FOOTBALL MUMS - 30 STEMS</t>
  </si>
  <si>
    <t>8</t>
  </si>
  <si>
    <t>FM70BRZ</t>
  </si>
  <si>
    <t>BRONZE FOOTBALL MUMS - 70 STEMS</t>
  </si>
  <si>
    <t>BRONZE</t>
  </si>
  <si>
    <t>FM30BRZ</t>
  </si>
  <si>
    <t>BRONZE FOOTBALL MUMS - 30 STEMS</t>
  </si>
  <si>
    <t>FM70LV</t>
  </si>
  <si>
    <t>LAVENDER FOOTBALL MUMS - 70 STEMS</t>
  </si>
  <si>
    <t>FM30LV</t>
  </si>
  <si>
    <t>LAVENDER FOOTBALL MUMS - 30 STEMS</t>
  </si>
  <si>
    <t>FM70Y</t>
  </si>
  <si>
    <t>YELLOW FOOTBALL MUMS - 70 STEMS</t>
  </si>
  <si>
    <t>FM30Y</t>
  </si>
  <si>
    <t>YELLOW FOOTBALL MUMS - 30 STEMS</t>
  </si>
  <si>
    <t>CRE80Y</t>
  </si>
  <si>
    <t>YELLOW CREMONS - 80 STEMS</t>
  </si>
  <si>
    <t>CREMONS</t>
  </si>
  <si>
    <t>CRE40Y</t>
  </si>
  <si>
    <t>YELLOW CREMONS - 40 STEMS</t>
  </si>
  <si>
    <t>CRE80W</t>
  </si>
  <si>
    <t>WHITE CREMONS - 80 STEMS</t>
  </si>
  <si>
    <t>CRE40W</t>
  </si>
  <si>
    <t>WHITE CREMONS - 40 STEMS</t>
  </si>
  <si>
    <t>CRE80BRZ</t>
  </si>
  <si>
    <t>BRONZE CREMONS - 80 STEMS</t>
  </si>
  <si>
    <t>CRE40BRZ</t>
  </si>
  <si>
    <t>BRONZE CREMONS - 40 STEMS</t>
  </si>
  <si>
    <t>CRE80R</t>
  </si>
  <si>
    <t>RED CREMONS - 80 STEMS</t>
  </si>
  <si>
    <t>CRE40R</t>
  </si>
  <si>
    <t>RED CREMONS - 40 STEMS</t>
  </si>
  <si>
    <t>CRE80LM</t>
  </si>
  <si>
    <t>LIME CREMONS - 80 STEMS</t>
  </si>
  <si>
    <t>LIME</t>
  </si>
  <si>
    <t>CRE40LM</t>
  </si>
  <si>
    <t>LIME CREMONS - 40 STEMS</t>
  </si>
  <si>
    <t>KP80ASST</t>
  </si>
  <si>
    <t>KP40ASST</t>
  </si>
  <si>
    <t>KANGAROO PAW - ASST - 80 STEMS</t>
  </si>
  <si>
    <t>KANGAROO</t>
  </si>
  <si>
    <t xml:space="preserve"> 20 Red, 20 Yellow, 20 Orange, 20 Green</t>
  </si>
  <si>
    <t>KANGAROO PAW - ASST - 40 STEMS</t>
  </si>
  <si>
    <t xml:space="preserve"> 10 Red, 10 Yellow, 10 Orange, 10 Green</t>
  </si>
  <si>
    <t>EN PROCESO</t>
  </si>
  <si>
    <t>ASTMOR2IN20PK</t>
  </si>
  <si>
    <t>MINI ORCHIDS- ASSORTED - 2" DECORATIVE PLANTER 20 PK</t>
  </si>
  <si>
    <t>MINI ORCHIDS</t>
  </si>
  <si>
    <t>MINI</t>
  </si>
  <si>
    <t>20 MINI ORCHIDS IN 2.5" POTS</t>
  </si>
  <si>
    <t>20 MINI ORCHIDS ASSORTED COLORS</t>
  </si>
  <si>
    <t>12 x 17 x 16</t>
  </si>
  <si>
    <t>in process</t>
  </si>
  <si>
    <t>HYDRANGEAS – PAINTED DARK BURGUNDY – 26 STEMS  </t>
  </si>
  <si>
    <t>DELUXECANDLERG</t>
  </si>
  <si>
    <t>CANDY CANE</t>
  </si>
  <si>
    <t>PP CONE</t>
  </si>
  <si>
    <t>HYDPBURG26</t>
  </si>
  <si>
    <t>CREAM</t>
  </si>
  <si>
    <t>FSC5M</t>
  </si>
  <si>
    <t>FSC5L</t>
  </si>
  <si>
    <t>FSC5J</t>
  </si>
  <si>
    <t>FSC5C</t>
  </si>
  <si>
    <t>FSC5SC</t>
  </si>
  <si>
    <t>FSC10M</t>
  </si>
  <si>
    <t>FSC10L</t>
  </si>
  <si>
    <t>FSC10J</t>
  </si>
  <si>
    <t>FSC10C</t>
  </si>
  <si>
    <t>FSC10SC</t>
  </si>
  <si>
    <t>FSC5MRD</t>
  </si>
  <si>
    <t>FSC5LRD</t>
  </si>
  <si>
    <t>FSC5JRD</t>
  </si>
  <si>
    <t>FSC5CRD</t>
  </si>
  <si>
    <t>FSC5SCRD</t>
  </si>
  <si>
    <t>FSC10MP</t>
  </si>
  <si>
    <t>FSC10LP</t>
  </si>
  <si>
    <t>FSC10JP</t>
  </si>
  <si>
    <t>FSC10CP</t>
  </si>
  <si>
    <t>FSC10SCP</t>
  </si>
  <si>
    <t>FSC5MP</t>
  </si>
  <si>
    <t>FSC5LP</t>
  </si>
  <si>
    <t>FSC5JP</t>
  </si>
  <si>
    <t>FSC5CP</t>
  </si>
  <si>
    <t>FSC5SCP</t>
  </si>
  <si>
    <t>FSC10MDP</t>
  </si>
  <si>
    <t>FSC10LDP</t>
  </si>
  <si>
    <t>FSC10JDP</t>
  </si>
  <si>
    <t>FSC10CDP</t>
  </si>
  <si>
    <t>FSC10SCDP</t>
  </si>
  <si>
    <t>Medium</t>
  </si>
  <si>
    <t>Large</t>
  </si>
  <si>
    <t>Colossal</t>
  </si>
  <si>
    <t>Super Colassal</t>
  </si>
  <si>
    <t>SEAFOOD</t>
  </si>
  <si>
    <t>MEDIUM 5</t>
  </si>
  <si>
    <t>LARGE 5</t>
  </si>
  <si>
    <t>JUMBO 5</t>
  </si>
  <si>
    <t>COLOSSAL 5</t>
  </si>
  <si>
    <t>SUPER COLOSSAL 5</t>
  </si>
  <si>
    <t>MEDIUM 10</t>
  </si>
  <si>
    <t>LARGE 10</t>
  </si>
  <si>
    <t>JUMBO 10</t>
  </si>
  <si>
    <t>COLOSSAL 10</t>
  </si>
  <si>
    <t>SUPER COLOSSAL 10</t>
  </si>
  <si>
    <t>ROMANTIC DINNER 5M</t>
  </si>
  <si>
    <t>ROMANTIC DINNER 5L</t>
  </si>
  <si>
    <t>ROMANTIC DINNER 5J</t>
  </si>
  <si>
    <t>ROMANTIC DINNER 5C</t>
  </si>
  <si>
    <t>ROMANTIC DINNER 5SC</t>
  </si>
  <si>
    <t>Florida Stone Crabs &amp; Key Lime Pie, Medium (10 lb.)</t>
  </si>
  <si>
    <t>LARGE P 10</t>
  </si>
  <si>
    <t>JUMBO P 10</t>
  </si>
  <si>
    <t>COLOSSAL P 10</t>
  </si>
  <si>
    <t>Bahamas Stone Crabs &amp; Key Lime Pie, Super Colossal (10 lb.)</t>
  </si>
  <si>
    <t>MEDIUM P 5</t>
  </si>
  <si>
    <t>LARGE P 5</t>
  </si>
  <si>
    <t>JUMBO P 5</t>
  </si>
  <si>
    <t>COLOSSAL P 5</t>
  </si>
  <si>
    <t>S COLOSSAL P 5</t>
  </si>
  <si>
    <t>DINNER PARTY 10M</t>
  </si>
  <si>
    <t>DINNER PARTY 10L</t>
  </si>
  <si>
    <t>DINNER PARTY 10J</t>
  </si>
  <si>
    <t>DINNER PARTY 10C</t>
  </si>
  <si>
    <t>DINNER PARTY 10SC</t>
  </si>
  <si>
    <t>GRO40WPHP36</t>
  </si>
  <si>
    <t>12 STEMS PER BUNCH</t>
  </si>
  <si>
    <t>assorted</t>
  </si>
  <si>
    <t>12 - White, 12 - Pink, 12 - Hot Pink</t>
  </si>
  <si>
    <t>ROSES- TINTED BLACK - 50 STEMS  </t>
  </si>
  <si>
    <t>ROSE TINTED BLACK</t>
  </si>
  <si>
    <t>ROSES- TINTED BLACK - 100 STEMS  </t>
  </si>
  <si>
    <t>Garden Roses - Pink and White (36 stems)</t>
  </si>
  <si>
    <t>observaciones</t>
  </si>
  <si>
    <t>8-15177-00236 *8-15177-00305  </t>
  </si>
  <si>
    <t>8-15177-50051 * 8-15177-00258</t>
  </si>
  <si>
    <t>8-15177-50072 *8-15177-00265  </t>
  </si>
  <si>
    <t>8-15177-50084 *8-15177-00257  </t>
  </si>
  <si>
    <t>BOUGHS OF JOY SWAG HOLIDAY DECORATION - 10 PK.  * NOW 5 PK</t>
  </si>
  <si>
    <t>10 - BALSAM SWAGS * NOW 5 PK</t>
  </si>
  <si>
    <t>8-15177-55010 *8-15177-00297  </t>
  </si>
  <si>
    <t>8-15177-51323 *8-15177-00243  </t>
  </si>
  <si>
    <t>8-15177-41323 *8-15177-00177</t>
  </si>
  <si>
    <t>8-15177-40103 *8-15177-00212</t>
  </si>
  <si>
    <t>8-15177-00308  *8-15177-00256</t>
  </si>
  <si>
    <t>GRO40HP36 GARDEN ROSES</t>
  </si>
  <si>
    <t>Rose Garden - Hot Pink Assorted</t>
  </si>
  <si>
    <t>12 Baronesse, 12 Yves Piaget, 12 Pink Piano</t>
  </si>
  <si>
    <t>GRO40LP36 GARDEN ROSES</t>
  </si>
  <si>
    <t>Rose Garden - Light Pink Assorted</t>
  </si>
  <si>
    <t>12 Mariatheres, 12 Pink O'hara, 12 Romantic Antique</t>
  </si>
  <si>
    <t>GRO40O36 GARDEN ROSES</t>
  </si>
  <si>
    <t>Rose Garden - Orange Assorted</t>
  </si>
  <si>
    <t>18 free spirit, 18 sunset</t>
  </si>
  <si>
    <t>GRO40W36 GARDEN ROSES</t>
  </si>
  <si>
    <t>Rose Garden - White Assorted</t>
  </si>
  <si>
    <t>12 white cloud, 12 Vitality, 12 Alabaster</t>
  </si>
  <si>
    <t>GRO40Y36 GARDEN ROSES</t>
  </si>
  <si>
    <t>Rose Garden - Yellow Assorted</t>
  </si>
  <si>
    <t>36 Lemon pompom</t>
  </si>
  <si>
    <t>RAINBOW RED/PINK/WHITE</t>
  </si>
  <si>
    <t>RAINBOW HOTPINK/LIGHT PINK</t>
  </si>
  <si>
    <t>USA - INCREDIBLE FISH</t>
  </si>
  <si>
    <t>USA - ALASKA</t>
  </si>
  <si>
    <t>POEDV60AST</t>
  </si>
  <si>
    <t>Peony Special Pack Assorted</t>
  </si>
  <si>
    <t>30 SARAH / 20 HOT PINK / 10 white</t>
  </si>
  <si>
    <t>30 PNK + 20 HOT PINK + 10 WHITE</t>
  </si>
  <si>
    <t>39.4 X 9.85 X  5.5</t>
  </si>
  <si>
    <t>POEDV60LPK</t>
  </si>
  <si>
    <t>Peony Light Pink</t>
  </si>
  <si>
    <t>Light Pink</t>
  </si>
  <si>
    <t>POEDV60HPK</t>
  </si>
  <si>
    <t>Peony Hot Pink</t>
  </si>
  <si>
    <t>GRO40APHRODITE36</t>
  </si>
  <si>
    <t>Rose Garden - Aphrodite</t>
  </si>
  <si>
    <t>GRO40BARONESSE36</t>
  </si>
  <si>
    <t>Rose Garden - Baronesse</t>
  </si>
  <si>
    <t>GRO40WHCLOUD36</t>
  </si>
  <si>
    <t>Rose Garden - White Cloud</t>
  </si>
  <si>
    <t>GRO40YVESPGT36</t>
  </si>
  <si>
    <t>Rose Garden - Yves Piaget</t>
  </si>
  <si>
    <t>GRO40FRSPIRIT36</t>
  </si>
  <si>
    <t>Rose Garden - Free Spirit</t>
  </si>
  <si>
    <t>GRO40VITALITY36</t>
  </si>
  <si>
    <t>Rose Garden - Vitality</t>
  </si>
  <si>
    <t>GRO40PINKPIANO36</t>
  </si>
  <si>
    <t>Rose Garden - Pink Piano</t>
  </si>
  <si>
    <t>GRO40ALABASTER36</t>
  </si>
  <si>
    <t>Rose Garden - Alabaster</t>
  </si>
  <si>
    <t>GRO40MATHSIA36</t>
  </si>
  <si>
    <t>Rose Garden - Mariatheresia</t>
  </si>
  <si>
    <t>GRO40MYTHOS36</t>
  </si>
  <si>
    <t>Rose Garden - Mythos</t>
  </si>
  <si>
    <t>GRO40MAYRA36</t>
  </si>
  <si>
    <t>Rose Garden - Mayra’s Rose</t>
  </si>
  <si>
    <t>GRO40ROMANTQ36</t>
  </si>
  <si>
    <t>Rose Garden - Romantic Antique</t>
  </si>
  <si>
    <t>GRO40PNKOHARA36</t>
  </si>
  <si>
    <t>Rose Garden - Pink O’hara</t>
  </si>
  <si>
    <t>GRO40SUNSET36</t>
  </si>
  <si>
    <t>Rose Garden - Sunset</t>
  </si>
  <si>
    <t>GRO40ASST50</t>
  </si>
  <si>
    <t>Rose Garden Assorted pink - hot pink - white - yellow - orange</t>
  </si>
  <si>
    <t>GRO40ASSTCB36</t>
  </si>
  <si>
    <t>Rose Garden Rainbow CB</t>
  </si>
  <si>
    <t>36 STEMS</t>
  </si>
  <si>
    <t>50 STEMS</t>
  </si>
  <si>
    <t>7"PHALAENOPSIS GARDEN  </t>
  </si>
  <si>
    <t>5"PHALAENOPSIS GARDEN  </t>
  </si>
  <si>
    <t>ANASTASIA SPIDER - PAINTED  NEON GREEN - 100 STEMS</t>
  </si>
  <si>
    <t>ANASTASIA SPIDER - PAINTED  NEON GREEN - 50 STEMS</t>
  </si>
  <si>
    <t>ANASTASIA SPIDER - PAINTED  NEON HOT PINK - 100 STEMS</t>
  </si>
  <si>
    <t>ANASTASIA SPIDER - PAINTED  NEON HOT PINK - 50 STEMS</t>
  </si>
  <si>
    <t>ANASTASIA SPIDER - PAINTED  NEON ORANGE - 100 STEMS</t>
  </si>
  <si>
    <t>ANASTASIA SPIDER - PAINTED  NEON ORANGE - 50 STEMS</t>
  </si>
  <si>
    <t>ANASTASIA SPIDER - PAINTED  NEON YELLOW - 100 STEMS</t>
  </si>
  <si>
    <t>ANASTASIA SPIDER - PAINTED  NEON YELLOW - 50 STEMS</t>
  </si>
  <si>
    <t>ANASTASIA SPIDER - PAINTED METALLIC AQUA - 100 STEMS</t>
  </si>
  <si>
    <t>ANASTASIA SPIDER - PAINTED METALLIC AQUA - 50 STEMS</t>
  </si>
  <si>
    <t>ANASTASIA SPIDER - PAINTED METALLIC BLACK - 100 STEMS</t>
  </si>
  <si>
    <t>ANASTASIA SPIDER - PAINTED METALLIC BLACK - 50 STEMS</t>
  </si>
  <si>
    <t>ANASTASIA SPIDER - PAINTED METALLIC BLUE - 100 STEMS</t>
  </si>
  <si>
    <t>ANASTASIA SPIDER - PAINTED METALLIC BLUE - 50 STEMS</t>
  </si>
  <si>
    <t>ANASTASIA SPIDER - PAINTED METALLIC BLUE W/ GLITTER - 100 STEMS</t>
  </si>
  <si>
    <t>ANASTASIA SPIDER - PAINTED METALLIC BLUE W/ GLITTER - 50 STEMS</t>
  </si>
  <si>
    <t>ANASTASIA SPIDER - PAINTED METALLIC BRONZE W/ GLITTER - 100 STEMS</t>
  </si>
  <si>
    <t>ANASTASIA SPIDER - PAINTED METALLIC BRONZE W/ GLITTER - 50 STEMS</t>
  </si>
  <si>
    <t>ANASTASIA SPIDER - PAINTED METALLIC DARK BLUE - 100 STEMS</t>
  </si>
  <si>
    <t>ANASTASIA SPIDER - PAINTED METALLIC DARK BLUE - 50 STEMS</t>
  </si>
  <si>
    <t>ANASTASIA SPIDER - PAINTED METALLIC GOLD W/ GLITTER - 100 STEMS</t>
  </si>
  <si>
    <t>ANASTASIA SPIDER - PAINTED METALLIC GOLD W/ GLITTER - 50 STEMS</t>
  </si>
  <si>
    <t>ANASTASIA SPIDER - PAINTED METALLIC GREEN W/ GLITTER - 100 STEMS</t>
  </si>
  <si>
    <t>ANASTASIA SPIDER - PAINTED METALLIC GREEN W/ GLITTER - 50 STEMS</t>
  </si>
  <si>
    <t>ANASTASIA SPIDER - PAINTED METALLIC HOT PINK - 100 STEMS</t>
  </si>
  <si>
    <t>ANASTASIA SPIDER - PAINTED METALLIC HOT PINK - 50 STEMS</t>
  </si>
  <si>
    <t>ANASTASIA SPIDER - PAINTED METALLIC HOT PINK W/ GLITTER - 100 STEMS</t>
  </si>
  <si>
    <t>ANASTASIA SPIDER - PAINTED METALLIC HOT PINK W/ GLITTER - 50 STEMS</t>
  </si>
  <si>
    <t>ANASTASIA SPIDER - PAINTED METALLIC LAVENDER - 100 STEMS</t>
  </si>
  <si>
    <t>ANASTASIA SPIDER - PAINTED METALLIC LAVENDER - 50 STEMS</t>
  </si>
  <si>
    <t>ANASTASIA SPIDER - PAINTED METALLIC LEMON GREEN - 100 STEMS</t>
  </si>
  <si>
    <t>ANASTASIA SPIDER - PAINTED METALLIC LEMON GREEN - 50 STEMS</t>
  </si>
  <si>
    <t>ANASTASIA SPIDER - PAINTED METALLIC LIGHT PINK - 100 STEMS</t>
  </si>
  <si>
    <t>ANASTASIA SPIDER - PAINTED METALLIC LIGHT PINK - 50 STEMS</t>
  </si>
  <si>
    <t>ANASTASIA SPIDER - PAINTED METALLIC ORANGE - 100 STEMS</t>
  </si>
  <si>
    <t>ANASTASIA SPIDER - PAINTED METALLIC ORANGE - 50 STEMS</t>
  </si>
  <si>
    <t>ANASTASIA SPIDER - PAINTED METALLIC ORANGE W/ GLITTER - 100 STEMS</t>
  </si>
  <si>
    <t>ANASTASIA SPIDER - PAINTED METALLIC ORANGE W/ GLITTER - 50 STEMS</t>
  </si>
  <si>
    <t>ANASTASIA SPIDER - PAINTED METALLIC PEACH - 100 STEMS</t>
  </si>
  <si>
    <t>ANASTASIA SPIDER - PAINTED METALLIC PEACH - 50 STEMS</t>
  </si>
  <si>
    <t>ANASTASIA SPIDER - PAINTED METALLIC PINK - 100 STEMS</t>
  </si>
  <si>
    <t>ANASTASIA SPIDER - PAINTED METALLIC PINK - 50 STEMS</t>
  </si>
  <si>
    <t>ANASTASIA SPIDER - PAINTED METALLIC PINK W/ GLITTER - 100 STEMS</t>
  </si>
  <si>
    <t>ANASTASIA SPIDER - PAINTED METALLIC PINK W/ GLITTER - 50 STEMS</t>
  </si>
  <si>
    <t>ANASTASIA SPIDER - PAINTED METALLIC PURPLE - 100 STEMS</t>
  </si>
  <si>
    <t>ANASTASIA SPIDER - PAINTED METALLIC PURPLE - 50 STEMS</t>
  </si>
  <si>
    <t>ANASTASIA SPIDER - PAINTED METALLIC PURPLE W/ GLITTER - 100 STEMS</t>
  </si>
  <si>
    <t>ANASTASIA SPIDER - PAINTED METALLIC PURPLE W/ GLITTER - 50 STEMS</t>
  </si>
  <si>
    <t>ANASTASIA SPIDER - PAINTED METALLIC RED - 100 STEMS</t>
  </si>
  <si>
    <t>ANASTASIA SPIDER - PAINTED METALLIC RED - 50 STEMS</t>
  </si>
  <si>
    <t>ANASTASIA SPIDER - PAINTED METALLIC RED W/ GLITTER - 100 STEMS</t>
  </si>
  <si>
    <t>ANASTASIA SPIDER - PAINTED METALLIC RED W/ GLITTER - 50 STEMS</t>
  </si>
  <si>
    <t>ANASTASIA SPIDER - PAINTED METALLIC SILVER W/ GLITTER - 100 STEMS</t>
  </si>
  <si>
    <t>ANASTASIA SPIDER - PAINTED METALLIC SILVER W/ GLITTER - 50 STEMS</t>
  </si>
  <si>
    <t>ANASTASIA SPIDER - PAINTED METALLIC YELLOW - 100 STEMS</t>
  </si>
  <si>
    <t>ANASTASIA SPIDER - PAINTED METALLIC YELLOW - 50 STEMS</t>
  </si>
  <si>
    <t>ANASTASIA SPIDER - PAINTED METALLIC YELLOW W/ GLITTER - 100 STEMS</t>
  </si>
  <si>
    <t>ANASTASIA SPIDER - PAINTED METALLIC YELLOW W/ GLITTER - 50 STEMS</t>
  </si>
  <si>
    <t>ANASTASIA SPIDER - PAINTED TRITONE (GREEN, YELLOW, ORANGE) - 100 STEMS</t>
  </si>
  <si>
    <t>ANASTASIA SPIDER - PAINTED TRITONE (GREEN, YELLOW, ORANGE) - 50 STEMS</t>
  </si>
  <si>
    <t>ANASTASIA SPIDER - PAINTED TRITONE (LAVENDER, HOT PINK, TURQUOISE) - 100 STEMS</t>
  </si>
  <si>
    <t>ANASTASIA SPIDER - PAINTED TRITONE (LAVENDER, HOT PINK, TURQUOISE) - 50 STEMS</t>
  </si>
  <si>
    <t>ANASTASIA SPIDER - PAINTED TRITONE (PURPLE, SKY BLUE, YELLOW) - 100 STEMS</t>
  </si>
  <si>
    <t>ANASTASIA SPIDER - PAINTED TRITONE (PURPLE, SKY BLUE, YELLOW) - 50 STEMS</t>
  </si>
  <si>
    <t>ANASTASIA SPIDER - PAINTED TRITONE (YELLOW, ORANGE, BLACK) - 100 STEMS</t>
  </si>
  <si>
    <t>ANASTASIA SPIDER - PAINTED TRITONE (YELLOW, ORANGE, BLACK) - 50 STEMS</t>
  </si>
  <si>
    <t>ASSIATIC LILIES - ASSORTED - 40 STEMS</t>
  </si>
  <si>
    <t>BABY BLUE EUCALYPTUS - PAINTED BLUE - 120 STEMS</t>
  </si>
  <si>
    <t>BABY BLUE EUCALYPTUS - PAINTED BLUE - 60 STEMS</t>
  </si>
  <si>
    <t>BABY BLUE EUCALYPTUS - PAINTED BRONZE - 120 STEMS</t>
  </si>
  <si>
    <t>BABY BLUE EUCALYPTUS - PAINTED BRONZE - 60 STEMS</t>
  </si>
  <si>
    <t>BABY BLUE EUCALYPTUS - PAINTED BRONZE W/ GLITTER - 120 STEMS</t>
  </si>
  <si>
    <t>BABY BLUE EUCALYPTUS - PAINTED BRONZE W/ GLITTER - 60 STEMS</t>
  </si>
  <si>
    <t>BABY BLUE EUCALYPTUS - PAINTED CHAMELEON (GOLD, RED, GREEN) - 120 STEMS</t>
  </si>
  <si>
    <t>BABY BLUE EUCALYPTUS - PAINTED CHAMELEON (GOLD, RED, GREEN) - 60 STEMS</t>
  </si>
  <si>
    <t>BABY BLUE EUCALYPTUS - PAINTED CHAMELEON (ORANGE, YELLOW, RED, GOLD) - 120 STEMS</t>
  </si>
  <si>
    <t>BABY BLUE EUCALYPTUS - PAINTED CHAMELEON (ORANGE, YELLOW, RED, GOLD) - 60 STEMS</t>
  </si>
  <si>
    <t>BABY BLUE EUCALYPTUS - PAINTED CHAMELEON (SILVER, GREEN, HOT PINK, YELLOW) - 120 STEMS</t>
  </si>
  <si>
    <t>BABY BLUE EUCALYPTUS - PAINTED CHAMELEON (SILVER, GREEN, HOT PINK, YELLOW) - 60 STEMS</t>
  </si>
  <si>
    <t>BABY BLUE EUCALYPTUS - PAINTED CHAMELEON (SILVER, LAVENDER, HOT PINK, BLUE) - 120 STEMS</t>
  </si>
  <si>
    <t>BABY BLUE EUCALYPTUS - PAINTED CHAMELEON (SILVER, LAVENDER, HOT PINK, BLUE) - 60 STEMS</t>
  </si>
  <si>
    <t>BABY BLUE EUCALYPTUS - PAINTED HOT PINK - 120 STEMS</t>
  </si>
  <si>
    <t>BABY BLUE EUCALYPTUS - PAINTED HOT PINK - 60 STEMS</t>
  </si>
  <si>
    <t>BABY BLUE EUCALYPTUS - PAINTED METALLIC BLUE - 120 STEMS</t>
  </si>
  <si>
    <t>BABY BLUE EUCALYPTUS - PAINTED METALLIC BLUE - 60 STEMS</t>
  </si>
  <si>
    <t>BABY BLUE EUCALYPTUS - PAINTED METALLIC BLUE W/ GLITTER - 120 STEMS</t>
  </si>
  <si>
    <t>BABY BLUE EUCALYPTUS - PAINTED METALLIC BLUE W/ GLITTER - 60 STEMS</t>
  </si>
  <si>
    <t>BABY BLUE EUCALYPTUS - PAINTED METALLIC GOLD - 120 STEMS</t>
  </si>
  <si>
    <t>BABY BLUE EUCALYPTUS - PAINTED METALLIC GOLD - 60 STEMS</t>
  </si>
  <si>
    <t>BABY BLUE EUCALYPTUS - PAINTED METALLIC GOLD W/ GLITTER - 120 STEMS</t>
  </si>
  <si>
    <t>BABY BLUE EUCALYPTUS - PAINTED METALLIC GOLD W/ GLITTER - 60 STEMS</t>
  </si>
  <si>
    <t>BABY BLUE EUCALYPTUS - PAINTED METALLIC GREEN - 120 STEMS</t>
  </si>
  <si>
    <t>BABY BLUE EUCALYPTUS - PAINTED METALLIC GREEN - 60 STEMS</t>
  </si>
  <si>
    <t>BABY BLUE EUCALYPTUS - PAINTED METALLIC GREEN W/ GLITTER - 120 STEMS</t>
  </si>
  <si>
    <t>BABY BLUE EUCALYPTUS - PAINTED METALLIC GREEN W/ GLITTER - 60 STEMS</t>
  </si>
  <si>
    <t>BABY BLUE EUCALYPTUS - PAINTED METALLIC HOT PINK - 120 STEMS</t>
  </si>
  <si>
    <t>BABY BLUE EUCALYPTUS - PAINTED METALLIC HOT PINK - 60 STEMS</t>
  </si>
  <si>
    <t>BABY BLUE EUCALYPTUS - PAINTED METALLIC HOT PINK W/ GLITTER - 120 STEMS</t>
  </si>
  <si>
    <t>BABY BLUE EUCALYPTUS - PAINTED METALLIC HOT PINK W/ GLITTER - 60 STEMS</t>
  </si>
  <si>
    <t>BABY BLUE EUCALYPTUS - PAINTED METALLIC ORANGE - 120 STEMS</t>
  </si>
  <si>
    <t>BABY BLUE EUCALYPTUS - PAINTED METALLIC ORANGE - 60 STEMS</t>
  </si>
  <si>
    <t>BABY BLUE EUCALYPTUS - PAINTED METALLIC ORANGE W/ GLITTER - 120 STEMS</t>
  </si>
  <si>
    <t>BABY BLUE EUCALYPTUS - PAINTED METALLIC ORANGE W/ GLITTER - 60 STEMS</t>
  </si>
  <si>
    <t>BABY BLUE EUCALYPTUS - PAINTED METALLIC PINK - 120 STEMS</t>
  </si>
  <si>
    <t>BABY BLUE EUCALYPTUS - PAINTED METALLIC PINK - 60 STEMS</t>
  </si>
  <si>
    <t>BABY BLUE EUCALYPTUS - PAINTED METALLIC PINK W/ GLITTER - 120 STEMS</t>
  </si>
  <si>
    <t>BABY BLUE EUCALYPTUS - PAINTED METALLIC PINK W/ GLITTER - 60 STEMS</t>
  </si>
  <si>
    <t>BABY BLUE EUCALYPTUS - PAINTED METALLIC PURPLE - 120 STEMS</t>
  </si>
  <si>
    <t>BABY BLUE EUCALYPTUS - PAINTED METALLIC PURPLE - 60 STEMS</t>
  </si>
  <si>
    <t>BABY BLUE EUCALYPTUS - PAINTED METALLIC PURPLE W/ GLITTER - 120 STEMS</t>
  </si>
  <si>
    <t>BABY BLUE EUCALYPTUS - PAINTED METALLIC PURPLE W/ GLITTER - 60 STEMS</t>
  </si>
  <si>
    <t>BABY BLUE EUCALYPTUS - PAINTED METALLIC RED - 120 STEMS</t>
  </si>
  <si>
    <t>BABY BLUE EUCALYPTUS - PAINTED METALLIC RED - 60 STEMS</t>
  </si>
  <si>
    <t>BABY BLUE EUCALYPTUS - PAINTED METALLIC RED W/ GLITTER - 120 STEMS</t>
  </si>
  <si>
    <t>BABY BLUE EUCALYPTUS - PAINTED METALLIC RED W/ GLITTER - 60 STEMS</t>
  </si>
  <si>
    <t>BABY BLUE EUCALYPTUS - PAINTED METALLIC SILVER - 120 STEMS</t>
  </si>
  <si>
    <t>BABY BLUE EUCALYPTUS - PAINTED METALLIC SILVER - 60 STEMS</t>
  </si>
  <si>
    <t>BABY BLUE EUCALYPTUS - PAINTED METALLIC SILVER W/ GLITTER - 120 STEMS</t>
  </si>
  <si>
    <t>BABY BLUE EUCALYPTUS - PAINTED METALLIC SILVER W/ GLITTER - 60 STEMS</t>
  </si>
  <si>
    <t>BABY BLUE EUCALYPTUS - PAINTED METALLIC YELLOW - 120 STEMS</t>
  </si>
  <si>
    <t>BABY BLUE EUCALYPTUS - PAINTED METALLIC YELLOW - 60 STEMS</t>
  </si>
  <si>
    <t>BABY BLUE EUCALYPTUS - PAINTED METALLIC YELLOW W/ GLITTER - 120 STEMS</t>
  </si>
  <si>
    <t>BABY BLUE EUCALYPTUS - PAINTED METALLIC YELLOW W/ GLITTER - 60 STEMS</t>
  </si>
  <si>
    <t>BABY BLUE EUCALYPTUS - PAINTED NEON GREEN - 120 STEMS</t>
  </si>
  <si>
    <t>BABY BLUE EUCALYPTUS - PAINTED NEON GREEN - 60 STEMS</t>
  </si>
  <si>
    <t>BABY BLUE EUCALYPTUS - PAINTED NEON HOT PINK - 120 STEMS</t>
  </si>
  <si>
    <t>BABY BLUE EUCALYPTUS - PAINTED NEON HOT PINK - 60 STEMS</t>
  </si>
  <si>
    <t>BABY BLUE EUCALYPTUS - PAINTED NEON ORANGE - 120 STEMS</t>
  </si>
  <si>
    <t>BABY BLUE EUCALYPTUS - PAINTED NEON ORANGE - 60 STEMS</t>
  </si>
  <si>
    <t>BABY BLUE EUCALYPTUS - PAINTED NEON YELLOW - 120 STEMS</t>
  </si>
  <si>
    <t>BABY BLUE EUCALYPTUS - PAINTED NEON YELLOW - 60 STEMS</t>
  </si>
  <si>
    <t>BABY BLUE EUCALYPTUS - PAINTED ORANGE - 120 STEMS</t>
  </si>
  <si>
    <t>BABY BLUE EUCALYPTUS - PAINTED ORANGE - 60 STEMS</t>
  </si>
  <si>
    <t>BABY BLUE EUCALYPTUS - PAINTED PINK - 120 STEMS</t>
  </si>
  <si>
    <t>BABY BLUE EUCALYPTUS - PAINTED PINK - 60 STEMS</t>
  </si>
  <si>
    <t>BABY BLUE EUCALYPTUS - PAINTED PURPLE - 120 STEMS</t>
  </si>
  <si>
    <t>BABY BLUE EUCALYPTUS - PAINTED PURPLE - 60 STEMS</t>
  </si>
  <si>
    <t>BABY BLUE EUCALYPTUS - PAINTED RED - 120 STEMS</t>
  </si>
  <si>
    <t>BABY BLUE EUCALYPTUS - PAINTED RED - 60 STEMS</t>
  </si>
  <si>
    <t>BABY BLUE EUCALYPTUS - PAINTED YELLOW - 120 STEMS</t>
  </si>
  <si>
    <t>BABY BLUE EUCALYPTUS - PAINTED YELLOW - 60 STEMS</t>
  </si>
  <si>
    <t>CRAZY DAISIES ASSORTED - 84 STEMS</t>
  </si>
  <si>
    <t>CRAZY DAISIES ASSORTED - 42 STEMS</t>
  </si>
  <si>
    <t>HYDRANGEA - PAINTED AQUA - 14 STEMS</t>
  </si>
  <si>
    <t>HYDRANGEA - PAINTED BLACK - 14 STEMS</t>
  </si>
  <si>
    <t>HYDRANGEA - PAINTED BLUE - 14 STEMS</t>
  </si>
  <si>
    <t>HYDRANGEA - PAINTED BRONZE - 14 STEMS</t>
  </si>
  <si>
    <t>HYDRANGEA - PAINTED BRONZE - 26 STEMS</t>
  </si>
  <si>
    <t>HYDRANGEA - PAINTED BRONZE W/ GLITTER- 14 STEMS</t>
  </si>
  <si>
    <t>HYDRANGEA - PAINTED BRONZE W/ GLITTER- 26 STEMS</t>
  </si>
  <si>
    <t>HYDRANGEA - PAINTED DARK BLUE - 14 STEMS</t>
  </si>
  <si>
    <t>HYDRANGEA - PAINTED GOLD  - 14 STEMS</t>
  </si>
  <si>
    <t>HYDRANGEA - PAINTED GOLD  - 26 STEMS</t>
  </si>
  <si>
    <t>HYDRANGEA - PAINTED GOLD W/ GLITTER- 14 STEMS</t>
  </si>
  <si>
    <t>HYDRANGEA - PAINTED GOLD W/ GLITTER- 26 STEMS</t>
  </si>
  <si>
    <t>HYDRANGEA - PAINTED HOT PINK - 14 STEMS</t>
  </si>
  <si>
    <t>HYDRANGEA - PAINTED LAVENDER - 14 STEMS</t>
  </si>
  <si>
    <t>HYDRANGEA - PAINTED LEMON GREEN - 14 STEMS</t>
  </si>
  <si>
    <t>HYDRANGEA - PAINTED LIGHT PINK - 14 STEMS</t>
  </si>
  <si>
    <t>HYDRANGEA - PAINTED METALLIC BLUE - 14 STEMS</t>
  </si>
  <si>
    <t>HYDRANGEA - PAINTED METALLIC BLUE - 26 STEMS</t>
  </si>
  <si>
    <t>HYDRANGEA - PAINTED METALLIC BLUE W/ GLITTER - 14 STEMS</t>
  </si>
  <si>
    <t>HYDRANGEA - PAINTED METALLIC BLUE W/ GLITTER - 26 STEMS</t>
  </si>
  <si>
    <t>HYDRANGEA - PAINTED METALLIC GREEN - 14 STEMS</t>
  </si>
  <si>
    <t>HYDRANGEA - PAINTED METALLIC GREEN - 26 STEMS</t>
  </si>
  <si>
    <t>HYDRANGEA - PAINTED METALLIC GREEN W/ GLITTER - 14 STEMS</t>
  </si>
  <si>
    <t>HYDRANGEA - PAINTED METALLIC GREEN W/ GLITTER - 26 STEMS</t>
  </si>
  <si>
    <t>HYDRANGEA - PAINTED METALLIC HOT PINK - 14 STEMS</t>
  </si>
  <si>
    <t>HYDRANGEA - PAINTED METALLIC HOT PINK - 26 STEMS</t>
  </si>
  <si>
    <t>HYDRANGEA - PAINTED METALLIC HOT PINK W/GLITTER - 14 STEMS</t>
  </si>
  <si>
    <t>HYDRANGEA - PAINTED METALLIC HOT PINK W/GLITTER - 26 STEMS</t>
  </si>
  <si>
    <t>HYDRANGEA - PAINTED METALLIC ORANGE - 14 STEMS</t>
  </si>
  <si>
    <t>HYDRANGEA - PAINTED METALLIC ORANGE - 26 STEMS</t>
  </si>
  <si>
    <t>HYDRANGEA - PAINTED METALLIC ORANGE W/ GLITTER- 14 STEMS</t>
  </si>
  <si>
    <t>HYDRANGEA - PAINTED METALLIC ORANGE W/ GLITTER- 26 STEMS</t>
  </si>
  <si>
    <t>HYDRANGEA - PAINTED METALLIC PINK - 14 STEMS</t>
  </si>
  <si>
    <t>HYDRANGEA - PAINTED METALLIC PINK - 26 STEMS</t>
  </si>
  <si>
    <t>HYDRANGEA - PAINTED METALLIC PINK W/GLITTER- 14 STEMS</t>
  </si>
  <si>
    <t>HYDRANGEA - PAINTED METALLIC PINK W/GLITTER- 26 STEMS</t>
  </si>
  <si>
    <t>HYDRANGEA - PAINTED METALLIC PURPLE - 14 STEMS</t>
  </si>
  <si>
    <t>HYDRANGEA - PAINTED METALLIC PURPLE - 26 STEMS</t>
  </si>
  <si>
    <t>HYDRANGEA - PAINTED METALLIC PURPLE W/GLITTER - 14 STEMS</t>
  </si>
  <si>
    <t>HYDRANGEA - PAINTED METALLIC PURPLE W/GLITTER - 26 STEMS</t>
  </si>
  <si>
    <t>HYDRANGEA - PAINTED METALLIC RED - 14 STEMS</t>
  </si>
  <si>
    <t>HYDRANGEA - PAINTED METALLIC RED - 26 STEMS</t>
  </si>
  <si>
    <t>HYDRANGEA - PAINTED METALLIC RED W/ GLITTER - 14 STEMS</t>
  </si>
  <si>
    <t>HYDRANGEA - PAINTED METALLIC RED W/ GLITTER - 26 STEMS</t>
  </si>
  <si>
    <t>HYDRANGEA - PAINTED METALLIC YELLOW - 14 STEMS</t>
  </si>
  <si>
    <t>HYDRANGEA - PAINTED METALLIC YELLOW - 26 STEMS</t>
  </si>
  <si>
    <t>HYDRANGEA - PAINTED METALLIC YELLOW W/ GLITTER - 14 STEMS</t>
  </si>
  <si>
    <t>HYDRANGEA - PAINTED METALLIC YELLOW W/ GLITTER - 26 STEMS</t>
  </si>
  <si>
    <t>HYDRANGEA - PAINTED NEON GREEN  - 14 STEMS</t>
  </si>
  <si>
    <t>HYDRANGEA - PAINTED NEON GREEN  - 26 STEMS</t>
  </si>
  <si>
    <t>HYDRANGEA - PAINTED NEON HOT PINK - 14 STEMS</t>
  </si>
  <si>
    <t>HYDRANGEA - PAINTED NEON HOT PINK - 26 STEMS</t>
  </si>
  <si>
    <t>HYDRANGEA - PAINTED NEON ORANGE - 14 STEMS</t>
  </si>
  <si>
    <t>HYDRANGEA - PAINTED NEON ORANGE - 26 STEMS</t>
  </si>
  <si>
    <t>HYDRANGEA - PAINTED NEON YELLOW- 14 STEMS</t>
  </si>
  <si>
    <t>HYDRANGEA - PAINTED NEON YELLOW- 26 STEMS</t>
  </si>
  <si>
    <t>HYDRANGEA - PAINTED ORANGE - 14 STEMS</t>
  </si>
  <si>
    <t>HYDRANGEA - PAINTED PEACH - 14 STEMS</t>
  </si>
  <si>
    <t>HYDRANGEA - PAINTED PINK - 14 STEMS</t>
  </si>
  <si>
    <t>HYDRANGEA - PAINTED PURPLE - 14 STEMS</t>
  </si>
  <si>
    <t>HYDRANGEA - PAINTED RED - 14 STEMS</t>
  </si>
  <si>
    <t>HYDRANGEA - PAINTED SILVER  - 14 STEMS</t>
  </si>
  <si>
    <t>HYDRANGEA - PAINTED SILVER  - 26 STEMS</t>
  </si>
  <si>
    <t>HYDRANGEA - PAINTED SILVER W/ GLITTER - 14 STEMS</t>
  </si>
  <si>
    <t>HYDRANGEA - PAINTED SILVER W/ GLITTER - 26 STEMS</t>
  </si>
  <si>
    <t>HYDRANGEA - PAINTED TRITONE (BLUE, TURQUOISE, GREEN) - 14 STEMS</t>
  </si>
  <si>
    <t>HYDRANGEA - PAINTED TRITONE (BLUE, TURQUOISE, GREEN) - 26 STEMS</t>
  </si>
  <si>
    <t>HYDRANGEA - PAINTED TRITONE (GREEN, YELLOW, LAVENDER) - 14 STEMS</t>
  </si>
  <si>
    <t>HYDRANGEA - PAINTED TRITONE (GREEN, YELLOW, LAVENDER) - 26 STEMS</t>
  </si>
  <si>
    <t>HYDRANGEA - PAINTED TRITONE (PURPLE, HOT PINK, PINK) - 14 STEMS</t>
  </si>
  <si>
    <t>HYDRANGEA - PAINTED TRITONE (PURPLE, HOT PINK, PINK) - 26 STEMS</t>
  </si>
  <si>
    <t>HYDRANGEA - PAINTED TRITONE (YELLOW, ORANGE, BRONZE) - 14 STEMS</t>
  </si>
  <si>
    <t>HYDRANGEA - PAINTED TRITONE (YELLOW, ORANGE, BRONZE) - 26 STEMS</t>
  </si>
  <si>
    <t>HYDRANGEA - PAINTED YELLOW - 14 STEMS</t>
  </si>
  <si>
    <t>HYDRANGEA MINI GREEN - PAINTED - GOLD - 20 STEMS</t>
  </si>
  <si>
    <t>HYDRANGEA MINI GREEN - PAINTED - GOLD - 40 STEMS</t>
  </si>
  <si>
    <t>HYDRANGEA MINI GREEN - PAINTED - SILVER - 20 STEMS</t>
  </si>
  <si>
    <t>HYDRANGEA MINI GREEN - PAINTED - SILVER - 40 STEMS</t>
  </si>
  <si>
    <t>HYDRANGEA MINI GREEN - PAINTED BLUE - 20 STEMS</t>
  </si>
  <si>
    <t>HYDRANGEA MINI GREEN - PAINTED BLUE - 40 STEMS</t>
  </si>
  <si>
    <t>HYDRANGEA MINI GREEN - PAINTED BRONZE - 20 STEMS</t>
  </si>
  <si>
    <t>HYDRANGEA MINI GREEN - PAINTED BRONZE - 40 STEMS</t>
  </si>
  <si>
    <t>HYDRANGEA MINI GREEN - PAINTED BRONZE W/ GLITTER- 20 STEMS</t>
  </si>
  <si>
    <t>HYDRANGEA MINI GREEN - PAINTED BRONZE W/ GLITTER- 40 STEMS</t>
  </si>
  <si>
    <t>HYDRANGEA MINI GREEN - PAINTED GOLD W/ GLITTER- 20 STEMS</t>
  </si>
  <si>
    <t>HYDRANGEA MINI GREEN - PAINTED GOLD W/ GLITTER- 40 STEMS</t>
  </si>
  <si>
    <t>HYDRANGEA MINI GREEN - PAINTED HOT PINK - 20 STEMS</t>
  </si>
  <si>
    <t>HYDRANGEA MINI GREEN - PAINTED HOT PINK - 40 STEMS</t>
  </si>
  <si>
    <t>HYDRANGEA MINI GREEN - PAINTED METALLIC BLUE - 20 STEMS</t>
  </si>
  <si>
    <t>HYDRANGEA MINI GREEN - PAINTED METALLIC BLUE - 40 STEMS</t>
  </si>
  <si>
    <t>HYDRANGEA MINI GREEN - PAINTED METALLIC BLUE W/ GLITTER - 20 STEMS</t>
  </si>
  <si>
    <t>HYDRANGEA MINI GREEN - PAINTED METALLIC BLUE W/ GLITTER - 40 STEMS</t>
  </si>
  <si>
    <t>HYDRANGEA MINI GREEN - PAINTED METALLIC GREEN - 20 STEMS</t>
  </si>
  <si>
    <t>HYDRANGEA MINI GREEN - PAINTED METALLIC GREEN - 40 STEMS</t>
  </si>
  <si>
    <t>HYDRANGEA MINI GREEN - PAINTED METALLIC GREEN W/ GLITTER - 20 STEMS</t>
  </si>
  <si>
    <t>HYDRANGEA MINI GREEN - PAINTED METALLIC GREEN W/ GLITTER - 40 STEMS</t>
  </si>
  <si>
    <t>HYDRANGEA MINI GREEN - PAINTED METALLIC HOT PINK - 20 STEMS</t>
  </si>
  <si>
    <t>HYDRANGEA MINI GREEN - PAINTED METALLIC HOT PINK - 40 STEMS</t>
  </si>
  <si>
    <t>HYDRANGEA MINI GREEN - PAINTED METALLIC HOT PINK W/GLITTER - 20 STEMS</t>
  </si>
  <si>
    <t>HYDRANGEA MINI GREEN - PAINTED METALLIC HOT PINK W/GLITTER - 40 STEMS</t>
  </si>
  <si>
    <t>HYDRANGEA MINI GREEN - PAINTED METALLIC ORANGE - 20 STEMS</t>
  </si>
  <si>
    <t>HYDRANGEA MINI GREEN - PAINTED METALLIC ORANGE - 40 STEMS</t>
  </si>
  <si>
    <t>HYDRANGEA MINI GREEN - PAINTED METALLIC ORANGE W/ GLITTER- 20 STEMS</t>
  </si>
  <si>
    <t>HYDRANGEA MINI GREEN - PAINTED METALLIC ORANGE W/ GLITTER- 40 STEMS</t>
  </si>
  <si>
    <t>HYDRANGEA MINI GREEN - PAINTED METALLIC PINK - 20 STEMS</t>
  </si>
  <si>
    <t>HYDRANGEA MINI GREEN - PAINTED METALLIC PINK - 40 STEMS</t>
  </si>
  <si>
    <t>HYDRANGEA MINI GREEN - PAINTED METALLIC PINK W/GLITTER- 20 STEMS</t>
  </si>
  <si>
    <t>HYDRANGEA MINI GREEN - PAINTED METALLIC PINK W/GLITTER- 40 STEMS</t>
  </si>
  <si>
    <t>HYDRANGEA MINI GREEN - PAINTED METALLIC PURPLE - 20 STEMS</t>
  </si>
  <si>
    <t>HYDRANGEA MINI GREEN - PAINTED METALLIC PURPLE - 40 STEMS</t>
  </si>
  <si>
    <t>HYDRANGEA MINI GREEN - PAINTED METALLIC PURPLE W/GLITTER - 20 STEMS</t>
  </si>
  <si>
    <t>HYDRANGEA MINI GREEN - PAINTED METALLIC PURPLE W/GLITTER - 40 STEMS</t>
  </si>
  <si>
    <t>HYDRANGEA MINI GREEN - PAINTED METALLIC RED - 20 STEMS</t>
  </si>
  <si>
    <t>HYDRANGEA MINI GREEN - PAINTED METALLIC RED - 40 STEMS</t>
  </si>
  <si>
    <t>HYDRANGEA MINI GREEN - PAINTED METALLIC RED W/ GLITTER - 20 STEMS</t>
  </si>
  <si>
    <t>HYDRANGEA MINI GREEN - PAINTED METALLIC RED W/ GLITTER - 40 STEMS</t>
  </si>
  <si>
    <t>HYDRANGEA MINI GREEN - PAINTED METALLIC YELLOW - 20 STEMS</t>
  </si>
  <si>
    <t>HYDRANGEA MINI GREEN - PAINTED METALLIC YELLOW - 40 STEMS</t>
  </si>
  <si>
    <t>HYDRANGEA MINI GREEN - PAINTED METALLIC YELLOW W/ GLITTER - 20 STEMS</t>
  </si>
  <si>
    <t>HYDRANGEA MINI GREEN - PAINTED METALLIC YELLOW W/ GLITTER - 40 STEMS</t>
  </si>
  <si>
    <t>HYDRANGEA MINI GREEN - PAINTED ORANGE - 20 STEMS</t>
  </si>
  <si>
    <t>HYDRANGEA MINI GREEN - PAINTED ORANGE - 40 STEMS</t>
  </si>
  <si>
    <t>HYDRANGEA MINI GREEN - PAINTED PINK - 20 STEMS</t>
  </si>
  <si>
    <t>HYDRANGEA MINI GREEN - PAINTED PINK - 40 STEMS</t>
  </si>
  <si>
    <t>HYDRANGEA MINI GREEN - PAINTED PURPLE - 20 STEMS</t>
  </si>
  <si>
    <t>HYDRANGEA MINI GREEN - PAINTED PURPLE - 40 STEMS</t>
  </si>
  <si>
    <t>HYDRANGEA MINI GREEN - PAINTED RED - 20 STEMS</t>
  </si>
  <si>
    <t>HYDRANGEA MINI GREEN - PAINTED RED - 40 STEMS</t>
  </si>
  <si>
    <t>HYDRANGEA MINI GREEN - PAINTED SILVER W/ GLITTER - 20 STEMS</t>
  </si>
  <si>
    <t>HYDRANGEA MINI GREEN - PAINTED SILVER W/ GLITTER - 40 STEMS</t>
  </si>
  <si>
    <t>HYDRANGEA MINI GREEN - PAINTED YELLOW - 20 STEMS</t>
  </si>
  <si>
    <t>HYDRANGEA MINI GREEN - PAINTED YELLOW - 40 STEMS</t>
  </si>
  <si>
    <t>MINI CALLA - CENTERED PAINTED - ASSORTED -  100 STEMS</t>
  </si>
  <si>
    <t>MINI CALLA - CENTERED PAINTED - ASSORTED RAINBOW - 100 STEMS</t>
  </si>
  <si>
    <t>MINI CALLA - CENTERED PAINTED - ASSORTED -  50 STEMS</t>
  </si>
  <si>
    <t>MINI CALLA - CENTERED PAINTED - ASSORTED RAINBOW - 50 STEMS</t>
  </si>
  <si>
    <t>ANASTASIA METALLIC PINK BOUQUET  - 10 STEMS - 12 PK.</t>
  </si>
  <si>
    <t>CHAMELEON BOUQUET  - 11 STEMS - 12 PK.</t>
  </si>
  <si>
    <t>METALLIC PURPLE BOUQUET  - 11 STEMS - 10 PK.</t>
  </si>
  <si>
    <t>SILVER BOUQUET  - 25 STEMS - 10 PK.</t>
  </si>
  <si>
    <t>MINI CALLA BOUQUET - ASSORTED - 13 STEMS - 8 PK.</t>
  </si>
  <si>
    <t>MINI CALLA BOUQUET - ASSORTED - 26 STEMS - 4 PK.</t>
  </si>
  <si>
    <t>ANASTASIA METALLIC PINK BOUQUET  - 10 STEMS - PG</t>
  </si>
  <si>
    <t>CHAMELEON BOUQUET  - 11 STEMS - PG</t>
  </si>
  <si>
    <t>METALLIC PURPLE BOUQUET  - 11 STEMS - PG</t>
  </si>
  <si>
    <t>SILVER BOUQUET  - 25 STEMS - PG</t>
  </si>
  <si>
    <t>MINI CALLA BOUQUET - BLACK - 26 STEMS - PG</t>
  </si>
  <si>
    <t>MINI CALLA BOUQUET - PICASSO - 26 STEMS - PG</t>
  </si>
  <si>
    <t>ANASTASIA METALLIC PINK BOUQUET  - 10 STEMS - PG - PK2</t>
  </si>
  <si>
    <t>CHAMELEON BOUQUET  - 11 STEMS - PG - PK2</t>
  </si>
  <si>
    <t>METALLIC PURPLE BOUQUET  - 11 STEMS - PG - PK2</t>
  </si>
  <si>
    <t>SILVER BOUQUET  - 25 STEMS - PG - PK2</t>
  </si>
  <si>
    <t>MINI CALLA BOUQUET - WHITE - 26 STEMS - 4 PK.</t>
  </si>
  <si>
    <t xml:space="preserve">MINI CALLA BOUQUET - WHITE - 26 STEMS - PG </t>
  </si>
  <si>
    <t>MINI CALLA BOUQUET - BLACK - 26 STEMS - 4PK</t>
  </si>
  <si>
    <t>MINI CALLA BOUQUET - PICASSO - 26 STEMS - 4PK</t>
  </si>
  <si>
    <t>ORIENTAL LILIES - ASSORTED - 20 STEMS</t>
  </si>
  <si>
    <t>POMPON CDN ASSORTED - 84 STEMS</t>
  </si>
  <si>
    <t>POMPON CDN ASSORTED - 42 STEMS</t>
  </si>
  <si>
    <t>RUSCUS - PAINTED AQUA - 60 STEMS</t>
  </si>
  <si>
    <t>RUSCUS - PAINTED BLACK - 60 STEMS</t>
  </si>
  <si>
    <t>RUSCUS - PAINTED BLUE - 60 STEMS</t>
  </si>
  <si>
    <t>RUSCUS - PAINTED BRONZE - 120 STEMS</t>
  </si>
  <si>
    <t>RUSCUS - PAINTED BRONZE - 60 STEMS</t>
  </si>
  <si>
    <t>RUSCUS - PAINTED BRONZE W/ GLITTER - 120 STEMS</t>
  </si>
  <si>
    <t>RUSCUS - PAINTED BRONZE W/ GLITTER - 60 STEMS</t>
  </si>
  <si>
    <t>RUSCUS - PAINTED CHAMELEON (GOLD, RED, GREEN) - 120 STEMS</t>
  </si>
  <si>
    <t>RUSCUS - PAINTED CHAMELEON (GOLD, RED, GREEN) - 60 STEMS</t>
  </si>
  <si>
    <t>RUSCUS - PAINTED CHAMELEON (ORANGE, YELLOW, RED, GOLD) - 120 STEMS</t>
  </si>
  <si>
    <t>RUSCUS - PAINTED CHAMELEON (ORANGE, YELLOW, RED, GOLD) - 60 STEMS</t>
  </si>
  <si>
    <t>RUSCUS - PAINTED CHAMELEON (SILVER, GREEN, HOT PINK, YELLOW) - 120 STEMS</t>
  </si>
  <si>
    <t>RUSCUS - PAINTED CHAMELEON (SILVER, GREEN, HOT PINK, YELLOW) - 60 STEMS</t>
  </si>
  <si>
    <t>RUSCUS - PAINTED CHAMELEON (SILVER, LAVENDER, HOT PINK, BLUE) - 120 STEMS</t>
  </si>
  <si>
    <t>RUSCUS - PAINTED CHAMELEON (SILVER, LAVENDER, HOT PINK, BLUE) - 60 STEMS</t>
  </si>
  <si>
    <t>RUSCUS - PAINTED DARK BLUE - 120 STEMS</t>
  </si>
  <si>
    <t>RUSCUS - PAINTED DARK BLUE - 60 STEMS</t>
  </si>
  <si>
    <t>RUSCUS - PAINTED GOLD - 60 STEMS</t>
  </si>
  <si>
    <t>RUSCUS - PAINTED HOT PINK - 120 STEMS</t>
  </si>
  <si>
    <t>RUSCUS - PAINTED HOT PINK - 60 STEMS</t>
  </si>
  <si>
    <t>RUSCUS - PAINTED LAVENDER - 120 STEMS</t>
  </si>
  <si>
    <t>RUSCUS - PAINTED LAVENDER - 60 STEMS</t>
  </si>
  <si>
    <t>RUSCUS - PAINTED LEMON GREEN - 120 STEMS</t>
  </si>
  <si>
    <t>RUSCUS - PAINTED LEMON GREEN - 60 STEMS</t>
  </si>
  <si>
    <t>RUSCUS - PAINTED LIGHT PINK - 120 STEMS</t>
  </si>
  <si>
    <t>RUSCUS - PAINTED LIGHT PINK - 60 STEMS</t>
  </si>
  <si>
    <t>RUSCUS - PAINTED METALLIC BLUE - 120 STEMS</t>
  </si>
  <si>
    <t>RUSCUS - PAINTED METALLIC BLUE - 60 STEMS</t>
  </si>
  <si>
    <t>RUSCUS - PAINTED METALLIC BLUE W/ GLITTER - 120 STEMS</t>
  </si>
  <si>
    <t>RUSCUS - PAINTED METALLIC BLUE W/ GLITTER - 60 STEMS</t>
  </si>
  <si>
    <t>RUSCUS - PAINTED METALLIC GOLD W/ GLITTER - 120 STEMS</t>
  </si>
  <si>
    <t>RUSCUS - PAINTED METALLIC GOLD W/ GLITTER - 60 STEMS</t>
  </si>
  <si>
    <t>RUSCUS - PAINTED METALLIC GREEN - 120 STEMS</t>
  </si>
  <si>
    <t>RUSCUS - PAINTED METALLIC GREEN - 60 STEMS</t>
  </si>
  <si>
    <t>RUSCUS - PAINTED METALLIC GREEN W/ GLITTER - 120 STEMS</t>
  </si>
  <si>
    <t>RUSCUS - PAINTED METALLIC GREEN W/ GLITTER - 60 STEMS</t>
  </si>
  <si>
    <t>RUSCUS - PAINTED METALLIC HOT PINK - 120 STEMS</t>
  </si>
  <si>
    <t>RUSCUS - PAINTED METALLIC HOT PINK - 60 STEMS</t>
  </si>
  <si>
    <t>RUSCUS - PAINTED METALLIC HOT PINK W/ GLITTER - 120 STEMS</t>
  </si>
  <si>
    <t>RUSCUS - PAINTED METALLIC HOT PINK W/ GLITTER - 60 STEMS</t>
  </si>
  <si>
    <t>RUSCUS - PAINTED METALLIC ORANGE - 120 STEMS</t>
  </si>
  <si>
    <t>RUSCUS - PAINTED METALLIC ORANGE - 60 STEMS</t>
  </si>
  <si>
    <t>RUSCUS - PAINTED METALLIC ORANGE W/ GLITTER - 120 STEMS</t>
  </si>
  <si>
    <t>RUSCUS - PAINTED METALLIC ORANGE W/ GLITTER - 60 STEMS</t>
  </si>
  <si>
    <t>RUSCUS - PAINTED METALLIC PINK - 120 STEMS</t>
  </si>
  <si>
    <t>RUSCUS - PAINTED METALLIC PINK - 60 STEMS</t>
  </si>
  <si>
    <t>RUSCUS - PAINTED METALLIC PINK W/ GLITTER - 120 STEMS</t>
  </si>
  <si>
    <t>RUSCUS - PAINTED METALLIC PINK W/ GLITTER - 60 STEMS</t>
  </si>
  <si>
    <t>RUSCUS - PAINTED METALLIC PURPLE - 120 STEMS</t>
  </si>
  <si>
    <t>RUSCUS - PAINTED METALLIC PURPLE - 60 STEMS</t>
  </si>
  <si>
    <t>RUSCUS - PAINTED METALLIC PURPLE W/ GLITTER - 120 STEMS</t>
  </si>
  <si>
    <t>RUSCUS - PAINTED METALLIC PURPLE W/ GLITTER - 60 STEMS</t>
  </si>
  <si>
    <t>RUSCUS - PAINTED METALLIC RED - 120 STEMS</t>
  </si>
  <si>
    <t>RUSCUS - PAINTED METALLIC RED - 60 STEMS</t>
  </si>
  <si>
    <t>RUSCUS - PAINTED METALLIC RED W/ GLITTER - 120 STEMS</t>
  </si>
  <si>
    <t>RUSCUS - PAINTED METALLIC RED W/ GLITTER - 60 STEMS</t>
  </si>
  <si>
    <t>RUSCUS - PAINTED METALLIC SILVER W/ GLITTER - 120 STEMS</t>
  </si>
  <si>
    <t>RUSCUS - PAINTED METALLIC SILVER W/ GLITTER - 60 STEMS</t>
  </si>
  <si>
    <t>RUSCUS - PAINTED METALLIC YELLOW - 120 STEMS</t>
  </si>
  <si>
    <t>RUSCUS - PAINTED METALLIC YELLOW - 60 STEMS</t>
  </si>
  <si>
    <t>RUSCUS - PAINTED METALLIC YELLOW W/ GLITTER - 120 STEMS</t>
  </si>
  <si>
    <t>RUSCUS - PAINTED METALLIC YELLOW W/ GLITTER - 60 STEMS</t>
  </si>
  <si>
    <t>RUSCUS - PAINTED NEON GREEN - 120 STEMS</t>
  </si>
  <si>
    <t>RUSCUS - PAINTED NEON GREEN - 60 STEMS</t>
  </si>
  <si>
    <t>RUSCUS - PAINTED NEON HOT PINK - 120 STEMS</t>
  </si>
  <si>
    <t>RUSCUS - PAINTED NEON HOT PINK - 60 STEMS</t>
  </si>
  <si>
    <t>RUSCUS - PAINTED NEON ORANGE - 120 STEMS</t>
  </si>
  <si>
    <t>RUSCUS - PAINTED NEON ORANGE - 60 STEMS</t>
  </si>
  <si>
    <t>RUSCUS - PAINTED NEON YELLOW - 120 STEMS</t>
  </si>
  <si>
    <t>RUSCUS - PAINTED NEON YELLOW - 60 STEMS</t>
  </si>
  <si>
    <t>RUSCUS - PAINTED ORANGE - 60 STEMS</t>
  </si>
  <si>
    <t>RUSCUS - PAINTED PEACH - 120 STEMS</t>
  </si>
  <si>
    <t>RUSCUS - PAINTED PEACH - 60 STEMS</t>
  </si>
  <si>
    <t>RUSCUS - PAINTED PINK - 60 STEMS</t>
  </si>
  <si>
    <t>RUSCUS - PAINTED PURPLE - 120 STEMS</t>
  </si>
  <si>
    <t>RUSCUS - PAINTED PURPLE - 60 STEMS</t>
  </si>
  <si>
    <t>RUSCUS - PAINTED RED - 60 STEMS</t>
  </si>
  <si>
    <t>RUSCUS - PAINTED SILVER - 60 STEMS</t>
  </si>
  <si>
    <t>RUSCUS - PAINTED YELLOW - 120 STEMS</t>
  </si>
  <si>
    <t>RUSCUS - PAINTED YELLOW - 60 STEMS</t>
  </si>
  <si>
    <t>MINI CALLA - CENTERED PAINTED - WHITE - PINK -  100 STEMS</t>
  </si>
  <si>
    <t>MINI CALLA - CENTERED PAINTED - WHITE - HOT PINK -  100 STEMS</t>
  </si>
  <si>
    <t>MINI CALLA - CENTERED PAINTED - WHITE - BLUE -  100 STEMS</t>
  </si>
  <si>
    <t>MINI CALLA - CENTERED PAINTED - WHITE - LIGHT BLUE -  100 STEMS</t>
  </si>
  <si>
    <t>MINI CALLA - CENTERED PAINTED - WHITE - YELLOW -  100 STEMS</t>
  </si>
  <si>
    <t>MINI CALLA - CENTERED PAINTED - WHITE - PURPLE -  100 STEMS</t>
  </si>
  <si>
    <t>MINI CALLA - CENTERED PAINTED - WHITE - ORANGE -  100 STEMS</t>
  </si>
  <si>
    <t>MINI CALLA - CENTERED PAINTED - WHITE - RED -  100 STEMS</t>
  </si>
  <si>
    <t>MINI CALLA - CENTERED PAINTED - WHITE - GREEN -  100 STEMS</t>
  </si>
  <si>
    <t>MINI CALLA - CENTERED PAINTED - PURPLE - PINK -  100 STEMS</t>
  </si>
  <si>
    <t>MINI CALLA - CENTERED PAINTED - WHITE - PINK -  50 STEMS</t>
  </si>
  <si>
    <t>MINI CALLA - CENTERED PAINTED - WHITE - HOT PINK -  50 STEMS</t>
  </si>
  <si>
    <t>MINI CALLA - CENTERED PAINTED - WHITE - BLUE -  50 STEMS</t>
  </si>
  <si>
    <t>MINI CALLA - CENTERED PAINTED - WHITE - LIGHT BLUE -  50 STEMS</t>
  </si>
  <si>
    <t>MINI CALLA - CENTERED PAINTED - WHITE - YELLOW -  50 STEMS</t>
  </si>
  <si>
    <t>MINI CALLA - CENTERED PAINTED - WHITE - PURPLE -  50 STEMS</t>
  </si>
  <si>
    <t>MINI CALLA - CENTERED PAINTED - WHITE - ORANGE -  50 STEMS</t>
  </si>
  <si>
    <t>MINI CALLA - CENTERED PAINTED - WHITE - RED -  50 STEMS</t>
  </si>
  <si>
    <t>MINI CALLA - CENTERED PAINTED - WHITE - GREEN -  50 STEMS</t>
  </si>
  <si>
    <t>MINI CALLA - CENTERED PAINTED - PURPLE - PINK -  50 STEMS</t>
  </si>
  <si>
    <t>HYDRANGEA - PAINTED SILVER - 14 STEMS</t>
  </si>
  <si>
    <t>HYDRANGEA - PAINTED SILVER - 26 STEMS</t>
  </si>
  <si>
    <t>10 STEMS ANASTASIA</t>
  </si>
  <si>
    <t>NEON GREEN</t>
  </si>
  <si>
    <t>NEON HOT PINK</t>
  </si>
  <si>
    <t>NEON ORANGE</t>
  </si>
  <si>
    <t>NEON YELLOW</t>
  </si>
  <si>
    <t>METALLIC AQUA</t>
  </si>
  <si>
    <t>METALLIC BLACK</t>
  </si>
  <si>
    <t>METALLIC BLUE</t>
  </si>
  <si>
    <t>METALLIC DARK BLUE</t>
  </si>
  <si>
    <t>METALLIC GREEN</t>
  </si>
  <si>
    <t>METALLIC HOT PINK</t>
  </si>
  <si>
    <t>METALLIC LAVENDER</t>
  </si>
  <si>
    <t>METALLIC LEMON GREEN</t>
  </si>
  <si>
    <t>METALLIC LIGHT PINK</t>
  </si>
  <si>
    <t>METALLIC ORANGE</t>
  </si>
  <si>
    <t>METALLIC PEACH</t>
  </si>
  <si>
    <t>METALLIC PINK</t>
  </si>
  <si>
    <t>METALLIC PURPLE</t>
  </si>
  <si>
    <t>METALLIC RED</t>
  </si>
  <si>
    <t>METALLIC YELLOW</t>
  </si>
  <si>
    <t>3-5 BLOOMS</t>
  </si>
  <si>
    <t>5 STEMS LILY</t>
  </si>
  <si>
    <t>10 STEM WHITE, 5 STEMS YELLOW, 10 STEMS PINK, 10 STEMS HOT PINK, 5 STEMS ORANGE</t>
  </si>
  <si>
    <t>7 STEMS DAISY</t>
  </si>
  <si>
    <t>2 BUNCHES HOT PINK, 2 BUNCHES BLUE, 2 BUNCHES PURPLE, 2 BUNCHES GREEN, 2 BUNCHES RED, 2 BUNCHES ORANGE</t>
  </si>
  <si>
    <t>1 BUNCHES HOT PINK, 1 BUNCHES BLUE, 1 BUNCHES PURPLE, 1 BUNCHES GREEN, 1 BUNCHES RED, 1 BUNCHES ORANGE</t>
  </si>
  <si>
    <t>Super Select</t>
  </si>
  <si>
    <t>AQUA</t>
  </si>
  <si>
    <t>MINI CALLA</t>
  </si>
  <si>
    <t>10 STEMS MINI CALLA</t>
  </si>
  <si>
    <t xml:space="preserve">1 BUNCH WHITE-PINK, 1 BUNCH WHITE PINK, 1 BUNCH WHITE BLUE, 1  BUNCH LIGHT BLUE, 1 BUNCH WHITE YELLOW, 1 BUNCH WHITE-PURPLE , 1 BUNCH WHITE-ORANGE, 1 BUNCH WHITE-RED, 1 BUNCH WHITE-GREEN, 1 BUNCH  PURPLE-PINK </t>
  </si>
  <si>
    <t xml:space="preserve">EACH BUNCH CONTAINS: 1 STEM WHITE-PINK, 1 STEM WHITE PINK, 1 STEM WHITE BLUE, 1  BUNCH LIGHT BLUE, 1 STEM WHITE YELLOW, 1 STEM WHITE-PURPLE , 1 STEM WHITE-ORANGE, 1 STEM WHITE-RED, 1 STEM WHITE-GREEN, 1 STEM  PURPLE-PINK </t>
  </si>
  <si>
    <t xml:space="preserve">1 BUNCH WHITE-PINK, 1 BUNCH WHITE  HOT PINK, 1 BUNCH WHITE BLUE, 1  BUNCH LIGHT BLUE, 1 BUNCH WHITE YELLOW, 1 BUNCH WHITE-PURPLE , 1 BUNCH WHITE-ORANGE, 1 BUNCH WHITE-RED, 1 BUNCH WHITE-GREEN, 1 BUNCH  PURPLE-PINK </t>
  </si>
  <si>
    <t>3 STEMS ANASTASIA METALLIC HOT PINK W/ GLITTER, 1 STEM ANASTASIA METALLIC PINK, 2 STEMS EUCALYPTUS METALLIC HOT PINK W/ GLITTER, 2 STEMS RUSCUS METALLIC HOT PINK, 10 TIPS LILY GRASS METALLIC HOT PINK</t>
  </si>
  <si>
    <t>1 STEM HYDRANGEA CHAMELEON SILVER-LAVENDER-HOT PINK, 2 RUSCUS CHAMELEON SILVER-PINK-HOT PINK, 3 STEMS EUCALYPTUS SILVER, 3 STEMS RUSCUS BRONZE, 10 TIPS LILY GRASS SILVER W/ GLITTER</t>
  </si>
  <si>
    <t>1 STEM HYDRANGEA DUOTONE PURPLE-HOT PINK, 4 STEMS RUSCUS METALLIC PINK, 1  STEM RUSCUS PURPLE METALLIC W/ GLITTER,  2 STEMS RUSCUS HOT PINK METALLIC W/ GLITTER,  3  EUCALYTUS METALLIC HOT PINK W/ GLITTER</t>
  </si>
  <si>
    <t>3 STEMS HYDRANGEA WHITE, 10 TIPS LILYGRASS SILVER W/ GLITTER, 10 STEMS RUSCUS SILVER W/ GLITTER, 10 STEMS EUCALYPTUS SILVER W/ GLITTER</t>
  </si>
  <si>
    <t>9 MINI CALLAS, 3 RUSCUS, 5 TIPS LILY GRASS</t>
  </si>
  <si>
    <t>2 BUNCHES PICASSO, 2 BUNCHES PURPLE, 2 BUNCHES WHITE,  2 BUNCHES ORANGE</t>
  </si>
  <si>
    <t>20 MINI CALLAS , 6 RUSCUS</t>
  </si>
  <si>
    <t>1 BUNCH BLACK, 1 BUNCH PICASSO,  1 BUNCH BLACK + PICASSO, 1 BUNCH WHITE</t>
  </si>
  <si>
    <t>1 RAMO MINICALLA BLACK + 6 RUSCUS</t>
  </si>
  <si>
    <t>BICOLOR</t>
  </si>
  <si>
    <t>1 RAMO MINICALLA PICASSO + 6 RUSCUS</t>
  </si>
  <si>
    <t>4 RAMOS MINICALLA WHITE+ 6 RUSCUS</t>
  </si>
  <si>
    <t>1 RAMOS MINICALLA WHITE+ 6 RUSCUS</t>
  </si>
  <si>
    <t>4 RAMO MINICALLA BLACK + 6 RUSCUS</t>
  </si>
  <si>
    <t>4 RAMO MINICALLA PICASSO + 6 RUSCUS</t>
  </si>
  <si>
    <t>5 STEMS HOT PINK, 5 STEMS PINK, 10 STEMS WHITE</t>
  </si>
  <si>
    <t>7 STEMS POMPON</t>
  </si>
  <si>
    <t>2 BUNCHES CUSHION WHITE, 2 BUNCHES CUSHION YELLOW,  2 BUNCHES DAISY PINK, 2 BUNCHES DAISY BICOLOR PURPLE, 2 BUNCHES NOVELTY WHITE, 2 BUNCHES BUTTON GREEN</t>
  </si>
  <si>
    <t>1 BUNCHES CUSHION WHITE, 1 BUNCHES CUSHION YELLOW,  1 BUNCHES DAISY PINK, 1 BUNCHES DAISY BICOLOR PURPLE, 1 BUNCHES NOVELTY WHITE, 1 BUNCHES BUTTON GREEN</t>
  </si>
  <si>
    <t>ASPPNGR100</t>
  </si>
  <si>
    <t>ASPPNGR50</t>
  </si>
  <si>
    <t>ASPPNHP100</t>
  </si>
  <si>
    <t>ASPPNHP50</t>
  </si>
  <si>
    <t>ASPPNOR100</t>
  </si>
  <si>
    <t>ASPPNOR50</t>
  </si>
  <si>
    <t>ASPPNY100</t>
  </si>
  <si>
    <t>ASPPNY50</t>
  </si>
  <si>
    <t>ASPPMAQU100</t>
  </si>
  <si>
    <t>ASPPMAQU50</t>
  </si>
  <si>
    <t>ASPPMBLK100</t>
  </si>
  <si>
    <t>ASPPMBLK50</t>
  </si>
  <si>
    <t>ASPPMBL100</t>
  </si>
  <si>
    <t>ASPPMBL50</t>
  </si>
  <si>
    <t>ASPPMGBL100</t>
  </si>
  <si>
    <t>ASPPMGBL50</t>
  </si>
  <si>
    <t>ASPPMGBRZ100</t>
  </si>
  <si>
    <t>ASPPMGBRZ50</t>
  </si>
  <si>
    <t>ASPPMDBL100</t>
  </si>
  <si>
    <t>ASPPMDBL50</t>
  </si>
  <si>
    <t>ASPPMGGL100</t>
  </si>
  <si>
    <t>ASPPMGGL50</t>
  </si>
  <si>
    <t>ASPPMGGR100</t>
  </si>
  <si>
    <t>ASPPMGGR50</t>
  </si>
  <si>
    <t>ASPPMHPK100</t>
  </si>
  <si>
    <t>ASPPMHPK50</t>
  </si>
  <si>
    <t>ASPPMGHP100</t>
  </si>
  <si>
    <t>ASPPMGHP50</t>
  </si>
  <si>
    <t>ASPPMLAV100</t>
  </si>
  <si>
    <t>ASPPMLAV50</t>
  </si>
  <si>
    <t>ASPPMLGR100</t>
  </si>
  <si>
    <t>ASPPMLGR50</t>
  </si>
  <si>
    <t>ASPPMLPK100</t>
  </si>
  <si>
    <t>ASPPMLPK50</t>
  </si>
  <si>
    <t>ASPPMOR100</t>
  </si>
  <si>
    <t>ASPPMOR50</t>
  </si>
  <si>
    <t>ASPPMGOR100</t>
  </si>
  <si>
    <t>ASPPMGOR50</t>
  </si>
  <si>
    <t>ASPPMPCH100</t>
  </si>
  <si>
    <t>ASPPMPCH50</t>
  </si>
  <si>
    <t>ASPPMPK100</t>
  </si>
  <si>
    <t>ASPPMPK50</t>
  </si>
  <si>
    <t>ASPPMGPK100</t>
  </si>
  <si>
    <t>ASPPMGPK50</t>
  </si>
  <si>
    <t>ASPPMPR100</t>
  </si>
  <si>
    <t>ASPPMPR50</t>
  </si>
  <si>
    <t>ASPPMGPR100</t>
  </si>
  <si>
    <t>ASPPMGPR50</t>
  </si>
  <si>
    <t>ASPPMR100</t>
  </si>
  <si>
    <t>ASPPMR50</t>
  </si>
  <si>
    <t>ASPPMGRD100</t>
  </si>
  <si>
    <t>ASPPMGRD50</t>
  </si>
  <si>
    <t>ASPPMGSL100</t>
  </si>
  <si>
    <t>ASPPMGSL50</t>
  </si>
  <si>
    <t>ASPPMY100</t>
  </si>
  <si>
    <t>ASPPMY50</t>
  </si>
  <si>
    <t>ASPPMGY100</t>
  </si>
  <si>
    <t>ASPPMGY50</t>
  </si>
  <si>
    <t>ASPPTGRYOR100</t>
  </si>
  <si>
    <t>ASPPTGRYOR50</t>
  </si>
  <si>
    <t>ASPPTLHPT100</t>
  </si>
  <si>
    <t>ASPPTLHPT50</t>
  </si>
  <si>
    <t>ASPPTPRSBY100</t>
  </si>
  <si>
    <t>ASPPTPRSBY50</t>
  </si>
  <si>
    <t>ASPPTYORBLK100</t>
  </si>
  <si>
    <t>ASPPTYORBLK50</t>
  </si>
  <si>
    <t>ASLILAST40</t>
  </si>
  <si>
    <t>30712</t>
  </si>
  <si>
    <t>BBEUCPBL120</t>
  </si>
  <si>
    <t>31010</t>
  </si>
  <si>
    <t>BBEUCPBL60</t>
  </si>
  <si>
    <t>30742</t>
  </si>
  <si>
    <t>BBEUCPMBRZ120</t>
  </si>
  <si>
    <t>30624</t>
  </si>
  <si>
    <t>BBEUCPMBRZ60</t>
  </si>
  <si>
    <t>30778</t>
  </si>
  <si>
    <t>BBEUCPMGBRZ120</t>
  </si>
  <si>
    <t>30927</t>
  </si>
  <si>
    <t>BBEUCPMGBRZ60</t>
  </si>
  <si>
    <t>31113</t>
  </si>
  <si>
    <t>BBEUCPCGLRGR120</t>
  </si>
  <si>
    <t>30705</t>
  </si>
  <si>
    <t>BBEUCPCGLRGR60</t>
  </si>
  <si>
    <t>31070</t>
  </si>
  <si>
    <t>BBEUCPCOYRGL120</t>
  </si>
  <si>
    <t>31062</t>
  </si>
  <si>
    <t>BBEUCPCOYRGL60</t>
  </si>
  <si>
    <t>30698</t>
  </si>
  <si>
    <t>BBEUCPCSLGRHPY120</t>
  </si>
  <si>
    <t>30946</t>
  </si>
  <si>
    <t>BBEUCPCSLGRHPY60</t>
  </si>
  <si>
    <t>30978</t>
  </si>
  <si>
    <t>BBEUCPCSLLAVHPBL120</t>
  </si>
  <si>
    <t>30969</t>
  </si>
  <si>
    <t>BBEUCPCSLLAVHPBL60</t>
  </si>
  <si>
    <t>30464</t>
  </si>
  <si>
    <t>BBEUCPHPK120</t>
  </si>
  <si>
    <t>30582</t>
  </si>
  <si>
    <t>BBEUCPHPK60</t>
  </si>
  <si>
    <t>30647</t>
  </si>
  <si>
    <t>BBEUCPMBL120</t>
  </si>
  <si>
    <t>31093</t>
  </si>
  <si>
    <t>BBEUCPMBL60</t>
  </si>
  <si>
    <t>30523</t>
  </si>
  <si>
    <t>BBEUCPMGBL120</t>
  </si>
  <si>
    <t>30677</t>
  </si>
  <si>
    <t>BBEUCPMGBL60</t>
  </si>
  <si>
    <t>30419</t>
  </si>
  <si>
    <t>BBEUCPMGL120</t>
  </si>
  <si>
    <t>30394</t>
  </si>
  <si>
    <t>BBEUCPMGL60</t>
  </si>
  <si>
    <t>30438</t>
  </si>
  <si>
    <t>BBEUCPMGGL120</t>
  </si>
  <si>
    <t>31039</t>
  </si>
  <si>
    <t>BBEUCPMGGL60</t>
  </si>
  <si>
    <t>30479</t>
  </si>
  <si>
    <t>BBEUCPMGR120</t>
  </si>
  <si>
    <t>30553</t>
  </si>
  <si>
    <t>BBEUCPMGR60</t>
  </si>
  <si>
    <t>30546</t>
  </si>
  <si>
    <t>BBEUCPMGGR120</t>
  </si>
  <si>
    <t>30686</t>
  </si>
  <si>
    <t>BBEUCPMGGR60</t>
  </si>
  <si>
    <t>30403</t>
  </si>
  <si>
    <t>BBEUCPMHPK120</t>
  </si>
  <si>
    <t>30913</t>
  </si>
  <si>
    <t>BBEUCPMHPK60</t>
  </si>
  <si>
    <t>30411</t>
  </si>
  <si>
    <t>BBEUCPMGHPK120</t>
  </si>
  <si>
    <t>31046</t>
  </si>
  <si>
    <t>BBEUCPMGHPK60</t>
  </si>
  <si>
    <t>30724</t>
  </si>
  <si>
    <t>BBEUCPMOR120</t>
  </si>
  <si>
    <t>30616</t>
  </si>
  <si>
    <t>BBEUCPMOR60</t>
  </si>
  <si>
    <t>30568</t>
  </si>
  <si>
    <t>BBEUCPMGOR120</t>
  </si>
  <si>
    <t>30632</t>
  </si>
  <si>
    <t>BBEUCPMGOR60</t>
  </si>
  <si>
    <t>30445</t>
  </si>
  <si>
    <t>BBEUCPMPK120</t>
  </si>
  <si>
    <t>31003</t>
  </si>
  <si>
    <t>BBEUCPMPK60</t>
  </si>
  <si>
    <t>30497</t>
  </si>
  <si>
    <t>BBEUCPMGPK120</t>
  </si>
  <si>
    <t>31077</t>
  </si>
  <si>
    <t>BBEUCPMGPK60</t>
  </si>
  <si>
    <t>30669</t>
  </si>
  <si>
    <t>BBEUCPMPR120</t>
  </si>
  <si>
    <t>30596</t>
  </si>
  <si>
    <t>BBEUCPMPR60</t>
  </si>
  <si>
    <t>30537</t>
  </si>
  <si>
    <t>BBEUCPMGPR120</t>
  </si>
  <si>
    <t>30662</t>
  </si>
  <si>
    <t>BBEUCPMGPR60</t>
  </si>
  <si>
    <t>30380</t>
  </si>
  <si>
    <t>BBEUCPMR120</t>
  </si>
  <si>
    <t>30920</t>
  </si>
  <si>
    <t>BBEUCPMR60</t>
  </si>
  <si>
    <t>30487</t>
  </si>
  <si>
    <t>BBEUCPMGRD120</t>
  </si>
  <si>
    <t>31029</t>
  </si>
  <si>
    <t>BBEUCPMGRD60</t>
  </si>
  <si>
    <t>30771</t>
  </si>
  <si>
    <t>BBEUCPMSL120</t>
  </si>
  <si>
    <t>30996</t>
  </si>
  <si>
    <t>BBEUCPMSL60</t>
  </si>
  <si>
    <t>30754</t>
  </si>
  <si>
    <t>BBEUCPMGSL120</t>
  </si>
  <si>
    <t>30605</t>
  </si>
  <si>
    <t>BBEUCPMGSL60</t>
  </si>
  <si>
    <t>30472</t>
  </si>
  <si>
    <t>BBEUCPMY120</t>
  </si>
  <si>
    <t>31022</t>
  </si>
  <si>
    <t>BBEUCPMY60</t>
  </si>
  <si>
    <t>30509</t>
  </si>
  <si>
    <t>BBEUCPMGY120</t>
  </si>
  <si>
    <t>31085</t>
  </si>
  <si>
    <t>BBEUCPMGY60</t>
  </si>
  <si>
    <t>30762</t>
  </si>
  <si>
    <t>BBEUCPNGR120</t>
  </si>
  <si>
    <t>30934</t>
  </si>
  <si>
    <t>BBEUCPNGR60</t>
  </si>
  <si>
    <t>30368</t>
  </si>
  <si>
    <t>BBEUCPNHPK120</t>
  </si>
  <si>
    <t>31103</t>
  </si>
  <si>
    <t>BBEUCPNHPK60</t>
  </si>
  <si>
    <t>30575</t>
  </si>
  <si>
    <t>BBEUCPNOR120</t>
  </si>
  <si>
    <t>30954</t>
  </si>
  <si>
    <t>BBEUCPNOR60</t>
  </si>
  <si>
    <t>30530</t>
  </si>
  <si>
    <t>BBEUCPNY120</t>
  </si>
  <si>
    <t>31054</t>
  </si>
  <si>
    <t>BBEUCPNY60</t>
  </si>
  <si>
    <t>30387</t>
  </si>
  <si>
    <t>BBEUCPOR120</t>
  </si>
  <si>
    <t>30361</t>
  </si>
  <si>
    <t>BBEUCPOR60</t>
  </si>
  <si>
    <t>30655</t>
  </si>
  <si>
    <t>BBEUCPPK120</t>
  </si>
  <si>
    <t>30733</t>
  </si>
  <si>
    <t>BBEUCPPK60</t>
  </si>
  <si>
    <t>30516</t>
  </si>
  <si>
    <t>BBEUCPPR120</t>
  </si>
  <si>
    <t>30985</t>
  </si>
  <si>
    <t>BBEUCPPR60</t>
  </si>
  <si>
    <t>30452</t>
  </si>
  <si>
    <t>BBEUCPR120</t>
  </si>
  <si>
    <t>30589</t>
  </si>
  <si>
    <t>BBEUCPR60</t>
  </si>
  <si>
    <t>30906</t>
  </si>
  <si>
    <t>BBEUCPY60</t>
  </si>
  <si>
    <t>30640</t>
  </si>
  <si>
    <t>BBEUCPY120</t>
  </si>
  <si>
    <t>CRDAIAST84</t>
  </si>
  <si>
    <t>CRDAIAST42</t>
  </si>
  <si>
    <t>HYDPAQU14</t>
  </si>
  <si>
    <t>HYDPBLK14</t>
  </si>
  <si>
    <t>HYDPBL14</t>
  </si>
  <si>
    <t>HYDPBRZ14</t>
  </si>
  <si>
    <t>HYDPBRZ26</t>
  </si>
  <si>
    <t>HYDPGBRZ14</t>
  </si>
  <si>
    <t>HYDPGBRZ26</t>
  </si>
  <si>
    <t>HYDPDBL14</t>
  </si>
  <si>
    <t>HYDPGL14</t>
  </si>
  <si>
    <t>HYDPGL26</t>
  </si>
  <si>
    <t>HYDPGGL14</t>
  </si>
  <si>
    <t>HYDPGGL26</t>
  </si>
  <si>
    <t>HYDPHPK14</t>
  </si>
  <si>
    <t>HYDPLAV14</t>
  </si>
  <si>
    <t>HYDPLGR14</t>
  </si>
  <si>
    <t>HYDPLPK14</t>
  </si>
  <si>
    <t>HYDPMBL14</t>
  </si>
  <si>
    <t>HYDPMBL26</t>
  </si>
  <si>
    <t>HYDPMGBL14</t>
  </si>
  <si>
    <t>HYDPMGBL26</t>
  </si>
  <si>
    <t>HYDPMGR14</t>
  </si>
  <si>
    <t>HYDPMGR26</t>
  </si>
  <si>
    <t>HYDPMGGR14</t>
  </si>
  <si>
    <t>HYDPMGGR26</t>
  </si>
  <si>
    <t>HYDPMHPK14</t>
  </si>
  <si>
    <t>HYDPMHPK26</t>
  </si>
  <si>
    <t>HYDPMGHPK14</t>
  </si>
  <si>
    <t>HYDPMGHPK26</t>
  </si>
  <si>
    <t>HYDPMOR14</t>
  </si>
  <si>
    <t>HYDPMOR26</t>
  </si>
  <si>
    <t>HYDPMGOR14</t>
  </si>
  <si>
    <t>HYDPMGOR26</t>
  </si>
  <si>
    <t>HYDPMPK14</t>
  </si>
  <si>
    <t>HYDPMPK26</t>
  </si>
  <si>
    <t>HYDPMGPK14</t>
  </si>
  <si>
    <t>HYDPMGPK26</t>
  </si>
  <si>
    <t>HYDPMPR14</t>
  </si>
  <si>
    <t>HYDPMPR26</t>
  </si>
  <si>
    <t>HYDPMGPR14</t>
  </si>
  <si>
    <t>HYDPMGPR26</t>
  </si>
  <si>
    <t>HYDPMR14</t>
  </si>
  <si>
    <t>HYDPMR26</t>
  </si>
  <si>
    <t>HYDPMGRD14</t>
  </si>
  <si>
    <t>HYDPMGRD26</t>
  </si>
  <si>
    <t>HYDPMY14</t>
  </si>
  <si>
    <t>HYDPMY26</t>
  </si>
  <si>
    <t>HYDPMGY14</t>
  </si>
  <si>
    <t>HYDPMGY26</t>
  </si>
  <si>
    <t>HYDPNGR14</t>
  </si>
  <si>
    <t>HYDPNGR26</t>
  </si>
  <si>
    <t>HYDPNHPK14</t>
  </si>
  <si>
    <t>HYDPNHPK26</t>
  </si>
  <si>
    <t>HYDPNOR14</t>
  </si>
  <si>
    <t>HYDPNOR26</t>
  </si>
  <si>
    <t>HYDPNY14</t>
  </si>
  <si>
    <t>HYDPNY26</t>
  </si>
  <si>
    <t>HYDPOR14</t>
  </si>
  <si>
    <t>HYDPPCH14</t>
  </si>
  <si>
    <t>HYDPPK14</t>
  </si>
  <si>
    <t>HYDPPR14</t>
  </si>
  <si>
    <t>HYDPR14</t>
  </si>
  <si>
    <t>HYDPSL14</t>
  </si>
  <si>
    <t>HYDPSL26</t>
  </si>
  <si>
    <t>HYDPGSL14</t>
  </si>
  <si>
    <t>HYDPGSL26</t>
  </si>
  <si>
    <t>HYDPTBLTURGR14</t>
  </si>
  <si>
    <t>HYDPTBLTURGR26</t>
  </si>
  <si>
    <t>HYDPTGRYLAV14</t>
  </si>
  <si>
    <t>HYDPTGRYLAV26</t>
  </si>
  <si>
    <t>HYDPTPRHPP14</t>
  </si>
  <si>
    <t>HYDPTPRHPP26</t>
  </si>
  <si>
    <t>HYDPTYORBRZ14</t>
  </si>
  <si>
    <t>HYDPTYORBRZ26</t>
  </si>
  <si>
    <t>HYDPY14</t>
  </si>
  <si>
    <t>HYDMGPGL20</t>
  </si>
  <si>
    <t>HYDMGPGL40</t>
  </si>
  <si>
    <t>HYDMGPSL20</t>
  </si>
  <si>
    <t>HYDMGPSL40</t>
  </si>
  <si>
    <t>HYDMGPBL20</t>
  </si>
  <si>
    <t>HYDMGPBL40</t>
  </si>
  <si>
    <t>HYDMGPBRZ20</t>
  </si>
  <si>
    <t>HYDMGPBRZ40</t>
  </si>
  <si>
    <t>HYDMGPGBRZ20</t>
  </si>
  <si>
    <t>HYDMGPGBRZ40</t>
  </si>
  <si>
    <t>HYDMGPGGL20</t>
  </si>
  <si>
    <t>HYDMGPGGL40</t>
  </si>
  <si>
    <t>HYDMGPHPK20</t>
  </si>
  <si>
    <t>HYDMGPHPK40</t>
  </si>
  <si>
    <t>HYDMGPMBL20</t>
  </si>
  <si>
    <t>HYDMGPMBL40</t>
  </si>
  <si>
    <t>HYDMGPMGBL20</t>
  </si>
  <si>
    <t>HYDMGPMGBL40</t>
  </si>
  <si>
    <t>HYDMGPMGR20</t>
  </si>
  <si>
    <t>HYDMGPMGR40</t>
  </si>
  <si>
    <t>HYDMGPMGGR20</t>
  </si>
  <si>
    <t>HYDMGPMGGR40</t>
  </si>
  <si>
    <t>HYDMGPMHPK40</t>
  </si>
  <si>
    <t>HYDMGPMHPK20</t>
  </si>
  <si>
    <t>HYDMGPMGHPK20</t>
  </si>
  <si>
    <t>HYDMGPMGHPK40</t>
  </si>
  <si>
    <t>HYDMGPMOR40</t>
  </si>
  <si>
    <t>HYDMGPMOR20</t>
  </si>
  <si>
    <t>HYDMGPMGOR20</t>
  </si>
  <si>
    <t>HYDMGPMGOR40</t>
  </si>
  <si>
    <t>HYDMGPMPK20</t>
  </si>
  <si>
    <t>HYDMGPMPK40</t>
  </si>
  <si>
    <t>HYDMGPMGPK20</t>
  </si>
  <si>
    <t>HYDMGPMGPK40</t>
  </si>
  <si>
    <t>HYDMGPMPR20</t>
  </si>
  <si>
    <t>HYDMGPMPR40</t>
  </si>
  <si>
    <t>HYDMGPMGPR20</t>
  </si>
  <si>
    <t>HYDMGPMGPR40</t>
  </si>
  <si>
    <t>HYDMGPMR20</t>
  </si>
  <si>
    <t>HYDMGPMR40</t>
  </si>
  <si>
    <t>HYDMGPMGRD20</t>
  </si>
  <si>
    <t>HYDMGPMGRD40</t>
  </si>
  <si>
    <t>HYDMGPMY20</t>
  </si>
  <si>
    <t>HYDMGPMY40</t>
  </si>
  <si>
    <t>HYDMGPMGY20</t>
  </si>
  <si>
    <t>HYDMGPMGY40</t>
  </si>
  <si>
    <t>HYDMGPOR20</t>
  </si>
  <si>
    <t>HYDMGPOR40</t>
  </si>
  <si>
    <t>HYDMGPPK20</t>
  </si>
  <si>
    <t>HYDMGPPK40</t>
  </si>
  <si>
    <t>HYDMGPPR20</t>
  </si>
  <si>
    <t>HYDMGPPR40</t>
  </si>
  <si>
    <t>HYDMGPR20</t>
  </si>
  <si>
    <t>HYDMGPR40</t>
  </si>
  <si>
    <t>HYDMGPGSL20</t>
  </si>
  <si>
    <t>HYDMGPGSL40</t>
  </si>
  <si>
    <t>HYDMGPY40</t>
  </si>
  <si>
    <t>HYDMGPY20</t>
  </si>
  <si>
    <t>MCALCPAST100</t>
  </si>
  <si>
    <t>MCALCPRBW100</t>
  </si>
  <si>
    <t>MCALCPAST50</t>
  </si>
  <si>
    <t>MCALCPRBW50</t>
  </si>
  <si>
    <t>ANAMPBQT10PK12</t>
  </si>
  <si>
    <t>HYDCHABQT11PK12</t>
  </si>
  <si>
    <t>HYDMPURBQT11PK10</t>
  </si>
  <si>
    <t>HYDSILBQT25PK10</t>
  </si>
  <si>
    <t>MCALMXBQT13PK8</t>
  </si>
  <si>
    <t>MCALPICBLKBQT26PK4</t>
  </si>
  <si>
    <t>ANAMPBQT10PG</t>
  </si>
  <si>
    <t>HYDCHABQT11PG</t>
  </si>
  <si>
    <t>HYDMPURBQT11PG</t>
  </si>
  <si>
    <t>HYDSILBQT25PG</t>
  </si>
  <si>
    <t>MCABLKBQT26PG</t>
  </si>
  <si>
    <t>MCAPICBQT26PG</t>
  </si>
  <si>
    <t>ANAMPBQT10PG2</t>
  </si>
  <si>
    <t>HYDCHABQT11PG2</t>
  </si>
  <si>
    <t>HYDMPURBQT11PG2</t>
  </si>
  <si>
    <t>HYDSILBQT25PG2</t>
  </si>
  <si>
    <t>MCAWHBQT26PG4</t>
  </si>
  <si>
    <t>MCAWHBQT26PG</t>
  </si>
  <si>
    <t>MCABLKBQT26PG4</t>
  </si>
  <si>
    <t>MCAPICBQT26PG4</t>
  </si>
  <si>
    <t>ORLILAST20</t>
  </si>
  <si>
    <t>POMCDNAST84</t>
  </si>
  <si>
    <t>POMCDNAST42</t>
  </si>
  <si>
    <t>RUSPAQU60</t>
  </si>
  <si>
    <t>RUSPBLK60</t>
  </si>
  <si>
    <t>RUSPBL60</t>
  </si>
  <si>
    <t>RUSPBRZ120</t>
  </si>
  <si>
    <t>RUSPBRZ60</t>
  </si>
  <si>
    <t>RUSPGBRZ120</t>
  </si>
  <si>
    <t>RUSPGBRZ60</t>
  </si>
  <si>
    <t>RUSPCGLRGR120</t>
  </si>
  <si>
    <t>RUSPCGLRGR60</t>
  </si>
  <si>
    <t>RUSPCOYRGL120</t>
  </si>
  <si>
    <t>RUSPCOYRGL60</t>
  </si>
  <si>
    <t>RUSPCSLGRHPY120</t>
  </si>
  <si>
    <t>RUSPCSLGRHPY60</t>
  </si>
  <si>
    <t>RUSPCSLLAVHPBL120</t>
  </si>
  <si>
    <t>RUSPCSLLAVHPBL60</t>
  </si>
  <si>
    <t>RUSPDBL120</t>
  </si>
  <si>
    <t>RUSPDBL60</t>
  </si>
  <si>
    <t>RUSPGL60</t>
  </si>
  <si>
    <t>RUSPHPK120</t>
  </si>
  <si>
    <t>RUSPHPK60</t>
  </si>
  <si>
    <t>RUSPLAV120</t>
  </si>
  <si>
    <t>RUSPLAV60</t>
  </si>
  <si>
    <t>RUSPLGR120</t>
  </si>
  <si>
    <t>RUSPLGR60</t>
  </si>
  <si>
    <t>RUSPLPK120</t>
  </si>
  <si>
    <t>RUSPLPK60</t>
  </si>
  <si>
    <t>RUSPMBL120</t>
  </si>
  <si>
    <t>RUSPMBL60</t>
  </si>
  <si>
    <t>RUSPMGBL120</t>
  </si>
  <si>
    <t>RUSPMGBL60</t>
  </si>
  <si>
    <t>RUSPMGGL120</t>
  </si>
  <si>
    <t>RUSPMGGL60</t>
  </si>
  <si>
    <t>RUSPMGR120</t>
  </si>
  <si>
    <t>RUSPMGR60</t>
  </si>
  <si>
    <t>RUSPMGGR120</t>
  </si>
  <si>
    <t>RUSPMGGR60</t>
  </si>
  <si>
    <t>RUSPMHPK120</t>
  </si>
  <si>
    <t>RUSPMHPK60</t>
  </si>
  <si>
    <t>RUSPMGHPK120</t>
  </si>
  <si>
    <t>RUSPMGHPK60</t>
  </si>
  <si>
    <t>RUSPMOR120</t>
  </si>
  <si>
    <t>RUSPMOR60</t>
  </si>
  <si>
    <t>RUSPMGOR120</t>
  </si>
  <si>
    <t>RUSPMGOR60</t>
  </si>
  <si>
    <t>RUSPMPK120</t>
  </si>
  <si>
    <t>RUSPMPK60</t>
  </si>
  <si>
    <t>RUSPMGPK120</t>
  </si>
  <si>
    <t>RUSPMGPK60</t>
  </si>
  <si>
    <t>RUSPMPR120</t>
  </si>
  <si>
    <t>RUSPMPR60</t>
  </si>
  <si>
    <t>RUSPMGPR120</t>
  </si>
  <si>
    <t>RUSPMGPR60</t>
  </si>
  <si>
    <t>RUSPMR120</t>
  </si>
  <si>
    <t>RUSPMR60</t>
  </si>
  <si>
    <t>RUSPMGRD120</t>
  </si>
  <si>
    <t>RUSPMGRD60</t>
  </si>
  <si>
    <t>RUSPMGSL120</t>
  </si>
  <si>
    <t>RUSPMGSL60</t>
  </si>
  <si>
    <t>RUSPMY120</t>
  </si>
  <si>
    <t>RUSPMY60</t>
  </si>
  <si>
    <t>RUSPMGY120</t>
  </si>
  <si>
    <t>RUSPMGY60</t>
  </si>
  <si>
    <t>RUSPNGR120</t>
  </si>
  <si>
    <t>RUSPNGR60</t>
  </si>
  <si>
    <t>RUSPNHPK120</t>
  </si>
  <si>
    <t>RUSPNHPK60</t>
  </si>
  <si>
    <t>RUSPNOR120</t>
  </si>
  <si>
    <t>RUSPNOR60</t>
  </si>
  <si>
    <t>RUSPNY120</t>
  </si>
  <si>
    <t>RUSPNY60</t>
  </si>
  <si>
    <t>RUSPOR60</t>
  </si>
  <si>
    <t>RUSPPCH120</t>
  </si>
  <si>
    <t>RUSPPCH60</t>
  </si>
  <si>
    <t>RUSPPK60</t>
  </si>
  <si>
    <t>RUSPPR120</t>
  </si>
  <si>
    <t>RUSPPR60</t>
  </si>
  <si>
    <t>RUSPR60</t>
  </si>
  <si>
    <t>RUSPSL60</t>
  </si>
  <si>
    <t>RUSPY120</t>
  </si>
  <si>
    <t>RUSPY60</t>
  </si>
  <si>
    <t>MCALCPWPK100</t>
  </si>
  <si>
    <t>MCALCPWHPK100</t>
  </si>
  <si>
    <t>MCALCPWBL100</t>
  </si>
  <si>
    <t>MCALCPLBL100</t>
  </si>
  <si>
    <t>MCALCPWY100</t>
  </si>
  <si>
    <t>MCALCPWPR100</t>
  </si>
  <si>
    <t>MCALCPWOR100</t>
  </si>
  <si>
    <t>MCALCPWR100</t>
  </si>
  <si>
    <t>MCALCPWGR100</t>
  </si>
  <si>
    <t>MCALCPPRPK100</t>
  </si>
  <si>
    <t>MCALCPWPK50</t>
  </si>
  <si>
    <t>MCALCPWHPK50</t>
  </si>
  <si>
    <t>MCALCPWBL50</t>
  </si>
  <si>
    <t>MCALCPLBL50</t>
  </si>
  <si>
    <t>MCALCPWY50</t>
  </si>
  <si>
    <t>MCALCPWPR50</t>
  </si>
  <si>
    <t>MCALCPWOR50</t>
  </si>
  <si>
    <t>MCALCPWR50</t>
  </si>
  <si>
    <t>MCALCPWGR50</t>
  </si>
  <si>
    <t>MCALCPPRPK50</t>
  </si>
  <si>
    <t>FARM COST</t>
  </si>
  <si>
    <t>Hydrangea Bouquet - White (8 pk.)</t>
  </si>
  <si>
    <t>Hydrangea Bouquet V - White (8 pk.)</t>
  </si>
  <si>
    <t>Hydrangea Bouquets, Blue (8 pk.)</t>
  </si>
  <si>
    <t>Hydrangea Bouquet V - Painted Blue (8 pk.)</t>
  </si>
  <si>
    <t>Mini Hydrangea Bouquets, Green (8 pk.)</t>
  </si>
  <si>
    <t>Hydrangea Bouquet - Painted Pastel (8 pk.)</t>
  </si>
  <si>
    <t>Hydrangea Bouquet V - Painted Pastel (8 pk.)</t>
  </si>
  <si>
    <t>Hydrangea Bouquet - Painted Bright (8 pk.)</t>
  </si>
  <si>
    <t>Hydrangea Bouquet V - Painted Bright (8 pk.)</t>
  </si>
  <si>
    <t>Hydrangea Bouquet V - Painted Light Pink  (8 pk.)</t>
  </si>
  <si>
    <t>Hydrangea Bouquet - Painted Light Pink (8 pk.)</t>
  </si>
  <si>
    <t>Hydrangea Bouquet - Painted Yellow (8 pk.)</t>
  </si>
  <si>
    <t>Hydrangea Bouquet V - Painted Yellow (8 pk.)</t>
  </si>
  <si>
    <t>Hydrangea Bouquet - Painted Lavender (8 pk.)</t>
  </si>
  <si>
    <t>Hydrangea Bouquet V - Painted Lavender (8 pk.)</t>
  </si>
  <si>
    <t>Hydrangea Bouquet - Painted Rainbow  (8 pk.)</t>
  </si>
  <si>
    <t>Hydrangea Bouquet - Painted Rainbow (8 pk.)</t>
  </si>
  <si>
    <t>Hydrangea Bouquet - Painted Lime  (8 pk.)</t>
  </si>
  <si>
    <t>Hydrangea Bouquet V - Painted Lime (8 pk.)</t>
  </si>
  <si>
    <t>Hydrangea Bouquet - Painted Orange (8 pk.)</t>
  </si>
  <si>
    <t>Hydrangea Bouquet V - Painted Orange (8 pk.)</t>
  </si>
  <si>
    <t>Hydrangea Bouquet - Painted Red (8 pk.)</t>
  </si>
  <si>
    <t>Hydrangea Bouquet V - Painted Red (8 pk.)</t>
  </si>
  <si>
    <t>Hydrangea Bouquet - Christmas Color (8 pk.)</t>
  </si>
  <si>
    <t>Hydrangea Bouquet V - Painted Christmas Colors (8 pk.)</t>
  </si>
  <si>
    <t>Hydrangea Bouquet - Painted Fall (8 pk.)</t>
  </si>
  <si>
    <t>Hydrangea Bouquet V - Painted Fall (8 pk.)</t>
  </si>
  <si>
    <t>Hydrangea Bouquet and Petals Combo - White (8 pk.)</t>
  </si>
  <si>
    <t>Hydrangea Bouquet and Petals Combo - Painted Blue (8 pk.)</t>
  </si>
  <si>
    <t>Hydrangea Bouquet and Petals Combo V - Blue (8 pk.)</t>
  </si>
  <si>
    <t>Hydrangea Bouquet and Petals Combo V - Pastel (8 pk.)</t>
  </si>
  <si>
    <t>HYDRANGEA BOUQUET - WHITE - GREEN LILYGRASS - 8 PK.</t>
  </si>
  <si>
    <t>HYDRANGEA BOUQUET - WHITE - VARIEGATED LILYGRASS - 8 PK.</t>
  </si>
  <si>
    <t>HYDRANGEA BOUQUET - BLUE -GREEN  LILYGRASS - 8 PK.</t>
  </si>
  <si>
    <t>HYDRANGEA BOUQUET - BLUE -VARIEGATED LILYGRASS - 8 PK.</t>
  </si>
  <si>
    <t>HYDRANGEA MINI GREEN BOUQUET - GREEN LILY GRASS - 12 PK.</t>
  </si>
  <si>
    <t>HYDRANGEA MINI GREEN BOUQUET - VARIEGATED LILY GRASS - 8 PK.</t>
  </si>
  <si>
    <t>HYDRANGEA PAINTED BOUQUET - LIGHT COLORS - GREEN LILYGRASS 8 PK.</t>
  </si>
  <si>
    <t>HYDRANGEA PAINTED BOUQUET - LIGHT COLORS - VARIEGATED LILYGRASS 8 PK.</t>
  </si>
  <si>
    <t>HYDRANGEA PAINTED BOUQUET - BRIGHT COLORS - GREEN LILYGRASS - 8 PK.</t>
  </si>
  <si>
    <t>HYDRANGEA PAINTED BOUQUET - BRIGHT COLORS - VARIEGATED LILYGRASS - 8 PK.</t>
  </si>
  <si>
    <t>HYDRANGEA PAINTED BOUQUET - LIGHT PINK - VARIEGATED LILYGRASS - 8 PK.</t>
  </si>
  <si>
    <t>HYDRANGEA PAINTED BOUQUET - LIGHT PINK -  LILYGRASS - 8 PK.</t>
  </si>
  <si>
    <t>HYDRANGEA PAINTED BOUQUET - YELLOW - GREEN LILYGRASS 8 PK.</t>
  </si>
  <si>
    <t>HYDRANGEA PAINTED BOUQUET - YELLOW - VARIEGATED LILYGRASS 8 PK.</t>
  </si>
  <si>
    <t>HYDRANGEA PAINTED BOUQUET - LAVENDER - GREEN LILYGRASS 8 PK.</t>
  </si>
  <si>
    <t>HYDRANGEA PAINTED BOUQUET - LAVENDER - VARIEGATED LILYGRASS 8 PK.</t>
  </si>
  <si>
    <t>HYDRANGEA PAINTED BOUQUET - RAINBOW - GREEN LILYGRASS 8 PK.</t>
  </si>
  <si>
    <t>HYDRANGEA PAINTED BOUQUET - RAINBOW - VARIEGATED LILYGRASS 8 PK.</t>
  </si>
  <si>
    <t>HYDRANGEA PAINTED BOUQUET - LIME GREEN - GREEN LILYGRASS 8 PK.</t>
  </si>
  <si>
    <t>HYDRANGEA PAINTED BOUQUET - LIME GREEN - VARIEGATED LILYGRASS 8 PK.</t>
  </si>
  <si>
    <t>HYDRANGEA PAINTED BOUQUET - ORANGE - GREEN LILYGRASS 8 PK.</t>
  </si>
  <si>
    <t>HYDRANGEA PAINTED BOUQUET - ORANGE - VARIEGATED LILYGRASS 8 PK.</t>
  </si>
  <si>
    <t>HYDRANGEA PAINTED BOUQUET - RED - GREEN LILYGRASS 8 PK.</t>
  </si>
  <si>
    <t>HYDRANGEA PAINTED BOUQUET - RED - VARIEGATED LILYGRASS 8 PK.</t>
  </si>
  <si>
    <t>HYDRANGEA PAINTED BOUQUET - X-MAS - GREEN LILYGRASS 8 PK.</t>
  </si>
  <si>
    <t>HYDRANGEA PAINTED BOUQUET - X-MAS - VARIEGATED LILYGRASS 8 PK.</t>
  </si>
  <si>
    <t>HYDRANGEA PAINTED BOUQUET - FALL - GREEN LILYGRASS 8 PK.</t>
  </si>
  <si>
    <t>HYDRANGEA PAINTED BOUQUET - FALL - VARIEGATED LILYGRASS 8 PK.</t>
  </si>
  <si>
    <t>HYDRANGEA BOUQUET - WHITE - GREEN LILYGRASS  WITH PETALS-8 PK.</t>
  </si>
  <si>
    <t>HYDRANGEA BOUQUET - BLUE - GREEN LILYGRASS  WITH PETALS-8 PK.</t>
  </si>
  <si>
    <t>HYDRANGEA BOUQUET - BLUE - VARIEGATED LILYGRASS WITH PETALS - 8 PK.</t>
  </si>
  <si>
    <t>HYDRANGEA BOUQUET - PASTEL - VARIEGATED LILYGRASS WITH PETALS - 8 PK.</t>
  </si>
  <si>
    <t>HYDBQT3WLG8</t>
  </si>
  <si>
    <t>HYDBQT3WVLG8</t>
  </si>
  <si>
    <t>HYDBQT3BLG8</t>
  </si>
  <si>
    <t>HYDBQT3BVLG8</t>
  </si>
  <si>
    <t>HYDMGBQT5LG12</t>
  </si>
  <si>
    <t>HYDMGBQT5VLG8</t>
  </si>
  <si>
    <t>HYDBQT3PASTLG8</t>
  </si>
  <si>
    <t>HYDBQT3PASTVLG8</t>
  </si>
  <si>
    <t>HYDBQT3BRTLG8</t>
  </si>
  <si>
    <t>HYDBQT3BRTVLG8</t>
  </si>
  <si>
    <t>HYDBQT3LPVLG8</t>
  </si>
  <si>
    <t>HYDBQT3LPLG8</t>
  </si>
  <si>
    <t>HYDBQT3YWLG8</t>
  </si>
  <si>
    <t>HYDBQT3YVLG8</t>
  </si>
  <si>
    <t>HYDBQT3LAVLG8</t>
  </si>
  <si>
    <t>HYDBQT3LAVVLG8</t>
  </si>
  <si>
    <t>HYDBQT3RBWLG8</t>
  </si>
  <si>
    <t>HYDBQT3RBWVLG8</t>
  </si>
  <si>
    <t>HYDBQT3LIMELG8</t>
  </si>
  <si>
    <t>HYDBQT3LIMEVLG8</t>
  </si>
  <si>
    <t>HYDBQT3ORGLG8</t>
  </si>
  <si>
    <t>HYDBQT3ORGVLG8</t>
  </si>
  <si>
    <t>HYDBQT3RLG8</t>
  </si>
  <si>
    <t>HYDBQT3RVLG8</t>
  </si>
  <si>
    <t>HYDBQT3XMASLG8</t>
  </si>
  <si>
    <t>HYDBQT3XMASVLG8</t>
  </si>
  <si>
    <t>HYDBQT3FALLLG8</t>
  </si>
  <si>
    <t>HYDBQT3FALLVLG8</t>
  </si>
  <si>
    <t>HYDBQT3WLG8P2</t>
  </si>
  <si>
    <t>HYDBQT3BLG8P2</t>
  </si>
  <si>
    <t>HYDBQT3BVLG8P2</t>
  </si>
  <si>
    <t>HYDBQT3PASTVLG8P2</t>
  </si>
  <si>
    <t>3 Hydrangea Stems + 5 Green Lilygrass Tips</t>
  </si>
  <si>
    <t>3 Hydrangea Stems + 5 Variegated Lilygrass Tips</t>
  </si>
  <si>
    <t>5 Hydrangea Stems + 5 Green Lilygrass Tips</t>
  </si>
  <si>
    <t>5 Hydrangea Stems + 5 Variegates Lilygrass Tips</t>
  </si>
  <si>
    <t>8 Bouquets + 2 Bags of Petals</t>
  </si>
  <si>
    <t>Green</t>
  </si>
  <si>
    <t>PASTEL</t>
  </si>
  <si>
    <t>1 Pink Stem, 1 Yellow Stem, 1 Blue Stem</t>
  </si>
  <si>
    <t>1 Hot Pink Stem, 1 Purple Stem, 1 Lemon Green Stem</t>
  </si>
  <si>
    <t>PEO25THPK</t>
  </si>
  <si>
    <t>PEO25SMRD</t>
  </si>
  <si>
    <t>PEO35CLJW</t>
  </si>
  <si>
    <t>Think Pink Peonies, Grower's Choice (25 stems)</t>
  </si>
  <si>
    <t>Simply Red Peonies, Grower's Choice (25 stems)</t>
  </si>
  <si>
    <t>Classic Jewels Peonies, Grower's Choice (35 stems)</t>
  </si>
  <si>
    <t>ANASTASIA - SPIDER</t>
  </si>
  <si>
    <t>SPIDER HANGING BASKET</t>
  </si>
  <si>
    <t>HB</t>
  </si>
  <si>
    <t>QB</t>
  </si>
  <si>
    <t>CO</t>
  </si>
  <si>
    <t>41 X 11 X 6</t>
  </si>
  <si>
    <t>ANTHDV20LRAST</t>
  </si>
  <si>
    <t>ANTHDV40SMAST</t>
  </si>
  <si>
    <t>ANTHDV30MDRED</t>
  </si>
  <si>
    <t>ANTHDV30MDAST</t>
  </si>
  <si>
    <t>ANTHDV20LRRED</t>
  </si>
  <si>
    <t>ANTHDV40SMRED</t>
  </si>
  <si>
    <t>20 Large Assorted</t>
  </si>
  <si>
    <t>40 Small Assorted</t>
  </si>
  <si>
    <t>30 Medium Red</t>
  </si>
  <si>
    <t>30 Medium Assorted</t>
  </si>
  <si>
    <t>20 Large Red</t>
  </si>
  <si>
    <t>40 Small Red</t>
  </si>
  <si>
    <t>406351032491</t>
  </si>
  <si>
    <t>406351035690</t>
  </si>
  <si>
    <t>406351033696</t>
  </si>
  <si>
    <t>406351013896</t>
  </si>
  <si>
    <t>406351031791</t>
  </si>
  <si>
    <t>406351034594</t>
  </si>
  <si>
    <t>ANTHURIUMS</t>
  </si>
  <si>
    <t>LARGE</t>
  </si>
  <si>
    <t>MEDIUM</t>
  </si>
  <si>
    <t>8 red, 5 green,3 pink,4 novelty</t>
  </si>
  <si>
    <t>15 red, 8 green, 8 pink, 3 white, 6 novelty</t>
  </si>
  <si>
    <t>10 red, 6 green, 4 pink, 4 white, 6 novelty</t>
  </si>
  <si>
    <t>Anthuriums Assorted, Large 20 Stems</t>
  </si>
  <si>
    <t>Anthuriums Assorted, Small 40 Stems</t>
  </si>
  <si>
    <t>Anthuriums Red, Medium 30 Stems</t>
  </si>
  <si>
    <t>Anthuriums Assorted, Medium 30 Stems</t>
  </si>
  <si>
    <t>Anthuriums Red, Large 20 Stems</t>
  </si>
  <si>
    <t>Anthuriums Red, Small 40 Stems</t>
  </si>
  <si>
    <t>44 x 10 x 4</t>
  </si>
  <si>
    <t>Carnations - Novelties - 200 Stems </t>
  </si>
  <si>
    <t>5 Stem Mini Hydrangea Bouquets ( 8 pk.)</t>
  </si>
  <si>
    <t>WREATH</t>
  </si>
  <si>
    <t>TABLE TOP TREE</t>
  </si>
  <si>
    <t>40 - 60 CM</t>
  </si>
  <si>
    <t>50 - 60 CM</t>
  </si>
  <si>
    <t>55 - 60 CM</t>
  </si>
  <si>
    <t>7 in</t>
  </si>
  <si>
    <t>8 in</t>
  </si>
  <si>
    <t>BICOLOR WHITE - PINK</t>
  </si>
  <si>
    <t>BICOLOR YELLOW - RED</t>
  </si>
  <si>
    <t>BICOLOR WHITE - RED</t>
  </si>
  <si>
    <t>BLACK - PINK</t>
  </si>
  <si>
    <t>BLACK - WHITE</t>
  </si>
  <si>
    <t>BLACK - YELLOW</t>
  </si>
  <si>
    <t>BLUE - WHITE</t>
  </si>
  <si>
    <t>ASSORTED - FALL</t>
  </si>
  <si>
    <t>HOLIDAY COLORS</t>
  </si>
  <si>
    <t>PEACH - BROWN</t>
  </si>
  <si>
    <t>RED - PINK</t>
  </si>
  <si>
    <t>RED - COLOR</t>
  </si>
  <si>
    <t>RED - WHITE - PINK</t>
  </si>
  <si>
    <t>RED - YELLOW</t>
  </si>
  <si>
    <t>TURQUOISE</t>
  </si>
  <si>
    <t>White - Pink</t>
  </si>
  <si>
    <t>White - Blue</t>
  </si>
  <si>
    <t>White - Green</t>
  </si>
  <si>
    <t>White - Light Blue</t>
  </si>
  <si>
    <t>White - Orange</t>
  </si>
  <si>
    <t>White - Purple</t>
  </si>
  <si>
    <t>White - Red</t>
  </si>
  <si>
    <t>White - Yellow</t>
  </si>
  <si>
    <t>WHITE - BLACK</t>
  </si>
  <si>
    <t>WHITE - BROWN</t>
  </si>
  <si>
    <t>WHITE - GOLD</t>
  </si>
  <si>
    <t>WHITE - IRISDECENSE</t>
  </si>
  <si>
    <t>WHITE - LIGHT BLUE</t>
  </si>
  <si>
    <t>WHITE - LILA</t>
  </si>
  <si>
    <t>WHITE - PINK</t>
  </si>
  <si>
    <t>WHITE - PURPLE</t>
  </si>
  <si>
    <t>WHITE - SILVER</t>
  </si>
  <si>
    <t>YELLOW - PURPLE</t>
  </si>
  <si>
    <t>YELLOW - BLUE</t>
  </si>
  <si>
    <t>YELLOW - BROWN</t>
  </si>
  <si>
    <t>PRESENTATION</t>
  </si>
  <si>
    <t>PROCESS</t>
  </si>
  <si>
    <t>1ST DESCRIPTION/SKU</t>
  </si>
  <si>
    <t>STANDARD</t>
  </si>
  <si>
    <t>VARIETY</t>
  </si>
  <si>
    <t>SUGGESTED ONLINE PRICE</t>
  </si>
  <si>
    <t>NATURAL</t>
  </si>
  <si>
    <t>DISBUDS</t>
  </si>
  <si>
    <t>PAINTED</t>
  </si>
  <si>
    <t>FOOTBALL MUMS</t>
  </si>
  <si>
    <t>60 CM</t>
  </si>
  <si>
    <t>TRITONE GREEN - YELLOW - ORANGE</t>
  </si>
  <si>
    <t>TRITON LAVANDER - HOT PINK - TURQUOISE</t>
  </si>
  <si>
    <t>TRITONE PURPLE - SKY BLUE - YELLOW</t>
  </si>
  <si>
    <t>TRITONE YELLOW - ORANGE - BLACK</t>
  </si>
  <si>
    <t>SMALL</t>
  </si>
  <si>
    <t>ASIATIC</t>
  </si>
  <si>
    <t>HANGING PLANTS</t>
  </si>
  <si>
    <t>POT PLANTS</t>
  </si>
  <si>
    <t>4 IN</t>
  </si>
  <si>
    <t>EUCALYPTUS</t>
  </si>
  <si>
    <t>RAINBOW CHAMELEON</t>
  </si>
  <si>
    <t>WHITE - LAVENDER</t>
  </si>
  <si>
    <t>WHITE - LIGHT PINK</t>
  </si>
  <si>
    <t>OPEN CUT</t>
  </si>
  <si>
    <t>10 STEMS</t>
  </si>
  <si>
    <t>9</t>
  </si>
  <si>
    <t>11</t>
  </si>
  <si>
    <t>PAINTED GLITTER</t>
  </si>
  <si>
    <t>MINI GREEN</t>
  </si>
  <si>
    <t>COCCULUS</t>
  </si>
  <si>
    <t>LILY GRASS</t>
  </si>
  <si>
    <t>PITTOSPORUM</t>
  </si>
  <si>
    <t>ISRAELI RUSCUS</t>
  </si>
  <si>
    <t>FLAX</t>
  </si>
  <si>
    <t>COMBO GREENS</t>
  </si>
  <si>
    <t>MIXBQT</t>
  </si>
  <si>
    <t>GYPSOPHILIA</t>
  </si>
  <si>
    <t>ORIENTAL</t>
  </si>
  <si>
    <t>VARIEGATED</t>
  </si>
  <si>
    <t>SANDRA BERNHARDT</t>
  </si>
  <si>
    <t>HYDRANGEA PETALS</t>
  </si>
  <si>
    <t>ROSE PETALS</t>
  </si>
  <si>
    <t>CHRISTMAS</t>
  </si>
  <si>
    <t>FOOD</t>
  </si>
  <si>
    <t>CRABS</t>
  </si>
  <si>
    <t>TINTED</t>
  </si>
  <si>
    <t>GLITTER</t>
  </si>
  <si>
    <t>HIGH AND YELLOW</t>
  </si>
  <si>
    <t>HIGH AND MAGIC</t>
  </si>
  <si>
    <t>TWLIGHT</t>
  </si>
  <si>
    <t>HIGH AND MORA</t>
  </si>
  <si>
    <t>TROPICAL AMAZONE</t>
  </si>
  <si>
    <t>VODOO</t>
  </si>
  <si>
    <t>HIGH AND ORANGE</t>
  </si>
  <si>
    <t>DEJAVU</t>
  </si>
  <si>
    <t>CRÈME DE LA CRÈME</t>
  </si>
  <si>
    <t>TENERIFE</t>
  </si>
  <si>
    <t>SENORITA</t>
  </si>
  <si>
    <t>BLUSHING AKITO</t>
  </si>
  <si>
    <t>CUBANA</t>
  </si>
  <si>
    <t>SWETNESS</t>
  </si>
  <si>
    <t>GARDEN</t>
  </si>
  <si>
    <t>CB</t>
  </si>
  <si>
    <t>APHRODITE</t>
  </si>
  <si>
    <t>BARONESSE</t>
  </si>
  <si>
    <t>WHITE CLOUD</t>
  </si>
  <si>
    <t>YVES PIAGET</t>
  </si>
  <si>
    <t>VITALITY</t>
  </si>
  <si>
    <t>PINK PIANO</t>
  </si>
  <si>
    <t>ALABASTER</t>
  </si>
  <si>
    <t>MARIATHERESIA</t>
  </si>
  <si>
    <t>MYTHOS</t>
  </si>
  <si>
    <t>ROMANTIC</t>
  </si>
  <si>
    <t>PINK O'HARA</t>
  </si>
  <si>
    <t>SUNSET</t>
  </si>
  <si>
    <t>CARA LUNA</t>
  </si>
  <si>
    <t>MONSTER</t>
  </si>
  <si>
    <t>CATALINA</t>
  </si>
  <si>
    <t>MAYRA</t>
  </si>
  <si>
    <t>COMBO ROSE &amp; SPRAY ROSE</t>
  </si>
  <si>
    <t>COMBO MINICALLA &amp; LILIES</t>
  </si>
  <si>
    <t>COMBO ORIENTAL &amp; ASIATIC LILIES</t>
  </si>
  <si>
    <t>16 x 12 x 8</t>
  </si>
  <si>
    <t>18 x 12 x 9</t>
  </si>
  <si>
    <t>CDN</t>
  </si>
  <si>
    <t>DAISY</t>
  </si>
  <si>
    <t>POMPON</t>
  </si>
  <si>
    <t>CALLA</t>
  </si>
  <si>
    <t>BOX</t>
  </si>
  <si>
    <t>BAGS</t>
  </si>
  <si>
    <t>COMBO ROSES &amp; ROSE PETALS</t>
  </si>
  <si>
    <t>COMBO HYDRANGEA &amp; PETALS</t>
  </si>
  <si>
    <t>28 X 7 X 7</t>
  </si>
  <si>
    <t>20 STEMS PER BUNCH</t>
  </si>
  <si>
    <t>GYPSO PERFECTA / MILLON STAR</t>
  </si>
  <si>
    <t>USA - PLANTMARKETING</t>
  </si>
  <si>
    <t>USA - BULLIS</t>
  </si>
  <si>
    <t>USA - DELAFLOR</t>
  </si>
  <si>
    <t>USA - DELRAY</t>
  </si>
  <si>
    <t>USA - DV</t>
  </si>
  <si>
    <t>USA - FRESH BLOOMS</t>
  </si>
  <si>
    <t>USA - GREEN CIRCLE</t>
  </si>
  <si>
    <t>USA - SUTTON</t>
  </si>
  <si>
    <t>USA - WORCESTER</t>
  </si>
  <si>
    <t>COMBO WEDDING</t>
  </si>
  <si>
    <t>HYDRAGEAS - NATURAL LAVENDER - 26 STEMS  </t>
  </si>
  <si>
    <t>6.1 in</t>
  </si>
  <si>
    <t>Dahlias , Assorted, 25 stems</t>
  </si>
  <si>
    <t>DAHLIAS</t>
  </si>
  <si>
    <t>5 stems per bunch</t>
  </si>
  <si>
    <t>Pink,Orange,Burgundy,white,red,yellow</t>
  </si>
  <si>
    <t>7 to 12 cm</t>
  </si>
  <si>
    <t>40 x 8 x 8</t>
  </si>
  <si>
    <t>DAHDV25AST</t>
  </si>
  <si>
    <t>capuchon</t>
  </si>
  <si>
    <t>comida</t>
  </si>
  <si>
    <t>filler</t>
  </si>
  <si>
    <t># fillers</t>
  </si>
  <si>
    <t>material empaque</t>
  </si>
  <si>
    <t>PERFORADO</t>
  </si>
  <si>
    <t>10 GR</t>
  </si>
  <si>
    <t>BAG</t>
  </si>
  <si>
    <t>50x49x12</t>
  </si>
  <si>
    <t>40x40x12</t>
  </si>
  <si>
    <t>SAMS PG</t>
  </si>
  <si>
    <t>greens</t>
  </si>
  <si>
    <t># greens</t>
  </si>
  <si>
    <t>GYPSO</t>
  </si>
  <si>
    <t xml:space="preserve">Purple &amp; Pink Splash Bouquet </t>
  </si>
  <si>
    <t>esto calcular bien el precio con tito</t>
  </si>
  <si>
    <t>Bahamas Stone Crabs Colossal 10 lb.</t>
  </si>
  <si>
    <t>Florida Stone Crabs Large 5 lb.</t>
  </si>
  <si>
    <t>Florida Stone Crabs Jumbo 10 lb.</t>
  </si>
  <si>
    <t>Florida Stone Crabs Jumbo 5 lb.</t>
  </si>
  <si>
    <t>Romantic Stone Crab Dinner Medium 5 lb.</t>
  </si>
  <si>
    <t>Romantic Stone Crab Dinner Large 5 lb.</t>
  </si>
  <si>
    <t>Romantic Stone Crab Dinner Colossal 5 lb.</t>
  </si>
  <si>
    <t>Romantic Stone Crab Dinner Jumbo 5 lb.</t>
  </si>
  <si>
    <t>Romantic Stone Crab Dinner Super Colossal 5 lb.</t>
  </si>
  <si>
    <t>Florida Stone Crabs Key Lime Pie Large 10 lb.</t>
  </si>
  <si>
    <t>Florida Stone Crabs Key Lime Pie Medium 5 lb.</t>
  </si>
  <si>
    <t>Florida Stone Crabs Key Lime Pie Large 5 lb.</t>
  </si>
  <si>
    <t>Florida Stone Crabs Key Lime Pie Jumbo 5 lb.</t>
  </si>
  <si>
    <t>Bahamas Stone Crabs Key Lime Pie Colossal 5 lb.</t>
  </si>
  <si>
    <t>Stone Crab Dinner Party Medium 10 lb.</t>
  </si>
  <si>
    <t>Stone Crab Dinner Party Large 10 lb.</t>
  </si>
  <si>
    <t>Florida Stone Crabs Medium 10 lb.</t>
  </si>
  <si>
    <t>Florida Stone Crabs Medium 5 lb.</t>
  </si>
  <si>
    <t>Bahamas Stone Crabs Super Colossal 5 lb.</t>
  </si>
  <si>
    <t>Florida Stone Crabs Large 10 lb.</t>
  </si>
  <si>
    <t>Bahamas Stone Crabs Super Colossal 10 lb.</t>
  </si>
  <si>
    <t>Bahamas Stone Crabs Colossal 5 lb.</t>
  </si>
  <si>
    <t>Bahamas Stone Crabs Key Lime Pie Super Colossal 5 lb.</t>
  </si>
  <si>
    <t>Bahamas Stone Crabs Key Lime Pie Colossal 10 lb.</t>
  </si>
  <si>
    <t>Stone Crab Dinner Party Colossal 10 lb.</t>
  </si>
  <si>
    <t>Florida Stone Crabs Key Lime Pie Jumbo 10 lb.</t>
  </si>
  <si>
    <t>Stone Crab Dinner Party Super Colossal 10 lb.</t>
  </si>
  <si>
    <t>Stone Crab Dinner Party Jumbo 10 lb.</t>
  </si>
  <si>
    <t>BOUGHS OF JOY SWAG HOLIDAY DECORATION - 5 PK.</t>
  </si>
  <si>
    <t>la foto estaba equivocada</t>
  </si>
  <si>
    <t>10 STEMS MINI CALLAS PER BUNCH, 10 STEMS  L.A. LILIES PER BUNCH</t>
  </si>
  <si>
    <t>10 STEMS MINI CALLAS PER BUNCH, 10 STEMS  ORIENTAL LILIES PER BUNCH</t>
  </si>
  <si>
    <t>3 BUNCHES 25 STEMS ROSE WHITE + 3 BUNCHES 10 STEMS SPRAY ROSE LIGHT PINK</t>
  </si>
  <si>
    <t>3 BUNCHES 25 STEMS ROSE WHITE + 3 BUNCHES 10 STEMS SPRAY ROSE ASSORTED</t>
  </si>
  <si>
    <t>3 BUNCHES 25 STEMS ROSE WHITE + 3 BUNCHES 10 STEMS SPRAY ROSE BICOLOR</t>
  </si>
  <si>
    <t>3 BUNCHES 25 STEMS ROSE WHITE + 3 BUNCHES 10 STEMS SPRAY ROSE GREEN</t>
  </si>
  <si>
    <t>3 BUNCHES 25 TALLOS ROSE WHITE + 3 BUNCHES 10 STEMS SPRAY ROSE ORANGE</t>
  </si>
  <si>
    <t>3 BUNCHES 25 STEMS ROSE WHITE + 3 BUNCHES 10 STEMS SPRAY ROSE PEACH</t>
  </si>
  <si>
    <t>3 BUNCHES 25 STEMS ROSE WHITE + 3 BUNCHES 10 STEMS SPRAY ROSE RED</t>
  </si>
  <si>
    <t>3 BUNCHES 25 STEMS ROSE WHITE + 3 BUNCHES 10 STEMS SPRAY ROSE YELLOW</t>
  </si>
  <si>
    <t>75 HOT PINK ROSE AND 2 BAGS PETAL</t>
  </si>
  <si>
    <t>50 HOT PINK ROSES, 25 WHITE ROSES AND 2 BAGS PETALS HOT PINK AND WHITE  </t>
  </si>
  <si>
    <t>75 LAVENDER ROSE AND 2 BAGS PETAL</t>
  </si>
  <si>
    <t>50 ROSES LAVANDER, 25 ROSE WHITE 2 BAGS PETALS LAVENDER AND WHITE</t>
  </si>
  <si>
    <t xml:space="preserve">75 LIGHT PINK ROSE AND 2 BAGS PETAL </t>
  </si>
  <si>
    <t>75 ORANGE ROSE AND 2 BAGS PETAL</t>
  </si>
  <si>
    <t xml:space="preserve">75 RED ROSE AND 2 BAGS PETAL </t>
  </si>
  <si>
    <t>50 RED ROSES, 25 WHITE ROSES AND 2 BAGS PETAL RED AND WHITE  </t>
  </si>
  <si>
    <t>75 WHITE ROSE AND  2 BAGS PETAL</t>
  </si>
  <si>
    <t xml:space="preserve">75 YELLOW ROSE AND 2 BAGS PETAL </t>
  </si>
  <si>
    <t>BQT GREEN, RED, WHITE</t>
  </si>
  <si>
    <t>BQT YELLOW, ORANGE, PURPLE</t>
  </si>
  <si>
    <t>BLUE HYDRANGEA PETALS - 16 PK.  </t>
  </si>
  <si>
    <t>MARGIN INBLOOM</t>
  </si>
  <si>
    <t>50 CM</t>
  </si>
  <si>
    <t>FTSYAS6060 </t>
  </si>
  <si>
    <t>MINI CALLA LILY - ASSORTED 40CM - 60 STEMS  </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</si>
</sst>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164" formatCode="&quot;$&quot;#,##0.00;[Red]\-&quot;$&quot;#,##0.00"/>
    <numFmt numFmtId="165" formatCode="_-&quot;$&quot;* #,##0.00_-;\-&quot;$&quot;* #,##0.00_-;_-&quot;$&quot;* &quot;-&quot;??_-;_-@_-"/>
    <numFmt numFmtId="166" formatCode="&quot;$&quot;\ #,##0.00_);[Red]\(&quot;$&quot;\ #,##0.00\)"/>
    <numFmt numFmtId="167" formatCode="_(&quot;$&quot;\ * #,##0.00_);_(&quot;$&quot;\ * \(#,##0.00\);_(&quot;$&quot;\ * &quot;-&quot;??_);_(@_)"/>
    <numFmt numFmtId="168" formatCode="_(* #,##0.00_);_(* \(#,##0.00\);_(* &quot;-&quot;??_);_(@_)"/>
    <numFmt numFmtId="169" formatCode="&quot;$&quot;#,##0.00_);[Red]\(&quot;$&quot;#,##0.00\)"/>
    <numFmt numFmtId="170" formatCode="_(&quot;$&quot;* #,##0.00_);_(&quot;$&quot;* \(#,##0.00\);_(&quot;$&quot;* &quot;-&quot;??_);_(@_)"/>
    <numFmt numFmtId="171" formatCode="_ &quot;$&quot;\ * #,##0.00_ ;_ &quot;$&quot;\ * \-#,##0.00_ ;_ &quot;$&quot;\ * &quot;-&quot;??_ ;_ @_ "/>
    <numFmt numFmtId="172" formatCode="0000000000000"/>
    <numFmt numFmtId="173" formatCode="&quot;$&quot;#,##0.00;[Red]&quot;$&quot;#,##0.00"/>
    <numFmt numFmtId="174" formatCode="0.0"/>
    <numFmt numFmtId="175" formatCode="&quot;$&quot;#,##0.00"/>
    <numFmt numFmtId="176" formatCode="0.000"/>
    <numFmt numFmtId="177" formatCode="0.0%"/>
  </numFmts>
  <fonts count="72" x14ac:knownFonts="1">
    <font>
      <sz val="11"/>
      <color theme="1"/>
      <name val="Calibri"/>
      <family val="2"/>
      <scheme val="minor"/>
    </font>
    <font>
      <sz val="10"/>
      <name val="Arial"/>
      <family val="2"/>
    </font>
    <font>
      <u/>
      <sz val="10"/>
      <color indexed="12"/>
      <name val="Arial"/>
      <family val="2"/>
    </font>
    <font>
      <sz val="10"/>
      <name val="Helv"/>
    </font>
    <font>
      <b/>
      <sz val="10"/>
      <name val="Century Gothic"/>
      <family val="2"/>
    </font>
    <font>
      <b/>
      <sz val="11"/>
      <name val="Century Gothic"/>
      <family val="2"/>
    </font>
    <font>
      <sz val="10"/>
      <name val="Century Gothic"/>
      <family val="2"/>
    </font>
    <font>
      <sz val="10"/>
      <color indexed="8"/>
      <name val="Arial"/>
      <family val="2"/>
    </font>
    <font>
      <b/>
      <sz val="8"/>
      <color indexed="81"/>
      <name val="Tahoma"/>
      <family val="2"/>
    </font>
    <font>
      <sz val="8"/>
      <color indexed="81"/>
      <name val="Tahoma"/>
      <family val="2"/>
    </font>
    <font>
      <b/>
      <sz val="8"/>
      <name val="Arial"/>
      <family val="2"/>
    </font>
    <font>
      <sz val="10"/>
      <color indexed="10"/>
      <name val="Century Gothic"/>
      <family val="2"/>
    </font>
    <font>
      <b/>
      <sz val="10"/>
      <color indexed="10"/>
      <name val="Arial"/>
      <family val="2"/>
    </font>
    <font>
      <b/>
      <sz val="10"/>
      <name val="Arial"/>
      <family val="2"/>
    </font>
    <font>
      <sz val="10"/>
      <name val="Arial"/>
      <family val="2"/>
    </font>
    <font>
      <sz val="11"/>
      <color indexed="10"/>
      <name val="Calibri"/>
      <family val="2"/>
    </font>
    <font>
      <sz val="10"/>
      <name val="Arial"/>
      <family val="2"/>
    </font>
    <font>
      <sz val="8"/>
      <name val="Arial"/>
      <family val="2"/>
    </font>
    <font>
      <b/>
      <sz val="9"/>
      <color indexed="81"/>
      <name val="Tahoma"/>
      <family val="2"/>
    </font>
    <font>
      <sz val="9"/>
      <color indexed="81"/>
      <name val="Tahoma"/>
      <family val="2"/>
    </font>
    <font>
      <sz val="10"/>
      <name val="Arial"/>
      <family val="2"/>
    </font>
    <font>
      <sz val="9"/>
      <color indexed="8"/>
      <name val="Comic Sans MS"/>
      <family val="4"/>
    </font>
    <font>
      <sz val="9"/>
      <name val="Comic Sans MS"/>
      <family val="4"/>
    </font>
    <font>
      <sz val="20"/>
      <color indexed="81"/>
      <name val="Tahoma"/>
      <family val="2"/>
    </font>
    <font>
      <sz val="11"/>
      <name val="Century Gothic"/>
      <family val="2"/>
    </font>
    <font>
      <sz val="11"/>
      <color theme="1"/>
      <name val="Calibri"/>
      <family val="2"/>
      <scheme val="minor"/>
    </font>
    <font>
      <b/>
      <sz val="11"/>
      <color theme="1"/>
      <name val="Calibri"/>
      <family val="2"/>
      <scheme val="minor"/>
    </font>
    <font>
      <sz val="10"/>
      <color theme="1"/>
      <name val="Century Gothic"/>
      <family val="2"/>
    </font>
    <font>
      <sz val="11"/>
      <color theme="1"/>
      <name val="Century Gothic"/>
      <family val="2"/>
    </font>
    <font>
      <b/>
      <sz val="9"/>
      <color rgb="FFFF0000"/>
      <name val="Century Gothic"/>
      <family val="2"/>
    </font>
    <font>
      <b/>
      <sz val="11"/>
      <name val="Calibri"/>
      <family val="2"/>
      <scheme val="minor"/>
    </font>
    <font>
      <b/>
      <sz val="16"/>
      <name val="Calibri"/>
      <family val="2"/>
      <scheme val="minor"/>
    </font>
    <font>
      <b/>
      <sz val="14"/>
      <color theme="1"/>
      <name val="Calibri"/>
      <family val="2"/>
      <scheme val="minor"/>
    </font>
    <font>
      <b/>
      <sz val="12"/>
      <color rgb="FFFF0000"/>
      <name val="Calibri"/>
      <family val="2"/>
      <scheme val="minor"/>
    </font>
    <font>
      <b/>
      <sz val="20"/>
      <color theme="1"/>
      <name val="Calibri"/>
      <family val="2"/>
      <scheme val="minor"/>
    </font>
    <font>
      <b/>
      <sz val="11"/>
      <color rgb="FFFF0000"/>
      <name val="Calibri"/>
      <family val="2"/>
      <scheme val="minor"/>
    </font>
    <font>
      <b/>
      <sz val="9"/>
      <name val="Calibri"/>
      <family val="2"/>
      <scheme val="minor"/>
    </font>
    <font>
      <sz val="9"/>
      <color theme="1"/>
      <name val="Calibri"/>
      <family val="2"/>
      <scheme val="minor"/>
    </font>
    <font>
      <b/>
      <sz val="9"/>
      <color rgb="FFFF0000"/>
      <name val="Calibri"/>
      <family val="2"/>
      <scheme val="minor"/>
    </font>
    <font>
      <sz val="20"/>
      <name val="Calibri"/>
      <family val="2"/>
      <scheme val="minor"/>
    </font>
    <font>
      <sz val="11"/>
      <name val="Calibri"/>
      <family val="2"/>
      <scheme val="minor"/>
    </font>
    <font>
      <sz val="9"/>
      <color theme="1"/>
      <name val="Comic Sans MS"/>
      <family val="4"/>
    </font>
    <font>
      <b/>
      <sz val="16"/>
      <color theme="1"/>
      <name val="Calibri"/>
      <family val="2"/>
      <scheme val="minor"/>
    </font>
    <font>
      <b/>
      <sz val="18"/>
      <color theme="1"/>
      <name val="Calibri"/>
      <family val="2"/>
      <scheme val="minor"/>
    </font>
    <font>
      <b/>
      <sz val="18"/>
      <name val="Calibri"/>
      <family val="2"/>
      <scheme val="minor"/>
    </font>
    <font>
      <b/>
      <sz val="11"/>
      <color rgb="FFFF0000"/>
      <name val="Century Gothic"/>
      <family val="2"/>
    </font>
    <font>
      <b/>
      <sz val="11"/>
      <color theme="1"/>
      <name val="Century Gothic"/>
      <family val="2"/>
    </font>
    <font>
      <b/>
      <sz val="12"/>
      <color theme="1"/>
      <name val="Century Gothic"/>
      <family val="2"/>
    </font>
    <font>
      <sz val="12"/>
      <color theme="1"/>
      <name val="Century Gothic"/>
      <family val="2"/>
    </font>
    <font>
      <b/>
      <sz val="10"/>
      <color theme="1"/>
      <name val="Century Gothic"/>
      <family val="2"/>
    </font>
    <font>
      <b/>
      <u/>
      <sz val="10"/>
      <color theme="1"/>
      <name val="Century Gothic"/>
      <family val="2"/>
    </font>
    <font>
      <b/>
      <sz val="22"/>
      <color theme="1"/>
      <name val="Calibri"/>
      <family val="2"/>
      <scheme val="minor"/>
    </font>
    <font>
      <sz val="20"/>
      <color theme="1"/>
      <name val="Calibri"/>
      <family val="2"/>
      <scheme val="minor"/>
    </font>
    <font>
      <b/>
      <sz val="8"/>
      <name val="Century Gothic"/>
      <family val="2"/>
    </font>
    <font>
      <b/>
      <sz val="8"/>
      <color rgb="FFFF0000"/>
      <name val="Century Gothic"/>
      <family val="2"/>
    </font>
    <font>
      <b/>
      <sz val="8"/>
      <color theme="1"/>
      <name val="Century Gothic"/>
      <family val="2"/>
    </font>
    <font>
      <sz val="8"/>
      <color theme="1"/>
      <name val="Century Gothic"/>
      <family val="2"/>
    </font>
    <font>
      <sz val="8"/>
      <name val="Century Gothic"/>
      <family val="2"/>
    </font>
    <font>
      <sz val="8"/>
      <color rgb="FFFF0000"/>
      <name val="Century Gothic"/>
      <family val="2"/>
    </font>
    <font>
      <b/>
      <sz val="11"/>
      <color indexed="10"/>
      <name val="Century Gothic"/>
      <family val="2"/>
    </font>
    <font>
      <b/>
      <sz val="11"/>
      <color theme="0"/>
      <name val="Century Gothic"/>
      <family val="2"/>
    </font>
    <font>
      <u/>
      <sz val="11"/>
      <color theme="11"/>
      <name val="Calibri"/>
      <family val="2"/>
      <scheme val="minor"/>
    </font>
    <font>
      <sz val="12"/>
      <color theme="1"/>
      <name val="Calibri"/>
      <family val="2"/>
      <scheme val="minor"/>
    </font>
    <font>
      <b/>
      <sz val="12"/>
      <name val="Calibri"/>
      <family val="2"/>
    </font>
    <font>
      <b/>
      <sz val="11"/>
      <name val="Calibri"/>
      <family val="2"/>
    </font>
    <font>
      <sz val="11"/>
      <name val="Calibri"/>
      <family val="2"/>
    </font>
    <font>
      <sz val="11"/>
      <color theme="1"/>
      <name val="Calibri"/>
      <family val="2"/>
    </font>
    <font>
      <sz val="11"/>
      <color rgb="FF222222"/>
      <name val="Calibri"/>
      <family val="2"/>
    </font>
    <font>
      <sz val="11"/>
      <color rgb="FFFF0000"/>
      <name val="Calibri"/>
      <family val="2"/>
    </font>
    <font>
      <sz val="11"/>
      <color rgb="FF000000"/>
      <name val="Calibri"/>
      <family val="2"/>
    </font>
    <font>
      <sz val="12"/>
      <name val="Calibri"/>
      <family val="2"/>
      <scheme val="minor"/>
    </font>
    <font>
      <b/>
      <sz val="11"/>
      <color rgb="FFFF0000"/>
      <name val="Calibri"/>
      <family val="2"/>
    </font>
  </fonts>
  <fills count="26">
    <fill>
      <patternFill patternType="none"/>
    </fill>
    <fill>
      <patternFill patternType="gray125"/>
    </fill>
    <fill>
      <patternFill patternType="solid">
        <fgColor indexed="51"/>
        <bgColor indexed="64"/>
      </patternFill>
    </fill>
    <fill>
      <patternFill patternType="solid">
        <fgColor theme="0" tint="-0.14999847407452621"/>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theme="0"/>
        <bgColor indexed="64"/>
      </patternFill>
    </fill>
    <fill>
      <patternFill patternType="solid">
        <fgColor rgb="FFFF99CC"/>
        <bgColor indexed="64"/>
      </patternFill>
    </fill>
    <fill>
      <patternFill patternType="solid">
        <fgColor rgb="FFFF0000"/>
        <bgColor indexed="64"/>
      </patternFill>
    </fill>
    <fill>
      <patternFill patternType="solid">
        <fgColor theme="9" tint="0.39997558519241921"/>
        <bgColor indexed="64"/>
      </patternFill>
    </fill>
    <fill>
      <patternFill patternType="solid">
        <fgColor rgb="FF3366FF"/>
        <bgColor indexed="64"/>
      </patternFill>
    </fill>
    <fill>
      <patternFill patternType="solid">
        <fgColor rgb="FF00FF00"/>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F0066"/>
        <bgColor indexed="64"/>
      </patternFill>
    </fill>
    <fill>
      <patternFill patternType="solid">
        <fgColor theme="0" tint="-0.34998626667073579"/>
        <bgColor indexed="64"/>
      </patternFill>
    </fill>
    <fill>
      <patternFill patternType="solid">
        <fgColor theme="8" tint="0.39997558519241921"/>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rgb="FF00B0F0"/>
        <bgColor indexed="64"/>
      </patternFill>
    </fill>
    <fill>
      <patternFill patternType="solid">
        <fgColor theme="5" tint="0.59999389629810485"/>
        <bgColor indexed="64"/>
      </patternFill>
    </fill>
    <fill>
      <patternFill patternType="solid">
        <fgColor theme="2" tint="-0.249977111117893"/>
        <bgColor indexed="64"/>
      </patternFill>
    </fill>
  </fills>
  <borders count="33">
    <border>
      <left/>
      <right/>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thin">
        <color auto="1"/>
      </top>
      <bottom style="thin">
        <color auto="1"/>
      </bottom>
      <diagonal/>
    </border>
    <border>
      <left/>
      <right style="thin">
        <color auto="1"/>
      </right>
      <top style="thin">
        <color auto="1"/>
      </top>
      <bottom style="thin">
        <color auto="1"/>
      </bottom>
      <diagonal/>
    </border>
    <border>
      <left style="thin">
        <color auto="1"/>
      </left>
      <right style="double">
        <color auto="1"/>
      </right>
      <top style="double">
        <color auto="1"/>
      </top>
      <bottom style="thin">
        <color auto="1"/>
      </bottom>
      <diagonal/>
    </border>
    <border>
      <left style="medium">
        <color auto="1"/>
      </left>
      <right style="thin">
        <color auto="1"/>
      </right>
      <top style="medium">
        <color auto="1"/>
      </top>
      <bottom style="thin">
        <color auto="1"/>
      </bottom>
      <diagonal/>
    </border>
    <border>
      <left/>
      <right style="medium">
        <color auto="1"/>
      </right>
      <top style="medium">
        <color auto="1"/>
      </top>
      <bottom/>
      <diagonal/>
    </border>
    <border>
      <left style="medium">
        <color auto="1"/>
      </left>
      <right style="thin">
        <color auto="1"/>
      </right>
      <top style="thin">
        <color auto="1"/>
      </top>
      <bottom style="thin">
        <color auto="1"/>
      </bottom>
      <diagonal/>
    </border>
    <border>
      <left/>
      <right style="medium">
        <color auto="1"/>
      </right>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top style="double">
        <color auto="1"/>
      </top>
      <bottom style="thin">
        <color auto="1"/>
      </bottom>
      <diagonal/>
    </border>
    <border>
      <left/>
      <right/>
      <top style="thin">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style="medium">
        <color auto="1"/>
      </right>
      <top/>
      <bottom/>
      <diagonal/>
    </border>
    <border>
      <left style="thin">
        <color rgb="FF000000"/>
      </left>
      <right style="thin">
        <color rgb="FF000000"/>
      </right>
      <top style="thin">
        <color rgb="FF000000"/>
      </top>
      <bottom style="thin">
        <color rgb="FF000000"/>
      </bottom>
      <diagonal/>
    </border>
    <border>
      <left style="thick">
        <color theme="3" tint="-0.24994659260841701"/>
      </left>
      <right style="thin">
        <color auto="1"/>
      </right>
      <top style="thick">
        <color theme="3" tint="-0.24994659260841701"/>
      </top>
      <bottom style="thin">
        <color auto="1"/>
      </bottom>
      <diagonal/>
    </border>
    <border>
      <left style="thin">
        <color auto="1"/>
      </left>
      <right style="thin">
        <color auto="1"/>
      </right>
      <top style="thick">
        <color theme="3" tint="-0.24994659260841701"/>
      </top>
      <bottom style="thin">
        <color auto="1"/>
      </bottom>
      <diagonal/>
    </border>
    <border>
      <left style="thin">
        <color auto="1"/>
      </left>
      <right style="thick">
        <color theme="3" tint="-0.24994659260841701"/>
      </right>
      <top style="thick">
        <color theme="3" tint="-0.24994659260841701"/>
      </top>
      <bottom style="thin">
        <color auto="1"/>
      </bottom>
      <diagonal/>
    </border>
    <border>
      <left style="thin">
        <color auto="1"/>
      </left>
      <right/>
      <top style="thick">
        <color theme="3" tint="-0.24994659260841701"/>
      </top>
      <bottom style="thin">
        <color auto="1"/>
      </bottom>
      <diagonal/>
    </border>
    <border>
      <left style="thick">
        <color theme="3" tint="-0.24994659260841701"/>
      </left>
      <right/>
      <top/>
      <bottom/>
      <diagonal/>
    </border>
    <border>
      <left/>
      <right style="thick">
        <color theme="3" tint="-0.24994659260841701"/>
      </right>
      <top/>
      <bottom/>
      <diagonal/>
    </border>
    <border>
      <left style="thick">
        <color theme="3" tint="-0.24994659260841701"/>
      </left>
      <right/>
      <top/>
      <bottom style="thick">
        <color theme="3" tint="-0.24994659260841701"/>
      </bottom>
      <diagonal/>
    </border>
    <border>
      <left/>
      <right/>
      <top/>
      <bottom style="thick">
        <color theme="3" tint="-0.24994659260841701"/>
      </bottom>
      <diagonal/>
    </border>
    <border>
      <left/>
      <right style="thick">
        <color theme="3" tint="-0.24994659260841701"/>
      </right>
      <top/>
      <bottom style="thick">
        <color theme="3" tint="-0.24994659260841701"/>
      </bottom>
      <diagonal/>
    </border>
  </borders>
  <cellStyleXfs count="53">
    <xf numFmtId="0" fontId="0" fillId="0" borderId="0"/>
    <xf numFmtId="0" fontId="1" fillId="0" borderId="0"/>
    <xf numFmtId="0" fontId="1" fillId="0" borderId="0"/>
    <xf numFmtId="168" fontId="25" fillId="0" borderId="0" applyFont="0" applyFill="0" applyBorder="0" applyAlignment="0" applyProtection="0"/>
    <xf numFmtId="170" fontId="1" fillId="0" borderId="0" applyFont="0" applyFill="0" applyBorder="0" applyAlignment="0" applyProtection="0"/>
    <xf numFmtId="171" fontId="1" fillId="0" borderId="0" applyFont="0" applyFill="0" applyBorder="0" applyAlignment="0" applyProtection="0"/>
    <xf numFmtId="170" fontId="25" fillId="0" borderId="0" applyFont="0" applyFill="0" applyBorder="0" applyAlignment="0" applyProtection="0"/>
    <xf numFmtId="170" fontId="14" fillId="0" borderId="0" applyFont="0" applyFill="0" applyBorder="0" applyAlignment="0" applyProtection="0"/>
    <xf numFmtId="171" fontId="1"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16" fillId="0" borderId="0" applyFont="0" applyFill="0" applyBorder="0" applyAlignment="0" applyProtection="0"/>
    <xf numFmtId="170" fontId="25" fillId="0" borderId="0" applyFont="0" applyFill="0" applyBorder="0" applyAlignment="0" applyProtection="0"/>
    <xf numFmtId="170" fontId="20" fillId="0" borderId="0" applyFont="0" applyFill="0" applyBorder="0" applyAlignment="0" applyProtection="0"/>
    <xf numFmtId="0" fontId="2" fillId="0" borderId="0" applyNumberFormat="0" applyFill="0" applyBorder="0" applyAlignment="0" applyProtection="0">
      <alignment vertical="top"/>
      <protection locked="0"/>
    </xf>
    <xf numFmtId="168" fontId="25" fillId="0" borderId="0" applyFont="0" applyFill="0" applyBorder="0" applyAlignment="0" applyProtection="0"/>
    <xf numFmtId="170" fontId="25" fillId="0" borderId="0" applyFont="0" applyFill="0" applyBorder="0" applyAlignment="0" applyProtection="0"/>
    <xf numFmtId="0" fontId="1" fillId="0" borderId="0"/>
    <xf numFmtId="0" fontId="1" fillId="0" borderId="0"/>
    <xf numFmtId="0" fontId="3" fillId="0" borderId="0" applyProtection="0"/>
    <xf numFmtId="0" fontId="25" fillId="0" borderId="0"/>
    <xf numFmtId="0" fontId="1" fillId="0" borderId="0"/>
    <xf numFmtId="0" fontId="14" fillId="0" borderId="0"/>
    <xf numFmtId="0" fontId="16" fillId="0" borderId="0"/>
    <xf numFmtId="0" fontId="1" fillId="0" borderId="0"/>
    <xf numFmtId="0" fontId="20" fillId="0" borderId="0"/>
    <xf numFmtId="0" fontId="7" fillId="0" borderId="0"/>
    <xf numFmtId="9" fontId="14" fillId="0" borderId="0" applyFont="0" applyFill="0" applyBorder="0" applyAlignment="0" applyProtection="0"/>
    <xf numFmtId="9" fontId="25"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2" fillId="0" borderId="0"/>
    <xf numFmtId="165" fontId="62" fillId="0" borderId="0" applyFont="0" applyFill="0" applyBorder="0" applyAlignment="0" applyProtection="0"/>
    <xf numFmtId="0" fontId="62" fillId="0" borderId="0"/>
  </cellStyleXfs>
  <cellXfs count="504">
    <xf numFmtId="0" fontId="0" fillId="0" borderId="0" xfId="0"/>
    <xf numFmtId="0" fontId="0" fillId="0" borderId="0" xfId="0"/>
    <xf numFmtId="0" fontId="5" fillId="3" borderId="1" xfId="0" applyFont="1" applyFill="1" applyBorder="1" applyAlignment="1">
      <alignment horizontal="center" wrapText="1"/>
    </xf>
    <xf numFmtId="0" fontId="6" fillId="0" borderId="2" xfId="0" applyFont="1" applyFill="1" applyBorder="1" applyAlignment="1">
      <alignment horizontal="center"/>
    </xf>
    <xf numFmtId="0" fontId="27" fillId="0" borderId="2" xfId="0" applyFont="1" applyFill="1" applyBorder="1" applyAlignment="1">
      <alignment horizontal="center"/>
    </xf>
    <xf numFmtId="0" fontId="5" fillId="3" borderId="1" xfId="0" applyFont="1" applyFill="1" applyBorder="1" applyAlignment="1">
      <alignment horizontal="center"/>
    </xf>
    <xf numFmtId="0" fontId="0" fillId="0" borderId="2" xfId="0" applyFill="1" applyBorder="1"/>
    <xf numFmtId="0" fontId="28" fillId="0" borderId="2" xfId="0" applyFont="1" applyFill="1" applyBorder="1" applyAlignment="1">
      <alignment horizontal="center"/>
    </xf>
    <xf numFmtId="16" fontId="6" fillId="0" borderId="2" xfId="0" applyNumberFormat="1" applyFont="1" applyFill="1" applyBorder="1" applyAlignment="1">
      <alignment horizontal="center"/>
    </xf>
    <xf numFmtId="0" fontId="6" fillId="0" borderId="2" xfId="0" applyNumberFormat="1" applyFont="1" applyFill="1" applyBorder="1" applyAlignment="1">
      <alignment horizontal="center"/>
    </xf>
    <xf numFmtId="0" fontId="5" fillId="3" borderId="1" xfId="0" applyFont="1" applyFill="1" applyBorder="1" applyAlignment="1">
      <alignment horizontal="center" wrapText="1" shrinkToFit="1"/>
    </xf>
    <xf numFmtId="0" fontId="0" fillId="0" borderId="3" xfId="0" applyFill="1" applyBorder="1" applyAlignment="1">
      <alignment horizontal="center" wrapText="1"/>
    </xf>
    <xf numFmtId="0" fontId="0" fillId="0" borderId="2" xfId="0" applyFill="1" applyBorder="1" applyAlignment="1">
      <alignment horizontal="center" wrapText="1"/>
    </xf>
    <xf numFmtId="0" fontId="5" fillId="0" borderId="1" xfId="0" applyFont="1" applyFill="1" applyBorder="1" applyAlignment="1">
      <alignment horizontal="center" wrapText="1"/>
    </xf>
    <xf numFmtId="0" fontId="5" fillId="0" borderId="1" xfId="0" applyFont="1" applyFill="1" applyBorder="1" applyAlignment="1">
      <alignment horizontal="center"/>
    </xf>
    <xf numFmtId="0" fontId="29" fillId="0" borderId="1" xfId="0" applyFont="1" applyFill="1" applyBorder="1" applyAlignment="1">
      <alignment horizontal="center"/>
    </xf>
    <xf numFmtId="0" fontId="4" fillId="4" borderId="1" xfId="0" applyFont="1" applyFill="1" applyBorder="1" applyAlignment="1">
      <alignment horizontal="center" vertical="center" wrapText="1"/>
    </xf>
    <xf numFmtId="170" fontId="25" fillId="0" borderId="2" xfId="6" applyFont="1" applyFill="1" applyBorder="1" applyAlignment="1">
      <alignment horizontal="center" vertical="center"/>
    </xf>
    <xf numFmtId="170" fontId="6" fillId="0" borderId="2" xfId="6" applyFont="1" applyFill="1" applyBorder="1" applyAlignment="1">
      <alignment horizontal="center" vertical="center"/>
    </xf>
    <xf numFmtId="9" fontId="11" fillId="0" borderId="2" xfId="28" applyFont="1" applyFill="1" applyBorder="1" applyAlignment="1">
      <alignment horizontal="center" vertical="center"/>
    </xf>
    <xf numFmtId="0" fontId="0" fillId="0" borderId="2" xfId="0" applyBorder="1"/>
    <xf numFmtId="170" fontId="6" fillId="0" borderId="4" xfId="6" applyFont="1" applyFill="1" applyBorder="1" applyAlignment="1">
      <alignment horizontal="center" vertical="center"/>
    </xf>
    <xf numFmtId="169" fontId="30" fillId="4" borderId="5" xfId="4" applyNumberFormat="1" applyFont="1" applyFill="1" applyBorder="1" applyAlignment="1">
      <alignment horizontal="center"/>
    </xf>
    <xf numFmtId="0" fontId="0" fillId="0" borderId="2" xfId="0" applyBorder="1" applyAlignment="1">
      <alignment horizontal="center"/>
    </xf>
    <xf numFmtId="170" fontId="4" fillId="5" borderId="2" xfId="6" applyFont="1" applyFill="1" applyBorder="1"/>
    <xf numFmtId="0" fontId="26" fillId="0" borderId="0" xfId="0" applyFont="1"/>
    <xf numFmtId="0" fontId="26" fillId="4" borderId="2" xfId="0" applyFont="1" applyFill="1" applyBorder="1"/>
    <xf numFmtId="170" fontId="25" fillId="0" borderId="2" xfId="16" applyFont="1" applyBorder="1"/>
    <xf numFmtId="168" fontId="25" fillId="0" borderId="2" xfId="15" applyFont="1" applyBorder="1"/>
    <xf numFmtId="170" fontId="31" fillId="6" borderId="2" xfId="0" applyNumberFormat="1" applyFont="1" applyFill="1" applyBorder="1"/>
    <xf numFmtId="170" fontId="26" fillId="4" borderId="2" xfId="16" applyFont="1" applyFill="1" applyBorder="1"/>
    <xf numFmtId="0" fontId="26" fillId="0" borderId="0" xfId="0" applyFont="1" applyAlignment="1">
      <alignment horizontal="center"/>
    </xf>
    <xf numFmtId="0" fontId="26" fillId="5" borderId="2" xfId="0" applyFont="1" applyFill="1" applyBorder="1" applyAlignment="1">
      <alignment horizontal="center" wrapText="1"/>
    </xf>
    <xf numFmtId="0" fontId="0" fillId="0" borderId="0" xfId="0" applyAlignment="1">
      <alignment horizontal="center"/>
    </xf>
    <xf numFmtId="1" fontId="10" fillId="2" borderId="2" xfId="0" applyNumberFormat="1" applyFont="1" applyFill="1" applyBorder="1" applyAlignment="1">
      <alignment horizontal="center" vertical="center" wrapText="1"/>
    </xf>
    <xf numFmtId="170" fontId="26" fillId="6" borderId="0" xfId="0" applyNumberFormat="1" applyFont="1" applyFill="1"/>
    <xf numFmtId="170" fontId="0" fillId="0" borderId="0" xfId="0" applyNumberFormat="1"/>
    <xf numFmtId="170" fontId="25" fillId="0" borderId="2" xfId="16" applyFont="1" applyBorder="1"/>
    <xf numFmtId="0" fontId="32" fillId="0" borderId="2" xfId="0" applyFont="1" applyBorder="1" applyAlignment="1">
      <alignment horizontal="center"/>
    </xf>
    <xf numFmtId="170" fontId="25" fillId="0" borderId="0" xfId="16" applyFont="1" applyAlignment="1">
      <alignment horizontal="center"/>
    </xf>
    <xf numFmtId="9" fontId="25" fillId="0" borderId="0" xfId="28" applyFont="1" applyAlignment="1">
      <alignment horizontal="center"/>
    </xf>
    <xf numFmtId="170" fontId="25" fillId="4" borderId="0" xfId="16" applyFont="1" applyFill="1" applyAlignment="1">
      <alignment horizontal="center"/>
    </xf>
    <xf numFmtId="0" fontId="0" fillId="4" borderId="0" xfId="0" applyFill="1"/>
    <xf numFmtId="170" fontId="26" fillId="0" borderId="0" xfId="16" applyFont="1" applyAlignment="1">
      <alignment horizontal="center"/>
    </xf>
    <xf numFmtId="170" fontId="33" fillId="0" borderId="0" xfId="16" applyFont="1" applyAlignment="1">
      <alignment horizontal="center"/>
    </xf>
    <xf numFmtId="170" fontId="32" fillId="0" borderId="0" xfId="16" applyFont="1"/>
    <xf numFmtId="0" fontId="34" fillId="0" borderId="0" xfId="0" applyFont="1" applyAlignment="1">
      <alignment horizontal="center"/>
    </xf>
    <xf numFmtId="170" fontId="25" fillId="0" borderId="0" xfId="16" applyFont="1"/>
    <xf numFmtId="0" fontId="0" fillId="0" borderId="0" xfId="0" applyBorder="1"/>
    <xf numFmtId="0" fontId="0" fillId="0" borderId="0" xfId="0" applyBorder="1" applyAlignment="1">
      <alignment horizontal="center"/>
    </xf>
    <xf numFmtId="0" fontId="32" fillId="0" borderId="0" xfId="0" applyFont="1" applyBorder="1" applyAlignment="1">
      <alignment horizontal="center"/>
    </xf>
    <xf numFmtId="170" fontId="25" fillId="0" borderId="0" xfId="16" applyFont="1" applyBorder="1"/>
    <xf numFmtId="170" fontId="0" fillId="0" borderId="0" xfId="0" applyNumberFormat="1" applyBorder="1"/>
    <xf numFmtId="0" fontId="35" fillId="0" borderId="0" xfId="0" applyFont="1" applyAlignment="1">
      <alignment horizontal="center"/>
    </xf>
    <xf numFmtId="0" fontId="0" fillId="0" borderId="0" xfId="0" applyFill="1" applyBorder="1"/>
    <xf numFmtId="170" fontId="0" fillId="5" borderId="0" xfId="0" applyNumberFormat="1" applyFill="1"/>
    <xf numFmtId="170" fontId="0" fillId="6" borderId="0" xfId="0" applyNumberFormat="1" applyFill="1"/>
    <xf numFmtId="0" fontId="35" fillId="5" borderId="2" xfId="0" applyFont="1" applyFill="1" applyBorder="1"/>
    <xf numFmtId="0" fontId="16" fillId="0" borderId="0" xfId="23"/>
    <xf numFmtId="1" fontId="16" fillId="0" borderId="0" xfId="23" applyNumberFormat="1"/>
    <xf numFmtId="0" fontId="16" fillId="0" borderId="0" xfId="23" applyAlignment="1">
      <alignment wrapText="1"/>
    </xf>
    <xf numFmtId="0" fontId="17" fillId="0" borderId="0" xfId="23" applyFont="1" applyAlignment="1">
      <alignment wrapText="1"/>
    </xf>
    <xf numFmtId="170" fontId="16" fillId="0" borderId="0" xfId="11"/>
    <xf numFmtId="0" fontId="17" fillId="0" borderId="0" xfId="23" applyFont="1"/>
    <xf numFmtId="0" fontId="10" fillId="0" borderId="2" xfId="23" applyFont="1" applyBorder="1" applyAlignment="1">
      <alignment horizontal="center" wrapText="1"/>
    </xf>
    <xf numFmtId="1" fontId="10" fillId="0" borderId="2" xfId="23" applyNumberFormat="1" applyFont="1" applyBorder="1" applyAlignment="1">
      <alignment horizontal="center" wrapText="1"/>
    </xf>
    <xf numFmtId="0" fontId="10" fillId="7" borderId="2" xfId="23" applyFont="1" applyFill="1" applyBorder="1" applyAlignment="1">
      <alignment horizontal="center" wrapText="1"/>
    </xf>
    <xf numFmtId="170" fontId="10" fillId="0" borderId="2" xfId="11" applyFont="1" applyFill="1" applyBorder="1" applyAlignment="1">
      <alignment horizontal="center" wrapText="1"/>
    </xf>
    <xf numFmtId="170" fontId="10" fillId="0" borderId="2" xfId="11" applyFont="1" applyBorder="1" applyAlignment="1">
      <alignment horizontal="center" wrapText="1"/>
    </xf>
    <xf numFmtId="0" fontId="13" fillId="0" borderId="0" xfId="23" applyFont="1" applyAlignment="1">
      <alignment horizontal="center" wrapText="1"/>
    </xf>
    <xf numFmtId="0" fontId="10" fillId="0" borderId="0" xfId="23" applyFont="1" applyAlignment="1">
      <alignment horizontal="center" wrapText="1"/>
    </xf>
    <xf numFmtId="0" fontId="17" fillId="0" borderId="2" xfId="23" applyFont="1" applyBorder="1"/>
    <xf numFmtId="0" fontId="17" fillId="8" borderId="2" xfId="23" applyFont="1" applyFill="1" applyBorder="1"/>
    <xf numFmtId="0" fontId="17" fillId="7" borderId="2" xfId="23" applyFont="1" applyFill="1" applyBorder="1" applyAlignment="1">
      <alignment horizontal="center"/>
    </xf>
    <xf numFmtId="0" fontId="17" fillId="7" borderId="2" xfId="23" applyFont="1" applyFill="1" applyBorder="1"/>
    <xf numFmtId="0" fontId="17" fillId="7" borderId="2" xfId="23" applyFont="1" applyFill="1" applyBorder="1" applyAlignment="1">
      <alignment wrapText="1"/>
    </xf>
    <xf numFmtId="16" fontId="17" fillId="7" borderId="2" xfId="23" applyNumberFormat="1" applyFont="1" applyFill="1" applyBorder="1" applyAlignment="1">
      <alignment horizontal="center"/>
    </xf>
    <xf numFmtId="169" fontId="17" fillId="7" borderId="2" xfId="11" applyNumberFormat="1" applyFont="1" applyFill="1" applyBorder="1" applyAlignment="1">
      <alignment horizontal="right"/>
    </xf>
    <xf numFmtId="169" fontId="17" fillId="7" borderId="2" xfId="11" applyNumberFormat="1" applyFont="1" applyFill="1" applyBorder="1"/>
    <xf numFmtId="9" fontId="17" fillId="0" borderId="2" xfId="11" applyNumberFormat="1" applyFont="1" applyFill="1" applyBorder="1" applyAlignment="1">
      <alignment horizontal="right"/>
    </xf>
    <xf numFmtId="169" fontId="17" fillId="0" borderId="2" xfId="23" applyNumberFormat="1" applyFont="1" applyBorder="1"/>
    <xf numFmtId="9" fontId="12" fillId="0" borderId="0" xfId="23" applyNumberFormat="1" applyFont="1" applyAlignment="1">
      <alignment horizontal="center"/>
    </xf>
    <xf numFmtId="170" fontId="10" fillId="0" borderId="0" xfId="11" applyFont="1"/>
    <xf numFmtId="9" fontId="12" fillId="9" borderId="0" xfId="23" applyNumberFormat="1" applyFont="1" applyFill="1" applyAlignment="1">
      <alignment horizontal="center"/>
    </xf>
    <xf numFmtId="170" fontId="10" fillId="9" borderId="0" xfId="11" applyFont="1" applyFill="1"/>
    <xf numFmtId="0" fontId="16" fillId="9" borderId="0" xfId="23" applyFill="1"/>
    <xf numFmtId="170" fontId="17" fillId="7" borderId="2" xfId="11" applyFont="1" applyFill="1" applyBorder="1" applyAlignment="1">
      <alignment horizontal="right"/>
    </xf>
    <xf numFmtId="170" fontId="17" fillId="7" borderId="2" xfId="11" applyNumberFormat="1" applyFont="1" applyFill="1" applyBorder="1" applyAlignment="1">
      <alignment horizontal="right"/>
    </xf>
    <xf numFmtId="0" fontId="10" fillId="7" borderId="2" xfId="23" applyFont="1" applyFill="1" applyBorder="1" applyAlignment="1">
      <alignment horizontal="center" vertical="center"/>
    </xf>
    <xf numFmtId="0" fontId="17" fillId="7" borderId="2" xfId="23" applyFont="1" applyFill="1" applyBorder="1" applyAlignment="1">
      <alignment horizontal="center" wrapText="1"/>
    </xf>
    <xf numFmtId="170" fontId="17" fillId="7" borderId="2" xfId="11" applyFont="1" applyFill="1" applyBorder="1" applyAlignment="1">
      <alignment horizontal="center" wrapText="1"/>
    </xf>
    <xf numFmtId="170" fontId="13" fillId="0" borderId="0" xfId="11" applyFont="1"/>
    <xf numFmtId="0" fontId="1" fillId="0" borderId="0" xfId="23" applyFont="1"/>
    <xf numFmtId="172" fontId="17" fillId="5" borderId="2" xfId="23" applyNumberFormat="1" applyFont="1" applyFill="1" applyBorder="1" applyAlignment="1">
      <alignment horizontal="center"/>
    </xf>
    <xf numFmtId="0" fontId="16" fillId="5" borderId="0" xfId="23" applyFill="1"/>
    <xf numFmtId="0" fontId="10" fillId="5" borderId="2" xfId="23" applyFont="1" applyFill="1" applyBorder="1" applyAlignment="1">
      <alignment horizontal="center" wrapText="1"/>
    </xf>
    <xf numFmtId="0" fontId="17" fillId="5" borderId="2" xfId="23" applyFont="1" applyFill="1" applyBorder="1" applyAlignment="1">
      <alignment horizontal="center"/>
    </xf>
    <xf numFmtId="0" fontId="0" fillId="0" borderId="23" xfId="0" applyFill="1" applyBorder="1" applyAlignment="1">
      <alignment horizontal="center" wrapText="1"/>
    </xf>
    <xf numFmtId="170" fontId="25" fillId="0" borderId="2" xfId="6" applyFont="1" applyFill="1" applyBorder="1" applyAlignment="1">
      <alignment horizontal="center" vertical="center"/>
    </xf>
    <xf numFmtId="169" fontId="30" fillId="4" borderId="2" xfId="4" applyNumberFormat="1" applyFont="1" applyFill="1" applyBorder="1" applyAlignment="1">
      <alignment horizontal="center"/>
    </xf>
    <xf numFmtId="0" fontId="0" fillId="6" borderId="2" xfId="0" applyFill="1" applyBorder="1"/>
    <xf numFmtId="0" fontId="0" fillId="0" borderId="6" xfId="0" applyFill="1" applyBorder="1" applyAlignment="1">
      <alignment horizontal="center" wrapText="1"/>
    </xf>
    <xf numFmtId="0" fontId="5" fillId="3" borderId="2" xfId="0" applyFont="1" applyFill="1" applyBorder="1" applyAlignment="1">
      <alignment horizontal="center"/>
    </xf>
    <xf numFmtId="0" fontId="0" fillId="6" borderId="3" xfId="0" applyFill="1" applyBorder="1" applyAlignment="1">
      <alignment horizontal="center" wrapText="1"/>
    </xf>
    <xf numFmtId="0" fontId="0" fillId="6" borderId="6" xfId="0" applyFill="1" applyBorder="1" applyAlignment="1">
      <alignment horizontal="center" wrapText="1"/>
    </xf>
    <xf numFmtId="0" fontId="0" fillId="6" borderId="2" xfId="0" applyFill="1" applyBorder="1" applyAlignment="1">
      <alignment horizontal="center" wrapText="1"/>
    </xf>
    <xf numFmtId="0" fontId="0" fillId="6" borderId="2" xfId="0" applyFill="1" applyBorder="1" applyAlignment="1">
      <alignment horizontal="center"/>
    </xf>
    <xf numFmtId="170" fontId="4" fillId="6" borderId="2" xfId="6" applyFont="1" applyFill="1" applyBorder="1"/>
    <xf numFmtId="0" fontId="26" fillId="6" borderId="2" xfId="0" applyFont="1" applyFill="1" applyBorder="1" applyAlignment="1">
      <alignment horizontal="center" wrapText="1"/>
    </xf>
    <xf numFmtId="0" fontId="0" fillId="6" borderId="23" xfId="0" applyFill="1" applyBorder="1" applyAlignment="1">
      <alignment horizontal="center" wrapText="1"/>
    </xf>
    <xf numFmtId="170" fontId="4" fillId="10" borderId="2" xfId="6" applyFont="1" applyFill="1" applyBorder="1"/>
    <xf numFmtId="0" fontId="0" fillId="0" borderId="23" xfId="0" applyBorder="1" applyAlignment="1">
      <alignment horizontal="center" wrapText="1"/>
    </xf>
    <xf numFmtId="0" fontId="0" fillId="11" borderId="23" xfId="0" applyFill="1" applyBorder="1" applyAlignment="1">
      <alignment horizontal="center" wrapText="1"/>
    </xf>
    <xf numFmtId="0" fontId="4" fillId="9" borderId="7" xfId="0" applyFont="1" applyFill="1" applyBorder="1" applyAlignment="1">
      <alignment horizontal="center" vertical="center" wrapText="1"/>
    </xf>
    <xf numFmtId="173" fontId="0" fillId="9" borderId="0" xfId="0" applyNumberFormat="1" applyFill="1"/>
    <xf numFmtId="10" fontId="0" fillId="0" borderId="0" xfId="0" applyNumberFormat="1"/>
    <xf numFmtId="0" fontId="0" fillId="13" borderId="2" xfId="0" applyFill="1" applyBorder="1"/>
    <xf numFmtId="167" fontId="25" fillId="0" borderId="2" xfId="16" applyNumberFormat="1" applyFont="1" applyBorder="1"/>
    <xf numFmtId="167" fontId="26" fillId="0" borderId="2" xfId="16" applyNumberFormat="1" applyFont="1" applyBorder="1"/>
    <xf numFmtId="1" fontId="0" fillId="0" borderId="2" xfId="0" applyNumberFormat="1" applyFill="1" applyBorder="1" applyAlignment="1">
      <alignment horizontal="center" wrapText="1"/>
    </xf>
    <xf numFmtId="0" fontId="36" fillId="0" borderId="24" xfId="0" applyFont="1" applyBorder="1" applyAlignment="1">
      <alignment horizontal="center" wrapText="1"/>
    </xf>
    <xf numFmtId="0" fontId="36" fillId="0" borderId="25" xfId="0" applyFont="1" applyBorder="1" applyAlignment="1">
      <alignment horizontal="center" wrapText="1"/>
    </xf>
    <xf numFmtId="1" fontId="36" fillId="0" borderId="25" xfId="0" applyNumberFormat="1" applyFont="1" applyBorder="1" applyAlignment="1">
      <alignment horizontal="center" wrapText="1"/>
    </xf>
    <xf numFmtId="0" fontId="36" fillId="5" borderId="25" xfId="0" applyFont="1" applyFill="1" applyBorder="1" applyAlignment="1">
      <alignment horizontal="center" wrapText="1"/>
    </xf>
    <xf numFmtId="0" fontId="36" fillId="7" borderId="25" xfId="0" applyFont="1" applyFill="1" applyBorder="1" applyAlignment="1">
      <alignment horizontal="center" wrapText="1"/>
    </xf>
    <xf numFmtId="170" fontId="36" fillId="0" borderId="26" xfId="16" applyFont="1" applyFill="1" applyBorder="1" applyAlignment="1">
      <alignment horizontal="center" wrapText="1"/>
    </xf>
    <xf numFmtId="170" fontId="36" fillId="0" borderId="27" xfId="16" applyFont="1" applyFill="1" applyBorder="1" applyAlignment="1">
      <alignment horizontal="center" wrapText="1"/>
    </xf>
    <xf numFmtId="0" fontId="13" fillId="0" borderId="0" xfId="0" applyFont="1" applyAlignment="1">
      <alignment horizontal="center" wrapText="1"/>
    </xf>
    <xf numFmtId="0" fontId="37" fillId="0" borderId="28" xfId="0" applyFont="1" applyBorder="1" applyAlignment="1">
      <alignment wrapText="1"/>
    </xf>
    <xf numFmtId="0" fontId="37" fillId="0" borderId="0" xfId="0" applyFont="1" applyBorder="1" applyAlignment="1">
      <alignment wrapText="1"/>
    </xf>
    <xf numFmtId="0" fontId="37" fillId="0" borderId="0" xfId="0" applyFont="1" applyBorder="1" applyAlignment="1">
      <alignment horizontal="center" vertical="center" wrapText="1"/>
    </xf>
    <xf numFmtId="2" fontId="37" fillId="0" borderId="0" xfId="0" applyNumberFormat="1" applyFont="1" applyBorder="1" applyAlignment="1">
      <alignment horizontal="center" vertical="center" wrapText="1"/>
    </xf>
    <xf numFmtId="2" fontId="37" fillId="5" borderId="0" xfId="0" applyNumberFormat="1" applyFont="1" applyFill="1" applyBorder="1" applyAlignment="1">
      <alignment horizontal="center" vertical="center" wrapText="1"/>
    </xf>
    <xf numFmtId="0" fontId="37" fillId="5" borderId="0" xfId="0" applyFont="1" applyFill="1" applyBorder="1" applyAlignment="1">
      <alignment horizontal="center" vertical="center" wrapText="1"/>
    </xf>
    <xf numFmtId="175" fontId="37" fillId="0" borderId="0" xfId="0" applyNumberFormat="1" applyFont="1" applyBorder="1" applyAlignment="1">
      <alignment wrapText="1"/>
    </xf>
    <xf numFmtId="175" fontId="37" fillId="0" borderId="0" xfId="0" applyNumberFormat="1" applyFont="1" applyBorder="1"/>
    <xf numFmtId="175" fontId="37" fillId="0" borderId="29" xfId="0" applyNumberFormat="1" applyFont="1" applyBorder="1" applyAlignment="1">
      <alignment wrapText="1"/>
    </xf>
    <xf numFmtId="175" fontId="37" fillId="4" borderId="0" xfId="0" applyNumberFormat="1" applyFont="1" applyFill="1" applyBorder="1" applyAlignment="1">
      <alignment wrapText="1"/>
    </xf>
    <xf numFmtId="0" fontId="37" fillId="0" borderId="28" xfId="0" applyFont="1" applyBorder="1" applyAlignment="1">
      <alignment horizontal="center" wrapText="1"/>
    </xf>
    <xf numFmtId="0" fontId="37" fillId="0" borderId="30" xfId="0" applyFont="1" applyBorder="1" applyAlignment="1">
      <alignment wrapText="1"/>
    </xf>
    <xf numFmtId="0" fontId="37" fillId="0" borderId="31" xfId="0" applyFont="1" applyBorder="1" applyAlignment="1">
      <alignment wrapText="1"/>
    </xf>
    <xf numFmtId="0" fontId="37" fillId="0" borderId="31" xfId="0" applyFont="1" applyBorder="1" applyAlignment="1">
      <alignment horizontal="center" vertical="center" wrapText="1"/>
    </xf>
    <xf numFmtId="0" fontId="38" fillId="0" borderId="31" xfId="0" applyFont="1" applyBorder="1" applyAlignment="1">
      <alignment horizontal="center" vertical="center" wrapText="1"/>
    </xf>
    <xf numFmtId="2" fontId="37" fillId="0" borderId="31" xfId="0" applyNumberFormat="1" applyFont="1" applyBorder="1" applyAlignment="1">
      <alignment horizontal="center" vertical="center" wrapText="1"/>
    </xf>
    <xf numFmtId="0" fontId="37" fillId="5" borderId="31" xfId="0" applyFont="1" applyFill="1" applyBorder="1" applyAlignment="1">
      <alignment horizontal="center" vertical="center" wrapText="1"/>
    </xf>
    <xf numFmtId="175" fontId="37" fillId="0" borderId="31" xfId="0" applyNumberFormat="1" applyFont="1" applyBorder="1" applyAlignment="1">
      <alignment wrapText="1"/>
    </xf>
    <xf numFmtId="175" fontId="37" fillId="0" borderId="31" xfId="0" applyNumberFormat="1" applyFont="1" applyBorder="1"/>
    <xf numFmtId="175" fontId="37" fillId="0" borderId="32" xfId="0" applyNumberFormat="1" applyFont="1" applyBorder="1" applyAlignment="1">
      <alignment wrapText="1"/>
    </xf>
    <xf numFmtId="0" fontId="0" fillId="0" borderId="0" xfId="0" applyAlignment="1">
      <alignment wrapText="1"/>
    </xf>
    <xf numFmtId="0" fontId="38" fillId="0" borderId="0" xfId="0" applyFont="1" applyBorder="1" applyAlignment="1">
      <alignment horizontal="center" vertical="center" wrapText="1"/>
    </xf>
    <xf numFmtId="0" fontId="0" fillId="9" borderId="0" xfId="0" applyFill="1"/>
    <xf numFmtId="0" fontId="39" fillId="14" borderId="0" xfId="25" applyFont="1" applyFill="1" applyAlignment="1">
      <alignment vertical="center"/>
    </xf>
    <xf numFmtId="0" fontId="20" fillId="14" borderId="0" xfId="25" applyFill="1" applyAlignment="1">
      <alignment vertical="center"/>
    </xf>
    <xf numFmtId="170" fontId="1" fillId="14" borderId="0" xfId="13" applyFont="1" applyFill="1" applyAlignment="1">
      <alignment vertical="center"/>
    </xf>
    <xf numFmtId="170" fontId="13" fillId="14" borderId="0" xfId="13" applyFont="1" applyFill="1" applyAlignment="1">
      <alignment vertical="center"/>
    </xf>
    <xf numFmtId="170" fontId="25" fillId="0" borderId="0" xfId="13" applyFont="1" applyAlignment="1">
      <alignment vertical="center"/>
    </xf>
    <xf numFmtId="0" fontId="20" fillId="0" borderId="0" xfId="25" applyAlignment="1">
      <alignment vertical="center"/>
    </xf>
    <xf numFmtId="0" fontId="39" fillId="14" borderId="0" xfId="25" applyFont="1" applyFill="1" applyAlignment="1">
      <alignment horizontal="left" vertical="center"/>
    </xf>
    <xf numFmtId="0" fontId="20" fillId="14" borderId="0" xfId="25" applyFill="1" applyAlignment="1">
      <alignment horizontal="left" vertical="center"/>
    </xf>
    <xf numFmtId="170" fontId="1" fillId="14" borderId="0" xfId="13" applyFont="1" applyFill="1" applyAlignment="1">
      <alignment horizontal="left" vertical="center"/>
    </xf>
    <xf numFmtId="170" fontId="13" fillId="14" borderId="0" xfId="13" applyFont="1" applyFill="1" applyAlignment="1">
      <alignment horizontal="left" vertical="center"/>
    </xf>
    <xf numFmtId="170" fontId="25" fillId="0" borderId="0" xfId="13" applyFont="1" applyAlignment="1">
      <alignment horizontal="left" vertical="center"/>
    </xf>
    <xf numFmtId="0" fontId="20" fillId="0" borderId="0" xfId="25" applyAlignment="1">
      <alignment horizontal="left" vertical="center"/>
    </xf>
    <xf numFmtId="0" fontId="40" fillId="15" borderId="2" xfId="24" applyFont="1" applyFill="1" applyBorder="1" applyAlignment="1">
      <alignment horizontal="center" wrapText="1"/>
    </xf>
    <xf numFmtId="1" fontId="40" fillId="15" borderId="2" xfId="24" applyNumberFormat="1" applyFont="1" applyFill="1" applyBorder="1" applyAlignment="1">
      <alignment horizontal="center" wrapText="1"/>
    </xf>
    <xf numFmtId="170" fontId="40" fillId="15" borderId="2" xfId="13" applyFont="1" applyFill="1" applyBorder="1" applyAlignment="1">
      <alignment horizontal="center" wrapText="1"/>
    </xf>
    <xf numFmtId="170" fontId="30" fillId="15" borderId="2" xfId="13" applyFont="1" applyFill="1" applyBorder="1" applyAlignment="1">
      <alignment horizontal="center" wrapText="1"/>
    </xf>
    <xf numFmtId="170" fontId="40" fillId="0" borderId="0" xfId="13" applyFont="1" applyAlignment="1">
      <alignment horizontal="center" wrapText="1"/>
    </xf>
    <xf numFmtId="0" fontId="40" fillId="0" borderId="0" xfId="24" applyFont="1" applyAlignment="1">
      <alignment horizontal="center" wrapText="1"/>
    </xf>
    <xf numFmtId="0" fontId="40" fillId="0" borderId="0" xfId="25" applyFont="1"/>
    <xf numFmtId="0" fontId="41" fillId="0" borderId="2" xfId="25" applyFont="1" applyBorder="1" applyAlignment="1">
      <alignment horizontal="center" wrapText="1"/>
    </xf>
    <xf numFmtId="0" fontId="21" fillId="0" borderId="2" xfId="17" applyFont="1" applyBorder="1" applyAlignment="1">
      <alignment horizontal="center" wrapText="1"/>
    </xf>
    <xf numFmtId="0" fontId="1" fillId="0" borderId="2" xfId="25" applyFont="1" applyBorder="1" applyAlignment="1">
      <alignment horizontal="center" vertical="center" wrapText="1"/>
    </xf>
    <xf numFmtId="0" fontId="22" fillId="0" borderId="2" xfId="17" applyFont="1" applyBorder="1" applyAlignment="1">
      <alignment horizontal="center" wrapText="1"/>
    </xf>
    <xf numFmtId="1" fontId="21" fillId="0" borderId="2" xfId="17" applyNumberFormat="1" applyFont="1" applyFill="1" applyBorder="1" applyAlignment="1" applyProtection="1">
      <alignment horizontal="center" wrapText="1"/>
      <protection locked="0"/>
    </xf>
    <xf numFmtId="0" fontId="41" fillId="0" borderId="2" xfId="25" applyFont="1" applyFill="1" applyBorder="1" applyAlignment="1">
      <alignment horizontal="center" wrapText="1"/>
    </xf>
    <xf numFmtId="176" fontId="22" fillId="0" borderId="2" xfId="17" applyNumberFormat="1" applyFont="1" applyFill="1" applyBorder="1" applyAlignment="1" applyProtection="1">
      <alignment horizontal="center" wrapText="1"/>
      <protection locked="0"/>
    </xf>
    <xf numFmtId="1" fontId="22" fillId="0" borderId="2" xfId="17" applyNumberFormat="1" applyFont="1" applyFill="1" applyBorder="1" applyAlignment="1" applyProtection="1">
      <alignment horizontal="center" wrapText="1"/>
      <protection locked="0"/>
    </xf>
    <xf numFmtId="170" fontId="21" fillId="0" borderId="2" xfId="17" applyNumberFormat="1" applyFont="1" applyBorder="1" applyAlignment="1">
      <alignment horizontal="center" wrapText="1"/>
    </xf>
    <xf numFmtId="170" fontId="41" fillId="0" borderId="2" xfId="13" applyFont="1" applyBorder="1" applyAlignment="1">
      <alignment horizontal="center" wrapText="1"/>
    </xf>
    <xf numFmtId="0" fontId="1" fillId="0" borderId="0" xfId="24" applyAlignment="1">
      <alignment horizontal="center" vertical="center" wrapText="1"/>
    </xf>
    <xf numFmtId="0" fontId="20" fillId="0" borderId="0" xfId="25" applyAlignment="1">
      <alignment horizontal="center" vertical="center" wrapText="1"/>
    </xf>
    <xf numFmtId="1" fontId="21" fillId="0" borderId="2" xfId="26" applyNumberFormat="1" applyFont="1" applyBorder="1" applyAlignment="1" applyProtection="1">
      <alignment horizontal="center" wrapText="1"/>
      <protection locked="0"/>
    </xf>
    <xf numFmtId="0" fontId="21" fillId="0" borderId="2" xfId="17" applyFont="1" applyFill="1" applyBorder="1" applyAlignment="1">
      <alignment horizontal="center" wrapText="1"/>
    </xf>
    <xf numFmtId="49" fontId="41" fillId="0" borderId="2" xfId="25" applyNumberFormat="1" applyFont="1" applyFill="1" applyBorder="1" applyAlignment="1">
      <alignment horizontal="center" wrapText="1"/>
    </xf>
    <xf numFmtId="0" fontId="1" fillId="0" borderId="0" xfId="24"/>
    <xf numFmtId="0" fontId="20" fillId="0" borderId="0" xfId="25"/>
    <xf numFmtId="170" fontId="25" fillId="0" borderId="0" xfId="13" applyFont="1"/>
    <xf numFmtId="170" fontId="1" fillId="0" borderId="0" xfId="13" applyFont="1"/>
    <xf numFmtId="170" fontId="13" fillId="0" borderId="0" xfId="13" applyFont="1"/>
    <xf numFmtId="0" fontId="0" fillId="9" borderId="2" xfId="0" applyFill="1" applyBorder="1"/>
    <xf numFmtId="170" fontId="25" fillId="9" borderId="2" xfId="16" applyFont="1" applyFill="1" applyBorder="1"/>
    <xf numFmtId="0" fontId="17" fillId="5" borderId="2" xfId="23" applyFont="1" applyFill="1" applyBorder="1"/>
    <xf numFmtId="0" fontId="17" fillId="5" borderId="2" xfId="23" applyFont="1" applyFill="1" applyBorder="1" applyAlignment="1">
      <alignment wrapText="1"/>
    </xf>
    <xf numFmtId="170" fontId="17" fillId="5" borderId="2" xfId="11" applyFont="1" applyFill="1" applyBorder="1" applyAlignment="1">
      <alignment horizontal="right"/>
    </xf>
    <xf numFmtId="169" fontId="17" fillId="5" borderId="2" xfId="11" applyNumberFormat="1" applyFont="1" applyFill="1" applyBorder="1"/>
    <xf numFmtId="169" fontId="17" fillId="5" borderId="2" xfId="11" applyNumberFormat="1" applyFont="1" applyFill="1" applyBorder="1" applyAlignment="1">
      <alignment horizontal="right"/>
    </xf>
    <xf numFmtId="9" fontId="17" fillId="5" borderId="2" xfId="11" applyNumberFormat="1" applyFont="1" applyFill="1" applyBorder="1" applyAlignment="1">
      <alignment horizontal="right"/>
    </xf>
    <xf numFmtId="169" fontId="17" fillId="5" borderId="2" xfId="23" applyNumberFormat="1" applyFont="1" applyFill="1" applyBorder="1"/>
    <xf numFmtId="9" fontId="12" fillId="5" borderId="0" xfId="23" applyNumberFormat="1" applyFont="1" applyFill="1" applyAlignment="1">
      <alignment horizontal="center"/>
    </xf>
    <xf numFmtId="170" fontId="10" fillId="5" borderId="0" xfId="11" applyFont="1" applyFill="1"/>
    <xf numFmtId="170" fontId="17" fillId="5" borderId="2" xfId="11" applyNumberFormat="1" applyFont="1" applyFill="1" applyBorder="1" applyAlignment="1">
      <alignment horizontal="right"/>
    </xf>
    <xf numFmtId="0" fontId="0" fillId="0" borderId="0" xfId="0" applyAlignment="1">
      <alignment horizontal="center" vertical="center"/>
    </xf>
    <xf numFmtId="170" fontId="25" fillId="0" borderId="0" xfId="16" applyFont="1" applyAlignment="1">
      <alignment horizontal="center" vertical="center"/>
    </xf>
    <xf numFmtId="9" fontId="26" fillId="4" borderId="2" xfId="0" applyNumberFormat="1" applyFont="1" applyFill="1" applyBorder="1"/>
    <xf numFmtId="10" fontId="26" fillId="4" borderId="2" xfId="0" applyNumberFormat="1" applyFont="1" applyFill="1" applyBorder="1"/>
    <xf numFmtId="0" fontId="0" fillId="4" borderId="2" xfId="0" applyFill="1" applyBorder="1"/>
    <xf numFmtId="168" fontId="25" fillId="4" borderId="2" xfId="15" applyFont="1" applyFill="1" applyBorder="1"/>
    <xf numFmtId="170" fontId="25" fillId="4" borderId="2" xfId="16" applyFont="1" applyFill="1" applyBorder="1"/>
    <xf numFmtId="0" fontId="26" fillId="5" borderId="8" xfId="0" applyFont="1" applyFill="1" applyBorder="1" applyAlignment="1">
      <alignment horizontal="center" wrapText="1"/>
    </xf>
    <xf numFmtId="0" fontId="0" fillId="0" borderId="9" xfId="0" applyBorder="1" applyAlignment="1">
      <alignment horizontal="center" vertical="center"/>
    </xf>
    <xf numFmtId="0" fontId="26" fillId="4" borderId="10" xfId="0" applyFont="1" applyFill="1" applyBorder="1"/>
    <xf numFmtId="0" fontId="0" fillId="0" borderId="11" xfId="0" applyBorder="1" applyAlignment="1">
      <alignment horizontal="center" vertical="center"/>
    </xf>
    <xf numFmtId="0" fontId="0" fillId="0" borderId="10" xfId="0" applyBorder="1"/>
    <xf numFmtId="0" fontId="0" fillId="0" borderId="11" xfId="0" applyBorder="1"/>
    <xf numFmtId="0" fontId="0" fillId="4" borderId="10" xfId="0" applyFill="1" applyBorder="1"/>
    <xf numFmtId="0" fontId="42" fillId="4" borderId="12" xfId="0" applyFont="1" applyFill="1" applyBorder="1"/>
    <xf numFmtId="170" fontId="31" fillId="6" borderId="13" xfId="0" applyNumberFormat="1" applyFont="1" applyFill="1" applyBorder="1"/>
    <xf numFmtId="9" fontId="42" fillId="4" borderId="13" xfId="0" applyNumberFormat="1" applyFont="1" applyFill="1" applyBorder="1"/>
    <xf numFmtId="170" fontId="42" fillId="4" borderId="13" xfId="16" applyFont="1" applyFill="1" applyBorder="1"/>
    <xf numFmtId="0" fontId="0" fillId="0" borderId="14" xfId="0" applyBorder="1"/>
    <xf numFmtId="0" fontId="32" fillId="5" borderId="8" xfId="0" applyFont="1" applyFill="1" applyBorder="1" applyAlignment="1">
      <alignment horizontal="center" wrapText="1"/>
    </xf>
    <xf numFmtId="0" fontId="0" fillId="0" borderId="9" xfId="0" applyBorder="1"/>
    <xf numFmtId="0" fontId="43" fillId="4" borderId="12" xfId="0" applyFont="1" applyFill="1" applyBorder="1"/>
    <xf numFmtId="170" fontId="44" fillId="6" borderId="13" xfId="0" applyNumberFormat="1" applyFont="1" applyFill="1" applyBorder="1"/>
    <xf numFmtId="9" fontId="43" fillId="4" borderId="13" xfId="0" applyNumberFormat="1" applyFont="1" applyFill="1" applyBorder="1"/>
    <xf numFmtId="170" fontId="43" fillId="4" borderId="13" xfId="16" applyFont="1" applyFill="1" applyBorder="1"/>
    <xf numFmtId="170" fontId="26" fillId="0" borderId="11" xfId="16" applyFont="1" applyBorder="1"/>
    <xf numFmtId="0" fontId="0" fillId="0" borderId="15" xfId="0" applyFill="1" applyBorder="1"/>
    <xf numFmtId="0" fontId="0" fillId="4" borderId="2" xfId="0" applyFill="1" applyBorder="1" applyAlignment="1">
      <alignment horizontal="center"/>
    </xf>
    <xf numFmtId="0" fontId="26" fillId="4" borderId="2" xfId="0" applyFont="1" applyFill="1" applyBorder="1" applyAlignment="1">
      <alignment horizontal="center"/>
    </xf>
    <xf numFmtId="0" fontId="0" fillId="4" borderId="0" xfId="0" applyFill="1" applyBorder="1"/>
    <xf numFmtId="0" fontId="0" fillId="4" borderId="0" xfId="0" applyFill="1" applyAlignment="1">
      <alignment horizontal="center"/>
    </xf>
    <xf numFmtId="168" fontId="25" fillId="0" borderId="2" xfId="15" applyFont="1" applyBorder="1"/>
    <xf numFmtId="0" fontId="47" fillId="5" borderId="2" xfId="0" applyFont="1" applyFill="1" applyBorder="1" applyAlignment="1">
      <alignment horizontal="center" vertical="center" wrapText="1"/>
    </xf>
    <xf numFmtId="0" fontId="48" fillId="0" borderId="0" xfId="0" applyFont="1" applyAlignment="1">
      <alignment vertical="center"/>
    </xf>
    <xf numFmtId="0" fontId="49" fillId="4" borderId="2" xfId="0" applyFont="1" applyFill="1" applyBorder="1"/>
    <xf numFmtId="170" fontId="49" fillId="4" borderId="2" xfId="16" applyFont="1" applyFill="1" applyBorder="1"/>
    <xf numFmtId="177" fontId="49" fillId="4" borderId="2" xfId="28" applyNumberFormat="1" applyFont="1" applyFill="1" applyBorder="1"/>
    <xf numFmtId="0" fontId="27" fillId="0" borderId="0" xfId="0" applyFont="1"/>
    <xf numFmtId="0" fontId="27" fillId="0" borderId="2" xfId="0" applyFont="1" applyBorder="1"/>
    <xf numFmtId="170" fontId="27" fillId="0" borderId="2" xfId="16" applyFont="1" applyBorder="1"/>
    <xf numFmtId="177" fontId="27" fillId="0" borderId="2" xfId="28" applyNumberFormat="1" applyFont="1" applyBorder="1"/>
    <xf numFmtId="0" fontId="27" fillId="0" borderId="2" xfId="0" applyFont="1" applyFill="1" applyBorder="1"/>
    <xf numFmtId="170" fontId="27" fillId="0" borderId="2" xfId="16" applyFont="1" applyFill="1" applyBorder="1"/>
    <xf numFmtId="177" fontId="27" fillId="0" borderId="2" xfId="28" applyNumberFormat="1" applyFont="1" applyFill="1" applyBorder="1"/>
    <xf numFmtId="0" fontId="27" fillId="0" borderId="0" xfId="0" applyFont="1" applyFill="1"/>
    <xf numFmtId="175" fontId="27" fillId="0" borderId="2" xfId="28" applyNumberFormat="1" applyFont="1" applyBorder="1"/>
    <xf numFmtId="170" fontId="4" fillId="4" borderId="2" xfId="0" applyNumberFormat="1" applyFont="1" applyFill="1" applyBorder="1"/>
    <xf numFmtId="0" fontId="49" fillId="4" borderId="1" xfId="0" applyFont="1" applyFill="1" applyBorder="1"/>
    <xf numFmtId="9" fontId="49" fillId="4" borderId="1" xfId="28" applyFont="1" applyFill="1" applyBorder="1"/>
    <xf numFmtId="177" fontId="49" fillId="4" borderId="1" xfId="28" applyNumberFormat="1" applyFont="1" applyFill="1" applyBorder="1"/>
    <xf numFmtId="170" fontId="49" fillId="4" borderId="1" xfId="16" applyFont="1" applyFill="1" applyBorder="1"/>
    <xf numFmtId="9" fontId="50" fillId="4" borderId="2" xfId="28" applyFont="1" applyFill="1" applyBorder="1"/>
    <xf numFmtId="9" fontId="49" fillId="4" borderId="2" xfId="28" applyFont="1" applyFill="1" applyBorder="1"/>
    <xf numFmtId="0" fontId="49" fillId="16" borderId="2" xfId="0" applyFont="1" applyFill="1" applyBorder="1"/>
    <xf numFmtId="170" fontId="49" fillId="16" borderId="2" xfId="16" applyFont="1" applyFill="1" applyBorder="1"/>
    <xf numFmtId="0" fontId="27" fillId="0" borderId="0" xfId="0" applyFont="1" applyBorder="1"/>
    <xf numFmtId="170" fontId="27" fillId="0" borderId="0" xfId="16" applyFont="1"/>
    <xf numFmtId="177" fontId="27" fillId="0" borderId="0" xfId="28" applyNumberFormat="1" applyFont="1"/>
    <xf numFmtId="170" fontId="49" fillId="16" borderId="2" xfId="16" applyNumberFormat="1" applyFont="1" applyFill="1" applyBorder="1"/>
    <xf numFmtId="0" fontId="53" fillId="17" borderId="4" xfId="0" applyFont="1" applyFill="1" applyBorder="1" applyAlignment="1">
      <alignment horizontal="center" vertical="center"/>
    </xf>
    <xf numFmtId="0" fontId="53" fillId="17" borderId="4" xfId="0" applyNumberFormat="1" applyFont="1" applyFill="1" applyBorder="1" applyAlignment="1">
      <alignment horizontal="center" vertical="center"/>
    </xf>
    <xf numFmtId="170" fontId="53" fillId="5" borderId="4" xfId="16" applyFont="1" applyFill="1" applyBorder="1" applyAlignment="1">
      <alignment horizontal="center" vertical="center"/>
    </xf>
    <xf numFmtId="170" fontId="53" fillId="17" borderId="4" xfId="16" applyFont="1" applyFill="1" applyBorder="1" applyAlignment="1">
      <alignment horizontal="center" vertical="center"/>
    </xf>
    <xf numFmtId="170" fontId="53" fillId="6" borderId="4" xfId="16" applyFont="1" applyFill="1" applyBorder="1" applyAlignment="1">
      <alignment horizontal="center" vertical="center"/>
    </xf>
    <xf numFmtId="9" fontId="54" fillId="17" borderId="17" xfId="28" applyFont="1" applyFill="1" applyBorder="1" applyAlignment="1">
      <alignment horizontal="center" vertical="center"/>
    </xf>
    <xf numFmtId="175" fontId="53" fillId="4" borderId="2" xfId="4" applyNumberFormat="1" applyFont="1" applyFill="1" applyBorder="1" applyAlignment="1">
      <alignment horizontal="center" vertical="center"/>
    </xf>
    <xf numFmtId="175" fontId="53" fillId="9" borderId="2" xfId="20" applyNumberFormat="1" applyFont="1" applyFill="1" applyBorder="1" applyAlignment="1">
      <alignment horizontal="center" vertical="center"/>
    </xf>
    <xf numFmtId="9" fontId="53" fillId="0" borderId="2" xfId="28" applyFont="1" applyFill="1" applyBorder="1" applyAlignment="1">
      <alignment horizontal="center" vertical="center"/>
    </xf>
    <xf numFmtId="170" fontId="53" fillId="0" borderId="2" xfId="16" applyFont="1" applyFill="1" applyBorder="1" applyAlignment="1">
      <alignment horizontal="center" vertical="center"/>
    </xf>
    <xf numFmtId="170" fontId="53" fillId="0" borderId="2" xfId="16" applyFont="1" applyBorder="1" applyAlignment="1">
      <alignment horizontal="center" vertical="center"/>
    </xf>
    <xf numFmtId="9" fontId="53" fillId="0" borderId="2" xfId="28" applyFont="1" applyBorder="1" applyAlignment="1">
      <alignment horizontal="center" vertical="center"/>
    </xf>
    <xf numFmtId="49" fontId="53" fillId="12" borderId="2" xfId="0" applyNumberFormat="1" applyFont="1" applyFill="1" applyBorder="1" applyAlignment="1">
      <alignment horizontal="center" vertical="center"/>
    </xf>
    <xf numFmtId="0" fontId="55" fillId="0" borderId="0" xfId="0" applyFont="1" applyFill="1" applyAlignment="1">
      <alignment horizontal="center" vertical="center"/>
    </xf>
    <xf numFmtId="170" fontId="53" fillId="5" borderId="2" xfId="16" applyFont="1" applyFill="1" applyBorder="1" applyAlignment="1">
      <alignment horizontal="center" vertical="center"/>
    </xf>
    <xf numFmtId="175" fontId="57" fillId="9" borderId="2" xfId="20" applyNumberFormat="1" applyFont="1" applyFill="1" applyBorder="1" applyAlignment="1">
      <alignment horizontal="center" vertical="center"/>
    </xf>
    <xf numFmtId="0" fontId="56" fillId="0" borderId="0" xfId="0" applyFont="1" applyFill="1" applyAlignment="1">
      <alignment horizontal="center" vertical="center"/>
    </xf>
    <xf numFmtId="0" fontId="56" fillId="18" borderId="0" xfId="0" applyFont="1" applyFill="1" applyAlignment="1">
      <alignment horizontal="center" vertical="center"/>
    </xf>
    <xf numFmtId="0" fontId="58" fillId="0" borderId="0" xfId="0" applyFont="1" applyFill="1" applyAlignment="1">
      <alignment horizontal="center" vertical="center"/>
    </xf>
    <xf numFmtId="0" fontId="57" fillId="0" borderId="0" xfId="0" applyFont="1" applyFill="1" applyAlignment="1">
      <alignment horizontal="center" vertical="center"/>
    </xf>
    <xf numFmtId="0" fontId="56" fillId="19" borderId="2" xfId="0" applyFont="1" applyFill="1" applyBorder="1" applyAlignment="1">
      <alignment horizontal="center" vertical="center"/>
    </xf>
    <xf numFmtId="1" fontId="56" fillId="19" borderId="2" xfId="20" applyNumberFormat="1" applyFont="1" applyFill="1" applyBorder="1" applyAlignment="1">
      <alignment horizontal="center" vertical="center"/>
    </xf>
    <xf numFmtId="0" fontId="57" fillId="19" borderId="2" xfId="0" applyFont="1" applyFill="1" applyBorder="1" applyAlignment="1">
      <alignment horizontal="center" vertical="center"/>
    </xf>
    <xf numFmtId="0" fontId="56" fillId="19" borderId="2" xfId="0" applyNumberFormat="1" applyFont="1" applyFill="1" applyBorder="1" applyAlignment="1">
      <alignment horizontal="center" vertical="center"/>
    </xf>
    <xf numFmtId="1" fontId="56" fillId="19" borderId="2" xfId="0" applyNumberFormat="1" applyFont="1" applyFill="1" applyBorder="1" applyAlignment="1">
      <alignment horizontal="center" vertical="center"/>
    </xf>
    <xf numFmtId="170" fontId="56" fillId="19" borderId="2" xfId="16" applyFont="1" applyFill="1" applyBorder="1" applyAlignment="1">
      <alignment horizontal="center" vertical="center"/>
    </xf>
    <xf numFmtId="170" fontId="57" fillId="19" borderId="2" xfId="16" applyFont="1" applyFill="1" applyBorder="1" applyAlignment="1">
      <alignment horizontal="center" vertical="center"/>
    </xf>
    <xf numFmtId="9" fontId="58" fillId="19" borderId="16" xfId="28" applyFont="1" applyFill="1" applyBorder="1" applyAlignment="1">
      <alignment horizontal="center" vertical="center"/>
    </xf>
    <xf numFmtId="9" fontId="56" fillId="19" borderId="2" xfId="28" applyFont="1" applyFill="1" applyBorder="1" applyAlignment="1">
      <alignment horizontal="center" vertical="center"/>
    </xf>
    <xf numFmtId="0" fontId="55" fillId="19" borderId="2" xfId="0" applyFont="1" applyFill="1" applyBorder="1" applyAlignment="1">
      <alignment horizontal="center" vertical="center"/>
    </xf>
    <xf numFmtId="9" fontId="58" fillId="19" borderId="2" xfId="28" applyFont="1" applyFill="1" applyBorder="1" applyAlignment="1">
      <alignment horizontal="center" vertical="center"/>
    </xf>
    <xf numFmtId="0" fontId="58" fillId="19" borderId="2" xfId="0" applyFont="1" applyFill="1" applyBorder="1" applyAlignment="1">
      <alignment horizontal="center" vertical="center"/>
    </xf>
    <xf numFmtId="1" fontId="58" fillId="19" borderId="2" xfId="20" applyNumberFormat="1" applyFont="1" applyFill="1" applyBorder="1" applyAlignment="1">
      <alignment horizontal="center" vertical="center"/>
    </xf>
    <xf numFmtId="170" fontId="58" fillId="19" borderId="2" xfId="16" applyFont="1" applyFill="1" applyBorder="1" applyAlignment="1">
      <alignment horizontal="center" vertical="center"/>
    </xf>
    <xf numFmtId="0" fontId="54" fillId="19" borderId="2" xfId="0" applyFont="1" applyFill="1" applyBorder="1" applyAlignment="1">
      <alignment horizontal="center" vertical="center"/>
    </xf>
    <xf numFmtId="170" fontId="55" fillId="5" borderId="2" xfId="16" applyFont="1" applyFill="1" applyBorder="1" applyAlignment="1">
      <alignment horizontal="center" vertical="center"/>
    </xf>
    <xf numFmtId="175" fontId="57" fillId="9" borderId="2" xfId="0" applyNumberFormat="1" applyFont="1" applyFill="1" applyBorder="1" applyAlignment="1">
      <alignment horizontal="center" vertical="center"/>
    </xf>
    <xf numFmtId="0" fontId="56" fillId="19" borderId="2" xfId="20" applyFont="1" applyFill="1" applyBorder="1" applyAlignment="1">
      <alignment horizontal="center" vertical="center"/>
    </xf>
    <xf numFmtId="175" fontId="57" fillId="9" borderId="2" xfId="16" applyNumberFormat="1" applyFont="1" applyFill="1" applyBorder="1" applyAlignment="1">
      <alignment horizontal="center" vertical="center"/>
    </xf>
    <xf numFmtId="0" fontId="57" fillId="19" borderId="2" xfId="0" applyNumberFormat="1" applyFont="1" applyFill="1" applyBorder="1" applyAlignment="1">
      <alignment horizontal="center" vertical="center"/>
    </xf>
    <xf numFmtId="1" fontId="57" fillId="19" borderId="2" xfId="20" applyNumberFormat="1" applyFont="1" applyFill="1" applyBorder="1" applyAlignment="1">
      <alignment horizontal="center" vertical="center"/>
    </xf>
    <xf numFmtId="0" fontId="57" fillId="19" borderId="2" xfId="20" applyFont="1" applyFill="1" applyBorder="1" applyAlignment="1">
      <alignment horizontal="center" vertical="center"/>
    </xf>
    <xf numFmtId="0" fontId="53" fillId="19" borderId="2" xfId="0" applyFont="1" applyFill="1" applyBorder="1" applyAlignment="1">
      <alignment horizontal="center" vertical="center"/>
    </xf>
    <xf numFmtId="9" fontId="57" fillId="19" borderId="2" xfId="28" applyFont="1" applyFill="1" applyBorder="1" applyAlignment="1">
      <alignment horizontal="center" vertical="center"/>
    </xf>
    <xf numFmtId="175" fontId="53" fillId="5" borderId="2" xfId="16" applyNumberFormat="1" applyFont="1" applyFill="1" applyBorder="1" applyAlignment="1">
      <alignment horizontal="center" vertical="center"/>
    </xf>
    <xf numFmtId="170" fontId="56" fillId="19" borderId="6" xfId="16" applyFont="1" applyFill="1" applyBorder="1" applyAlignment="1">
      <alignment horizontal="center" vertical="center"/>
    </xf>
    <xf numFmtId="0" fontId="57" fillId="19" borderId="2" xfId="20" applyNumberFormat="1" applyFont="1" applyFill="1" applyBorder="1" applyAlignment="1">
      <alignment horizontal="center" vertical="center"/>
    </xf>
    <xf numFmtId="0" fontId="54" fillId="19" borderId="2" xfId="20" applyFont="1" applyFill="1" applyBorder="1" applyAlignment="1">
      <alignment horizontal="center" vertical="center"/>
    </xf>
    <xf numFmtId="174" fontId="55" fillId="19" borderId="2" xfId="20" applyNumberFormat="1" applyFont="1" applyFill="1" applyBorder="1" applyAlignment="1">
      <alignment horizontal="center" vertical="center"/>
    </xf>
    <xf numFmtId="0" fontId="56" fillId="19" borderId="23" xfId="20" applyFont="1" applyFill="1" applyBorder="1" applyAlignment="1">
      <alignment horizontal="center" vertical="center"/>
    </xf>
    <xf numFmtId="0" fontId="56" fillId="0" borderId="0" xfId="0" applyFont="1" applyAlignment="1">
      <alignment horizontal="center" vertical="center"/>
    </xf>
    <xf numFmtId="0" fontId="56" fillId="0" borderId="0" xfId="0" applyNumberFormat="1" applyFont="1" applyAlignment="1">
      <alignment horizontal="center" vertical="center"/>
    </xf>
    <xf numFmtId="170" fontId="55" fillId="0" borderId="0" xfId="16" applyFont="1" applyFill="1" applyAlignment="1">
      <alignment horizontal="center" vertical="center"/>
    </xf>
    <xf numFmtId="170" fontId="56" fillId="0" borderId="0" xfId="16" applyFont="1" applyAlignment="1">
      <alignment horizontal="center" vertical="center"/>
    </xf>
    <xf numFmtId="9" fontId="58" fillId="0" borderId="0" xfId="28" applyFont="1" applyFill="1" applyAlignment="1">
      <alignment horizontal="center" vertical="center"/>
    </xf>
    <xf numFmtId="175" fontId="56" fillId="0" borderId="0" xfId="0" applyNumberFormat="1" applyFont="1" applyAlignment="1">
      <alignment horizontal="center" vertical="center"/>
    </xf>
    <xf numFmtId="175" fontId="57" fillId="0" borderId="0" xfId="0" applyNumberFormat="1" applyFont="1" applyFill="1" applyAlignment="1">
      <alignment horizontal="center" vertical="center"/>
    </xf>
    <xf numFmtId="9" fontId="56" fillId="0" borderId="0" xfId="28" applyFont="1" applyFill="1" applyAlignment="1">
      <alignment horizontal="center" vertical="center"/>
    </xf>
    <xf numFmtId="170" fontId="56" fillId="0" borderId="0" xfId="16" applyFont="1" applyFill="1" applyAlignment="1">
      <alignment horizontal="center" vertical="center"/>
    </xf>
    <xf numFmtId="0" fontId="28" fillId="0" borderId="0" xfId="0" applyFont="1"/>
    <xf numFmtId="0" fontId="5" fillId="0" borderId="0" xfId="17" applyFont="1" applyAlignment="1">
      <alignment horizontal="center"/>
    </xf>
    <xf numFmtId="164" fontId="28" fillId="0" borderId="0" xfId="0" applyNumberFormat="1" applyFont="1" applyAlignment="1">
      <alignment horizontal="right"/>
    </xf>
    <xf numFmtId="0" fontId="46" fillId="0" borderId="0" xfId="0" applyFont="1"/>
    <xf numFmtId="170" fontId="59" fillId="0" borderId="0" xfId="4" applyFont="1" applyAlignment="1">
      <alignment horizontal="center"/>
    </xf>
    <xf numFmtId="10" fontId="45" fillId="0" borderId="0" xfId="0" applyNumberFormat="1" applyFont="1"/>
    <xf numFmtId="170" fontId="45" fillId="0" borderId="0" xfId="16" applyFont="1"/>
    <xf numFmtId="0" fontId="60" fillId="0" borderId="0" xfId="0" applyFont="1" applyFill="1"/>
    <xf numFmtId="170" fontId="60" fillId="0" borderId="0" xfId="16" applyFont="1" applyFill="1"/>
    <xf numFmtId="164" fontId="60" fillId="0" borderId="0" xfId="0" applyNumberFormat="1" applyFont="1" applyFill="1" applyAlignment="1">
      <alignment horizontal="right"/>
    </xf>
    <xf numFmtId="0" fontId="5" fillId="0" borderId="0" xfId="16" applyNumberFormat="1" applyFont="1" applyFill="1" applyAlignment="1">
      <alignment horizontal="center"/>
    </xf>
    <xf numFmtId="164" fontId="24" fillId="0" borderId="0" xfId="17" applyNumberFormat="1" applyFont="1" applyFill="1"/>
    <xf numFmtId="0" fontId="24" fillId="0" borderId="0" xfId="17" applyFont="1"/>
    <xf numFmtId="164" fontId="5" fillId="0" borderId="0" xfId="16" applyNumberFormat="1" applyFont="1" applyFill="1" applyAlignment="1">
      <alignment horizontal="center"/>
    </xf>
    <xf numFmtId="164" fontId="5" fillId="0" borderId="0" xfId="4" applyNumberFormat="1" applyFont="1" applyFill="1" applyAlignment="1">
      <alignment horizontal="center"/>
    </xf>
    <xf numFmtId="10" fontId="5" fillId="0" borderId="0" xfId="17" applyNumberFormat="1" applyFont="1" applyFill="1" applyAlignment="1">
      <alignment horizontal="center"/>
    </xf>
    <xf numFmtId="170" fontId="5" fillId="0" borderId="0" xfId="16" applyNumberFormat="1" applyFont="1" applyFill="1" applyAlignment="1">
      <alignment horizontal="center"/>
    </xf>
    <xf numFmtId="170" fontId="5" fillId="0" borderId="0" xfId="4" applyNumberFormat="1" applyFont="1" applyFill="1" applyAlignment="1">
      <alignment horizontal="center"/>
    </xf>
    <xf numFmtId="1" fontId="63" fillId="0" borderId="2" xfId="0" applyNumberFormat="1" applyFont="1" applyFill="1" applyBorder="1" applyAlignment="1" applyProtection="1">
      <alignment horizontal="center" vertical="center" wrapText="1"/>
      <protection locked="0"/>
    </xf>
    <xf numFmtId="0" fontId="63" fillId="0" borderId="2" xfId="0" applyFont="1" applyFill="1" applyBorder="1" applyAlignment="1">
      <alignment horizontal="center" vertical="center" wrapText="1"/>
    </xf>
    <xf numFmtId="0" fontId="63" fillId="0" borderId="2" xfId="0" applyNumberFormat="1" applyFont="1" applyFill="1" applyBorder="1" applyAlignment="1">
      <alignment horizontal="center" vertical="center" wrapText="1"/>
    </xf>
    <xf numFmtId="170" fontId="63" fillId="0" borderId="2" xfId="16" applyFont="1" applyFill="1" applyBorder="1" applyAlignment="1">
      <alignment horizontal="center" vertical="center" wrapText="1"/>
    </xf>
    <xf numFmtId="175" fontId="63" fillId="0" borderId="2" xfId="4" applyNumberFormat="1" applyFont="1" applyFill="1" applyBorder="1" applyAlignment="1">
      <alignment horizontal="center" vertical="center" wrapText="1"/>
    </xf>
    <xf numFmtId="9" fontId="63" fillId="0" borderId="2" xfId="28" applyFont="1" applyFill="1" applyBorder="1" applyAlignment="1">
      <alignment horizontal="center" vertical="center" wrapText="1"/>
    </xf>
    <xf numFmtId="49" fontId="63" fillId="0" borderId="2" xfId="0" applyNumberFormat="1" applyFont="1" applyFill="1" applyBorder="1" applyAlignment="1">
      <alignment horizontal="center" vertical="center" wrapText="1"/>
    </xf>
    <xf numFmtId="0" fontId="63" fillId="0" borderId="0" xfId="0" applyFont="1" applyFill="1" applyAlignment="1">
      <alignment horizontal="center" vertical="center" wrapText="1"/>
    </xf>
    <xf numFmtId="0" fontId="65" fillId="0" borderId="2" xfId="0" applyFont="1" applyFill="1" applyBorder="1" applyAlignment="1">
      <alignment horizontal="center" vertical="top"/>
    </xf>
    <xf numFmtId="0" fontId="65" fillId="0" borderId="0" xfId="0" applyFont="1" applyFill="1" applyAlignment="1">
      <alignment horizontal="left" vertical="top"/>
    </xf>
    <xf numFmtId="0" fontId="66" fillId="0" borderId="2" xfId="0" applyFont="1" applyFill="1" applyBorder="1" applyAlignment="1">
      <alignment horizontal="center" wrapText="1"/>
    </xf>
    <xf numFmtId="0" fontId="65" fillId="0" borderId="2" xfId="0" applyFont="1" applyFill="1" applyBorder="1" applyAlignment="1">
      <alignment horizontal="center" vertical="center"/>
    </xf>
    <xf numFmtId="166" fontId="64" fillId="0" borderId="2" xfId="16" applyNumberFormat="1" applyFont="1" applyFill="1" applyBorder="1" applyAlignment="1">
      <alignment horizontal="center" vertical="center"/>
    </xf>
    <xf numFmtId="170" fontId="65" fillId="0" borderId="2" xfId="16" applyFont="1" applyFill="1" applyBorder="1" applyAlignment="1">
      <alignment horizontal="center" vertical="top"/>
    </xf>
    <xf numFmtId="9" fontId="65" fillId="0" borderId="2" xfId="28" applyFont="1" applyFill="1" applyBorder="1" applyAlignment="1">
      <alignment horizontal="center" vertical="center"/>
    </xf>
    <xf numFmtId="175" fontId="65" fillId="0" borderId="2" xfId="4" applyNumberFormat="1" applyFont="1" applyFill="1" applyBorder="1" applyAlignment="1">
      <alignment horizontal="center" vertical="top"/>
    </xf>
    <xf numFmtId="9" fontId="65" fillId="0" borderId="2" xfId="28" applyFont="1" applyFill="1" applyBorder="1" applyAlignment="1">
      <alignment horizontal="center" vertical="top"/>
    </xf>
    <xf numFmtId="0" fontId="65" fillId="0" borderId="2" xfId="0" applyFont="1" applyFill="1" applyBorder="1" applyAlignment="1">
      <alignment horizontal="left" vertical="top"/>
    </xf>
    <xf numFmtId="1" fontId="65" fillId="0" borderId="2" xfId="20" applyNumberFormat="1" applyFont="1" applyFill="1" applyBorder="1" applyAlignment="1">
      <alignment horizontal="left" vertical="top"/>
    </xf>
    <xf numFmtId="170" fontId="65" fillId="0" borderId="2" xfId="16" applyFont="1" applyFill="1" applyBorder="1" applyAlignment="1">
      <alignment horizontal="center" vertical="center"/>
    </xf>
    <xf numFmtId="175" fontId="64" fillId="0" borderId="2" xfId="4" applyNumberFormat="1" applyFont="1" applyFill="1" applyBorder="1" applyAlignment="1">
      <alignment horizontal="center" vertical="center"/>
    </xf>
    <xf numFmtId="1" fontId="65" fillId="0" borderId="2" xfId="20" applyNumberFormat="1" applyFont="1" applyFill="1" applyBorder="1" applyAlignment="1">
      <alignment horizontal="left" vertical="center"/>
    </xf>
    <xf numFmtId="0" fontId="65" fillId="0" borderId="2" xfId="0" applyNumberFormat="1" applyFont="1" applyFill="1" applyBorder="1" applyAlignment="1">
      <alignment horizontal="center" vertical="center" wrapText="1"/>
    </xf>
    <xf numFmtId="0" fontId="65" fillId="0" borderId="2" xfId="0" applyNumberFormat="1" applyFont="1" applyFill="1" applyBorder="1" applyAlignment="1">
      <alignment horizontal="center" vertical="center"/>
    </xf>
    <xf numFmtId="0" fontId="67" fillId="0" borderId="2" xfId="0" applyFont="1" applyFill="1" applyBorder="1" applyAlignment="1">
      <alignment horizontal="center" vertical="center" wrapText="1"/>
    </xf>
    <xf numFmtId="0" fontId="65" fillId="21" borderId="2" xfId="0" applyFont="1" applyFill="1" applyBorder="1" applyAlignment="1">
      <alignment horizontal="center" vertical="center"/>
    </xf>
    <xf numFmtId="0" fontId="65" fillId="0" borderId="0" xfId="0" applyFont="1" applyFill="1" applyAlignment="1">
      <alignment horizontal="center" vertical="top"/>
    </xf>
    <xf numFmtId="0" fontId="65" fillId="0" borderId="2" xfId="20" applyFont="1" applyFill="1" applyBorder="1" applyAlignment="1">
      <alignment horizontal="center" vertical="center"/>
    </xf>
    <xf numFmtId="166" fontId="64" fillId="4" borderId="2" xfId="16" applyNumberFormat="1" applyFont="1" applyFill="1" applyBorder="1" applyAlignment="1">
      <alignment horizontal="center" vertical="center"/>
    </xf>
    <xf numFmtId="0" fontId="65" fillId="0" borderId="2" xfId="20" applyFont="1" applyFill="1" applyBorder="1" applyAlignment="1">
      <alignment horizontal="center" vertical="top"/>
    </xf>
    <xf numFmtId="1" fontId="65" fillId="9" borderId="2" xfId="20" applyNumberFormat="1" applyFont="1" applyFill="1" applyBorder="1" applyAlignment="1">
      <alignment horizontal="left" vertical="top"/>
    </xf>
    <xf numFmtId="0" fontId="65" fillId="9" borderId="2" xfId="0" applyFont="1" applyFill="1" applyBorder="1" applyAlignment="1">
      <alignment horizontal="left" vertical="top"/>
    </xf>
    <xf numFmtId="0" fontId="65" fillId="9" borderId="2" xfId="20" applyFont="1" applyFill="1" applyBorder="1" applyAlignment="1">
      <alignment horizontal="center" vertical="center"/>
    </xf>
    <xf numFmtId="0" fontId="65" fillId="9" borderId="2" xfId="0" applyFont="1" applyFill="1" applyBorder="1" applyAlignment="1">
      <alignment horizontal="center" vertical="center"/>
    </xf>
    <xf numFmtId="0" fontId="65" fillId="9" borderId="2" xfId="0" applyFont="1" applyFill="1" applyBorder="1" applyAlignment="1">
      <alignment horizontal="center" vertical="top"/>
    </xf>
    <xf numFmtId="166" fontId="64" fillId="9" borderId="2" xfId="16" applyNumberFormat="1" applyFont="1" applyFill="1" applyBorder="1" applyAlignment="1">
      <alignment horizontal="center" vertical="center"/>
    </xf>
    <xf numFmtId="170" fontId="65" fillId="9" borderId="2" xfId="16" applyFont="1" applyFill="1" applyBorder="1" applyAlignment="1">
      <alignment horizontal="center" vertical="top"/>
    </xf>
    <xf numFmtId="175" fontId="65" fillId="9" borderId="2" xfId="4" applyNumberFormat="1" applyFont="1" applyFill="1" applyBorder="1" applyAlignment="1">
      <alignment horizontal="center" vertical="top"/>
    </xf>
    <xf numFmtId="9" fontId="65" fillId="9" borderId="2" xfId="28" applyFont="1" applyFill="1" applyBorder="1" applyAlignment="1">
      <alignment horizontal="center" vertical="top"/>
    </xf>
    <xf numFmtId="0" fontId="65" fillId="0" borderId="2" xfId="20" applyFont="1" applyFill="1" applyBorder="1" applyAlignment="1">
      <alignment horizontal="left" vertical="top"/>
    </xf>
    <xf numFmtId="49" fontId="65" fillId="21" borderId="2" xfId="0" applyNumberFormat="1" applyFont="1" applyFill="1" applyBorder="1" applyAlignment="1">
      <alignment horizontal="center" vertical="center"/>
    </xf>
    <xf numFmtId="0" fontId="65" fillId="0" borderId="2" xfId="0" applyFont="1" applyFill="1" applyBorder="1" applyAlignment="1">
      <alignment horizontal="left" vertical="center"/>
    </xf>
    <xf numFmtId="9" fontId="65" fillId="0" borderId="2" xfId="0" applyNumberFormat="1" applyFont="1" applyFill="1" applyBorder="1" applyAlignment="1">
      <alignment horizontal="center" vertical="center"/>
    </xf>
    <xf numFmtId="0" fontId="65" fillId="0" borderId="2" xfId="50" applyFont="1" applyFill="1" applyBorder="1" applyAlignment="1">
      <alignment horizontal="left" vertical="top"/>
    </xf>
    <xf numFmtId="0" fontId="65" fillId="0" borderId="2" xfId="50" applyFont="1" applyFill="1" applyBorder="1" applyAlignment="1">
      <alignment horizontal="center" vertical="center"/>
    </xf>
    <xf numFmtId="49" fontId="65" fillId="0" borderId="2" xfId="50" applyNumberFormat="1" applyFont="1" applyFill="1" applyBorder="1" applyAlignment="1">
      <alignment horizontal="left" vertical="top"/>
    </xf>
    <xf numFmtId="0" fontId="65" fillId="0" borderId="2" xfId="52" applyFont="1" applyFill="1" applyBorder="1" applyAlignment="1">
      <alignment horizontal="left" vertical="top"/>
    </xf>
    <xf numFmtId="0" fontId="65" fillId="21" borderId="2" xfId="0" applyFont="1" applyFill="1" applyBorder="1" applyAlignment="1">
      <alignment horizontal="center" vertical="center" wrapText="1"/>
    </xf>
    <xf numFmtId="0" fontId="65" fillId="0" borderId="2" xfId="0" applyFont="1" applyFill="1" applyBorder="1" applyAlignment="1">
      <alignment horizontal="center" vertical="center" wrapText="1"/>
    </xf>
    <xf numFmtId="0" fontId="66" fillId="21" borderId="2" xfId="0" applyFont="1" applyFill="1" applyBorder="1" applyAlignment="1">
      <alignment horizontal="center" vertical="center"/>
    </xf>
    <xf numFmtId="0" fontId="67" fillId="0" borderId="2" xfId="0" applyFont="1" applyFill="1" applyBorder="1" applyAlignment="1">
      <alignment vertical="center" wrapText="1"/>
    </xf>
    <xf numFmtId="0" fontId="65" fillId="0" borderId="2" xfId="0" applyFont="1" applyFill="1" applyBorder="1" applyAlignment="1">
      <alignment horizontal="left"/>
    </xf>
    <xf numFmtId="0" fontId="65" fillId="0" borderId="0" xfId="0" applyFont="1" applyFill="1" applyAlignment="1">
      <alignment horizontal="center" vertical="center"/>
    </xf>
    <xf numFmtId="1" fontId="65" fillId="0" borderId="2" xfId="0" applyNumberFormat="1" applyFont="1" applyFill="1" applyBorder="1" applyAlignment="1" applyProtection="1">
      <alignment horizontal="center" vertical="center"/>
      <protection locked="0"/>
    </xf>
    <xf numFmtId="1" fontId="65" fillId="0" borderId="2" xfId="20" applyNumberFormat="1" applyFont="1" applyFill="1" applyBorder="1" applyAlignment="1">
      <alignment horizontal="center" vertical="center"/>
    </xf>
    <xf numFmtId="0" fontId="65" fillId="20" borderId="0" xfId="0" applyFont="1" applyFill="1" applyAlignment="1">
      <alignment horizontal="center" vertical="center"/>
    </xf>
    <xf numFmtId="0" fontId="65" fillId="0" borderId="2" xfId="50" applyFont="1" applyFill="1" applyBorder="1" applyAlignment="1">
      <alignment horizontal="center" vertical="center" wrapText="1"/>
    </xf>
    <xf numFmtId="0" fontId="66" fillId="0" borderId="2" xfId="0" applyFont="1" applyBorder="1" applyAlignment="1">
      <alignment horizontal="left" wrapText="1"/>
    </xf>
    <xf numFmtId="0" fontId="66" fillId="0" borderId="2" xfId="0" applyFont="1" applyFill="1" applyBorder="1" applyAlignment="1">
      <alignment horizontal="left" wrapText="1"/>
    </xf>
    <xf numFmtId="0" fontId="66" fillId="0" borderId="2" xfId="0" applyFont="1" applyFill="1" applyBorder="1" applyAlignment="1">
      <alignment horizontal="center" vertical="center"/>
    </xf>
    <xf numFmtId="170" fontId="64" fillId="0" borderId="2" xfId="16" applyFont="1" applyFill="1" applyBorder="1" applyAlignment="1">
      <alignment horizontal="center" vertical="center"/>
    </xf>
    <xf numFmtId="49" fontId="65" fillId="9" borderId="2" xfId="0" applyNumberFormat="1" applyFont="1" applyFill="1" applyBorder="1" applyAlignment="1">
      <alignment horizontal="center" vertical="center"/>
    </xf>
    <xf numFmtId="0" fontId="68" fillId="9" borderId="2" xfId="0" applyFont="1" applyFill="1" applyBorder="1" applyAlignment="1">
      <alignment horizontal="center" vertical="center"/>
    </xf>
    <xf numFmtId="1" fontId="68" fillId="9" borderId="2" xfId="20" applyNumberFormat="1" applyFont="1" applyFill="1" applyBorder="1" applyAlignment="1">
      <alignment horizontal="center" vertical="center"/>
    </xf>
    <xf numFmtId="170" fontId="65" fillId="9" borderId="2" xfId="16" applyFont="1" applyFill="1" applyBorder="1" applyAlignment="1">
      <alignment horizontal="center"/>
    </xf>
    <xf numFmtId="0" fontId="69" fillId="0" borderId="2" xfId="0" applyFont="1" applyFill="1" applyBorder="1" applyAlignment="1">
      <alignment horizontal="center" vertical="center" wrapText="1"/>
    </xf>
    <xf numFmtId="0" fontId="65" fillId="0" borderId="2" xfId="0" applyFont="1" applyFill="1" applyBorder="1" applyAlignment="1">
      <alignment vertical="center" wrapText="1"/>
    </xf>
    <xf numFmtId="166" fontId="64" fillId="0" borderId="0" xfId="16" applyNumberFormat="1" applyFont="1" applyFill="1" applyBorder="1" applyAlignment="1">
      <alignment horizontal="center" vertical="center"/>
    </xf>
    <xf numFmtId="175" fontId="65" fillId="0" borderId="2" xfId="4" applyNumberFormat="1" applyFont="1" applyFill="1" applyBorder="1" applyAlignment="1">
      <alignment horizontal="center" vertical="center"/>
    </xf>
    <xf numFmtId="1" fontId="65" fillId="0" borderId="0" xfId="0" applyNumberFormat="1" applyFont="1" applyFill="1" applyAlignment="1" applyProtection="1">
      <alignment horizontal="center" vertical="center"/>
      <protection locked="0"/>
    </xf>
    <xf numFmtId="0" fontId="65" fillId="0" borderId="0" xfId="0" applyNumberFormat="1" applyFont="1" applyFill="1" applyAlignment="1">
      <alignment horizontal="center" vertical="center" wrapText="1"/>
    </xf>
    <xf numFmtId="0" fontId="65" fillId="0" borderId="0" xfId="0" applyNumberFormat="1" applyFont="1" applyFill="1" applyAlignment="1">
      <alignment horizontal="center" vertical="center"/>
    </xf>
    <xf numFmtId="170" fontId="65" fillId="0" borderId="0" xfId="16" applyFont="1" applyFill="1" applyAlignment="1">
      <alignment horizontal="center" vertical="center"/>
    </xf>
    <xf numFmtId="9" fontId="65" fillId="0" borderId="0" xfId="28" applyFont="1" applyFill="1" applyAlignment="1">
      <alignment horizontal="center" vertical="center"/>
    </xf>
    <xf numFmtId="175" fontId="65" fillId="0" borderId="0" xfId="0" applyNumberFormat="1" applyFont="1" applyFill="1" applyAlignment="1">
      <alignment horizontal="center" vertical="center"/>
    </xf>
    <xf numFmtId="0" fontId="63" fillId="0" borderId="2" xfId="0" applyFont="1" applyFill="1" applyBorder="1" applyAlignment="1">
      <alignment horizontal="center" vertical="center"/>
    </xf>
    <xf numFmtId="0" fontId="70" fillId="0" borderId="2" xfId="0" applyFont="1" applyFill="1" applyBorder="1" applyAlignment="1">
      <alignment horizontal="center" vertical="center"/>
    </xf>
    <xf numFmtId="0" fontId="40" fillId="0" borderId="2" xfId="0" applyFont="1" applyFill="1" applyBorder="1" applyAlignment="1">
      <alignment horizontal="center" vertical="center"/>
    </xf>
    <xf numFmtId="175" fontId="63" fillId="22" borderId="2" xfId="20" applyNumberFormat="1" applyFont="1" applyFill="1" applyBorder="1" applyAlignment="1">
      <alignment horizontal="center" vertical="center" wrapText="1"/>
    </xf>
    <xf numFmtId="175" fontId="65" fillId="22" borderId="2" xfId="20" applyNumberFormat="1" applyFont="1" applyFill="1" applyBorder="1" applyAlignment="1">
      <alignment horizontal="center" vertical="top"/>
    </xf>
    <xf numFmtId="175" fontId="65" fillId="22" borderId="2" xfId="20" applyNumberFormat="1" applyFont="1" applyFill="1" applyBorder="1" applyAlignment="1">
      <alignment horizontal="center" vertical="center"/>
    </xf>
    <xf numFmtId="175" fontId="65" fillId="22" borderId="2" xfId="0" applyNumberFormat="1" applyFont="1" applyFill="1" applyBorder="1" applyAlignment="1">
      <alignment horizontal="center" vertical="top"/>
    </xf>
    <xf numFmtId="170" fontId="63" fillId="23" borderId="2" xfId="16" applyFont="1" applyFill="1" applyBorder="1" applyAlignment="1">
      <alignment horizontal="center" vertical="center" wrapText="1"/>
    </xf>
    <xf numFmtId="170" fontId="65" fillId="23" borderId="2" xfId="16" applyFont="1" applyFill="1" applyBorder="1" applyAlignment="1">
      <alignment horizontal="center" vertical="top"/>
    </xf>
    <xf numFmtId="0" fontId="63" fillId="24" borderId="2" xfId="0" applyFont="1" applyFill="1" applyBorder="1" applyAlignment="1">
      <alignment horizontal="center" vertical="center" wrapText="1"/>
    </xf>
    <xf numFmtId="175" fontId="65" fillId="0" borderId="2" xfId="20" applyNumberFormat="1" applyFont="1" applyFill="1" applyBorder="1" applyAlignment="1">
      <alignment horizontal="center" vertical="top"/>
    </xf>
    <xf numFmtId="9" fontId="65" fillId="9" borderId="2" xfId="28" applyFont="1" applyFill="1" applyBorder="1" applyAlignment="1">
      <alignment horizontal="center" vertical="center"/>
    </xf>
    <xf numFmtId="175" fontId="65" fillId="9" borderId="2" xfId="20" applyNumberFormat="1" applyFont="1" applyFill="1" applyBorder="1" applyAlignment="1">
      <alignment horizontal="center" vertical="top"/>
    </xf>
    <xf numFmtId="0" fontId="65" fillId="0" borderId="2" xfId="52" applyFont="1" applyFill="1" applyBorder="1" applyAlignment="1">
      <alignment vertical="top"/>
    </xf>
    <xf numFmtId="0" fontId="0" fillId="0" borderId="2" xfId="0" applyFill="1" applyBorder="1" applyAlignment="1">
      <alignment wrapText="1"/>
    </xf>
    <xf numFmtId="0" fontId="0" fillId="0" borderId="2" xfId="0" applyFont="1" applyFill="1" applyBorder="1" applyAlignment="1"/>
    <xf numFmtId="0" fontId="65" fillId="0" borderId="2" xfId="0" applyFont="1" applyFill="1" applyBorder="1" applyAlignment="1">
      <alignment vertical="top"/>
    </xf>
    <xf numFmtId="0" fontId="65" fillId="9" borderId="2" xfId="0" applyFont="1" applyFill="1" applyBorder="1" applyAlignment="1">
      <alignment horizontal="left" vertical="center"/>
    </xf>
    <xf numFmtId="0" fontId="65" fillId="9" borderId="2" xfId="0" applyNumberFormat="1" applyFont="1" applyFill="1" applyBorder="1" applyAlignment="1">
      <alignment horizontal="center" vertical="center"/>
    </xf>
    <xf numFmtId="0" fontId="65" fillId="0" borderId="2" xfId="20" applyNumberFormat="1" applyFont="1" applyFill="1" applyBorder="1" applyAlignment="1">
      <alignment horizontal="center" vertical="center"/>
    </xf>
    <xf numFmtId="174" fontId="65" fillId="0" borderId="2" xfId="20" applyNumberFormat="1" applyFont="1" applyFill="1" applyBorder="1" applyAlignment="1">
      <alignment horizontal="center" vertical="center"/>
    </xf>
    <xf numFmtId="0" fontId="65" fillId="9" borderId="2" xfId="20" applyNumberFormat="1" applyFont="1" applyFill="1" applyBorder="1" applyAlignment="1">
      <alignment horizontal="center" vertical="center"/>
    </xf>
    <xf numFmtId="1" fontId="65" fillId="9" borderId="2" xfId="20" applyNumberFormat="1" applyFont="1" applyFill="1" applyBorder="1" applyAlignment="1">
      <alignment horizontal="center" vertical="center"/>
    </xf>
    <xf numFmtId="174" fontId="65" fillId="9" borderId="2" xfId="20" applyNumberFormat="1" applyFont="1" applyFill="1" applyBorder="1" applyAlignment="1">
      <alignment horizontal="center" vertical="center"/>
    </xf>
    <xf numFmtId="174" fontId="65" fillId="0" borderId="2" xfId="0" applyNumberFormat="1" applyFont="1" applyFill="1" applyBorder="1" applyAlignment="1">
      <alignment horizontal="center" vertical="center"/>
    </xf>
    <xf numFmtId="1" fontId="65" fillId="0" borderId="2" xfId="16" applyNumberFormat="1" applyFont="1" applyFill="1" applyBorder="1" applyAlignment="1">
      <alignment horizontal="center" vertical="center" wrapText="1"/>
    </xf>
    <xf numFmtId="16" fontId="65" fillId="0" borderId="2" xfId="0" applyNumberFormat="1" applyFont="1" applyFill="1" applyBorder="1" applyAlignment="1">
      <alignment horizontal="center" vertical="center"/>
    </xf>
    <xf numFmtId="1" fontId="65" fillId="0" borderId="2" xfId="0" applyNumberFormat="1" applyFont="1" applyFill="1" applyBorder="1" applyAlignment="1">
      <alignment horizontal="center" vertical="center"/>
    </xf>
    <xf numFmtId="0" fontId="0" fillId="0" borderId="2" xfId="0" applyBorder="1" applyAlignment="1">
      <alignment horizontal="center" vertical="center"/>
    </xf>
    <xf numFmtId="0" fontId="0" fillId="0" borderId="2" xfId="0" applyFill="1" applyBorder="1" applyAlignment="1">
      <alignment horizontal="center" vertical="center"/>
    </xf>
    <xf numFmtId="170" fontId="65" fillId="9" borderId="2" xfId="16" applyFont="1" applyFill="1" applyBorder="1" applyAlignment="1">
      <alignment horizontal="center" vertical="center"/>
    </xf>
    <xf numFmtId="0" fontId="66" fillId="0" borderId="2" xfId="0" applyFont="1" applyFill="1" applyBorder="1" applyAlignment="1">
      <alignment horizontal="center" vertical="center" wrapText="1"/>
    </xf>
    <xf numFmtId="0" fontId="65" fillId="0" borderId="2" xfId="50" applyNumberFormat="1" applyFont="1" applyFill="1" applyBorder="1" applyAlignment="1">
      <alignment horizontal="center" vertical="center" wrapText="1"/>
    </xf>
    <xf numFmtId="0" fontId="65" fillId="0" borderId="2" xfId="50" applyNumberFormat="1" applyFont="1" applyFill="1" applyBorder="1" applyAlignment="1">
      <alignment horizontal="center" vertical="center"/>
    </xf>
    <xf numFmtId="0" fontId="65" fillId="9" borderId="2" xfId="0" applyNumberFormat="1" applyFont="1" applyFill="1" applyBorder="1" applyAlignment="1">
      <alignment horizontal="center" vertical="center" wrapText="1"/>
    </xf>
    <xf numFmtId="16" fontId="65" fillId="9" borderId="2" xfId="0" applyNumberFormat="1" applyFont="1" applyFill="1" applyBorder="1" applyAlignment="1">
      <alignment horizontal="center" vertical="center"/>
    </xf>
    <xf numFmtId="1" fontId="65" fillId="9" borderId="2" xfId="0" applyNumberFormat="1" applyFont="1" applyFill="1" applyBorder="1" applyAlignment="1">
      <alignment horizontal="center" vertical="center"/>
    </xf>
    <xf numFmtId="49" fontId="65" fillId="0" borderId="2" xfId="50" applyNumberFormat="1" applyFont="1" applyFill="1" applyBorder="1" applyAlignment="1">
      <alignment horizontal="center" vertical="center"/>
    </xf>
    <xf numFmtId="49" fontId="65" fillId="0" borderId="2" xfId="0" applyNumberFormat="1" applyFont="1" applyFill="1" applyBorder="1" applyAlignment="1">
      <alignment horizontal="center" vertical="center" wrapText="1"/>
    </xf>
    <xf numFmtId="1" fontId="66" fillId="0" borderId="2" xfId="0" applyNumberFormat="1" applyFont="1" applyFill="1" applyBorder="1" applyAlignment="1" applyProtection="1">
      <alignment horizontal="center" vertical="center"/>
      <protection locked="0"/>
    </xf>
    <xf numFmtId="1" fontId="66" fillId="0" borderId="2" xfId="0" applyNumberFormat="1" applyFont="1" applyFill="1" applyBorder="1" applyAlignment="1">
      <alignment horizontal="center" vertical="center" wrapText="1"/>
    </xf>
    <xf numFmtId="1" fontId="65" fillId="9" borderId="2" xfId="0" applyNumberFormat="1" applyFont="1" applyFill="1" applyBorder="1" applyAlignment="1">
      <alignment horizontal="center" vertical="center" wrapText="1"/>
    </xf>
    <xf numFmtId="0" fontId="65" fillId="9" borderId="2" xfId="0" applyFont="1" applyFill="1" applyBorder="1" applyAlignment="1">
      <alignment horizontal="center" vertical="center" wrapText="1"/>
    </xf>
    <xf numFmtId="1" fontId="65" fillId="0" borderId="2" xfId="0" applyNumberFormat="1" applyFont="1" applyFill="1" applyBorder="1" applyAlignment="1">
      <alignment horizontal="center" vertical="center" wrapText="1"/>
    </xf>
    <xf numFmtId="0" fontId="65" fillId="0" borderId="2" xfId="0" applyFont="1" applyFill="1" applyBorder="1" applyAlignment="1" applyProtection="1">
      <alignment horizontal="center" vertical="center"/>
      <protection locked="0"/>
    </xf>
    <xf numFmtId="49" fontId="66" fillId="0" borderId="2" xfId="0" applyNumberFormat="1" applyFont="1" applyFill="1" applyBorder="1" applyAlignment="1" applyProtection="1">
      <alignment horizontal="center" vertical="center"/>
      <protection locked="0"/>
    </xf>
    <xf numFmtId="1" fontId="67" fillId="0" borderId="2" xfId="0" applyNumberFormat="1" applyFont="1" applyFill="1" applyBorder="1" applyAlignment="1">
      <alignment horizontal="center" vertical="center" wrapText="1"/>
    </xf>
    <xf numFmtId="0" fontId="66" fillId="0" borderId="2" xfId="0" applyFont="1" applyBorder="1" applyAlignment="1">
      <alignment horizontal="center" vertical="center" wrapText="1"/>
    </xf>
    <xf numFmtId="1" fontId="65" fillId="9" borderId="2" xfId="0" applyNumberFormat="1" applyFont="1" applyFill="1" applyBorder="1" applyAlignment="1" applyProtection="1">
      <alignment horizontal="center" vertical="center"/>
      <protection locked="0"/>
    </xf>
    <xf numFmtId="1" fontId="69" fillId="0" borderId="2" xfId="0" applyNumberFormat="1" applyFont="1" applyFill="1" applyBorder="1" applyAlignment="1">
      <alignment horizontal="center" vertical="center" wrapText="1"/>
    </xf>
    <xf numFmtId="1" fontId="65" fillId="0" borderId="2" xfId="17" applyNumberFormat="1" applyFont="1" applyFill="1" applyBorder="1" applyAlignment="1">
      <alignment horizontal="center" vertical="center" wrapText="1"/>
    </xf>
    <xf numFmtId="0" fontId="65" fillId="0" borderId="2" xfId="17" applyFont="1" applyFill="1" applyBorder="1" applyAlignment="1">
      <alignment horizontal="center" vertical="center" wrapText="1"/>
    </xf>
    <xf numFmtId="0" fontId="0" fillId="0" borderId="2" xfId="0" applyBorder="1" applyAlignment="1">
      <alignment horizontal="center" vertical="center" wrapText="1"/>
    </xf>
    <xf numFmtId="0" fontId="68" fillId="9" borderId="2" xfId="0" applyFont="1" applyFill="1" applyBorder="1" applyAlignment="1">
      <alignment horizontal="center" vertical="center" wrapText="1"/>
    </xf>
    <xf numFmtId="0" fontId="70" fillId="0" borderId="2" xfId="0" applyFont="1" applyFill="1" applyBorder="1" applyAlignment="1">
      <alignment horizontal="center" vertical="center" wrapText="1"/>
    </xf>
    <xf numFmtId="0" fontId="70" fillId="0" borderId="2" xfId="0" applyFont="1" applyBorder="1" applyAlignment="1">
      <alignment horizontal="center"/>
    </xf>
    <xf numFmtId="1" fontId="68" fillId="0" borderId="2" xfId="0" applyNumberFormat="1" applyFont="1" applyFill="1" applyBorder="1" applyAlignment="1" applyProtection="1">
      <alignment horizontal="center" vertical="center"/>
      <protection locked="0"/>
    </xf>
    <xf numFmtId="0" fontId="68" fillId="0" borderId="2" xfId="0" applyFont="1" applyFill="1" applyBorder="1" applyAlignment="1">
      <alignment horizontal="center" vertical="center"/>
    </xf>
    <xf numFmtId="1" fontId="68" fillId="0" borderId="2" xfId="20" applyNumberFormat="1" applyFont="1" applyFill="1" applyBorder="1" applyAlignment="1">
      <alignment horizontal="left" vertical="top"/>
    </xf>
    <xf numFmtId="0" fontId="68" fillId="0" borderId="2" xfId="0" applyFont="1" applyFill="1" applyBorder="1" applyAlignment="1">
      <alignment horizontal="left" vertical="top"/>
    </xf>
    <xf numFmtId="0" fontId="68" fillId="0" borderId="2" xfId="0" applyNumberFormat="1" applyFont="1" applyFill="1" applyBorder="1" applyAlignment="1">
      <alignment horizontal="center" vertical="center" wrapText="1"/>
    </xf>
    <xf numFmtId="16" fontId="68" fillId="0" borderId="2" xfId="0" applyNumberFormat="1" applyFont="1" applyFill="1" applyBorder="1" applyAlignment="1">
      <alignment horizontal="center" vertical="center"/>
    </xf>
    <xf numFmtId="0" fontId="68" fillId="0" borderId="2" xfId="0" applyNumberFormat="1" applyFont="1" applyFill="1" applyBorder="1" applyAlignment="1">
      <alignment horizontal="center" vertical="center"/>
    </xf>
    <xf numFmtId="1" fontId="68" fillId="0" borderId="2" xfId="0" applyNumberFormat="1" applyFont="1" applyFill="1" applyBorder="1" applyAlignment="1">
      <alignment horizontal="center" vertical="center"/>
    </xf>
    <xf numFmtId="166" fontId="71" fillId="0" borderId="2" xfId="16" applyNumberFormat="1" applyFont="1" applyFill="1" applyBorder="1" applyAlignment="1">
      <alignment horizontal="center" vertical="center"/>
    </xf>
    <xf numFmtId="170" fontId="68" fillId="0" borderId="2" xfId="16" applyFont="1" applyFill="1" applyBorder="1" applyAlignment="1">
      <alignment horizontal="center" vertical="top"/>
    </xf>
    <xf numFmtId="9" fontId="68" fillId="0" borderId="2" xfId="28" applyFont="1" applyFill="1" applyBorder="1" applyAlignment="1">
      <alignment horizontal="center" vertical="center"/>
    </xf>
    <xf numFmtId="175" fontId="68" fillId="0" borderId="2" xfId="4" applyNumberFormat="1" applyFont="1" applyFill="1" applyBorder="1" applyAlignment="1">
      <alignment horizontal="center" vertical="top"/>
    </xf>
    <xf numFmtId="175" fontId="68" fillId="0" borderId="2" xfId="20" applyNumberFormat="1" applyFont="1" applyFill="1" applyBorder="1" applyAlignment="1">
      <alignment horizontal="center" vertical="top"/>
    </xf>
    <xf numFmtId="9" fontId="68" fillId="0" borderId="2" xfId="28" applyFont="1" applyFill="1" applyBorder="1" applyAlignment="1">
      <alignment horizontal="center" vertical="top"/>
    </xf>
    <xf numFmtId="0" fontId="68" fillId="0" borderId="0" xfId="0" applyFont="1" applyFill="1" applyAlignment="1">
      <alignment horizontal="center" vertical="top"/>
    </xf>
    <xf numFmtId="0" fontId="68" fillId="25" borderId="2" xfId="0" applyFont="1" applyFill="1" applyBorder="1" applyAlignment="1">
      <alignment horizontal="center" vertical="center"/>
    </xf>
    <xf numFmtId="0" fontId="51" fillId="5" borderId="16" xfId="0" applyFont="1" applyFill="1" applyBorder="1" applyAlignment="1">
      <alignment horizontal="center"/>
    </xf>
    <xf numFmtId="0" fontId="51" fillId="5" borderId="18" xfId="0" applyFont="1" applyFill="1" applyBorder="1" applyAlignment="1">
      <alignment horizontal="center"/>
    </xf>
    <xf numFmtId="0" fontId="51" fillId="5" borderId="6" xfId="0" applyFont="1" applyFill="1" applyBorder="1" applyAlignment="1">
      <alignment horizontal="center"/>
    </xf>
    <xf numFmtId="0" fontId="51" fillId="6" borderId="16" xfId="0" applyFont="1" applyFill="1" applyBorder="1" applyAlignment="1">
      <alignment horizontal="center"/>
    </xf>
    <xf numFmtId="0" fontId="51" fillId="6" borderId="18" xfId="0" applyFont="1" applyFill="1" applyBorder="1" applyAlignment="1">
      <alignment horizontal="center"/>
    </xf>
    <xf numFmtId="0" fontId="51" fillId="6" borderId="6" xfId="0" applyFont="1" applyFill="1" applyBorder="1" applyAlignment="1">
      <alignment horizontal="center"/>
    </xf>
    <xf numFmtId="170" fontId="42" fillId="0" borderId="22" xfId="16" applyFont="1" applyBorder="1" applyAlignment="1">
      <alignment horizontal="center"/>
    </xf>
    <xf numFmtId="0" fontId="51" fillId="5" borderId="19" xfId="0" applyFont="1" applyFill="1" applyBorder="1" applyAlignment="1">
      <alignment horizontal="center"/>
    </xf>
    <xf numFmtId="0" fontId="51" fillId="5" borderId="20" xfId="0" applyFont="1" applyFill="1" applyBorder="1" applyAlignment="1">
      <alignment horizontal="center"/>
    </xf>
    <xf numFmtId="0" fontId="51" fillId="5" borderId="21" xfId="0" applyFont="1" applyFill="1" applyBorder="1" applyAlignment="1">
      <alignment horizontal="center"/>
    </xf>
    <xf numFmtId="170" fontId="52" fillId="0" borderId="22" xfId="16" applyFont="1" applyBorder="1" applyAlignment="1">
      <alignment horizontal="center"/>
    </xf>
    <xf numFmtId="170" fontId="34" fillId="0" borderId="22" xfId="16" applyFont="1" applyBorder="1" applyAlignment="1">
      <alignment horizontal="center"/>
    </xf>
    <xf numFmtId="0" fontId="47" fillId="5" borderId="16" xfId="0" applyFont="1" applyFill="1" applyBorder="1" applyAlignment="1">
      <alignment horizontal="left" vertical="center" wrapText="1"/>
    </xf>
    <xf numFmtId="0" fontId="47" fillId="5" borderId="18" xfId="0" applyFont="1" applyFill="1" applyBorder="1" applyAlignment="1">
      <alignment horizontal="left" vertical="center" wrapText="1"/>
    </xf>
    <xf numFmtId="0" fontId="47" fillId="5" borderId="6" xfId="0" applyFont="1" applyFill="1" applyBorder="1" applyAlignment="1">
      <alignment horizontal="left" vertical="center" wrapText="1"/>
    </xf>
    <xf numFmtId="0" fontId="47" fillId="5" borderId="16" xfId="0" applyFont="1" applyFill="1" applyBorder="1" applyAlignment="1">
      <alignment vertical="center" wrapText="1"/>
    </xf>
    <xf numFmtId="0" fontId="47" fillId="5" borderId="18" xfId="0" applyFont="1" applyFill="1" applyBorder="1" applyAlignment="1">
      <alignment vertical="center" wrapText="1"/>
    </xf>
    <xf numFmtId="0" fontId="47" fillId="5" borderId="6" xfId="0" applyFont="1" applyFill="1" applyBorder="1" applyAlignment="1">
      <alignment vertical="center" wrapText="1"/>
    </xf>
    <xf numFmtId="0" fontId="43" fillId="0" borderId="22" xfId="0" applyFont="1" applyBorder="1" applyAlignment="1">
      <alignment horizontal="center"/>
    </xf>
  </cellXfs>
  <cellStyles count="53">
    <cellStyle name="0,0_x000d__x000a_NA_x000d__x000a_" xfId="1"/>
    <cellStyle name="AFE" xfId="2"/>
    <cellStyle name="Comma 2" xfId="3"/>
    <cellStyle name="Currency 10" xfId="51"/>
    <cellStyle name="Currency 2" xfId="4"/>
    <cellStyle name="Currency 3" xfId="5"/>
    <cellStyle name="Currency 3 2" xfId="6"/>
    <cellStyle name="Currency 3 3" xfId="7"/>
    <cellStyle name="Currency 3 3 2" xfId="29"/>
    <cellStyle name="Currency 4" xfId="8"/>
    <cellStyle name="Currency 5" xfId="9"/>
    <cellStyle name="Currency 6" xfId="10"/>
    <cellStyle name="Currency 7" xfId="11"/>
    <cellStyle name="Currency 7 2" xfId="30"/>
    <cellStyle name="Currency 8" xfId="12"/>
    <cellStyle name="Currency 9" xfId="13"/>
    <cellStyle name="Currency 9 2" xfId="31"/>
    <cellStyle name="Hipervínculo visitado" xfId="35" builtinId="9" hidden="1"/>
    <cellStyle name="Hipervínculo visitado" xfId="36" builtinId="9" hidden="1"/>
    <cellStyle name="Hipervínculo visitado" xfId="37" builtinId="9" hidden="1"/>
    <cellStyle name="Hipervínculo visitado" xfId="38" builtinId="9" hidden="1"/>
    <cellStyle name="Hipervínculo visitado" xfId="39" builtinId="9" hidden="1"/>
    <cellStyle name="Hipervínculo visitado" xfId="40" builtinId="9" hidden="1"/>
    <cellStyle name="Hipervínculo visitado" xfId="41" builtinId="9" hidden="1"/>
    <cellStyle name="Hipervínculo visitado" xfId="42" builtinId="9" hidden="1"/>
    <cellStyle name="Hipervínculo visitado" xfId="43" builtinId="9" hidden="1"/>
    <cellStyle name="Hipervínculo visitado" xfId="44" builtinId="9" hidden="1"/>
    <cellStyle name="Hipervínculo visitado" xfId="45" builtinId="9" hidden="1"/>
    <cellStyle name="Hipervínculo visitado" xfId="46" builtinId="9" hidden="1"/>
    <cellStyle name="Hipervínculo visitado" xfId="47" builtinId="9" hidden="1"/>
    <cellStyle name="Hipervínculo visitado" xfId="48" builtinId="9" hidden="1"/>
    <cellStyle name="Hipervínculo visitado" xfId="49" builtinId="9" hidden="1"/>
    <cellStyle name="Hyperlink 2" xfId="14"/>
    <cellStyle name="Millares" xfId="15" builtinId="3"/>
    <cellStyle name="Moneda" xfId="16" builtinId="4"/>
    <cellStyle name="Normal" xfId="0" builtinId="0"/>
    <cellStyle name="Normal 2" xfId="17"/>
    <cellStyle name="Normal 2 2" xfId="18"/>
    <cellStyle name="Normal 3" xfId="19"/>
    <cellStyle name="Normal 3 2" xfId="20"/>
    <cellStyle name="Normal 4" xfId="21"/>
    <cellStyle name="Normal 4 2" xfId="22"/>
    <cellStyle name="Normal 4 2 2" xfId="32"/>
    <cellStyle name="Normal 5" xfId="23"/>
    <cellStyle name="Normal 5 2" xfId="24"/>
    <cellStyle name="Normal 6" xfId="25"/>
    <cellStyle name="Normal 6 2" xfId="33"/>
    <cellStyle name="Normal 7" xfId="50"/>
    <cellStyle name="Normal 8" xfId="52"/>
    <cellStyle name="Normal_Sheet1" xfId="26"/>
    <cellStyle name="Percent 2" xfId="27"/>
    <cellStyle name="Percent 2 2" xfId="34"/>
    <cellStyle name="Porcentaje" xfId="28" builtinId="5"/>
  </cellStyles>
  <dxfs count="434">
    <dxf>
      <font>
        <color rgb="FF9C0006"/>
      </font>
      <fill>
        <patternFill>
          <bgColor rgb="FFFFC7CE"/>
        </patternFill>
      </fill>
    </dxf>
    <dxf>
      <font>
        <color rgb="FF9C0006"/>
      </font>
      <fill>
        <patternFill>
          <bgColor rgb="FFFFC7CE"/>
        </patternFill>
      </fill>
    </dxf>
    <dxf>
      <font>
        <b/>
        <i val="0"/>
        <strike val="0"/>
        <condense val="0"/>
        <extend val="0"/>
        <outline val="0"/>
        <shadow val="0"/>
        <u val="none"/>
        <vertAlign val="baseline"/>
        <sz val="11"/>
        <color auto="1"/>
        <name val="Century Gothic"/>
        <scheme val="none"/>
      </font>
      <numFmt numFmtId="164"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70" formatCode="_(&quot;$&quot;* #,##0.00_);_(&quot;$&quot;* \(#,##0.00\);_(&quot;$&quot;* &quot;-&quot;??_);_(@_)"/>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4" formatCode="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4" formatCode="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64"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64"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64"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64"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64"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164" formatCode="&quot;$&quot;#,##0.00;[Red]\-&quot;$&quot;#,##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0" formatCode="General"/>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entury Gothic"/>
        <scheme val="none"/>
      </font>
      <numFmt numFmtId="0" formatCode="General"/>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entury Gothic"/>
        <scheme val="none"/>
      </font>
      <fill>
        <patternFill patternType="none">
          <fgColor indexed="64"/>
          <bgColor indexed="6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95B3D7"/>
          <bgColor rgb="FF000000"/>
        </patternFill>
      </fill>
    </dxf>
  </dxfs>
  <tableStyles count="0" defaultTableStyle="TableStyleMedium2" defaultPivotStyle="PivotStyleLight16"/>
  <colors>
    <mruColors>
      <color rgb="FFFF66FF"/>
      <color rgb="FFFF00FF"/>
      <color rgb="FFFF3399"/>
      <color rgb="FF00FFFF"/>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_rels/drawing2.xml.rels><?xml version="1.0" encoding="UTF-8" standalone="yes"?>
<Relationships xmlns="http://schemas.openxmlformats.org/package/2006/relationships"><Relationship Id="rId8" Type="http://schemas.openxmlformats.org/officeDocument/2006/relationships/image" Target="../media/image25.jpeg"/><Relationship Id="rId3" Type="http://schemas.openxmlformats.org/officeDocument/2006/relationships/image" Target="../media/image20.jpeg"/><Relationship Id="rId7" Type="http://schemas.openxmlformats.org/officeDocument/2006/relationships/image" Target="../media/image24.jpeg"/><Relationship Id="rId2" Type="http://schemas.openxmlformats.org/officeDocument/2006/relationships/image" Target="../media/image19.jpeg"/><Relationship Id="rId1" Type="http://schemas.openxmlformats.org/officeDocument/2006/relationships/image" Target="../media/image18.jpeg"/><Relationship Id="rId6" Type="http://schemas.openxmlformats.org/officeDocument/2006/relationships/image" Target="../media/image23.jpeg"/><Relationship Id="rId11" Type="http://schemas.openxmlformats.org/officeDocument/2006/relationships/image" Target="../media/image28.jpeg"/><Relationship Id="rId5" Type="http://schemas.openxmlformats.org/officeDocument/2006/relationships/image" Target="../media/image22.jpeg"/><Relationship Id="rId10" Type="http://schemas.openxmlformats.org/officeDocument/2006/relationships/image" Target="../media/image27.jpeg"/><Relationship Id="rId4" Type="http://schemas.openxmlformats.org/officeDocument/2006/relationships/image" Target="../media/image21.jpeg"/><Relationship Id="rId9" Type="http://schemas.openxmlformats.org/officeDocument/2006/relationships/image" Target="../media/image26.jpeg"/></Relationships>
</file>

<file path=xl/drawings/_rels/drawing3.xml.rels><?xml version="1.0" encoding="UTF-8" standalone="yes"?>
<Relationships xmlns="http://schemas.openxmlformats.org/package/2006/relationships"><Relationship Id="rId8" Type="http://schemas.openxmlformats.org/officeDocument/2006/relationships/image" Target="../media/image36.jpeg"/><Relationship Id="rId13" Type="http://schemas.openxmlformats.org/officeDocument/2006/relationships/image" Target="../media/image41.jpeg"/><Relationship Id="rId18" Type="http://schemas.openxmlformats.org/officeDocument/2006/relationships/image" Target="../media/image46.jpeg"/><Relationship Id="rId26" Type="http://schemas.openxmlformats.org/officeDocument/2006/relationships/image" Target="../media/image54.jpeg"/><Relationship Id="rId3" Type="http://schemas.openxmlformats.org/officeDocument/2006/relationships/image" Target="../media/image31.jpeg"/><Relationship Id="rId21" Type="http://schemas.openxmlformats.org/officeDocument/2006/relationships/image" Target="../media/image49.jpeg"/><Relationship Id="rId7" Type="http://schemas.openxmlformats.org/officeDocument/2006/relationships/image" Target="../media/image35.jpeg"/><Relationship Id="rId12" Type="http://schemas.openxmlformats.org/officeDocument/2006/relationships/image" Target="../media/image40.jpeg"/><Relationship Id="rId17" Type="http://schemas.openxmlformats.org/officeDocument/2006/relationships/image" Target="../media/image45.jpeg"/><Relationship Id="rId25" Type="http://schemas.openxmlformats.org/officeDocument/2006/relationships/image" Target="../media/image53.jpeg"/><Relationship Id="rId2" Type="http://schemas.openxmlformats.org/officeDocument/2006/relationships/image" Target="../media/image30.png"/><Relationship Id="rId16" Type="http://schemas.openxmlformats.org/officeDocument/2006/relationships/image" Target="../media/image44.jpeg"/><Relationship Id="rId20" Type="http://schemas.openxmlformats.org/officeDocument/2006/relationships/image" Target="../media/image48.jpeg"/><Relationship Id="rId29" Type="http://schemas.openxmlformats.org/officeDocument/2006/relationships/image" Target="../media/image57.jpeg"/><Relationship Id="rId1" Type="http://schemas.openxmlformats.org/officeDocument/2006/relationships/image" Target="../media/image29.png"/><Relationship Id="rId6" Type="http://schemas.openxmlformats.org/officeDocument/2006/relationships/image" Target="../media/image34.jpeg"/><Relationship Id="rId11" Type="http://schemas.openxmlformats.org/officeDocument/2006/relationships/image" Target="../media/image39.jpeg"/><Relationship Id="rId24" Type="http://schemas.openxmlformats.org/officeDocument/2006/relationships/image" Target="../media/image52.jpeg"/><Relationship Id="rId5" Type="http://schemas.openxmlformats.org/officeDocument/2006/relationships/image" Target="../media/image33.jpeg"/><Relationship Id="rId15" Type="http://schemas.openxmlformats.org/officeDocument/2006/relationships/image" Target="../media/image43.jpeg"/><Relationship Id="rId23" Type="http://schemas.openxmlformats.org/officeDocument/2006/relationships/image" Target="../media/image51.jpeg"/><Relationship Id="rId28" Type="http://schemas.openxmlformats.org/officeDocument/2006/relationships/image" Target="../media/image56.jpeg"/><Relationship Id="rId10" Type="http://schemas.openxmlformats.org/officeDocument/2006/relationships/image" Target="../media/image38.jpeg"/><Relationship Id="rId19" Type="http://schemas.openxmlformats.org/officeDocument/2006/relationships/image" Target="../media/image47.jpeg"/><Relationship Id="rId4" Type="http://schemas.openxmlformats.org/officeDocument/2006/relationships/image" Target="../media/image32.jpeg"/><Relationship Id="rId9" Type="http://schemas.openxmlformats.org/officeDocument/2006/relationships/image" Target="../media/image37.jpeg"/><Relationship Id="rId14" Type="http://schemas.openxmlformats.org/officeDocument/2006/relationships/image" Target="../media/image42.jpeg"/><Relationship Id="rId22" Type="http://schemas.openxmlformats.org/officeDocument/2006/relationships/image" Target="../media/image50.jpeg"/><Relationship Id="rId27" Type="http://schemas.openxmlformats.org/officeDocument/2006/relationships/image" Target="../media/image55.jpeg"/></Relationships>
</file>

<file path=xl/drawings/_rels/drawing4.xml.rels><?xml version="1.0" encoding="UTF-8" standalone="yes"?>
<Relationships xmlns="http://schemas.openxmlformats.org/package/2006/relationships"><Relationship Id="rId8" Type="http://schemas.openxmlformats.org/officeDocument/2006/relationships/image" Target="../media/image65.png"/><Relationship Id="rId13" Type="http://schemas.openxmlformats.org/officeDocument/2006/relationships/image" Target="../media/image70.png"/><Relationship Id="rId18" Type="http://schemas.openxmlformats.org/officeDocument/2006/relationships/image" Target="../media/image75.jpeg"/><Relationship Id="rId3" Type="http://schemas.openxmlformats.org/officeDocument/2006/relationships/image" Target="../media/image60.png"/><Relationship Id="rId7" Type="http://schemas.openxmlformats.org/officeDocument/2006/relationships/image" Target="../media/image64.jpeg"/><Relationship Id="rId12" Type="http://schemas.openxmlformats.org/officeDocument/2006/relationships/image" Target="../media/image69.png"/><Relationship Id="rId17" Type="http://schemas.openxmlformats.org/officeDocument/2006/relationships/image" Target="../media/image74.png"/><Relationship Id="rId2" Type="http://schemas.openxmlformats.org/officeDocument/2006/relationships/image" Target="../media/image59.png"/><Relationship Id="rId16" Type="http://schemas.openxmlformats.org/officeDocument/2006/relationships/image" Target="../media/image73.png"/><Relationship Id="rId1" Type="http://schemas.openxmlformats.org/officeDocument/2006/relationships/image" Target="../media/image58.png"/><Relationship Id="rId6" Type="http://schemas.openxmlformats.org/officeDocument/2006/relationships/image" Target="../media/image63.png"/><Relationship Id="rId11" Type="http://schemas.openxmlformats.org/officeDocument/2006/relationships/image" Target="../media/image68.jpeg"/><Relationship Id="rId5" Type="http://schemas.openxmlformats.org/officeDocument/2006/relationships/image" Target="../media/image62.png"/><Relationship Id="rId15" Type="http://schemas.openxmlformats.org/officeDocument/2006/relationships/image" Target="../media/image72.png"/><Relationship Id="rId10" Type="http://schemas.openxmlformats.org/officeDocument/2006/relationships/image" Target="../media/image67.png"/><Relationship Id="rId4" Type="http://schemas.openxmlformats.org/officeDocument/2006/relationships/image" Target="../media/image61.png"/><Relationship Id="rId9" Type="http://schemas.openxmlformats.org/officeDocument/2006/relationships/image" Target="../media/image66.png"/><Relationship Id="rId14" Type="http://schemas.openxmlformats.org/officeDocument/2006/relationships/image" Target="../media/image7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3.jpeg"/><Relationship Id="rId13" Type="http://schemas.openxmlformats.org/officeDocument/2006/relationships/image" Target="../media/image88.jpeg"/><Relationship Id="rId18" Type="http://schemas.openxmlformats.org/officeDocument/2006/relationships/image" Target="../media/image93.jpeg"/><Relationship Id="rId3" Type="http://schemas.openxmlformats.org/officeDocument/2006/relationships/image" Target="../media/image78.jpeg"/><Relationship Id="rId21" Type="http://schemas.openxmlformats.org/officeDocument/2006/relationships/image" Target="../media/image96.jpeg"/><Relationship Id="rId7" Type="http://schemas.openxmlformats.org/officeDocument/2006/relationships/image" Target="../media/image82.jpeg"/><Relationship Id="rId12" Type="http://schemas.openxmlformats.org/officeDocument/2006/relationships/image" Target="../media/image87.jpeg"/><Relationship Id="rId17" Type="http://schemas.openxmlformats.org/officeDocument/2006/relationships/image" Target="../media/image92.jpeg"/><Relationship Id="rId2" Type="http://schemas.openxmlformats.org/officeDocument/2006/relationships/image" Target="../media/image77.jpeg"/><Relationship Id="rId16" Type="http://schemas.openxmlformats.org/officeDocument/2006/relationships/image" Target="../media/image91.jpeg"/><Relationship Id="rId20" Type="http://schemas.openxmlformats.org/officeDocument/2006/relationships/image" Target="../media/image95.jpeg"/><Relationship Id="rId1" Type="http://schemas.openxmlformats.org/officeDocument/2006/relationships/image" Target="../media/image76.jpeg"/><Relationship Id="rId6" Type="http://schemas.openxmlformats.org/officeDocument/2006/relationships/image" Target="../media/image81.jpeg"/><Relationship Id="rId11" Type="http://schemas.openxmlformats.org/officeDocument/2006/relationships/image" Target="../media/image86.jpeg"/><Relationship Id="rId5" Type="http://schemas.openxmlformats.org/officeDocument/2006/relationships/image" Target="../media/image80.jpeg"/><Relationship Id="rId15" Type="http://schemas.openxmlformats.org/officeDocument/2006/relationships/image" Target="../media/image90.jpeg"/><Relationship Id="rId10" Type="http://schemas.openxmlformats.org/officeDocument/2006/relationships/image" Target="../media/image85.jpeg"/><Relationship Id="rId19" Type="http://schemas.openxmlformats.org/officeDocument/2006/relationships/image" Target="../media/image94.jpeg"/><Relationship Id="rId4" Type="http://schemas.openxmlformats.org/officeDocument/2006/relationships/image" Target="../media/image79.jpeg"/><Relationship Id="rId9" Type="http://schemas.openxmlformats.org/officeDocument/2006/relationships/image" Target="../media/image84.jpeg"/><Relationship Id="rId14" Type="http://schemas.openxmlformats.org/officeDocument/2006/relationships/image" Target="../media/image89.jpeg"/><Relationship Id="rId22" Type="http://schemas.openxmlformats.org/officeDocument/2006/relationships/image" Target="../media/image97.jpeg"/></Relationships>
</file>

<file path=xl/drawings/drawing1.xml><?xml version="1.0" encoding="utf-8"?>
<xdr:wsDr xmlns:xdr="http://schemas.openxmlformats.org/drawingml/2006/spreadsheetDrawing" xmlns:a="http://schemas.openxmlformats.org/drawingml/2006/main">
  <xdr:twoCellAnchor editAs="oneCell">
    <xdr:from>
      <xdr:col>35</xdr:col>
      <xdr:colOff>228600</xdr:colOff>
      <xdr:row>858</xdr:row>
      <xdr:rowOff>0</xdr:rowOff>
    </xdr:from>
    <xdr:to>
      <xdr:col>36</xdr:col>
      <xdr:colOff>137951</xdr:colOff>
      <xdr:row>868</xdr:row>
      <xdr:rowOff>156606</xdr:rowOff>
    </xdr:to>
    <xdr:sp macro="" textlink="">
      <xdr:nvSpPr>
        <xdr:cNvPr id="2"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3"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4"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7"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9"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0"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1"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2"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3"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5"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6"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7"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8"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9"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0"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1"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2"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3"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pic>
      <xdr:nvPicPr>
        <xdr:cNvPr id="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46"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47"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48"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49"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0"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1"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2"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3"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4"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5"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6"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7"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8"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59"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0"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1"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4"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5"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6"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pic>
      <xdr:nvPicPr>
        <xdr:cNvPr id="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0"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1"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2"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4"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5"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6"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7"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8"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9"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00"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01"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02"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03"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04"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05"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06"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07"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08"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09"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10"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11"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pic>
      <xdr:nvPicPr>
        <xdr:cNvPr id="1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34"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35"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36"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37"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38"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39"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0"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1"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2"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3"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4"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5"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7"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8"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9"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50"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51"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52"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53"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54"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55"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pic>
      <xdr:nvPicPr>
        <xdr:cNvPr id="1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78"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79"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80"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81"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82"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83"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84"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85"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86"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87"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88"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89"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90"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91"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92"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93"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94"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95"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96"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97"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98"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99"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pic>
      <xdr:nvPicPr>
        <xdr:cNvPr id="2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22"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23"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24"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25"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26"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27"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28"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29"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30"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31"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32"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33"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34"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35"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36"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37"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38"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39"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40"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41"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42"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43"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pic>
      <xdr:nvPicPr>
        <xdr:cNvPr id="2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66"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67"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68"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69"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70"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71"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72"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73"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74"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75"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76"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77"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78"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79"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0"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1"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4"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5"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6"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7"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pic>
      <xdr:nvPicPr>
        <xdr:cNvPr id="2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3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10"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11"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12"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13"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14"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15"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16"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17"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18"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19"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20"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21"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22"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23"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24"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25"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26"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27"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28"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29"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30"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331"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pic>
      <xdr:nvPicPr>
        <xdr:cNvPr id="3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3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54"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55"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56"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57"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58"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59"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60"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61"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62"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63"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64"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65"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66"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67"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68"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69"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70"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71"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72"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73"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74"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375"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pic>
      <xdr:nvPicPr>
        <xdr:cNvPr id="3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3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98"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99"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00"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01"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02"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03"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04"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05"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06"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07"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08"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09"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10"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11"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12"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13"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14"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15"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16"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17"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18"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19"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pic>
      <xdr:nvPicPr>
        <xdr:cNvPr id="4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42"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43"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44"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45"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46"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47"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48"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49"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50"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51"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52"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53"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54"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55"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56"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57"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58"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59"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60"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61"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62"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463"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pic>
      <xdr:nvPicPr>
        <xdr:cNvPr id="4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4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86"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87"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88"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89"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90"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91"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92"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93"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94"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95"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96"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97"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98"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499"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500"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501"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502"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503"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504"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505"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506"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507"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pic>
      <xdr:nvPicPr>
        <xdr:cNvPr id="5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5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30"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31"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32"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33"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34"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35"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36"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37"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38"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39"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40"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41"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42"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43"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44"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45"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46"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47"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48"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49"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50"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551"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pic>
      <xdr:nvPicPr>
        <xdr:cNvPr id="5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5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74"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75"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76"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77"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78"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79"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80"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81"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82"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83"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84"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85"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86"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87"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88"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89"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90"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91"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92"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93"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94"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595"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pic>
      <xdr:nvPicPr>
        <xdr:cNvPr id="5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5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5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5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6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18"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19"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0"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1"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2"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3"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4"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5"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6"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7"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8"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29"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0"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1"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2"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3"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4"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5"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6"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7"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8"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39"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pic>
      <xdr:nvPicPr>
        <xdr:cNvPr id="6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62"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63"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64"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65"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66"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67"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68"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69"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0"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1"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2"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3"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4"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5"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6"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7"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8"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79"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80"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81"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82"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683"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pic>
      <xdr:nvPicPr>
        <xdr:cNvPr id="6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6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7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06"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07"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08"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09"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10"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11"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12"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13"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14"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15"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16"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17"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18"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19"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20"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21"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22"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23"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24"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25"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26"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727"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pic>
      <xdr:nvPicPr>
        <xdr:cNvPr id="7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7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50"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51"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52"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53"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54"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55"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56"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57"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58"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59"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60"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61"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62"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63"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64"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65"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66"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67"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68"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69"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70"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771"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pic>
      <xdr:nvPicPr>
        <xdr:cNvPr id="7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7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794"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795"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796"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797"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798"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799"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00"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01"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02"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03"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04"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05"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06"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07"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08"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09"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10"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11"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12"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13"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14"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815"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pic>
      <xdr:nvPicPr>
        <xdr:cNvPr id="8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8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38"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39"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40"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41"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42"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43"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44"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45"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46"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47"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48"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49"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50"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51"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52"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53"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54"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55"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56"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57"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58"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859"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pic>
      <xdr:nvPicPr>
        <xdr:cNvPr id="8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8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82"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83"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84"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85"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86"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87"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88"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89"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90"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91"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92"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93"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94"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95"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96"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97"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98"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899"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00"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01"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02"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03"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pic>
      <xdr:nvPicPr>
        <xdr:cNvPr id="9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26"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27"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28"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29"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0"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1"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2"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3"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4"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5"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6"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7"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8"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39"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40"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41"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42"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43"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44"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45"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46"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947"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pic>
      <xdr:nvPicPr>
        <xdr:cNvPr id="9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9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70"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71"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72"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73"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74"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75"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76"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77"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78"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79"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80"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81"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82"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83"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84"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85"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86"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87"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88"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89"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90"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991"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pic>
      <xdr:nvPicPr>
        <xdr:cNvPr id="9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9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9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9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9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9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9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9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0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14"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15"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16"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17"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18"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19"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20"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21"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22"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23"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24"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25"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26"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27"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28"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29"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30"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31"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32"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33"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34"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035"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pic>
      <xdr:nvPicPr>
        <xdr:cNvPr id="10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0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58"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59"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60"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61"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62"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63"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64"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65"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66"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67"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68"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69"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70"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71"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72"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73"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74"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75"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76"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77"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78"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079"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pic>
      <xdr:nvPicPr>
        <xdr:cNvPr id="10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0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1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1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02"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03"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04"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05"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06"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07"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08"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09"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10"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11"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12"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13"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14"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15"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16"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17"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18"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19"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20"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21"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22"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123"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pic>
      <xdr:nvPicPr>
        <xdr:cNvPr id="11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1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46"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47"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48"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49"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50"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51"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52"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53"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54"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55"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56"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57"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58"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59"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60"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61"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62"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63"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64"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65"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66"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167"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pic>
      <xdr:nvPicPr>
        <xdr:cNvPr id="11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1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190"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191"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192"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193"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194"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195"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196"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197"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198"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199"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00"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01"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02"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03"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04"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05"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06"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07"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08"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09"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10"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211"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pic>
      <xdr:nvPicPr>
        <xdr:cNvPr id="12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2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34"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35"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36"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37"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38"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39"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40"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41"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42"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43"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44"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45"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46"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47"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48"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49"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50"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51"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52"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53"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54"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55"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pic>
      <xdr:nvPicPr>
        <xdr:cNvPr id="12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2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78"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79"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80"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81"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82"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83"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84"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85"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86"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87"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88"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89"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90"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91"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92"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93"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94"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95"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96"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97"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98"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299"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pic>
      <xdr:nvPicPr>
        <xdr:cNvPr id="13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3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22"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23"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24"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25"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26"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27"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28"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29"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30"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31"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32"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33"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34"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35"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36"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37"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38"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39"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40"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41"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42"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343"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pic>
      <xdr:nvPicPr>
        <xdr:cNvPr id="13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3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66"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67"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68"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69"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70"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71"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72"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73"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74"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75"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76"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77"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78"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79"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80"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81"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82"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83"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84"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85"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86"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387"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pic>
      <xdr:nvPicPr>
        <xdr:cNvPr id="13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3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4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4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4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4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4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4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4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4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4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14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10"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11"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12"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13"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14"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15"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16"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17"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18"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19"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20"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21"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22"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23"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24"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25"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26"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27"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28"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29"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30"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1431"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pic>
      <xdr:nvPicPr>
        <xdr:cNvPr id="14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14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54"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55"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56"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57"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58"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59"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0"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1"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2"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3"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4"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5"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6"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7"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8"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69"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70"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71"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72"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73"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74"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1475"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pic>
      <xdr:nvPicPr>
        <xdr:cNvPr id="14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14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498"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499"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00"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01"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02"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03"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04"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05"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06"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07"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08"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09"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10"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11"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12"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13"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14"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15"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16"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17"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18"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1519"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pic>
      <xdr:nvPicPr>
        <xdr:cNvPr id="15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15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42"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43"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44"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45"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46"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47"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48"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49"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50"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51"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52"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53"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54"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55"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56"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57"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58"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59"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60"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61"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62"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63"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pic>
      <xdr:nvPicPr>
        <xdr:cNvPr id="15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5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86"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87"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88"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89"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90"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91"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92"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93"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94"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95"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96"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97"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98"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599"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600"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601"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602"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603"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604"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605"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606"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1607"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pic>
      <xdr:nvPicPr>
        <xdr:cNvPr id="16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16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30"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31"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32"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33"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34"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35"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36"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37"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38"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39"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40"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41"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42"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43"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44"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45"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46"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47"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48"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49"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50"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651"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pic>
      <xdr:nvPicPr>
        <xdr:cNvPr id="16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6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74"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75"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76"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77"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78"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79"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80"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81"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82"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83"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84"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85"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86"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87"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88"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89"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90"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91"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92"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93"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94"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695"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pic>
      <xdr:nvPicPr>
        <xdr:cNvPr id="16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6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6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6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7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18"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19"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20"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21"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22"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23"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24"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25"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26"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27"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28"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29"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30"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31"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32"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33"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34"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35"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36"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37"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38"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739"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pic>
      <xdr:nvPicPr>
        <xdr:cNvPr id="17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7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62"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63"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64"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65"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66"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67"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68"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69"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70"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71"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72"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73"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74"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75"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76"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77"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78"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79"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80"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81"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82"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1783"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pic>
      <xdr:nvPicPr>
        <xdr:cNvPr id="17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7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8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8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8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8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8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18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06"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07"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08"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09"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10"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11"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12"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13"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14"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15"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16"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17"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18"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19"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20"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21"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22"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23"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24"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25"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26"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1827"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pic>
      <xdr:nvPicPr>
        <xdr:cNvPr id="18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18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50"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51"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52"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53"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54"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55"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56"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57"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58"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59"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60"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61"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62"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63"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64"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65"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66"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67"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68"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69"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70"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1871"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pic>
      <xdr:nvPicPr>
        <xdr:cNvPr id="18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18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894"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895"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896"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897"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898"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899"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00"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01"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02"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03"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04"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05"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06"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07"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08"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09"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10"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11"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12"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13"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14"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15"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pic>
      <xdr:nvPicPr>
        <xdr:cNvPr id="19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38"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39"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40"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41"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42"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43"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44"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45"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46"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47"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48"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49"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50"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51"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52"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53"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54"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55"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56"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57"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58"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1959"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pic>
      <xdr:nvPicPr>
        <xdr:cNvPr id="19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19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82"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83"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84"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85"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86"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87"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88"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89"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90"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91"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92"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93"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94"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95"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96"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97"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98"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1999"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000"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001"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002"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003"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pic>
      <xdr:nvPicPr>
        <xdr:cNvPr id="20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0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26"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27"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28"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29"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30"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31"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32"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33"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34"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35"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36"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37"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38"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39"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40"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41"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42"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43"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44"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45"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46"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047"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pic>
      <xdr:nvPicPr>
        <xdr:cNvPr id="20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0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70"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71"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72"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73"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74"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75"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76"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77"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78"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79"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80"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81"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82"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83"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84"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85"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86"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87"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88"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89"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90"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091"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pic>
      <xdr:nvPicPr>
        <xdr:cNvPr id="20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0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0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0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0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0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0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0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1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14"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15"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16"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17"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18"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19"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20"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21"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22"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23"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24"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25"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26"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27"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28"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29"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30"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31"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32"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33"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34"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2135"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pic>
      <xdr:nvPicPr>
        <xdr:cNvPr id="21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21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58"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59"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60"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61"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62"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63"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64"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65"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66"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67"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68"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69"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70"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71"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72"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73"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74"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75"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76"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77"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78"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2179"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pic>
      <xdr:nvPicPr>
        <xdr:cNvPr id="21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1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2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22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02"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03"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04"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05"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06"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07"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08"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09"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10"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11"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12"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13"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14"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15"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16"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17"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18"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19"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20"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21"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22"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2223"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pic>
      <xdr:nvPicPr>
        <xdr:cNvPr id="22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22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46"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47"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48"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49"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50"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51"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52"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53"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54"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55"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56"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57"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58"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59"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60"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61"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62"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63"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64"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65"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66"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67"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pic>
      <xdr:nvPicPr>
        <xdr:cNvPr id="22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2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90"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91"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92"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93"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94"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95"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96"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97"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98"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299"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00"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01"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02"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03"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04"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05"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06"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07"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08"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09"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10"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2311"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pic>
      <xdr:nvPicPr>
        <xdr:cNvPr id="23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23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34"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35"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36"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37"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38"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39"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40"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41"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42"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43"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44"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45"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46"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47"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48"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49"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50"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51"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52"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53"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54"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355"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pic>
      <xdr:nvPicPr>
        <xdr:cNvPr id="23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3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78"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79"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80"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81"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82"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83"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84"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85"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86"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87"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88"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89"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90"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91"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92"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93"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94"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95"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96"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97"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98"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399"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pic>
      <xdr:nvPicPr>
        <xdr:cNvPr id="24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4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22"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23"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24"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25"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26"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27"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28"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29"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30"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31"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32"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33"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34"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35"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36"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37"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38"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39"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40"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41"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42"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443"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pic>
      <xdr:nvPicPr>
        <xdr:cNvPr id="24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4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66"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67"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68"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69"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70"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71"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72"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73"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74"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75"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76"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77"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78"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79"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80"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81"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82"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83"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84"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85"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86"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2487"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pic>
      <xdr:nvPicPr>
        <xdr:cNvPr id="24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4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5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5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5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5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5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5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5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5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5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25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10"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11"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12"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13"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14"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15"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16"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17"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18"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19"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20"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21"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22"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23"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24"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25"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26"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27"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28"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29"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30"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2531"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pic>
      <xdr:nvPicPr>
        <xdr:cNvPr id="25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25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54"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55"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56"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57"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58"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59"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60"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61"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62"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63"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64"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65"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66"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67"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68"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69"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70"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71"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72"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73"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74"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2575"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pic>
      <xdr:nvPicPr>
        <xdr:cNvPr id="25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25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598"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599"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00"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01"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02"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03"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04"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05"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06"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07"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08"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09"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10"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11"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12"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13"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14"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15"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16"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17"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18"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19"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pic>
      <xdr:nvPicPr>
        <xdr:cNvPr id="26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42"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43"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44"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45"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46"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47"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48"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49"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50"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51"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52"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53"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54"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55"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56"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57"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58"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59"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60"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61"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62"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2663"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pic>
      <xdr:nvPicPr>
        <xdr:cNvPr id="26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26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86" name="Control 8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87" name="Control 9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88" name="Control 9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89" name="Control 9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90" name="Control 9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91" name="Control 9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92" name="Control 9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93" name="Control 9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94" name="Control 9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95" name="Control 9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96" name="Control 9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97" name="Control 10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98" name="Control 10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699" name="Control 10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700" name="Control 10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701" name="Control 10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702" name="Control 10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703" name="Control 10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704" name="Control 10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705" name="Control 10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706" name="Control 10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2707" name="Control 11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pic>
      <xdr:nvPicPr>
        <xdr:cNvPr id="27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27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30" name="Control 8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31" name="Control 9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32" name="Control 9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33" name="Control 9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34" name="Control 9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35" name="Control 9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36" name="Control 9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37" name="Control 9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38" name="Control 9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39" name="Control 9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40" name="Control 9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41" name="Control 10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42" name="Control 10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43" name="Control 10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44" name="Control 10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45" name="Control 10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46" name="Control 10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47" name="Control 10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48" name="Control 10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49" name="Control 10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50" name="Control 10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2751" name="Control 11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pic>
      <xdr:nvPicPr>
        <xdr:cNvPr id="27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27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74" name="Control 8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75" name="Control 9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76" name="Control 9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77" name="Control 9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78" name="Control 9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79" name="Control 9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80" name="Control 9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81" name="Control 9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82" name="Control 9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83" name="Control 9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84" name="Control 9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85" name="Control 10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86" name="Control 10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87" name="Control 10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88" name="Control 10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89" name="Control 10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90" name="Control 10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91" name="Control 10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92" name="Control 10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93" name="Control 10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94" name="Control 10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2795" name="Control 11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pic>
      <xdr:nvPicPr>
        <xdr:cNvPr id="27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7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7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7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28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18" name="Control 8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19" name="Control 9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0" name="Control 9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1" name="Control 9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2" name="Control 9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3" name="Control 9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4" name="Control 9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5" name="Control 9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6" name="Control 9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7" name="Control 9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8" name="Control 9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29" name="Control 10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0" name="Control 101"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1" name="Control 102"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2" name="Control 103"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3" name="Control 104"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4" name="Control 105"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5" name="Control 106"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6" name="Control 107"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7" name="Control 108"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8" name="Control 109"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sp macro="" textlink="">
      <xdr:nvSpPr>
        <xdr:cNvPr id="2839" name="Control 110" hidden="1"/>
        <xdr:cNvSpPr>
          <a:spLocks noChangeArrowheads="1"/>
        </xdr:cNvSpPr>
      </xdr:nvSpPr>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156606</xdr:rowOff>
    </xdr:to>
    <xdr:pic>
      <xdr:nvPicPr>
        <xdr:cNvPr id="28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156606</xdr:rowOff>
    </xdr:to>
    <xdr:pic>
      <xdr:nvPicPr>
        <xdr:cNvPr id="28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62" name="Control 8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63" name="Control 9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64" name="Control 9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65" name="Control 9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66" name="Control 9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67" name="Control 9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68" name="Control 9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69" name="Control 9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70" name="Control 9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71" name="Control 9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72" name="Control 9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73" name="Control 10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74" name="Control 101"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75" name="Control 102"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76" name="Control 103"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77" name="Control 104"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78" name="Control 105"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79" name="Control 106"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80" name="Control 107"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81" name="Control 108"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82" name="Control 109"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sp macro="" textlink="">
      <xdr:nvSpPr>
        <xdr:cNvPr id="2883" name="Control 110" hidden="1"/>
        <xdr:cNvSpPr>
          <a:spLocks noChangeArrowheads="1"/>
        </xdr:cNvSpPr>
      </xdr:nvSpPr>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868</xdr:row>
      <xdr:rowOff>126947</xdr:rowOff>
    </xdr:to>
    <xdr:pic>
      <xdr:nvPicPr>
        <xdr:cNvPr id="28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8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9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9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9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9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9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868</xdr:row>
      <xdr:rowOff>126947</xdr:rowOff>
    </xdr:to>
    <xdr:pic>
      <xdr:nvPicPr>
        <xdr:cNvPr id="29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06" name="Control 8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07" name="Control 9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08" name="Control 9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09" name="Control 9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10" name="Control 9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11" name="Control 9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12" name="Control 9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13" name="Control 9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14" name="Control 9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15" name="Control 9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16" name="Control 9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17" name="Control 10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18" name="Control 101"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19" name="Control 102"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20" name="Control 103"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21" name="Control 104"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22" name="Control 105"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23" name="Control 106"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24" name="Control 107"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25" name="Control 108"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26" name="Control 109"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sp macro="" textlink="">
      <xdr:nvSpPr>
        <xdr:cNvPr id="2927" name="Control 110" hidden="1"/>
        <xdr:cNvSpPr>
          <a:spLocks noChangeArrowheads="1"/>
        </xdr:cNvSpPr>
      </xdr:nvSpPr>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308628</xdr:rowOff>
    </xdr:to>
    <xdr:pic>
      <xdr:nvPicPr>
        <xdr:cNvPr id="29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308628</xdr:rowOff>
    </xdr:to>
    <xdr:pic>
      <xdr:nvPicPr>
        <xdr:cNvPr id="29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50"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51"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52"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53"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54"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55"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56"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57"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58"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59"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60"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61"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62"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63"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64"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65"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66"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67"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68"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69"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70"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71"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pic>
      <xdr:nvPicPr>
        <xdr:cNvPr id="29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29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94" name="Control 8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95" name="Control 9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96" name="Control 9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97" name="Control 9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98" name="Control 9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2999" name="Control 9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00" name="Control 9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01" name="Control 9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02" name="Control 9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03" name="Control 9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04" name="Control 9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05" name="Control 10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06" name="Control 101"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07" name="Control 102"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08" name="Control 103"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09" name="Control 104"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10" name="Control 105"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11" name="Control 106"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12" name="Control 107"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13" name="Control 108"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14" name="Control 109"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sp macro="" textlink="">
      <xdr:nvSpPr>
        <xdr:cNvPr id="3015" name="Control 110" hidden="1"/>
        <xdr:cNvSpPr>
          <a:spLocks noChangeArrowheads="1"/>
        </xdr:cNvSpPr>
      </xdr:nvSpPr>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47205</xdr:rowOff>
    </xdr:to>
    <xdr:pic>
      <xdr:nvPicPr>
        <xdr:cNvPr id="30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47205</xdr:rowOff>
    </xdr:to>
    <xdr:pic>
      <xdr:nvPicPr>
        <xdr:cNvPr id="30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38"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39"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40"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41"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42"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43"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44"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45"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46"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47"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48"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49"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50"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51"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52"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53"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54"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55"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56"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57"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58"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059"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pic>
      <xdr:nvPicPr>
        <xdr:cNvPr id="30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0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82"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83"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84"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85"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86"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87"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88"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89"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90"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91"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92"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93"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94"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95"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96"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97"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98"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099"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100"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101"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102"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103"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pic>
      <xdr:nvPicPr>
        <xdr:cNvPr id="31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1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26"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27"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28"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29"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30"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31"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32"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33"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34"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35"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36"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37"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38"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39"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40"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41"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42"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43"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44"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45"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46"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147"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pic>
      <xdr:nvPicPr>
        <xdr:cNvPr id="31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1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70" name="Control 8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71" name="Control 9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72" name="Control 9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73" name="Control 9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74" name="Control 9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75" name="Control 9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76" name="Control 9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77" name="Control 9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78" name="Control 9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79" name="Control 9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80" name="Control 9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81" name="Control 10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82" name="Control 101"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83" name="Control 102"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84" name="Control 103"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85" name="Control 104"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86" name="Control 105"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87" name="Control 106"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88" name="Control 107"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89" name="Control 108"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90" name="Control 109"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sp macro="" textlink="">
      <xdr:nvSpPr>
        <xdr:cNvPr id="3191" name="Control 110" hidden="1"/>
        <xdr:cNvSpPr>
          <a:spLocks noChangeArrowheads="1"/>
        </xdr:cNvSpPr>
      </xdr:nvSpPr>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867</xdr:row>
      <xdr:rowOff>46117</xdr:rowOff>
    </xdr:to>
    <xdr:pic>
      <xdr:nvPicPr>
        <xdr:cNvPr id="31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1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1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1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1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1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1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1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867</xdr:row>
      <xdr:rowOff>46117</xdr:rowOff>
    </xdr:to>
    <xdr:pic>
      <xdr:nvPicPr>
        <xdr:cNvPr id="32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14"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15"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16"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17"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18"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19"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20"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21"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22"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23"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24"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25"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26"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27"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28"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29"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30"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31"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32"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33"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34"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235"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pic>
      <xdr:nvPicPr>
        <xdr:cNvPr id="32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2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58"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59"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60"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61"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62"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63"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64"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65"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66"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67"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68"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69"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70"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71"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72"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73"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74"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75"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76"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77"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78"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279"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pic>
      <xdr:nvPicPr>
        <xdr:cNvPr id="32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2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3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3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02"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03"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04"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05"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06"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07"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08"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09"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10"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11"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12"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13"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14"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15"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16"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17"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18"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19"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20"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21"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22"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23"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pic>
      <xdr:nvPicPr>
        <xdr:cNvPr id="33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46"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47"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48"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49"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50"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51"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52"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53"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54"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55"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56"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57"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58"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59"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60"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61"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62"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63"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64"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65"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66"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367"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pic>
      <xdr:nvPicPr>
        <xdr:cNvPr id="33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3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390"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391"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392"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393"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394"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395"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396"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397"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398"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399"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00"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01"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02"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03"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04"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05"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06"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07"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08"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09"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10"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411"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pic>
      <xdr:nvPicPr>
        <xdr:cNvPr id="34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4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34"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35"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36"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37"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38"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39"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40"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41"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42"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43"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44"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45"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46"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47"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48"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49"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50"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51"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52"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53"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54"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455"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pic>
      <xdr:nvPicPr>
        <xdr:cNvPr id="34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4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78"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79"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80"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81"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82"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83"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84"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85"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86"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87"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88"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89"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90"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91"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92"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93"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94"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95"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96"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97"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98"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499"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pic>
      <xdr:nvPicPr>
        <xdr:cNvPr id="35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5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22" name="Control 8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23" name="Control 9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24" name="Control 9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25" name="Control 9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26" name="Control 9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27" name="Control 9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28" name="Control 9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29" name="Control 9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30" name="Control 9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31" name="Control 9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32" name="Control 9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33" name="Control 10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34" name="Control 101"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35" name="Control 102"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36" name="Control 103"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37" name="Control 104"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38" name="Control 105"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39" name="Control 106"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40" name="Control 107"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41" name="Control 108"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42" name="Control 109"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sp macro="" textlink="">
      <xdr:nvSpPr>
        <xdr:cNvPr id="3543" name="Control 110" hidden="1"/>
        <xdr:cNvSpPr>
          <a:spLocks noChangeArrowheads="1"/>
        </xdr:cNvSpPr>
      </xdr:nvSpPr>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866</xdr:row>
      <xdr:rowOff>39800</xdr:rowOff>
    </xdr:to>
    <xdr:pic>
      <xdr:nvPicPr>
        <xdr:cNvPr id="35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866</xdr:row>
      <xdr:rowOff>39800</xdr:rowOff>
    </xdr:to>
    <xdr:pic>
      <xdr:nvPicPr>
        <xdr:cNvPr id="35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66"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67"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68"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69"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70"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71"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72"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73"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74"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75"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76"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77"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78"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79"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80"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81"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82"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83"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84"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85"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86"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3587"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pic>
      <xdr:nvPicPr>
        <xdr:cNvPr id="35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5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6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6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6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6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6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6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6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6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6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36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10"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11"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12"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13"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14"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15"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16"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17"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18"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19"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20"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21"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22"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23"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24"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25"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26"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27"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28"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29"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30"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3631"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pic>
      <xdr:nvPicPr>
        <xdr:cNvPr id="36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36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54"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55"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56"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57"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58"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59"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60"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61"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62"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63"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64"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65"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66"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67"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68"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69"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70"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71"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72"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73"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74"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75"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pic>
      <xdr:nvPicPr>
        <xdr:cNvPr id="36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6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98"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699"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00"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01"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02"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03"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04"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05"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06"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07"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08"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09"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10"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11"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12"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13"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14"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15"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16"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17"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18"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3719"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pic>
      <xdr:nvPicPr>
        <xdr:cNvPr id="37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37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42"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43"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44"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45"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46"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47"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48"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49"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50"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51"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52"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53"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54"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55"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56"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57"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58"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59"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60"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61"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62"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763"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pic>
      <xdr:nvPicPr>
        <xdr:cNvPr id="37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7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86"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87"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88"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89"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90"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91"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92"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93"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94"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95"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96"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97"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98"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799"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800"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801"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802"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803"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804"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805"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806"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807"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pic>
      <xdr:nvPicPr>
        <xdr:cNvPr id="38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8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30"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31"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32"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33"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34"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35"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36"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37"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38"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39"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40"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41"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42"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43"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44"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45"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46"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47"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48"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49"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50"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851"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pic>
      <xdr:nvPicPr>
        <xdr:cNvPr id="38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8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74"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75"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76"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77"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78"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79"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80"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81"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82"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83"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84"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85"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86"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87"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88"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89"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90"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91"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92"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93"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94"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3895"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pic>
      <xdr:nvPicPr>
        <xdr:cNvPr id="38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8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8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8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39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18"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19"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20"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21"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22"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23"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24"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25"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26"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27"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28"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29"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30"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31"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32"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33"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34"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35"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36"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37"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38"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3939"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pic>
      <xdr:nvPicPr>
        <xdr:cNvPr id="39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39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62"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63"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64"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65"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66"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67"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68"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69"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70"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71"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72"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73"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74"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75"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76"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77"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78"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79"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80"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81"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82"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3983"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pic>
      <xdr:nvPicPr>
        <xdr:cNvPr id="39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39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0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0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0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0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0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0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06" name="Control 8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07" name="Control 9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08" name="Control 9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09" name="Control 9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10" name="Control 9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11" name="Control 9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12" name="Control 9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13" name="Control 9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14" name="Control 9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15" name="Control 9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16" name="Control 9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17" name="Control 10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18" name="Control 10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19" name="Control 10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20" name="Control 10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21" name="Control 10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22" name="Control 10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23" name="Control 10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24" name="Control 10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25" name="Control 10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26" name="Control 10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27" name="Control 11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pic>
      <xdr:nvPicPr>
        <xdr:cNvPr id="40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50" name="Control 8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51" name="Control 9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52" name="Control 9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53" name="Control 9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54" name="Control 9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55" name="Control 9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56" name="Control 9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57" name="Control 9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58" name="Control 9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59" name="Control 9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60" name="Control 9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61" name="Control 10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62" name="Control 10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63" name="Control 10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64" name="Control 10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65" name="Control 10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66" name="Control 10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67" name="Control 10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68" name="Control 10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69" name="Control 10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70" name="Control 10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071" name="Control 11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pic>
      <xdr:nvPicPr>
        <xdr:cNvPr id="40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0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094" name="Control 8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095" name="Control 9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096" name="Control 9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097" name="Control 9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098" name="Control 9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099" name="Control 9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00" name="Control 9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01" name="Control 9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02" name="Control 9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03" name="Control 9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04" name="Control 9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05" name="Control 10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06" name="Control 10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07" name="Control 10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08" name="Control 10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09" name="Control 10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10" name="Control 10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11" name="Control 10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12" name="Control 10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13" name="Control 10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14" name="Control 10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115" name="Control 11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pic>
      <xdr:nvPicPr>
        <xdr:cNvPr id="41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1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38" name="Control 8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39" name="Control 9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40" name="Control 9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41" name="Control 9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42" name="Control 9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43" name="Control 9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44" name="Control 9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45" name="Control 9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46" name="Control 9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47" name="Control 9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48" name="Control 9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49" name="Control 10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50" name="Control 10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51" name="Control 10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52" name="Control 10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53" name="Control 10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54" name="Control 10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55" name="Control 10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56" name="Control 10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57" name="Control 10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58" name="Control 10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159" name="Control 11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pic>
      <xdr:nvPicPr>
        <xdr:cNvPr id="41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1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82" name="Control 8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83" name="Control 9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84" name="Control 9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85" name="Control 9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86" name="Control 9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87" name="Control 9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88" name="Control 9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89" name="Control 9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90" name="Control 9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91" name="Control 9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92" name="Control 9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93" name="Control 10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94" name="Control 10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95" name="Control 10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96" name="Control 10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97" name="Control 10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98" name="Control 10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199" name="Control 10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200" name="Control 10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201" name="Control 10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202" name="Control 10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203" name="Control 11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pic>
      <xdr:nvPicPr>
        <xdr:cNvPr id="42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2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26" name="Control 8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27" name="Control 9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28" name="Control 9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29" name="Control 9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30" name="Control 9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31" name="Control 9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32" name="Control 9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33" name="Control 9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34" name="Control 9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35" name="Control 9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36" name="Control 9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37" name="Control 10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38" name="Control 101"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39" name="Control 102"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40" name="Control 103"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41" name="Control 104"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42" name="Control 105"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43" name="Control 106"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44" name="Control 107"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45" name="Control 108"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46" name="Control 109"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sp macro="" textlink="">
      <xdr:nvSpPr>
        <xdr:cNvPr id="4247" name="Control 110" hidden="1"/>
        <xdr:cNvSpPr>
          <a:spLocks noChangeArrowheads="1"/>
        </xdr:cNvSpPr>
      </xdr:nvSpPr>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120851</xdr:rowOff>
    </xdr:to>
    <xdr:pic>
      <xdr:nvPicPr>
        <xdr:cNvPr id="42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120851</xdr:rowOff>
    </xdr:to>
    <xdr:pic>
      <xdr:nvPicPr>
        <xdr:cNvPr id="42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70" name="Control 8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71" name="Control 9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72" name="Control 9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73" name="Control 9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74" name="Control 9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75" name="Control 9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76" name="Control 9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77" name="Control 9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78" name="Control 9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79" name="Control 9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80" name="Control 9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81" name="Control 10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82" name="Control 101"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83" name="Control 102"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84" name="Control 103"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85" name="Control 104"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86" name="Control 105"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87" name="Control 106"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88" name="Control 107"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89" name="Control 108"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90" name="Control 109"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sp macro="" textlink="">
      <xdr:nvSpPr>
        <xdr:cNvPr id="4291" name="Control 110" hidden="1"/>
        <xdr:cNvSpPr>
          <a:spLocks noChangeArrowheads="1"/>
        </xdr:cNvSpPr>
      </xdr:nvSpPr>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865</xdr:row>
      <xdr:rowOff>119762</xdr:rowOff>
    </xdr:to>
    <xdr:pic>
      <xdr:nvPicPr>
        <xdr:cNvPr id="42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2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2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2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2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2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2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2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865</xdr:row>
      <xdr:rowOff>119762</xdr:rowOff>
    </xdr:to>
    <xdr:pic>
      <xdr:nvPicPr>
        <xdr:cNvPr id="43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14" name="Control 8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15" name="Control 9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16" name="Control 9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17" name="Control 9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18" name="Control 9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19" name="Control 9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20" name="Control 9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21" name="Control 9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22" name="Control 9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23" name="Control 9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24" name="Control 9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25" name="Control 10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26" name="Control 101"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27" name="Control 102"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28" name="Control 103"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29" name="Control 104"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30" name="Control 105"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31" name="Control 106"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32" name="Control 107"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33" name="Control 108"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34" name="Control 109"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sp macro="" textlink="">
      <xdr:nvSpPr>
        <xdr:cNvPr id="4335" name="Control 110" hidden="1"/>
        <xdr:cNvSpPr>
          <a:spLocks noChangeArrowheads="1"/>
        </xdr:cNvSpPr>
      </xdr:nvSpPr>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864</xdr:row>
      <xdr:rowOff>305542</xdr:rowOff>
    </xdr:to>
    <xdr:pic>
      <xdr:nvPicPr>
        <xdr:cNvPr id="43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864</xdr:row>
      <xdr:rowOff>305542</xdr:rowOff>
    </xdr:to>
    <xdr:pic>
      <xdr:nvPicPr>
        <xdr:cNvPr id="43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58"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59"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60"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61"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62"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63"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64"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65"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66"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67"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68"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69"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70"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71"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72"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73"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74"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75"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76"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77"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78"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379"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pic>
      <xdr:nvPicPr>
        <xdr:cNvPr id="43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3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02" name="Control 8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03" name="Control 9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04" name="Control 9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05" name="Control 9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06" name="Control 9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07" name="Control 9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08" name="Control 9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09" name="Control 9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10" name="Control 9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11" name="Control 9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12" name="Control 9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13" name="Control 10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14" name="Control 101"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15" name="Control 102"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16" name="Control 103"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17" name="Control 104"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18" name="Control 105"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19" name="Control 106"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20" name="Control 107"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21" name="Control 108"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22" name="Control 109"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sp macro="" textlink="">
      <xdr:nvSpPr>
        <xdr:cNvPr id="4423" name="Control 110" hidden="1"/>
        <xdr:cNvSpPr>
          <a:spLocks noChangeArrowheads="1"/>
        </xdr:cNvSpPr>
      </xdr:nvSpPr>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260040</xdr:rowOff>
    </xdr:to>
    <xdr:pic>
      <xdr:nvPicPr>
        <xdr:cNvPr id="44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260040</xdr:rowOff>
    </xdr:to>
    <xdr:pic>
      <xdr:nvPicPr>
        <xdr:cNvPr id="44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46"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47"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48"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49"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50"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51"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52"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53"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54"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55"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56"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57"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58"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59"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60"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61"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62"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63"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64"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65"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66"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467"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pic>
      <xdr:nvPicPr>
        <xdr:cNvPr id="44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4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490"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491"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492"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493"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494"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495"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496"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497"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498"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499"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00"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01"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02"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03"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04"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05"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06"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07"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08"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09"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10"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511"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pic>
      <xdr:nvPicPr>
        <xdr:cNvPr id="45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5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34" name="Control 8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35" name="Control 9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36" name="Control 9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37" name="Control 9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38" name="Control 9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39" name="Control 9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40" name="Control 9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41" name="Control 9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42" name="Control 9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43" name="Control 9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44" name="Control 9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45" name="Control 10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46" name="Control 10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47" name="Control 10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48" name="Control 10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49" name="Control 10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50" name="Control 10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51" name="Control 10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52" name="Control 10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53" name="Control 10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54" name="Control 10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555" name="Control 11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pic>
      <xdr:nvPicPr>
        <xdr:cNvPr id="45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5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78" name="Control 8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79" name="Control 9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80" name="Control 9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81" name="Control 9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82" name="Control 9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83" name="Control 9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84" name="Control 9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85" name="Control 9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86" name="Control 9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87" name="Control 9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88" name="Control 9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89" name="Control 10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90" name="Control 101"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91" name="Control 102"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92" name="Control 103"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93" name="Control 104"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94" name="Control 105"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95" name="Control 106"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96" name="Control 107"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97" name="Control 108"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98" name="Control 109"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sp macro="" textlink="">
      <xdr:nvSpPr>
        <xdr:cNvPr id="4599" name="Control 110" hidden="1"/>
        <xdr:cNvSpPr>
          <a:spLocks noChangeArrowheads="1"/>
        </xdr:cNvSpPr>
      </xdr:nvSpPr>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863</xdr:row>
      <xdr:rowOff>1</xdr:rowOff>
    </xdr:to>
    <xdr:pic>
      <xdr:nvPicPr>
        <xdr:cNvPr id="46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863</xdr:row>
      <xdr:rowOff>1</xdr:rowOff>
    </xdr:to>
    <xdr:pic>
      <xdr:nvPicPr>
        <xdr:cNvPr id="46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22"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23"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24"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25"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26"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27"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28"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29"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30"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31"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32"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33"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34"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35"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36"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37"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38"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39"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40"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41"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42"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643"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pic>
      <xdr:nvPicPr>
        <xdr:cNvPr id="46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6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66" name="Control 8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67" name="Control 9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68" name="Control 9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69" name="Control 9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70" name="Control 9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71" name="Control 9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72" name="Control 9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73" name="Control 9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74" name="Control 9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75" name="Control 9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76" name="Control 9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77" name="Control 10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78" name="Control 10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79" name="Control 10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80" name="Control 10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81" name="Control 10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82" name="Control 10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83" name="Control 10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84" name="Control 10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85" name="Control 10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86" name="Control 10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687" name="Control 11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pic>
      <xdr:nvPicPr>
        <xdr:cNvPr id="46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6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7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7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7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7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7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7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7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7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7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7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10" name="Control 8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11" name="Control 9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12" name="Control 9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13" name="Control 9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14" name="Control 9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15" name="Control 9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16" name="Control 9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17" name="Control 9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18" name="Control 9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19" name="Control 9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20" name="Control 9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21" name="Control 10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22" name="Control 10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23" name="Control 10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24" name="Control 10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25" name="Control 10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26" name="Control 10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27" name="Control 10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28" name="Control 10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29" name="Control 10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30" name="Control 10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31" name="Control 11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pic>
      <xdr:nvPicPr>
        <xdr:cNvPr id="47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54" name="Control 8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55" name="Control 9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56" name="Control 9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57" name="Control 9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58" name="Control 9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59" name="Control 9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60" name="Control 9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61" name="Control 9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62" name="Control 9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63" name="Control 9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64" name="Control 9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65" name="Control 10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66" name="Control 10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67" name="Control 10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68" name="Control 10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69" name="Control 10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70" name="Control 10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71" name="Control 10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72" name="Control 10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73" name="Control 10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74" name="Control 10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4775" name="Control 11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pic>
      <xdr:nvPicPr>
        <xdr:cNvPr id="47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47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798" name="Control 8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799" name="Control 9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00" name="Control 9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01" name="Control 9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02" name="Control 9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03" name="Control 9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04" name="Control 9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05" name="Control 9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06" name="Control 9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07" name="Control 9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08" name="Control 9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09" name="Control 10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10" name="Control 10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11" name="Control 10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12" name="Control 10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13" name="Control 10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14" name="Control 10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15" name="Control 10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16" name="Control 10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17" name="Control 10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18" name="Control 10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4819" name="Control 11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pic>
      <xdr:nvPicPr>
        <xdr:cNvPr id="48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48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42" name="Control 8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43" name="Control 9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44" name="Control 9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45" name="Control 9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46" name="Control 9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47" name="Control 9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48" name="Control 9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49" name="Control 9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50" name="Control 9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51" name="Control 9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52" name="Control 9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53" name="Control 10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54" name="Control 10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55" name="Control 10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56" name="Control 10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57" name="Control 10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58" name="Control 10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59" name="Control 10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60" name="Control 10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61" name="Control 10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62" name="Control 10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4863" name="Control 11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pic>
      <xdr:nvPicPr>
        <xdr:cNvPr id="48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48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86" name="Control 8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87" name="Control 9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88" name="Control 91"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89" name="Control 92"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90" name="Control 93"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91" name="Control 94"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92" name="Control 95"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93" name="Control 96"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94" name="Control 97"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95" name="Control 98"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96" name="Control 9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97" name="Control 10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98" name="Control 101"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899" name="Control 102"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900" name="Control 103"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901" name="Control 104"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902" name="Control 105"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903" name="Control 106"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904" name="Control 107"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905" name="Control 108"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906" name="Control 10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4907" name="Control 11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pic>
      <xdr:nvPicPr>
        <xdr:cNvPr id="49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49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30" name="Control 8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31" name="Control 9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32" name="Control 9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33" name="Control 9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34" name="Control 9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35" name="Control 9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36" name="Control 9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37" name="Control 9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38" name="Control 9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39" name="Control 9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40" name="Control 9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41" name="Control 10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42" name="Control 101"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43" name="Control 102"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44" name="Control 103"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45" name="Control 104"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46" name="Control 105"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47" name="Control 106"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48" name="Control 107"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49" name="Control 108"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50" name="Control 109"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sp macro="" textlink="">
      <xdr:nvSpPr>
        <xdr:cNvPr id="4951" name="Control 110" hidden="1"/>
        <xdr:cNvSpPr>
          <a:spLocks noChangeArrowheads="1"/>
        </xdr:cNvSpPr>
      </xdr:nvSpPr>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862</xdr:row>
      <xdr:rowOff>0</xdr:rowOff>
    </xdr:to>
    <xdr:pic>
      <xdr:nvPicPr>
        <xdr:cNvPr id="49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862</xdr:row>
      <xdr:rowOff>0</xdr:rowOff>
    </xdr:to>
    <xdr:pic>
      <xdr:nvPicPr>
        <xdr:cNvPr id="49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74" name="Control 8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75" name="Control 9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76" name="Control 9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77" name="Control 9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78" name="Control 9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79" name="Control 9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80" name="Control 9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81" name="Control 9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82" name="Control 9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83" name="Control 9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84" name="Control 9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85" name="Control 10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86" name="Control 101"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87" name="Control 102"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88" name="Control 103"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89" name="Control 104"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90" name="Control 105"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91" name="Control 106"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92" name="Control 107"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93" name="Control 108"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94" name="Control 109"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sp macro="" textlink="">
      <xdr:nvSpPr>
        <xdr:cNvPr id="4995" name="Control 110" hidden="1"/>
        <xdr:cNvSpPr>
          <a:spLocks noChangeArrowheads="1"/>
        </xdr:cNvSpPr>
      </xdr:nvSpPr>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205840</xdr:rowOff>
    </xdr:to>
    <xdr:pic>
      <xdr:nvPicPr>
        <xdr:cNvPr id="49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9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9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49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205840</xdr:rowOff>
    </xdr:to>
    <xdr:pic>
      <xdr:nvPicPr>
        <xdr:cNvPr id="50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18" name="Control 8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19" name="Control 9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20" name="Control 9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21" name="Control 9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22" name="Control 9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23" name="Control 9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24" name="Control 9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25" name="Control 9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26" name="Control 9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27" name="Control 9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28" name="Control 9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29" name="Control 10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30" name="Control 101"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31" name="Control 102"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32" name="Control 103"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33" name="Control 104"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34" name="Control 105"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35" name="Control 106"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36" name="Control 107"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37" name="Control 108"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38" name="Control 109"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sp macro="" textlink="">
      <xdr:nvSpPr>
        <xdr:cNvPr id="5039" name="Control 110" hidden="1"/>
        <xdr:cNvSpPr>
          <a:spLocks noChangeArrowheads="1"/>
        </xdr:cNvSpPr>
      </xdr:nvSpPr>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861</xdr:row>
      <xdr:rowOff>31983</xdr:rowOff>
    </xdr:to>
    <xdr:pic>
      <xdr:nvPicPr>
        <xdr:cNvPr id="50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861</xdr:row>
      <xdr:rowOff>31983</xdr:rowOff>
    </xdr:to>
    <xdr:pic>
      <xdr:nvPicPr>
        <xdr:cNvPr id="50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62" name="Control 8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63" name="Control 9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64" name="Control 9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65" name="Control 9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66" name="Control 9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67" name="Control 9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68" name="Control 9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69" name="Control 9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70" name="Control 9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71" name="Control 9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72" name="Control 9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73" name="Control 10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74" name="Control 10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75" name="Control 10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76" name="Control 10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77" name="Control 10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78" name="Control 10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79" name="Control 10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80" name="Control 10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81" name="Control 10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82" name="Control 10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083" name="Control 11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pic>
      <xdr:nvPicPr>
        <xdr:cNvPr id="50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0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06" name="Control 8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07" name="Control 9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08" name="Control 9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09" name="Control 9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10" name="Control 9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11" name="Control 9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12" name="Control 9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13" name="Control 9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14" name="Control 9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15" name="Control 9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16" name="Control 9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17" name="Control 10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18" name="Control 101"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19" name="Control 102"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20" name="Control 103"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21" name="Control 104"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22" name="Control 105"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23" name="Control 106"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24" name="Control 107"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25" name="Control 108"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26" name="Control 109"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sp macro="" textlink="">
      <xdr:nvSpPr>
        <xdr:cNvPr id="5127" name="Control 110" hidden="1"/>
        <xdr:cNvSpPr>
          <a:spLocks noChangeArrowheads="1"/>
        </xdr:cNvSpPr>
      </xdr:nvSpPr>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860</xdr:row>
      <xdr:rowOff>255858</xdr:rowOff>
    </xdr:to>
    <xdr:pic>
      <xdr:nvPicPr>
        <xdr:cNvPr id="51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860</xdr:row>
      <xdr:rowOff>255858</xdr:rowOff>
    </xdr:to>
    <xdr:pic>
      <xdr:nvPicPr>
        <xdr:cNvPr id="51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50" name="Control 8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51" name="Control 9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52" name="Control 9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53" name="Control 9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54" name="Control 9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55" name="Control 9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56" name="Control 9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57" name="Control 9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58" name="Control 9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59" name="Control 9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60" name="Control 9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61" name="Control 10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62" name="Control 10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63" name="Control 10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64" name="Control 10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65" name="Control 10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66" name="Control 10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67" name="Control 10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68" name="Control 10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69" name="Control 10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70" name="Control 10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171" name="Control 11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pic>
      <xdr:nvPicPr>
        <xdr:cNvPr id="51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1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194" name="Control 8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195" name="Control 9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196" name="Control 91"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197" name="Control 92"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198" name="Control 93"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199" name="Control 94"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00" name="Control 95"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01" name="Control 96"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02" name="Control 97"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03" name="Control 98"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04" name="Control 9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05" name="Control 10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06" name="Control 101"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07" name="Control 102"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08" name="Control 103"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09" name="Control 104"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10" name="Control 105"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11" name="Control 106"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12" name="Control 107"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13" name="Control 108"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14" name="Control 10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215" name="Control 11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pic>
      <xdr:nvPicPr>
        <xdr:cNvPr id="52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2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38" name="Control 89"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39" name="Control 90"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40" name="Control 91"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41" name="Control 92"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42" name="Control 93"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43" name="Control 94"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44" name="Control 95"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45" name="Control 96"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46" name="Control 97"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47" name="Control 98"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48" name="Control 99"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49" name="Control 100"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50" name="Control 101"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51" name="Control 102"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52" name="Control 103"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53" name="Control 104"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54" name="Control 105"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55" name="Control 106"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56" name="Control 107"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57" name="Control 108"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58" name="Control 109"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259" name="Control 110"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pic>
      <xdr:nvPicPr>
        <xdr:cNvPr id="52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2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82" name="Control 8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83" name="Control 9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84" name="Control 9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85" name="Control 9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86" name="Control 9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87" name="Control 9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88" name="Control 9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89" name="Control 9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90" name="Control 9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91" name="Control 9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92" name="Control 9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93" name="Control 10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94" name="Control 101"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95" name="Control 102"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96" name="Control 103"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97" name="Control 104"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98" name="Control 105"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299" name="Control 106"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300" name="Control 107"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301" name="Control 108"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302" name="Control 109"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sp macro="" textlink="">
      <xdr:nvSpPr>
        <xdr:cNvPr id="5303" name="Control 110" hidden="1"/>
        <xdr:cNvSpPr>
          <a:spLocks noChangeArrowheads="1"/>
        </xdr:cNvSpPr>
      </xdr:nvSpPr>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344750</xdr:rowOff>
    </xdr:to>
    <xdr:pic>
      <xdr:nvPicPr>
        <xdr:cNvPr id="53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344750</xdr:rowOff>
    </xdr:to>
    <xdr:pic>
      <xdr:nvPicPr>
        <xdr:cNvPr id="53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26" name="Control 8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27" name="Control 9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28" name="Control 91"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29" name="Control 92"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30" name="Control 93"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31" name="Control 94"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32" name="Control 95"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33" name="Control 96"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34" name="Control 97"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35" name="Control 98"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36" name="Control 9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37" name="Control 10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38" name="Control 101"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39" name="Control 102"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40" name="Control 103"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41" name="Control 104"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42" name="Control 105"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43" name="Control 106"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44" name="Control 107"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45" name="Control 108"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46" name="Control 109"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sp macro="" textlink="">
      <xdr:nvSpPr>
        <xdr:cNvPr id="5347" name="Control 110" hidden="1"/>
        <xdr:cNvSpPr>
          <a:spLocks noChangeArrowheads="1"/>
        </xdr:cNvSpPr>
      </xdr:nvSpPr>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858</xdr:row>
      <xdr:rowOff>0</xdr:rowOff>
    </xdr:from>
    <xdr:to>
      <xdr:col>36</xdr:col>
      <xdr:colOff>137951</xdr:colOff>
      <xdr:row>859</xdr:row>
      <xdr:rowOff>174170</xdr:rowOff>
    </xdr:to>
    <xdr:pic>
      <xdr:nvPicPr>
        <xdr:cNvPr id="53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858</xdr:row>
      <xdr:rowOff>0</xdr:rowOff>
    </xdr:from>
    <xdr:to>
      <xdr:col>36</xdr:col>
      <xdr:colOff>137951</xdr:colOff>
      <xdr:row>859</xdr:row>
      <xdr:rowOff>174170</xdr:rowOff>
    </xdr:to>
    <xdr:pic>
      <xdr:nvPicPr>
        <xdr:cNvPr id="53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0"/>
          <a:ext cx="731519"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70" name="Control 89"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71" name="Control 90"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72" name="Control 91"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73" name="Control 92"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74" name="Control 93"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75" name="Control 94"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76" name="Control 95"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77" name="Control 96"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78" name="Control 97"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79" name="Control 98"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80" name="Control 99"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81" name="Control 100"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82" name="Control 101"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83" name="Control 102"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84" name="Control 103"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85" name="Control 104"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86" name="Control 105"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87" name="Control 106"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88" name="Control 107"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89" name="Control 108"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90" name="Control 109"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sp macro="" textlink="">
      <xdr:nvSpPr>
        <xdr:cNvPr id="5391" name="Control 110" hidden="1"/>
        <xdr:cNvSpPr>
          <a:spLocks noChangeArrowheads="1"/>
        </xdr:cNvSpPr>
      </xdr:nvSpPr>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956</xdr:row>
      <xdr:rowOff>0</xdr:rowOff>
    </xdr:from>
    <xdr:to>
      <xdr:col>36</xdr:col>
      <xdr:colOff>137951</xdr:colOff>
      <xdr:row>957</xdr:row>
      <xdr:rowOff>49579</xdr:rowOff>
    </xdr:to>
    <xdr:pic>
      <xdr:nvPicPr>
        <xdr:cNvPr id="53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3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3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3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3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3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3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3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956</xdr:row>
      <xdr:rowOff>0</xdr:rowOff>
    </xdr:from>
    <xdr:to>
      <xdr:col>36</xdr:col>
      <xdr:colOff>137951</xdr:colOff>
      <xdr:row>957</xdr:row>
      <xdr:rowOff>49579</xdr:rowOff>
    </xdr:to>
    <xdr:pic>
      <xdr:nvPicPr>
        <xdr:cNvPr id="54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19812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14" name="Control 89"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15" name="Control 90"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16" name="Control 91"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17" name="Control 92"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18" name="Control 93"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19" name="Control 94"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20" name="Control 95"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21" name="Control 96"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22" name="Control 97"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23" name="Control 98"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24" name="Control 99"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25" name="Control 100"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26" name="Control 101"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27" name="Control 102"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28" name="Control 103"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29" name="Control 104"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30" name="Control 105"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31" name="Control 106"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32" name="Control 107"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33" name="Control 108"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34" name="Control 109"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35" name="Control 110"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pic>
      <xdr:nvPicPr>
        <xdr:cNvPr id="54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58" name="Control 89"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59" name="Control 90"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60" name="Control 91"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61" name="Control 92"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62" name="Control 93"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63" name="Control 94"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64" name="Control 95"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65" name="Control 96"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66" name="Control 97"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67" name="Control 98"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68" name="Control 99"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69" name="Control 100"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70" name="Control 101"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71" name="Control 102"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72" name="Control 103"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73" name="Control 104"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74" name="Control 105"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75" name="Control 106"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76" name="Control 107"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77" name="Control 108"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78" name="Control 109"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sp macro="" textlink="">
      <xdr:nvSpPr>
        <xdr:cNvPr id="5479" name="Control 110" hidden="1"/>
        <xdr:cNvSpPr>
          <a:spLocks noChangeArrowheads="1"/>
        </xdr:cNvSpPr>
      </xdr:nvSpPr>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957</xdr:row>
      <xdr:rowOff>0</xdr:rowOff>
    </xdr:from>
    <xdr:to>
      <xdr:col>36</xdr:col>
      <xdr:colOff>137951</xdr:colOff>
      <xdr:row>958</xdr:row>
      <xdr:rowOff>197528</xdr:rowOff>
    </xdr:to>
    <xdr:pic>
      <xdr:nvPicPr>
        <xdr:cNvPr id="54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4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5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957</xdr:row>
      <xdr:rowOff>0</xdr:rowOff>
    </xdr:from>
    <xdr:to>
      <xdr:col>36</xdr:col>
      <xdr:colOff>137951</xdr:colOff>
      <xdr:row>958</xdr:row>
      <xdr:rowOff>197528</xdr:rowOff>
    </xdr:to>
    <xdr:pic>
      <xdr:nvPicPr>
        <xdr:cNvPr id="55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56388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02" name="Control 89"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03" name="Control 90"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04" name="Control 91"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05" name="Control 92"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06" name="Control 93"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07" name="Control 94"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08" name="Control 95"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09" name="Control 96"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10" name="Control 97"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11" name="Control 98"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12" name="Control 99"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13" name="Control 100"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14" name="Control 101"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15" name="Control 102"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16" name="Control 103"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17" name="Control 104"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18" name="Control 105"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19" name="Control 106"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20" name="Control 107"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21" name="Control 108"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22" name="Control 109"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sp macro="" textlink="">
      <xdr:nvSpPr>
        <xdr:cNvPr id="5523" name="Control 110" hidden="1"/>
        <xdr:cNvSpPr>
          <a:spLocks noChangeArrowheads="1"/>
        </xdr:cNvSpPr>
      </xdr:nvSpPr>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958</xdr:row>
      <xdr:rowOff>0</xdr:rowOff>
    </xdr:from>
    <xdr:to>
      <xdr:col>36</xdr:col>
      <xdr:colOff>137951</xdr:colOff>
      <xdr:row>959</xdr:row>
      <xdr:rowOff>197524</xdr:rowOff>
    </xdr:to>
    <xdr:pic>
      <xdr:nvPicPr>
        <xdr:cNvPr id="55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958</xdr:row>
      <xdr:rowOff>0</xdr:rowOff>
    </xdr:from>
    <xdr:to>
      <xdr:col>36</xdr:col>
      <xdr:colOff>137951</xdr:colOff>
      <xdr:row>959</xdr:row>
      <xdr:rowOff>197524</xdr:rowOff>
    </xdr:to>
    <xdr:pic>
      <xdr:nvPicPr>
        <xdr:cNvPr id="55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929640"/>
          <a:ext cx="731519" cy="9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46" name="Control 89"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47" name="Control 90"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48" name="Control 91"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49" name="Control 92"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50" name="Control 93"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51" name="Control 94"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52" name="Control 95"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53" name="Control 96"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54" name="Control 97"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55" name="Control 98"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56" name="Control 99"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57" name="Control 100"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58" name="Control 101"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59" name="Control 102"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60" name="Control 103"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61" name="Control 104"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62" name="Control 105"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63" name="Control 106"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64" name="Control 107"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65" name="Control 108"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66" name="Control 109"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sp macro="" textlink="">
      <xdr:nvSpPr>
        <xdr:cNvPr id="5567" name="Control 110" hidden="1"/>
        <xdr:cNvSpPr>
          <a:spLocks noChangeArrowheads="1"/>
        </xdr:cNvSpPr>
      </xdr:nvSpPr>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959</xdr:row>
      <xdr:rowOff>0</xdr:rowOff>
    </xdr:from>
    <xdr:to>
      <xdr:col>36</xdr:col>
      <xdr:colOff>137951</xdr:colOff>
      <xdr:row>960</xdr:row>
      <xdr:rowOff>49580</xdr:rowOff>
    </xdr:to>
    <xdr:pic>
      <xdr:nvPicPr>
        <xdr:cNvPr id="55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959</xdr:row>
      <xdr:rowOff>0</xdr:rowOff>
    </xdr:from>
    <xdr:to>
      <xdr:col>36</xdr:col>
      <xdr:colOff>137951</xdr:colOff>
      <xdr:row>960</xdr:row>
      <xdr:rowOff>49580</xdr:rowOff>
    </xdr:to>
    <xdr:pic>
      <xdr:nvPicPr>
        <xdr:cNvPr id="55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1295400"/>
          <a:ext cx="731519" cy="76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590" name="Control 89"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591" name="Control 90"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592" name="Control 91"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593" name="Control 92"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594" name="Control 93"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595" name="Control 94"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596" name="Control 95"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597" name="Control 96"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598" name="Control 97"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599" name="Control 98"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00" name="Control 99"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01" name="Control 100"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02" name="Control 101"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03" name="Control 102"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04" name="Control 103"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05" name="Control 104"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06" name="Control 105"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07" name="Control 106"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08" name="Control 107"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09" name="Control 108"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10" name="Control 109"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sp macro="" textlink="">
      <xdr:nvSpPr>
        <xdr:cNvPr id="5611" name="Control 110" hidden="1"/>
        <xdr:cNvSpPr>
          <a:spLocks noChangeArrowheads="1"/>
        </xdr:cNvSpPr>
      </xdr:nvSpPr>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960</xdr:row>
      <xdr:rowOff>0</xdr:rowOff>
    </xdr:from>
    <xdr:to>
      <xdr:col>36</xdr:col>
      <xdr:colOff>137951</xdr:colOff>
      <xdr:row>961</xdr:row>
      <xdr:rowOff>49580</xdr:rowOff>
    </xdr:to>
    <xdr:pic>
      <xdr:nvPicPr>
        <xdr:cNvPr id="56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960</xdr:row>
      <xdr:rowOff>0</xdr:rowOff>
    </xdr:from>
    <xdr:to>
      <xdr:col>36</xdr:col>
      <xdr:colOff>137951</xdr:colOff>
      <xdr:row>961</xdr:row>
      <xdr:rowOff>49580</xdr:rowOff>
    </xdr:to>
    <xdr:pic>
      <xdr:nvPicPr>
        <xdr:cNvPr id="56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527500" y="1661160"/>
          <a:ext cx="731519"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34"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35"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36"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37"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38"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39"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40"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41"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42"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43"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44"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45"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46"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47"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48"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49"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50"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51"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52"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53"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54"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55"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6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78"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79"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80"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81"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82"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83"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84"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85"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86"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87"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88"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89"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90"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91"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92"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93"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94"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95"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96"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97"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98"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699"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22"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23"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24"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25"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26"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27"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28"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29"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30"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31"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32"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33"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34"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35"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36"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37"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38"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39"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40"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41"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42"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743"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7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66"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67"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68"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69"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70"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71"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72"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73"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74"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75"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76"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77"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78"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79"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80"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81"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82"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83"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84"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85"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86"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787"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7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8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8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8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8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8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8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8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8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8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8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10"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11"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12"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13"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14"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15"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16"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17"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18"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19"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20"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21"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22"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23"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24"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25"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26"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27"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28"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29"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30"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831"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8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54"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55"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56"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57"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58"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59"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60"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61"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62"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63"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64"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65"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66"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67"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68"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69"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70"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71"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72"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73"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74"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875"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58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898"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899"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00"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01"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02"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03"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04"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05"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06"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07"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08"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09"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10"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11"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12"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13"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14"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15"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16"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17"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18"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5919"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59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42"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43"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44"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45"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46"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47"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48"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49"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50"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51"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52"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53"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54"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55"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56"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57"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58"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59"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60"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61"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62"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5963"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59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86"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87"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88"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89"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90"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91"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92"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93"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94"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95"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96"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97"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98"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5999"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000"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001"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002"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003"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004"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005"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006"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007"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0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30"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31"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32"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33"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34"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35"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36"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37"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38"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39"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40"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41"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42"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43"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44"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45"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46"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47"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48"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49"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50"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51"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pic>
      <xdr:nvPicPr>
        <xdr:cNvPr id="60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74"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75"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76"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77"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78"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79"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80"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81"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82"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83"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84"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85"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86"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87"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88"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89"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90"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91"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92"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93"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94"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095"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pic>
      <xdr:nvPicPr>
        <xdr:cNvPr id="60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0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1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18"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19"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20"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21"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22"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23"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24"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25"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26"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27"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28"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29"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30"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31"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32"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33"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34"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35"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36"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37"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38"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139"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pic>
      <xdr:nvPicPr>
        <xdr:cNvPr id="61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1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62"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63"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64"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65"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66"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67"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68"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69"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70"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71"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72"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73"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74"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75"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76"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77"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78"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79"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80"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81"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82"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183"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pic>
      <xdr:nvPicPr>
        <xdr:cNvPr id="61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1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2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2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2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2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2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2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06"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07"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08"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09"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10"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11"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12"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13"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14"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15"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16"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17"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18"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19"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20"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21"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22"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23"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24"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25"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26"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227"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2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50"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51"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52"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53"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54"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55"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56"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57"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58"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59"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60"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61"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62"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63"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64"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65"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66"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67"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68"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69"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70"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71"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2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94"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95"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96"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97"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98"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299"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00"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01"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02"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03"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04"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05"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06"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07"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08"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09"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10"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11"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12"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13"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14"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315"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3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38"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39"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40"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41"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42"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43"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44"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45"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46"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47"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48"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49"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50"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51"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52"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53"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54"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55"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56"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57"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58"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359"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3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82"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83"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84"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85"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86"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87"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88"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89"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90"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91"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92"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93"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94"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95"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96"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97"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98"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399"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400"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401"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402"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403"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4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26"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27"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28"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29"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30"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31"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32"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33"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34"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35"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36"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37"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38"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39"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40"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41"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42"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43"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44"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45"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46"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447"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pic>
      <xdr:nvPicPr>
        <xdr:cNvPr id="64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4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70"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71"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72"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73"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74"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75"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76"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77"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78"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79"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80"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81"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82"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83"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84"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85"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86"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87"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88"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89"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90"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6491"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pic>
      <xdr:nvPicPr>
        <xdr:cNvPr id="64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4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4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4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4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4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4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4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65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14"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15"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16"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17"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18"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19"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20"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21"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22"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23"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24"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25"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26"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27"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28"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29"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30"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31"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32"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33"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34"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35"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58"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59"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60"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61"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62"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63"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64"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65"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66"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67"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68"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69"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70"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71"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72"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73"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74"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75"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76"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77"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78"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6579"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5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6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66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02"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03"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04"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05"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06"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07"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08"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09"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10"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11"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12"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13"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14"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15"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16"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17"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18"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19"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20"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21"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22"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623"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6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46"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47"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48"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49"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50"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51"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52"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53"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54"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55"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56"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57"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58"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59"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60"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61"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62"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63"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64"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65"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66"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667"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pic>
      <xdr:nvPicPr>
        <xdr:cNvPr id="66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6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690"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691"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692"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693"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694"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695"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696"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697"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698"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699"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00"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01"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02"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03"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04"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05"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06"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07"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08"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09"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10"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711"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pic>
      <xdr:nvPicPr>
        <xdr:cNvPr id="67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7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34"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35"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36"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37"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38"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39"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40"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41"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42"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43"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44"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45"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46"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47"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48"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49"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50"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51"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52"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53"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54"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6755"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67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78"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79"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80"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81"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82"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83"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84"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85"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86"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87"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88"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89"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90"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91"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92"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93"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94"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95"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96"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97"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98"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6799"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pic>
      <xdr:nvPicPr>
        <xdr:cNvPr id="68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68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22"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23"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24"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25"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26"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27"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28"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29"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30"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31"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32"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33"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34"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35"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36"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37"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38"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39"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40"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41"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42"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6843"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pic>
      <xdr:nvPicPr>
        <xdr:cNvPr id="68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68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66"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67"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68"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69"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70"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71"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72"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73"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74"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75"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76"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77"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78"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79"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80"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81"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82"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83"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84"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85"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86"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887"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pic>
      <xdr:nvPicPr>
        <xdr:cNvPr id="68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8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10"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11"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12"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13"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14"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15"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16"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17"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18"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19"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20"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21"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22"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23"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24"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25"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26"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27"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28"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29"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30"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6931"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pic>
      <xdr:nvPicPr>
        <xdr:cNvPr id="69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69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54"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55"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56"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57"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58"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59"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60"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61"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62"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63"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64"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65"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66"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67"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68"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69"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70"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71"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72"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73"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74"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6975"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69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6998"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6999"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00"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01"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02"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03"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04"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05"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06"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07"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08"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09"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10"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11"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12"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13"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14"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15"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16"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17"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18"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019"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0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42"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43"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44"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45"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46"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47"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48"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49"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50"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51"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52"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53"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54"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55"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56"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57"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58"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59"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60"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61"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62"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063"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0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86"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87"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88"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89"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90"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91"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92"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93"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94"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95"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96"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97"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98"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099"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100"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101"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102"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103"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104"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105"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106"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7107"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71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30"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31"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32"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33"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34"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35"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36"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37"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38"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39"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40"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41"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42"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43"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44"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45"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46"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47"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48"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49"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50"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7151"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71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74"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75"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76"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77"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78"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79"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80"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81"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82"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83"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84"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85"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86"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87"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88"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89"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90"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91"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92"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93"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94"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195"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pic>
      <xdr:nvPicPr>
        <xdr:cNvPr id="71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1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1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1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18"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19"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20"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21"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22"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23"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24"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25"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26"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27"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28"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29"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30"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31"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32"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33"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34"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35"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36"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37"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38"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7239"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72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62"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63"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64"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65"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66"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67"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68"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69"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70"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71"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72"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73"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74"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75"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76"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77"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78"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79"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80"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81"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82"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283"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pic>
      <xdr:nvPicPr>
        <xdr:cNvPr id="72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2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3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3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3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3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3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3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06"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07"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08"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09"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10"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11"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12"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13"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14"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15"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16"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17"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18"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19"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20"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21"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22"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23"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24"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25"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26"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327"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pic>
      <xdr:nvPicPr>
        <xdr:cNvPr id="73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3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50"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51"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52"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53"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54"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55"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56"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57"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58"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59"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60"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61"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62"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63"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64"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65"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66"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67"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68"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69"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70"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371"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pic>
      <xdr:nvPicPr>
        <xdr:cNvPr id="73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3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394"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395"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396"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397"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398"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399"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00"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01"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02"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03"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04"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05"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06"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07"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08"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09"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10"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11"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12"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13"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14"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7415"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pic>
      <xdr:nvPicPr>
        <xdr:cNvPr id="74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74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38"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39"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40"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41"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42"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43"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44"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45"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46"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47"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48"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49"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50"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51"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52"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53"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54"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55"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56"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57"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58"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459"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pic>
      <xdr:nvPicPr>
        <xdr:cNvPr id="74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4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82"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83"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84"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85"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86"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87"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88"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89"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90"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91"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92"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93"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94"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95"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96"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97"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98"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499"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500"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501"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502"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503"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pic>
      <xdr:nvPicPr>
        <xdr:cNvPr id="75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5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26"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27"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28"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29"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30"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31"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32"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33"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34"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35"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36"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37"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38"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39"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40"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41"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42"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43"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44"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45"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46"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47"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70"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71"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72"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73"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74"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75"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76"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77"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78"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79"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80"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81"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82"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83"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84"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85"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86"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87"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88"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89"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90"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591"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5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6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14"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15"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16"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17"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18"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19"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20"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21"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22"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23"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24"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25"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26"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27"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28"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29"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30"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31"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32"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33"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34"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635"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6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58"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59"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60"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61"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62"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63"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64"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65"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66"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67"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68"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69"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70"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71"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72"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73"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74"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75"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76"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77"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78"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679"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6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7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7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02"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03"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04"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05"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06"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07"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08"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09"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10"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11"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12"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13"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14"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15"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16"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17"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18"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19"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20"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21"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22"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7723"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77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46"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47"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48"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49"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50"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51"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52"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53"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54"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55"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56"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57"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58"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59"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60"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61"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62"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63"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64"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65"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66"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7767"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pic>
      <xdr:nvPicPr>
        <xdr:cNvPr id="77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77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790"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791"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792"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793"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794"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795"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796"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797"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798"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799"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00"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01"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02"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03"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04"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05"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06"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07"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08"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09"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10"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7811"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pic>
      <xdr:nvPicPr>
        <xdr:cNvPr id="78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78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34"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35"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36"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37"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38"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39"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40"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41"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42"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43"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44"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45"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46"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47"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48"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49"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50"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51"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52"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53"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54"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7855"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78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78"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79"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80"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81"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82"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83"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84"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85"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86"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87"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88"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89"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90"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91"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92"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93"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94"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95"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96"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97"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98"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899"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22"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23"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24"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25"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26"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27"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28"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29"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30"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31"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32"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33"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34"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35"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36"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37"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38"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39"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40"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41"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42"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7943"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79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66"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67"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68"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69"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70"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71"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72"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73"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74"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75"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76"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77"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78"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79"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80"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81"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82"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83"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84"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85"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86"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7987"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79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0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0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0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0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0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0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0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0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0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0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10"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11"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12"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13"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14"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15"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16"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17"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18"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19"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20"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21"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22"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23"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24"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25"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26"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27"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28"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29"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30"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031"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0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54"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55"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56"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57"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58"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59"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60"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61"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62"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63"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64"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65"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66"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67"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68"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69"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70"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71"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72"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73"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74"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075"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pic>
      <xdr:nvPicPr>
        <xdr:cNvPr id="80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0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098"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099"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00"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01"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02"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03"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04"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05"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06"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07"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08"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09"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10"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11"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12"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13"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14"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15"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16"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17"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18"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8119"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81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42"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43"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44"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45"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46"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47"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48"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49"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50"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51"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52"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53"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54"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55"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56"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57"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58"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59"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60"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61"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62"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8163"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81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86"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87"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88"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89"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90"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91"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92"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93"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94"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95"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96"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97"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98"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199"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200"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201"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202"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203"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204"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205"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206"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8207"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pic>
      <xdr:nvPicPr>
        <xdr:cNvPr id="82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82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30"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31"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32"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33"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34"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35"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36"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37"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38"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39"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40"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41"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42"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43"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44"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45"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46"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47"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48"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49"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50"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51"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pic>
      <xdr:nvPicPr>
        <xdr:cNvPr id="82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74"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75"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76"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77"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78"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79"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80"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81"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82"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83"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84"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85"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86"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87"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88"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89"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90"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91"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92"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93"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94"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8295"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pic>
      <xdr:nvPicPr>
        <xdr:cNvPr id="82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2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83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18" name="Control 8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19" name="Control 9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20" name="Control 9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21" name="Control 9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22" name="Control 9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23" name="Control 9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24" name="Control 9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25" name="Control 9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26" name="Control 9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27" name="Control 9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28" name="Control 9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29" name="Control 10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30" name="Control 10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31" name="Control 10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32" name="Control 10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33" name="Control 10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34" name="Control 10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35" name="Control 10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36" name="Control 10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37" name="Control 10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38" name="Control 10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8339" name="Control 11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83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62" name="Control 8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63" name="Control 9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64" name="Control 9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65" name="Control 9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66" name="Control 9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67" name="Control 9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68" name="Control 9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69" name="Control 9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70" name="Control 9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71" name="Control 9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72" name="Control 9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73" name="Control 10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74" name="Control 10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75" name="Control 10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76" name="Control 10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77" name="Control 10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78" name="Control 10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79" name="Control 10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80" name="Control 10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81" name="Control 10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82" name="Control 10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8383" name="Control 11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pic>
      <xdr:nvPicPr>
        <xdr:cNvPr id="83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3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4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4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4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4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4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84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06" name="Control 8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07" name="Control 9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08" name="Control 9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09" name="Control 9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10" name="Control 9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11" name="Control 9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12" name="Control 9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13" name="Control 9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14" name="Control 9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15" name="Control 9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16" name="Control 9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17" name="Control 10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18" name="Control 10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19" name="Control 10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20" name="Control 10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21" name="Control 10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22" name="Control 10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23" name="Control 10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24" name="Control 10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25" name="Control 10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26" name="Control 10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8427" name="Control 11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84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50" name="Control 8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51" name="Control 9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52" name="Control 9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53" name="Control 9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54" name="Control 9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55" name="Control 9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56" name="Control 9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57" name="Control 9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58" name="Control 9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59" name="Control 9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60" name="Control 9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61" name="Control 10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62" name="Control 101"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63" name="Control 102"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64" name="Control 103"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65" name="Control 104"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66" name="Control 105"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67" name="Control 106"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68" name="Control 107"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69" name="Control 108"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70" name="Control 109"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sp macro="" textlink="">
      <xdr:nvSpPr>
        <xdr:cNvPr id="8471" name="Control 110" hidden="1"/>
        <xdr:cNvSpPr>
          <a:spLocks noChangeArrowheads="1"/>
        </xdr:cNvSpPr>
      </xdr:nvSpPr>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156606</xdr:rowOff>
    </xdr:to>
    <xdr:pic>
      <xdr:nvPicPr>
        <xdr:cNvPr id="84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6250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494" name="Control 8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495" name="Control 9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496" name="Control 9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497" name="Control 9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498" name="Control 9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499" name="Control 9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00" name="Control 9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01" name="Control 9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02" name="Control 9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03" name="Control 9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04" name="Control 9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05" name="Control 10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06" name="Control 101"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07" name="Control 102"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08" name="Control 103"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09" name="Control 104"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10" name="Control 105"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11" name="Control 106"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12" name="Control 107"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13" name="Control 108"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14" name="Control 109"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sp macro="" textlink="">
      <xdr:nvSpPr>
        <xdr:cNvPr id="8515" name="Control 110" hidden="1"/>
        <xdr:cNvSpPr>
          <a:spLocks noChangeArrowheads="1"/>
        </xdr:cNvSpPr>
      </xdr:nvSpPr>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868</xdr:row>
      <xdr:rowOff>126947</xdr:rowOff>
    </xdr:to>
    <xdr:pic>
      <xdr:nvPicPr>
        <xdr:cNvPr id="85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433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38" name="Control 8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39" name="Control 9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40" name="Control 9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41" name="Control 9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42" name="Control 9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43" name="Control 9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44" name="Control 9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45" name="Control 9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46" name="Control 9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47" name="Control 9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48" name="Control 9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49" name="Control 10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50" name="Control 101"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51" name="Control 102"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52" name="Control 103"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53" name="Control 104"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54" name="Control 105"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55" name="Control 106"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56" name="Control 107"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57" name="Control 108"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58" name="Control 109"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sp macro="" textlink="">
      <xdr:nvSpPr>
        <xdr:cNvPr id="8559" name="Control 110" hidden="1"/>
        <xdr:cNvSpPr>
          <a:spLocks noChangeArrowheads="1"/>
        </xdr:cNvSpPr>
      </xdr:nvSpPr>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308628</xdr:rowOff>
    </xdr:to>
    <xdr:pic>
      <xdr:nvPicPr>
        <xdr:cNvPr id="85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623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82"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83"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84"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85"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86"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87"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88"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89"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90"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91"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92"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93"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94"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95"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96"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97"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98"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599"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00"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01"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02"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03"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pic>
      <xdr:nvPicPr>
        <xdr:cNvPr id="86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26" name="Control 8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27" name="Control 9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28" name="Control 9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29" name="Control 9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30" name="Control 9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31" name="Control 9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32" name="Control 9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33" name="Control 9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34" name="Control 9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35" name="Control 9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36" name="Control 9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37" name="Control 10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38" name="Control 101"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39" name="Control 102"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40" name="Control 103"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41" name="Control 104"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42" name="Control 105"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43" name="Control 106"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44" name="Control 107"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45" name="Control 108"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46" name="Control 109"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sp macro="" textlink="">
      <xdr:nvSpPr>
        <xdr:cNvPr id="8647" name="Control 110" hidden="1"/>
        <xdr:cNvSpPr>
          <a:spLocks noChangeArrowheads="1"/>
        </xdr:cNvSpPr>
      </xdr:nvSpPr>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47205</xdr:rowOff>
    </xdr:to>
    <xdr:pic>
      <xdr:nvPicPr>
        <xdr:cNvPr id="86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47205</xdr:rowOff>
    </xdr:to>
    <xdr:pic>
      <xdr:nvPicPr>
        <xdr:cNvPr id="86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871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70"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71"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72"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73"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74"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75"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76"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77"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78"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79"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80"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81"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82"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83"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84"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85"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86"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87"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88"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89"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90"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691"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pic>
      <xdr:nvPicPr>
        <xdr:cNvPr id="86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6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6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6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6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6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6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6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7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14"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15"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16"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17"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18"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19"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20"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21"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22"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23"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24"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25"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26"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27"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28"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29"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30"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31"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32"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33"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34"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735"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pic>
      <xdr:nvPicPr>
        <xdr:cNvPr id="87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7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58"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59"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60"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61"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62"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63"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64"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65"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66"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67"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68"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69"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70"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71"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72"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73"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74"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75"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76"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77"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78"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779"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7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8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8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02" name="Control 8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03" name="Control 9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04" name="Control 9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05" name="Control 9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06" name="Control 9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07" name="Control 9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08" name="Control 9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09" name="Control 9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10" name="Control 9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11" name="Control 9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12" name="Control 9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13" name="Control 10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14" name="Control 101"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15" name="Control 102"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16" name="Control 103"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17" name="Control 104"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18" name="Control 105"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19" name="Control 106"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20" name="Control 107"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21" name="Control 108"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22" name="Control 109"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sp macro="" textlink="">
      <xdr:nvSpPr>
        <xdr:cNvPr id="8823" name="Control 110" hidden="1"/>
        <xdr:cNvSpPr>
          <a:spLocks noChangeArrowheads="1"/>
        </xdr:cNvSpPr>
      </xdr:nvSpPr>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867</xdr:row>
      <xdr:rowOff>46117</xdr:rowOff>
    </xdr:to>
    <xdr:pic>
      <xdr:nvPicPr>
        <xdr:cNvPr id="88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867</xdr:row>
      <xdr:rowOff>46117</xdr:rowOff>
    </xdr:to>
    <xdr:pic>
      <xdr:nvPicPr>
        <xdr:cNvPr id="88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680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46"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47"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48"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49"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50"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51"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52"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53"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54"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55"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56"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57"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58"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59"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60"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61"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62"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63"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64"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65"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66"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8867"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pic>
      <xdr:nvPicPr>
        <xdr:cNvPr id="88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88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890"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891"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892"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893"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894"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895"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896"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897"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898"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899"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00"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01"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02"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03"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04"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05"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06"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07"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08"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09"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10"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8911"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89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34"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35"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36"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37"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38"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39"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40"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41"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42"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43"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44"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45"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46"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47"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48"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49"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50"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51"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52"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53"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54"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55"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89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78"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79"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80"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81"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82"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83"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84"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85"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86"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87"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88"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89"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90"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91"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92"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93"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94"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95"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96"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97"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98"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8999"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0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22"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23"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24"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25"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26"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27"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28"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29"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30"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31"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32"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33"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34"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35"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36"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37"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38"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39"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40"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41"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42"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043"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0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66"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67"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68"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69"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70"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71"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72"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73"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74"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75"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76"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77"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78"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79"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80"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81"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82"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83"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84"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85"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86"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087"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0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1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1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1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1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1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1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1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1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1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1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10"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11"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12"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13"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14"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15"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16"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17"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18"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19"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20"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21"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22"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23"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24"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25"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26"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27"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28"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29"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30"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131"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pic>
      <xdr:nvPicPr>
        <xdr:cNvPr id="91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1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54" name="Control 8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55" name="Control 9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56" name="Control 9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57" name="Control 9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58" name="Control 9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59" name="Control 9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60" name="Control 9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61" name="Control 9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62" name="Control 9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63" name="Control 9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64" name="Control 9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65" name="Control 10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66" name="Control 101"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67" name="Control 102"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68" name="Control 103"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69" name="Control 104"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70" name="Control 105"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71" name="Control 106"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72" name="Control 107"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73" name="Control 108"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74" name="Control 109"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sp macro="" textlink="">
      <xdr:nvSpPr>
        <xdr:cNvPr id="9175" name="Control 110" hidden="1"/>
        <xdr:cNvSpPr>
          <a:spLocks noChangeArrowheads="1"/>
        </xdr:cNvSpPr>
      </xdr:nvSpPr>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866</xdr:row>
      <xdr:rowOff>39800</xdr:rowOff>
    </xdr:to>
    <xdr:pic>
      <xdr:nvPicPr>
        <xdr:cNvPr id="91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866</xdr:row>
      <xdr:rowOff>39800</xdr:rowOff>
    </xdr:to>
    <xdr:pic>
      <xdr:nvPicPr>
        <xdr:cNvPr id="91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140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198"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199"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00"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01"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02"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03"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04"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05"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06"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07"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08"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09"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10"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11"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12"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13"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14"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15"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16"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17"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18"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219"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2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42"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43"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44"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45"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46"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47"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48"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49"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50"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51"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52"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53"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54"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55"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56"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57"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58"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59"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60"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61"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62"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263"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2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86"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87"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88"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89"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90"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91"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92"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93"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94"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95"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96"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97"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98"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299"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00"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01"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02"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03"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04"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05"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06"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07"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30"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31"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32"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33"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34"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35"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36"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37"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38"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39"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40"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41"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42"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43"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44"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45"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46"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47"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48"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49"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50"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351"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3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74"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75"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76"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77"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78"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79"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80"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81"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82"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83"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84"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85"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86"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87"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88"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89"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90"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91"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92"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93"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94"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395"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pic>
      <xdr:nvPicPr>
        <xdr:cNvPr id="93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3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3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3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4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18"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19"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20"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21"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22"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23"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24"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25"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26"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27"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28"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29"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30"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31"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32"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33"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34"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35"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36"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37"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38"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439"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pic>
      <xdr:nvPicPr>
        <xdr:cNvPr id="94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4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62"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63"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64"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65"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66"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67"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68"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69"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70"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71"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72"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73"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74"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75"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76"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77"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78"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79"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80"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81"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82"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483"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pic>
      <xdr:nvPicPr>
        <xdr:cNvPr id="94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4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5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5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5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5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5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5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06"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07"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08"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09"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10"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11"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12"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13"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14"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15"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16"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17"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18"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19"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20"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21"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22"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23"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24"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25"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26"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527"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95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50"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51"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52"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53"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54"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55"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56"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57"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58"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59"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60"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61"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62"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63"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64"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65"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66"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67"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68"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69"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70"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9571"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pic>
      <xdr:nvPicPr>
        <xdr:cNvPr id="95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95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594"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595"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596"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597"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598"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599"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00"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01"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02"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03"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04"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05"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06"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07"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08"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09"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10"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11"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12"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13"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14"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9615"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pic>
      <xdr:nvPicPr>
        <xdr:cNvPr id="96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96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38" name="Control 8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39" name="Control 9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40" name="Control 9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41" name="Control 9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42" name="Control 9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43" name="Control 9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44" name="Control 9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45" name="Control 9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46" name="Control 9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47" name="Control 9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48" name="Control 9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49" name="Control 10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50" name="Control 10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51" name="Control 10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52" name="Control 10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53" name="Control 10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54" name="Control 10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55" name="Control 10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56" name="Control 10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57" name="Control 10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58" name="Control 10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59" name="Control 11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6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82" name="Control 8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83" name="Control 9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84" name="Control 9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85" name="Control 9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86" name="Control 9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87" name="Control 9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88" name="Control 9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89" name="Control 9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90" name="Control 9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91" name="Control 9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92" name="Control 9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93" name="Control 10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94" name="Control 10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95" name="Control 10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96" name="Control 10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97" name="Control 10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98" name="Control 10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699" name="Control 10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700" name="Control 10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701" name="Control 10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702" name="Control 10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9703" name="Control 11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97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26" name="Control 8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27" name="Control 9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28" name="Control 9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29" name="Control 9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30" name="Control 9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31" name="Control 9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32" name="Control 9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33" name="Control 9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34" name="Control 9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35" name="Control 9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36" name="Control 9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37" name="Control 10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38" name="Control 10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39" name="Control 10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40" name="Control 10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41" name="Control 10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42" name="Control 10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43" name="Control 10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44" name="Control 10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45" name="Control 10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46" name="Control 10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9747" name="Control 11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pic>
      <xdr:nvPicPr>
        <xdr:cNvPr id="97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97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70" name="Control 8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71" name="Control 9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72" name="Control 9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73" name="Control 9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74" name="Control 9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75" name="Control 9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76" name="Control 9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77" name="Control 9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78" name="Control 9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79" name="Control 9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80" name="Control 9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81" name="Control 10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82" name="Control 10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83" name="Control 10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84" name="Control 10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85" name="Control 10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86" name="Control 10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87" name="Control 10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88" name="Control 10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89" name="Control 10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90" name="Control 10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9791" name="Control 11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pic>
      <xdr:nvPicPr>
        <xdr:cNvPr id="97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7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7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7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7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7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7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7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98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14" name="Control 8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15" name="Control 9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16" name="Control 9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17" name="Control 9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18" name="Control 9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19" name="Control 9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20" name="Control 9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21" name="Control 9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22" name="Control 9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23" name="Control 9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24" name="Control 9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25" name="Control 10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26" name="Control 10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27" name="Control 10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28" name="Control 10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29" name="Control 10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30" name="Control 10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31" name="Control 10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32" name="Control 10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33" name="Control 10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34" name="Control 10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9835" name="Control 11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98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58" name="Control 8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59" name="Control 9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60" name="Control 9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61" name="Control 9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62" name="Control 9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63" name="Control 9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64" name="Control 9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65" name="Control 9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66" name="Control 9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67" name="Control 9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68" name="Control 9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69" name="Control 10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70" name="Control 101"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71" name="Control 102"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72" name="Control 103"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73" name="Control 104"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74" name="Control 105"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75" name="Control 106"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76" name="Control 107"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77" name="Control 108"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78" name="Control 109"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sp macro="" textlink="">
      <xdr:nvSpPr>
        <xdr:cNvPr id="9879" name="Control 110" hidden="1"/>
        <xdr:cNvSpPr>
          <a:spLocks noChangeArrowheads="1"/>
        </xdr:cNvSpPr>
      </xdr:nvSpPr>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8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9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120851</xdr:rowOff>
    </xdr:to>
    <xdr:pic>
      <xdr:nvPicPr>
        <xdr:cNvPr id="99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591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02" name="Control 8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03" name="Control 9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04" name="Control 9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05" name="Control 9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06" name="Control 9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07" name="Control 9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08" name="Control 9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09" name="Control 9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10" name="Control 9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11" name="Control 9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12" name="Control 9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13" name="Control 10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14" name="Control 101"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15" name="Control 102"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16" name="Control 103"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17" name="Control 104"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18" name="Control 105"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19" name="Control 106"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20" name="Control 107"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21" name="Control 108"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22" name="Control 109"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sp macro="" textlink="">
      <xdr:nvSpPr>
        <xdr:cNvPr id="9923" name="Control 110" hidden="1"/>
        <xdr:cNvSpPr>
          <a:spLocks noChangeArrowheads="1"/>
        </xdr:cNvSpPr>
      </xdr:nvSpPr>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865</xdr:row>
      <xdr:rowOff>119762</xdr:rowOff>
    </xdr:to>
    <xdr:pic>
      <xdr:nvPicPr>
        <xdr:cNvPr id="99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400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46" name="Control 8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47" name="Control 9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48" name="Control 9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49" name="Control 9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50" name="Control 9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51" name="Control 9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52" name="Control 9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53" name="Control 9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54" name="Control 9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55" name="Control 9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56" name="Control 9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57" name="Control 10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58" name="Control 101"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59" name="Control 102"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60" name="Control 103"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61" name="Control 104"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62" name="Control 105"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63" name="Control 106"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64" name="Control 107"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65" name="Control 108"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66" name="Control 109"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sp macro="" textlink="">
      <xdr:nvSpPr>
        <xdr:cNvPr id="9967" name="Control 110" hidden="1"/>
        <xdr:cNvSpPr>
          <a:spLocks noChangeArrowheads="1"/>
        </xdr:cNvSpPr>
      </xdr:nvSpPr>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6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6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7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7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7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7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7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7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7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7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7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7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8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8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8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8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8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8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8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8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8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864</xdr:row>
      <xdr:rowOff>305542</xdr:rowOff>
    </xdr:to>
    <xdr:pic>
      <xdr:nvPicPr>
        <xdr:cNvPr id="998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4034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990"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991"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992"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993"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994"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995"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996"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997"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998"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9999"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00"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01"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02"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03"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04"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05"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06"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07"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08"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09"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10"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11"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1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1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1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1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1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1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1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1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2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2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2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2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2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2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2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2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2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2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3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3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3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3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34" name="Control 8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35" name="Control 9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36" name="Control 9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37" name="Control 9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38" name="Control 9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39" name="Control 9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40" name="Control 9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41" name="Control 9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42" name="Control 9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43" name="Control 9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44" name="Control 9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45" name="Control 10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46" name="Control 101"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47" name="Control 102"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48" name="Control 103"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49" name="Control 104"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50" name="Control 105"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51" name="Control 106"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52" name="Control 107"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53" name="Control 108"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54" name="Control 109"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sp macro="" textlink="">
      <xdr:nvSpPr>
        <xdr:cNvPr id="10055" name="Control 110" hidden="1"/>
        <xdr:cNvSpPr>
          <a:spLocks noChangeArrowheads="1"/>
        </xdr:cNvSpPr>
      </xdr:nvSpPr>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5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5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5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5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6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6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6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6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6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6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6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6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6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6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7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7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7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7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7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7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7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260040</xdr:rowOff>
    </xdr:to>
    <xdr:pic>
      <xdr:nvPicPr>
        <xdr:cNvPr id="1007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3313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78"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79"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80"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81"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82"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83"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84"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85"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86"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87"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88"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89"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90"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91"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92"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93"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94"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95"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96"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97"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98"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099"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pic>
      <xdr:nvPicPr>
        <xdr:cNvPr id="1010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0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0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0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0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0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0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0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0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0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1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1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1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1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1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1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1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1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1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1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2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12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22"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23"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24"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25"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26"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27"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28"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29"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30"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31"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32"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33"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34"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35"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36"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37"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38"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39"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40"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41"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42"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143"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pic>
      <xdr:nvPicPr>
        <xdr:cNvPr id="1014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4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4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4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4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4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5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5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5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5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5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5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5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5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5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5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6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6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6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6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6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16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66" name="Control 8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67" name="Control 9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68" name="Control 9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69" name="Control 9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70" name="Control 9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71" name="Control 9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72" name="Control 9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73" name="Control 9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74" name="Control 9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75" name="Control 9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76" name="Control 9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77" name="Control 10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78" name="Control 10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79" name="Control 10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80" name="Control 10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81" name="Control 10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82" name="Control 10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83" name="Control 10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84" name="Control 10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85" name="Control 10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86" name="Control 10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187" name="Control 11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8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8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9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9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9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9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9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9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9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9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9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19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20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20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20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20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20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20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20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20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20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20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10" name="Control 8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11" name="Control 9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12" name="Control 9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13" name="Control 9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14" name="Control 9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15" name="Control 9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16" name="Control 9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17" name="Control 9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18" name="Control 9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19" name="Control 9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20" name="Control 9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21" name="Control 10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22" name="Control 101"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23" name="Control 102"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24" name="Control 103"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25" name="Control 104"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26" name="Control 105"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27" name="Control 106"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28" name="Control 107"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29" name="Control 108"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30" name="Control 109"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sp macro="" textlink="">
      <xdr:nvSpPr>
        <xdr:cNvPr id="10231" name="Control 110" hidden="1"/>
        <xdr:cNvSpPr>
          <a:spLocks noChangeArrowheads="1"/>
        </xdr:cNvSpPr>
      </xdr:nvSpPr>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863</xdr:row>
      <xdr:rowOff>1</xdr:rowOff>
    </xdr:to>
    <xdr:pic>
      <xdr:nvPicPr>
        <xdr:cNvPr id="1023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3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3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3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3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3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3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3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4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4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4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4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4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4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4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4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4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4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5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5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5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863</xdr:row>
      <xdr:rowOff>1</xdr:rowOff>
    </xdr:to>
    <xdr:pic>
      <xdr:nvPicPr>
        <xdr:cNvPr id="1025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947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54"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55"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56"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57"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58"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59"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60"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61"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62"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63"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64"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65"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66"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67"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68"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69"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70"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71"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72"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73"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74"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275"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pic>
      <xdr:nvPicPr>
        <xdr:cNvPr id="1027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7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7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7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8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8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8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8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8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8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8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8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8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8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9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9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9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9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9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9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9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29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298" name="Control 8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299" name="Control 9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00" name="Control 9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01" name="Control 9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02" name="Control 9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03" name="Control 9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04" name="Control 9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05" name="Control 9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06" name="Control 9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07" name="Control 9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08" name="Control 9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09" name="Control 10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10" name="Control 10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11" name="Control 10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12" name="Control 10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13" name="Control 10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14" name="Control 10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15" name="Control 10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16" name="Control 10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17" name="Control 10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18" name="Control 10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319" name="Control 11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2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2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2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2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2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2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2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2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2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2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3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3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3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3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3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3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3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3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3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3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4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34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42" name="Control 8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43" name="Control 9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44" name="Control 9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45" name="Control 9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46" name="Control 9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47" name="Control 9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48" name="Control 9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49" name="Control 9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50" name="Control 9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51" name="Control 9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52" name="Control 9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53" name="Control 10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54" name="Control 10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55" name="Control 10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56" name="Control 10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57" name="Control 10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58" name="Control 10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59" name="Control 10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60" name="Control 10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61" name="Control 10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62" name="Control 10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63" name="Control 11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6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6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6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6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6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6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7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7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7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7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7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7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7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7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7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7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8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8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8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8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8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38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86" name="Control 8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87" name="Control 9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88" name="Control 9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89" name="Control 9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90" name="Control 9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91" name="Control 9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92" name="Control 9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93" name="Control 9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94" name="Control 9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95" name="Control 9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96" name="Control 9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97" name="Control 10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98" name="Control 10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399" name="Control 10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400" name="Control 10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401" name="Control 10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402" name="Control 10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403" name="Control 10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404" name="Control 10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405" name="Control 10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406" name="Control 10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407" name="Control 11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0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0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1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1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1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1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1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1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1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1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1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1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2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2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2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2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2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2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2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2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2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42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30" name="Control 8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31" name="Control 9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32" name="Control 9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33" name="Control 9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34" name="Control 9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35" name="Control 9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36" name="Control 9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37" name="Control 9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38" name="Control 9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39" name="Control 9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40" name="Control 9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41" name="Control 10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42" name="Control 10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43" name="Control 10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44" name="Control 10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45" name="Control 10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46" name="Control 10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47" name="Control 10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48" name="Control 10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49" name="Control 10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50" name="Control 10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451" name="Control 11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5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5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5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5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5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5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5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5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6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6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6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6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6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6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6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6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6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6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7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7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7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47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74" name="Control 8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75" name="Control 9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76" name="Control 9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77" name="Control 9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78" name="Control 9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79" name="Control 9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80" name="Control 9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81" name="Control 9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82" name="Control 9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83" name="Control 9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84" name="Control 9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85" name="Control 10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86" name="Control 10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87" name="Control 10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88" name="Control 10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89" name="Control 10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90" name="Control 10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91" name="Control 10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92" name="Control 10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93" name="Control 10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94" name="Control 10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495" name="Control 11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49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49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49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49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0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0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0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0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0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0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0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0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0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0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1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1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1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1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1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1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1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51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18" name="Control 8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19" name="Control 9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20" name="Control 91"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21" name="Control 92"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22" name="Control 93"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23" name="Control 94"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24" name="Control 95"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25" name="Control 96"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26" name="Control 97"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27" name="Control 98"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28" name="Control 9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29" name="Control 10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30" name="Control 101"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31" name="Control 102"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32" name="Control 103"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33" name="Control 104"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34" name="Control 105"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35" name="Control 106"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36" name="Control 107"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37" name="Control 108"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38" name="Control 10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539" name="Control 11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4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4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4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4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4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4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4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4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4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4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5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5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5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5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5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5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5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5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5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5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6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56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62" name="Control 8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63" name="Control 9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64" name="Control 9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65" name="Control 9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66" name="Control 9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67" name="Control 9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68" name="Control 9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69" name="Control 9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70" name="Control 9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71" name="Control 9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72" name="Control 9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73" name="Control 10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74" name="Control 101"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75" name="Control 102"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76" name="Control 103"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77" name="Control 104"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78" name="Control 105"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79" name="Control 106"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80" name="Control 107"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81" name="Control 108"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82" name="Control 109"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sp macro="" textlink="">
      <xdr:nvSpPr>
        <xdr:cNvPr id="10583" name="Control 110" hidden="1"/>
        <xdr:cNvSpPr>
          <a:spLocks noChangeArrowheads="1"/>
        </xdr:cNvSpPr>
      </xdr:nvSpPr>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862</xdr:row>
      <xdr:rowOff>0</xdr:rowOff>
    </xdr:to>
    <xdr:pic>
      <xdr:nvPicPr>
        <xdr:cNvPr id="1058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8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8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8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8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8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9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9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9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9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9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9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9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9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9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59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60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60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60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60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60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862</xdr:row>
      <xdr:rowOff>0</xdr:rowOff>
    </xdr:to>
    <xdr:pic>
      <xdr:nvPicPr>
        <xdr:cNvPr id="1060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582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06" name="Control 8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07" name="Control 9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08" name="Control 9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09" name="Control 9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10" name="Control 9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11" name="Control 9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12" name="Control 9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13" name="Control 9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14" name="Control 9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15" name="Control 9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16" name="Control 9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17" name="Control 10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18" name="Control 101"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19" name="Control 102"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20" name="Control 103"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21" name="Control 104"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22" name="Control 105"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23" name="Control 106"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24" name="Control 107"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25" name="Control 108"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26" name="Control 109"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sp macro="" textlink="">
      <xdr:nvSpPr>
        <xdr:cNvPr id="10627" name="Control 110" hidden="1"/>
        <xdr:cNvSpPr>
          <a:spLocks noChangeArrowheads="1"/>
        </xdr:cNvSpPr>
      </xdr:nvSpPr>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2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2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3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3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3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3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3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3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3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3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3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3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4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4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4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4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4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4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4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4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4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205840</xdr:rowOff>
    </xdr:to>
    <xdr:pic>
      <xdr:nvPicPr>
        <xdr:cNvPr id="1064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2216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50" name="Control 8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51" name="Control 9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52" name="Control 9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53" name="Control 9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54" name="Control 9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55" name="Control 9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56" name="Control 9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57" name="Control 9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58" name="Control 9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59" name="Control 9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60" name="Control 9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61" name="Control 10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62" name="Control 101"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63" name="Control 102"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64" name="Control 103"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65" name="Control 104"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66" name="Control 105"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67" name="Control 106"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68" name="Control 107"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69" name="Control 108"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70" name="Control 109"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sp macro="" textlink="">
      <xdr:nvSpPr>
        <xdr:cNvPr id="10671" name="Control 110" hidden="1"/>
        <xdr:cNvSpPr>
          <a:spLocks noChangeArrowheads="1"/>
        </xdr:cNvSpPr>
      </xdr:nvSpPr>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7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7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7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7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7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7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7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7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8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8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8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8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8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8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8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8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8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8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9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9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9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861</xdr:row>
      <xdr:rowOff>31983</xdr:rowOff>
    </xdr:to>
    <xdr:pic>
      <xdr:nvPicPr>
        <xdr:cNvPr id="1069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850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694" name="Control 8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695" name="Control 9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696" name="Control 9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697" name="Control 9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698" name="Control 9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699" name="Control 9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00" name="Control 9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01" name="Control 9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02" name="Control 9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03" name="Control 9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04" name="Control 9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05" name="Control 10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06" name="Control 10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07" name="Control 10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08" name="Control 10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09" name="Control 10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10" name="Control 10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11" name="Control 10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12" name="Control 10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13" name="Control 10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14" name="Control 10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15" name="Control 11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1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1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1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1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2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2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2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2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2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2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2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2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2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2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3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3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3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3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3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3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3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3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38" name="Control 8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39" name="Control 9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40" name="Control 9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41" name="Control 9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42" name="Control 9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43" name="Control 9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44" name="Control 9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45" name="Control 9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46" name="Control 9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47" name="Control 9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48" name="Control 9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49" name="Control 10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50" name="Control 101"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51" name="Control 102"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52" name="Control 103"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53" name="Control 104"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54" name="Control 105"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55" name="Control 106"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56" name="Control 107"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57" name="Control 108"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58" name="Control 109"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sp macro="" textlink="">
      <xdr:nvSpPr>
        <xdr:cNvPr id="10759" name="Control 110" hidden="1"/>
        <xdr:cNvSpPr>
          <a:spLocks noChangeArrowheads="1"/>
        </xdr:cNvSpPr>
      </xdr:nvSpPr>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6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6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6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6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6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6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6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6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6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6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7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7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7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7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7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7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7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7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7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7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8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860</xdr:row>
      <xdr:rowOff>255858</xdr:rowOff>
    </xdr:to>
    <xdr:pic>
      <xdr:nvPicPr>
        <xdr:cNvPr id="1078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14848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82" name="Control 8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83" name="Control 9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84" name="Control 9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85" name="Control 9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86" name="Control 9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87" name="Control 9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88" name="Control 9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89" name="Control 9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90" name="Control 9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91" name="Control 9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92" name="Control 9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93" name="Control 10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94" name="Control 10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95" name="Control 10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96" name="Control 10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97" name="Control 10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98" name="Control 10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799" name="Control 10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00" name="Control 10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01" name="Control 10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02" name="Control 10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03" name="Control 11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0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0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0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0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0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0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1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1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1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1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1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1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1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1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1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1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2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2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2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2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2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2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26" name="Control 8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27" name="Control 9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28" name="Control 91"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29" name="Control 92"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30" name="Control 93"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31" name="Control 94"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32" name="Control 95"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33" name="Control 96"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34" name="Control 97"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35" name="Control 98"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36" name="Control 9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37" name="Control 10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38" name="Control 101"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39" name="Control 102"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40" name="Control 103"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41" name="Control 104"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42" name="Control 105"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43" name="Control 106"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44" name="Control 107"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45" name="Control 108"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46" name="Control 10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847" name="Control 11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48"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49"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50"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51"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52"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53"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54"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55"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56"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57"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58"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59"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60"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61"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62"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63"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64"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65"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66"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67"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68"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869"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70" name="Control 8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71" name="Control 9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72" name="Control 9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73" name="Control 9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74" name="Control 9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75" name="Control 9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76" name="Control 9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77" name="Control 9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78" name="Control 9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79" name="Control 9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80" name="Control 9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81" name="Control 10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82" name="Control 101"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83" name="Control 102"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84" name="Control 103"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85" name="Control 104"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86" name="Control 105"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87" name="Control 106"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88" name="Control 107"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89" name="Control 108"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90" name="Control 109"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sp macro="" textlink="">
      <xdr:nvSpPr>
        <xdr:cNvPr id="10891" name="Control 110" hidden="1"/>
        <xdr:cNvSpPr>
          <a:spLocks noChangeArrowheads="1"/>
        </xdr:cNvSpPr>
      </xdr:nvSpPr>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92"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93"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94"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95"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96"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97"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98"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899"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00"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01"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02"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03"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04"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05"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06"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07"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08"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09"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10"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11"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12"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344750</xdr:rowOff>
    </xdr:to>
    <xdr:pic>
      <xdr:nvPicPr>
        <xdr:cNvPr id="10913"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14" name="Control 8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15" name="Control 9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16" name="Control 91"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17" name="Control 92"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18" name="Control 93"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19" name="Control 94"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20" name="Control 95"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21" name="Control 96"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22" name="Control 97"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23" name="Control 98"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24" name="Control 9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25" name="Control 10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26" name="Control 101"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27" name="Control 102"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28" name="Control 103"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29" name="Control 104"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30" name="Control 105"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31" name="Control 106"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32" name="Control 107"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33" name="Control 108"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34" name="Control 109"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sp macro="" textlink="">
      <xdr:nvSpPr>
        <xdr:cNvPr id="10935" name="Control 110" hidden="1"/>
        <xdr:cNvSpPr>
          <a:spLocks noChangeArrowheads="1"/>
        </xdr:cNvSpPr>
      </xdr:nvSpPr>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36"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37"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38"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39"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40"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41"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42"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43"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44"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45"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46"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47"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48"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49"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50"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51"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52"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53"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54"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55"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56"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228600</xdr:colOff>
      <xdr:row>858</xdr:row>
      <xdr:rowOff>0</xdr:rowOff>
    </xdr:from>
    <xdr:to>
      <xdr:col>38</xdr:col>
      <xdr:colOff>1038498</xdr:colOff>
      <xdr:row>859</xdr:row>
      <xdr:rowOff>174170</xdr:rowOff>
    </xdr:to>
    <xdr:pic>
      <xdr:nvPicPr>
        <xdr:cNvPr id="10957"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1904940" y="0"/>
          <a:ext cx="7315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58" name="Control 89"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59" name="Control 90"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60" name="Control 91"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61" name="Control 92"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62" name="Control 93"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63" name="Control 94"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64" name="Control 95"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65" name="Control 96"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66" name="Control 97"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67" name="Control 98"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68" name="Control 99"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69" name="Control 100"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70" name="Control 101"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71" name="Control 102"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72" name="Control 103"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73" name="Control 104"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74" name="Control 105"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75" name="Control 106"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76" name="Control 107"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77" name="Control 108"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78" name="Control 109"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sp macro="" textlink="">
      <xdr:nvSpPr>
        <xdr:cNvPr id="10979" name="Control 110" hidden="1"/>
        <xdr:cNvSpPr>
          <a:spLocks noChangeArrowheads="1"/>
        </xdr:cNvSpPr>
      </xdr:nvSpPr>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80"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81"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82"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83"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84"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85"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86"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87"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88"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89"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90"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91"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92"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93"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94"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95"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96"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97"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98"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0999"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1000"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228600</xdr:colOff>
      <xdr:row>664</xdr:row>
      <xdr:rowOff>0</xdr:rowOff>
    </xdr:from>
    <xdr:to>
      <xdr:col>36</xdr:col>
      <xdr:colOff>137953</xdr:colOff>
      <xdr:row>666</xdr:row>
      <xdr:rowOff>300395</xdr:rowOff>
    </xdr:to>
    <xdr:pic>
      <xdr:nvPicPr>
        <xdr:cNvPr id="11001"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6598860" y="104508300"/>
          <a:ext cx="533401" cy="136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35</xdr:col>
      <xdr:colOff>228600</xdr:colOff>
      <xdr:row>665</xdr:row>
      <xdr:rowOff>99060</xdr:rowOff>
    </xdr:from>
    <xdr:ext cx="534786" cy="1377834"/>
    <xdr:sp macro="" textlink="">
      <xdr:nvSpPr>
        <xdr:cNvPr id="11002" name="Control 89"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3" name="Control 90"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4" name="Control 91"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5" name="Control 92"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6" name="Control 93"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7" name="Control 94"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8" name="Control 95"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09" name="Control 96"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0" name="Control 97"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1" name="Control 98"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2" name="Control 99"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3" name="Control 100"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4" name="Control 101"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5" name="Control 102"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6" name="Control 103"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7" name="Control 104"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8" name="Control 105"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19" name="Control 106"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20" name="Control 107"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21" name="Control 108"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22" name="Control 109"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sp macro="" textlink="">
      <xdr:nvSpPr>
        <xdr:cNvPr id="11023" name="Control 110" hidden="1"/>
        <xdr:cNvSpPr>
          <a:spLocks noChangeArrowheads="1"/>
        </xdr:cNvSpPr>
      </xdr:nvSpPr>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35</xdr:col>
      <xdr:colOff>228600</xdr:colOff>
      <xdr:row>665</xdr:row>
      <xdr:rowOff>99060</xdr:rowOff>
    </xdr:from>
    <xdr:ext cx="534786" cy="1377834"/>
    <xdr:pic>
      <xdr:nvPicPr>
        <xdr:cNvPr id="11024" name="Control 89" hidde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25" name="Control 90"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26" name="Control 91" hidde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27" name="Control 92" hidde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28" name="Control 93" hidden="1"/>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29" name="Control 94" hidden="1"/>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0" name="Control 95" hidden="1"/>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1" name="Control 96"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2" name="Control 9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3" name="Control 9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4" name="Control 99" hidden="1"/>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5" name="Control 100" hidden="1"/>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6" name="Control 101" hidden="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7" name="Control 102" hidden="1"/>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8" name="Control 103" hidden="1"/>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39" name="Control 104" hidden="1"/>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40" name="Control 105" hidden="1"/>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41" name="Control 106" hidden="1"/>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42" name="Control 107"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43" name="Control 108"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44" name="Control 109" hidden="1"/>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35</xdr:col>
      <xdr:colOff>228600</xdr:colOff>
      <xdr:row>665</xdr:row>
      <xdr:rowOff>99060</xdr:rowOff>
    </xdr:from>
    <xdr:ext cx="534786" cy="1377834"/>
    <xdr:pic>
      <xdr:nvPicPr>
        <xdr:cNvPr id="11045" name="Control 110" hidden="1"/>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6598860" y="107251500"/>
          <a:ext cx="534786" cy="1377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129540</xdr:colOff>
      <xdr:row>65</xdr:row>
      <xdr:rowOff>30480</xdr:rowOff>
    </xdr:from>
    <xdr:to>
      <xdr:col>4</xdr:col>
      <xdr:colOff>2141220</xdr:colOff>
      <xdr:row>73</xdr:row>
      <xdr:rowOff>121920</xdr:rowOff>
    </xdr:to>
    <xdr:pic>
      <xdr:nvPicPr>
        <xdr:cNvPr id="8226" name="Picture 1" descr="Blooms and berries.jp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30140" y="13685520"/>
          <a:ext cx="2011680" cy="1859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45720</xdr:colOff>
      <xdr:row>86</xdr:row>
      <xdr:rowOff>38100</xdr:rowOff>
    </xdr:from>
    <xdr:to>
      <xdr:col>4</xdr:col>
      <xdr:colOff>2110740</xdr:colOff>
      <xdr:row>95</xdr:row>
      <xdr:rowOff>45720</xdr:rowOff>
    </xdr:to>
    <xdr:pic>
      <xdr:nvPicPr>
        <xdr:cNvPr id="8227" name="Picture 2" descr="just.jpg"/>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46320" y="18387060"/>
          <a:ext cx="2065020" cy="1836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22860</xdr:colOff>
      <xdr:row>107</xdr:row>
      <xdr:rowOff>83820</xdr:rowOff>
    </xdr:from>
    <xdr:to>
      <xdr:col>4</xdr:col>
      <xdr:colOff>2110740</xdr:colOff>
      <xdr:row>115</xdr:row>
      <xdr:rowOff>175260</xdr:rowOff>
    </xdr:to>
    <xdr:pic>
      <xdr:nvPicPr>
        <xdr:cNvPr id="8228" name="Picture 3" descr="amathyst.jpg"/>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823460" y="22974300"/>
          <a:ext cx="2087880" cy="2087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30480</xdr:colOff>
      <xdr:row>14</xdr:row>
      <xdr:rowOff>7620</xdr:rowOff>
    </xdr:from>
    <xdr:to>
      <xdr:col>4</xdr:col>
      <xdr:colOff>2164080</xdr:colOff>
      <xdr:row>23</xdr:row>
      <xdr:rowOff>137160</xdr:rowOff>
    </xdr:to>
    <xdr:pic>
      <xdr:nvPicPr>
        <xdr:cNvPr id="8229" name="Picture 4" descr="0081200001379.jpg"/>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831080" y="2842260"/>
          <a:ext cx="2133600" cy="1996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30480</xdr:colOff>
      <xdr:row>166</xdr:row>
      <xdr:rowOff>45720</xdr:rowOff>
    </xdr:from>
    <xdr:to>
      <xdr:col>12</xdr:col>
      <xdr:colOff>266700</xdr:colOff>
      <xdr:row>171</xdr:row>
      <xdr:rowOff>91440</xdr:rowOff>
    </xdr:to>
    <xdr:pic>
      <xdr:nvPicPr>
        <xdr:cNvPr id="8230" name="Picture 1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1567160" y="34785300"/>
          <a:ext cx="1021080" cy="1729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198120</xdr:colOff>
      <xdr:row>185</xdr:row>
      <xdr:rowOff>83820</xdr:rowOff>
    </xdr:from>
    <xdr:to>
      <xdr:col>4</xdr:col>
      <xdr:colOff>1165860</xdr:colOff>
      <xdr:row>190</xdr:row>
      <xdr:rowOff>76200</xdr:rowOff>
    </xdr:to>
    <xdr:pic>
      <xdr:nvPicPr>
        <xdr:cNvPr id="8231" name="Picture 2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998720" y="39067740"/>
          <a:ext cx="96774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166</xdr:row>
      <xdr:rowOff>53340</xdr:rowOff>
    </xdr:from>
    <xdr:to>
      <xdr:col>4</xdr:col>
      <xdr:colOff>1028700</xdr:colOff>
      <xdr:row>171</xdr:row>
      <xdr:rowOff>99060</xdr:rowOff>
    </xdr:to>
    <xdr:pic>
      <xdr:nvPicPr>
        <xdr:cNvPr id="8232" name="Picture 2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808220" y="34792920"/>
          <a:ext cx="1021080" cy="1729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167640</xdr:colOff>
      <xdr:row>128</xdr:row>
      <xdr:rowOff>38100</xdr:rowOff>
    </xdr:from>
    <xdr:to>
      <xdr:col>4</xdr:col>
      <xdr:colOff>1188720</xdr:colOff>
      <xdr:row>133</xdr:row>
      <xdr:rowOff>83820</xdr:rowOff>
    </xdr:to>
    <xdr:pic>
      <xdr:nvPicPr>
        <xdr:cNvPr id="8233" name="Picture 2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968240" y="27813000"/>
          <a:ext cx="1021080" cy="967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22860</xdr:colOff>
      <xdr:row>128</xdr:row>
      <xdr:rowOff>53340</xdr:rowOff>
    </xdr:from>
    <xdr:to>
      <xdr:col>12</xdr:col>
      <xdr:colOff>251460</xdr:colOff>
      <xdr:row>133</xdr:row>
      <xdr:rowOff>91440</xdr:rowOff>
    </xdr:to>
    <xdr:pic>
      <xdr:nvPicPr>
        <xdr:cNvPr id="8234" name="Picture 23"/>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1559540" y="27828240"/>
          <a:ext cx="1013460" cy="960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137160</xdr:colOff>
      <xdr:row>147</xdr:row>
      <xdr:rowOff>7620</xdr:rowOff>
    </xdr:from>
    <xdr:to>
      <xdr:col>4</xdr:col>
      <xdr:colOff>1158240</xdr:colOff>
      <xdr:row>152</xdr:row>
      <xdr:rowOff>45720</xdr:rowOff>
    </xdr:to>
    <xdr:pic>
      <xdr:nvPicPr>
        <xdr:cNvPr id="8235" name="Picture 24"/>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4937760" y="31264860"/>
          <a:ext cx="1021080" cy="960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137160</xdr:colOff>
      <xdr:row>147</xdr:row>
      <xdr:rowOff>53340</xdr:rowOff>
    </xdr:from>
    <xdr:to>
      <xdr:col>12</xdr:col>
      <xdr:colOff>373380</xdr:colOff>
      <xdr:row>152</xdr:row>
      <xdr:rowOff>91440</xdr:rowOff>
    </xdr:to>
    <xdr:pic>
      <xdr:nvPicPr>
        <xdr:cNvPr id="8236" name="Picture 25"/>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673840" y="31310580"/>
          <a:ext cx="1021080" cy="960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403860</xdr:colOff>
      <xdr:row>0</xdr:row>
      <xdr:rowOff>198120</xdr:rowOff>
    </xdr:from>
    <xdr:to>
      <xdr:col>0</xdr:col>
      <xdr:colOff>1066800</xdr:colOff>
      <xdr:row>1</xdr:row>
      <xdr:rowOff>815340</xdr:rowOff>
    </xdr:to>
    <xdr:pic>
      <xdr:nvPicPr>
        <xdr:cNvPr id="9307"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3860" y="198120"/>
          <a:ext cx="662940" cy="94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281940</xdr:colOff>
      <xdr:row>3</xdr:row>
      <xdr:rowOff>0</xdr:rowOff>
    </xdr:from>
    <xdr:to>
      <xdr:col>0</xdr:col>
      <xdr:colOff>830580</xdr:colOff>
      <xdr:row>3</xdr:row>
      <xdr:rowOff>640080</xdr:rowOff>
    </xdr:to>
    <xdr:pic>
      <xdr:nvPicPr>
        <xdr:cNvPr id="9308"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1940" y="1722120"/>
          <a:ext cx="548640" cy="6400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15240</xdr:rowOff>
    </xdr:from>
    <xdr:to>
      <xdr:col>0</xdr:col>
      <xdr:colOff>1402080</xdr:colOff>
      <xdr:row>3</xdr:row>
      <xdr:rowOff>998220</xdr:rowOff>
    </xdr:to>
    <xdr:pic>
      <xdr:nvPicPr>
        <xdr:cNvPr id="9309" name="Picture 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737360"/>
          <a:ext cx="1402080" cy="9829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xdr:row>
      <xdr:rowOff>30480</xdr:rowOff>
    </xdr:from>
    <xdr:to>
      <xdr:col>0</xdr:col>
      <xdr:colOff>883920</xdr:colOff>
      <xdr:row>4</xdr:row>
      <xdr:rowOff>1310640</xdr:rowOff>
    </xdr:to>
    <xdr:pic>
      <xdr:nvPicPr>
        <xdr:cNvPr id="9310" name="Picture 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2842260"/>
          <a:ext cx="883920" cy="1280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xdr:row>
      <xdr:rowOff>0</xdr:rowOff>
    </xdr:from>
    <xdr:to>
      <xdr:col>0</xdr:col>
      <xdr:colOff>960120</xdr:colOff>
      <xdr:row>5</xdr:row>
      <xdr:rowOff>922020</xdr:rowOff>
    </xdr:to>
    <xdr:pic>
      <xdr:nvPicPr>
        <xdr:cNvPr id="9311" name="Picture 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4259580"/>
          <a:ext cx="960120" cy="922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xdr:row>
      <xdr:rowOff>0</xdr:rowOff>
    </xdr:from>
    <xdr:to>
      <xdr:col>0</xdr:col>
      <xdr:colOff>998220</xdr:colOff>
      <xdr:row>6</xdr:row>
      <xdr:rowOff>967740</xdr:rowOff>
    </xdr:to>
    <xdr:pic>
      <xdr:nvPicPr>
        <xdr:cNvPr id="9312" name="Picture 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5364480"/>
          <a:ext cx="998220" cy="967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7</xdr:row>
      <xdr:rowOff>22860</xdr:rowOff>
    </xdr:from>
    <xdr:to>
      <xdr:col>0</xdr:col>
      <xdr:colOff>1569720</xdr:colOff>
      <xdr:row>7</xdr:row>
      <xdr:rowOff>1546860</xdr:rowOff>
    </xdr:to>
    <xdr:pic>
      <xdr:nvPicPr>
        <xdr:cNvPr id="9313" name="Picture 5"/>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6477000"/>
          <a:ext cx="1569720" cy="152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xdr:row>
      <xdr:rowOff>0</xdr:rowOff>
    </xdr:from>
    <xdr:to>
      <xdr:col>0</xdr:col>
      <xdr:colOff>1478280</xdr:colOff>
      <xdr:row>8</xdr:row>
      <xdr:rowOff>1440180</xdr:rowOff>
    </xdr:to>
    <xdr:pic>
      <xdr:nvPicPr>
        <xdr:cNvPr id="9314" name="Picture 6"/>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8138160"/>
          <a:ext cx="1478280" cy="14401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9</xdr:row>
      <xdr:rowOff>0</xdr:rowOff>
    </xdr:from>
    <xdr:to>
      <xdr:col>0</xdr:col>
      <xdr:colOff>1417320</xdr:colOff>
      <xdr:row>9</xdr:row>
      <xdr:rowOff>1394460</xdr:rowOff>
    </xdr:to>
    <xdr:pic>
      <xdr:nvPicPr>
        <xdr:cNvPr id="9315" name="Picture 7"/>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9715500"/>
          <a:ext cx="1417320" cy="1394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10</xdr:row>
      <xdr:rowOff>0</xdr:rowOff>
    </xdr:from>
    <xdr:to>
      <xdr:col>0</xdr:col>
      <xdr:colOff>1005840</xdr:colOff>
      <xdr:row>10</xdr:row>
      <xdr:rowOff>1478280</xdr:rowOff>
    </xdr:to>
    <xdr:pic>
      <xdr:nvPicPr>
        <xdr:cNvPr id="9316" name="Picture 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11178540"/>
          <a:ext cx="1005840" cy="1478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xdr:row>
      <xdr:rowOff>0</xdr:rowOff>
    </xdr:from>
    <xdr:to>
      <xdr:col>0</xdr:col>
      <xdr:colOff>1508760</xdr:colOff>
      <xdr:row>11</xdr:row>
      <xdr:rowOff>1463040</xdr:rowOff>
    </xdr:to>
    <xdr:pic>
      <xdr:nvPicPr>
        <xdr:cNvPr id="9317" name="Picture 9"/>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12778740"/>
          <a:ext cx="1508760" cy="1463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12</xdr:row>
      <xdr:rowOff>0</xdr:rowOff>
    </xdr:from>
    <xdr:to>
      <xdr:col>0</xdr:col>
      <xdr:colOff>1539240</xdr:colOff>
      <xdr:row>12</xdr:row>
      <xdr:rowOff>1493520</xdr:rowOff>
    </xdr:to>
    <xdr:pic>
      <xdr:nvPicPr>
        <xdr:cNvPr id="9318" name="Picture 10"/>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14317980"/>
          <a:ext cx="15392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13</xdr:row>
      <xdr:rowOff>0</xdr:rowOff>
    </xdr:from>
    <xdr:to>
      <xdr:col>0</xdr:col>
      <xdr:colOff>1226820</xdr:colOff>
      <xdr:row>13</xdr:row>
      <xdr:rowOff>1790700</xdr:rowOff>
    </xdr:to>
    <xdr:pic>
      <xdr:nvPicPr>
        <xdr:cNvPr id="9319" name="Picture 11"/>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15963900"/>
          <a:ext cx="122682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14</xdr:row>
      <xdr:rowOff>0</xdr:rowOff>
    </xdr:from>
    <xdr:to>
      <xdr:col>0</xdr:col>
      <xdr:colOff>1508760</xdr:colOff>
      <xdr:row>14</xdr:row>
      <xdr:rowOff>1470660</xdr:rowOff>
    </xdr:to>
    <xdr:pic>
      <xdr:nvPicPr>
        <xdr:cNvPr id="9320" name="Picture 12"/>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17876520"/>
          <a:ext cx="1508760" cy="14706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15</xdr:row>
      <xdr:rowOff>0</xdr:rowOff>
    </xdr:from>
    <xdr:to>
      <xdr:col>0</xdr:col>
      <xdr:colOff>1752600</xdr:colOff>
      <xdr:row>15</xdr:row>
      <xdr:rowOff>1706880</xdr:rowOff>
    </xdr:to>
    <xdr:pic>
      <xdr:nvPicPr>
        <xdr:cNvPr id="9321" name="Picture 13"/>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19446240"/>
          <a:ext cx="1752600" cy="1706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16</xdr:row>
      <xdr:rowOff>0</xdr:rowOff>
    </xdr:from>
    <xdr:to>
      <xdr:col>0</xdr:col>
      <xdr:colOff>1851660</xdr:colOff>
      <xdr:row>16</xdr:row>
      <xdr:rowOff>1203960</xdr:rowOff>
    </xdr:to>
    <xdr:pic>
      <xdr:nvPicPr>
        <xdr:cNvPr id="9322" name="Picture 14"/>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21290280"/>
          <a:ext cx="1851660" cy="12039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17</xdr:row>
      <xdr:rowOff>0</xdr:rowOff>
    </xdr:from>
    <xdr:to>
      <xdr:col>0</xdr:col>
      <xdr:colOff>1363980</xdr:colOff>
      <xdr:row>17</xdr:row>
      <xdr:rowOff>1325880</xdr:rowOff>
    </xdr:to>
    <xdr:pic>
      <xdr:nvPicPr>
        <xdr:cNvPr id="9323" name="Picture 15"/>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22631400"/>
          <a:ext cx="1363980" cy="1325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18</xdr:row>
      <xdr:rowOff>0</xdr:rowOff>
    </xdr:from>
    <xdr:to>
      <xdr:col>0</xdr:col>
      <xdr:colOff>1112520</xdr:colOff>
      <xdr:row>18</xdr:row>
      <xdr:rowOff>1630680</xdr:rowOff>
    </xdr:to>
    <xdr:pic>
      <xdr:nvPicPr>
        <xdr:cNvPr id="9324" name="Picture 16"/>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24086820"/>
          <a:ext cx="1112520" cy="1630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19</xdr:row>
      <xdr:rowOff>0</xdr:rowOff>
    </xdr:from>
    <xdr:to>
      <xdr:col>0</xdr:col>
      <xdr:colOff>1744980</xdr:colOff>
      <xdr:row>19</xdr:row>
      <xdr:rowOff>1668780</xdr:rowOff>
    </xdr:to>
    <xdr:pic>
      <xdr:nvPicPr>
        <xdr:cNvPr id="9325" name="Picture 17"/>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0" y="25839420"/>
          <a:ext cx="1744980" cy="16687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20</xdr:row>
      <xdr:rowOff>0</xdr:rowOff>
    </xdr:from>
    <xdr:to>
      <xdr:col>0</xdr:col>
      <xdr:colOff>1691640</xdr:colOff>
      <xdr:row>20</xdr:row>
      <xdr:rowOff>1645920</xdr:rowOff>
    </xdr:to>
    <xdr:pic>
      <xdr:nvPicPr>
        <xdr:cNvPr id="9326" name="Picture 18"/>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0" y="27637740"/>
          <a:ext cx="1691640" cy="1645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21</xdr:row>
      <xdr:rowOff>0</xdr:rowOff>
    </xdr:from>
    <xdr:to>
      <xdr:col>0</xdr:col>
      <xdr:colOff>1783080</xdr:colOff>
      <xdr:row>21</xdr:row>
      <xdr:rowOff>1737360</xdr:rowOff>
    </xdr:to>
    <xdr:pic>
      <xdr:nvPicPr>
        <xdr:cNvPr id="9327" name="Picture 19"/>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0" y="29413200"/>
          <a:ext cx="1783080" cy="1737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22</xdr:row>
      <xdr:rowOff>0</xdr:rowOff>
    </xdr:from>
    <xdr:to>
      <xdr:col>0</xdr:col>
      <xdr:colOff>1470660</xdr:colOff>
      <xdr:row>22</xdr:row>
      <xdr:rowOff>1417320</xdr:rowOff>
    </xdr:to>
    <xdr:pic>
      <xdr:nvPicPr>
        <xdr:cNvPr id="9328" name="Picture 20"/>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0" y="31242000"/>
          <a:ext cx="1470660" cy="1417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xdr:row>
      <xdr:rowOff>0</xdr:rowOff>
    </xdr:from>
    <xdr:to>
      <xdr:col>0</xdr:col>
      <xdr:colOff>1470660</xdr:colOff>
      <xdr:row>23</xdr:row>
      <xdr:rowOff>1432560</xdr:rowOff>
    </xdr:to>
    <xdr:pic>
      <xdr:nvPicPr>
        <xdr:cNvPr id="9329" name="Picture 23"/>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0" y="32781240"/>
          <a:ext cx="1470660" cy="1432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xdr:row>
      <xdr:rowOff>0</xdr:rowOff>
    </xdr:from>
    <xdr:to>
      <xdr:col>0</xdr:col>
      <xdr:colOff>1417320</xdr:colOff>
      <xdr:row>24</xdr:row>
      <xdr:rowOff>2087880</xdr:rowOff>
    </xdr:to>
    <xdr:pic>
      <xdr:nvPicPr>
        <xdr:cNvPr id="9330" name="Picture 21"/>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0" y="34404300"/>
          <a:ext cx="1417320" cy="2087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25</xdr:row>
      <xdr:rowOff>0</xdr:rowOff>
    </xdr:from>
    <xdr:to>
      <xdr:col>0</xdr:col>
      <xdr:colOff>1592580</xdr:colOff>
      <xdr:row>25</xdr:row>
      <xdr:rowOff>1036320</xdr:rowOff>
    </xdr:to>
    <xdr:pic>
      <xdr:nvPicPr>
        <xdr:cNvPr id="9331" name="Picture 22"/>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0" y="36560760"/>
          <a:ext cx="1592580" cy="1036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xdr:row>
      <xdr:rowOff>0</xdr:rowOff>
    </xdr:from>
    <xdr:to>
      <xdr:col>0</xdr:col>
      <xdr:colOff>1935480</xdr:colOff>
      <xdr:row>26</xdr:row>
      <xdr:rowOff>1257300</xdr:rowOff>
    </xdr:to>
    <xdr:pic>
      <xdr:nvPicPr>
        <xdr:cNvPr id="9332" name="Picture 24"/>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0" y="37795200"/>
          <a:ext cx="1935480" cy="1257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27</xdr:row>
      <xdr:rowOff>0</xdr:rowOff>
    </xdr:from>
    <xdr:to>
      <xdr:col>0</xdr:col>
      <xdr:colOff>1379220</xdr:colOff>
      <xdr:row>27</xdr:row>
      <xdr:rowOff>1333500</xdr:rowOff>
    </xdr:to>
    <xdr:pic>
      <xdr:nvPicPr>
        <xdr:cNvPr id="9333" name="Picture 25"/>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0" y="39227760"/>
          <a:ext cx="137922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28</xdr:row>
      <xdr:rowOff>0</xdr:rowOff>
    </xdr:from>
    <xdr:to>
      <xdr:col>0</xdr:col>
      <xdr:colOff>1379220</xdr:colOff>
      <xdr:row>28</xdr:row>
      <xdr:rowOff>1341120</xdr:rowOff>
    </xdr:to>
    <xdr:pic>
      <xdr:nvPicPr>
        <xdr:cNvPr id="9334" name="Picture 26"/>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0" y="40645080"/>
          <a:ext cx="1379220" cy="1341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xdr:row>
      <xdr:rowOff>0</xdr:rowOff>
    </xdr:from>
    <xdr:to>
      <xdr:col>0</xdr:col>
      <xdr:colOff>1844040</xdr:colOff>
      <xdr:row>29</xdr:row>
      <xdr:rowOff>1790700</xdr:rowOff>
    </xdr:to>
    <xdr:pic>
      <xdr:nvPicPr>
        <xdr:cNvPr id="9335" name="Picture 2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0" y="42108120"/>
          <a:ext cx="184404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30</xdr:row>
      <xdr:rowOff>0</xdr:rowOff>
    </xdr:from>
    <xdr:to>
      <xdr:col>0</xdr:col>
      <xdr:colOff>1249680</xdr:colOff>
      <xdr:row>30</xdr:row>
      <xdr:rowOff>1219200</xdr:rowOff>
    </xdr:to>
    <xdr:pic>
      <xdr:nvPicPr>
        <xdr:cNvPr id="9336" name="Picture 2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0" y="44013120"/>
          <a:ext cx="1249680"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22860</xdr:colOff>
      <xdr:row>1</xdr:row>
      <xdr:rowOff>22860</xdr:rowOff>
    </xdr:from>
    <xdr:to>
      <xdr:col>0</xdr:col>
      <xdr:colOff>708660</xdr:colOff>
      <xdr:row>1</xdr:row>
      <xdr:rowOff>640080</xdr:rowOff>
    </xdr:to>
    <xdr:pic>
      <xdr:nvPicPr>
        <xdr:cNvPr id="10301"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 y="487680"/>
          <a:ext cx="685800" cy="617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45720</xdr:colOff>
      <xdr:row>2</xdr:row>
      <xdr:rowOff>45720</xdr:rowOff>
    </xdr:from>
    <xdr:to>
      <xdr:col>0</xdr:col>
      <xdr:colOff>685800</xdr:colOff>
      <xdr:row>2</xdr:row>
      <xdr:rowOff>586740</xdr:rowOff>
    </xdr:to>
    <xdr:pic>
      <xdr:nvPicPr>
        <xdr:cNvPr id="10302"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720" y="1158240"/>
          <a:ext cx="64008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670560</xdr:colOff>
      <xdr:row>3</xdr:row>
      <xdr:rowOff>541020</xdr:rowOff>
    </xdr:to>
    <xdr:pic>
      <xdr:nvPicPr>
        <xdr:cNvPr id="10303"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760220"/>
          <a:ext cx="67056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xdr:row>
      <xdr:rowOff>0</xdr:rowOff>
    </xdr:from>
    <xdr:to>
      <xdr:col>0</xdr:col>
      <xdr:colOff>670560</xdr:colOff>
      <xdr:row>4</xdr:row>
      <xdr:rowOff>533400</xdr:rowOff>
    </xdr:to>
    <xdr:pic>
      <xdr:nvPicPr>
        <xdr:cNvPr id="10304"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2407920"/>
          <a:ext cx="67056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xdr:row>
      <xdr:rowOff>0</xdr:rowOff>
    </xdr:from>
    <xdr:to>
      <xdr:col>0</xdr:col>
      <xdr:colOff>662940</xdr:colOff>
      <xdr:row>5</xdr:row>
      <xdr:rowOff>510540</xdr:rowOff>
    </xdr:to>
    <xdr:pic>
      <xdr:nvPicPr>
        <xdr:cNvPr id="10305"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3055620"/>
          <a:ext cx="662940" cy="510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7</xdr:row>
      <xdr:rowOff>0</xdr:rowOff>
    </xdr:from>
    <xdr:to>
      <xdr:col>0</xdr:col>
      <xdr:colOff>632460</xdr:colOff>
      <xdr:row>7</xdr:row>
      <xdr:rowOff>571500</xdr:rowOff>
    </xdr:to>
    <xdr:pic>
      <xdr:nvPicPr>
        <xdr:cNvPr id="10306"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4351020"/>
          <a:ext cx="63246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xdr:row>
      <xdr:rowOff>0</xdr:rowOff>
    </xdr:from>
    <xdr:to>
      <xdr:col>0</xdr:col>
      <xdr:colOff>670560</xdr:colOff>
      <xdr:row>8</xdr:row>
      <xdr:rowOff>541020</xdr:rowOff>
    </xdr:to>
    <xdr:pic>
      <xdr:nvPicPr>
        <xdr:cNvPr id="10307"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4998720"/>
          <a:ext cx="67056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9</xdr:row>
      <xdr:rowOff>0</xdr:rowOff>
    </xdr:from>
    <xdr:to>
      <xdr:col>0</xdr:col>
      <xdr:colOff>662940</xdr:colOff>
      <xdr:row>9</xdr:row>
      <xdr:rowOff>548640</xdr:rowOff>
    </xdr:to>
    <xdr:pic>
      <xdr:nvPicPr>
        <xdr:cNvPr id="10308"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5646420"/>
          <a:ext cx="662940" cy="548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10</xdr:row>
      <xdr:rowOff>0</xdr:rowOff>
    </xdr:from>
    <xdr:to>
      <xdr:col>0</xdr:col>
      <xdr:colOff>632460</xdr:colOff>
      <xdr:row>10</xdr:row>
      <xdr:rowOff>541020</xdr:rowOff>
    </xdr:to>
    <xdr:pic>
      <xdr:nvPicPr>
        <xdr:cNvPr id="10309"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6294120"/>
          <a:ext cx="63246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xdr:row>
      <xdr:rowOff>0</xdr:rowOff>
    </xdr:from>
    <xdr:to>
      <xdr:col>0</xdr:col>
      <xdr:colOff>662940</xdr:colOff>
      <xdr:row>11</xdr:row>
      <xdr:rowOff>548640</xdr:rowOff>
    </xdr:to>
    <xdr:pic>
      <xdr:nvPicPr>
        <xdr:cNvPr id="10310"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6941820"/>
          <a:ext cx="662940" cy="548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12</xdr:row>
      <xdr:rowOff>0</xdr:rowOff>
    </xdr:from>
    <xdr:to>
      <xdr:col>0</xdr:col>
      <xdr:colOff>579120</xdr:colOff>
      <xdr:row>12</xdr:row>
      <xdr:rowOff>571500</xdr:rowOff>
    </xdr:to>
    <xdr:pic>
      <xdr:nvPicPr>
        <xdr:cNvPr id="10311"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7589520"/>
          <a:ext cx="57912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13</xdr:row>
      <xdr:rowOff>0</xdr:rowOff>
    </xdr:from>
    <xdr:to>
      <xdr:col>0</xdr:col>
      <xdr:colOff>586740</xdr:colOff>
      <xdr:row>13</xdr:row>
      <xdr:rowOff>586740</xdr:rowOff>
    </xdr:to>
    <xdr:pic>
      <xdr:nvPicPr>
        <xdr:cNvPr id="10312"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8237220"/>
          <a:ext cx="58674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15</xdr:row>
      <xdr:rowOff>0</xdr:rowOff>
    </xdr:from>
    <xdr:to>
      <xdr:col>0</xdr:col>
      <xdr:colOff>632460</xdr:colOff>
      <xdr:row>15</xdr:row>
      <xdr:rowOff>548640</xdr:rowOff>
    </xdr:to>
    <xdr:pic>
      <xdr:nvPicPr>
        <xdr:cNvPr id="10313"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9532620"/>
          <a:ext cx="632460" cy="548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16</xdr:row>
      <xdr:rowOff>0</xdr:rowOff>
    </xdr:from>
    <xdr:to>
      <xdr:col>0</xdr:col>
      <xdr:colOff>655320</xdr:colOff>
      <xdr:row>16</xdr:row>
      <xdr:rowOff>579120</xdr:rowOff>
    </xdr:to>
    <xdr:pic>
      <xdr:nvPicPr>
        <xdr:cNvPr id="10314"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10180320"/>
          <a:ext cx="65532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17</xdr:row>
      <xdr:rowOff>0</xdr:rowOff>
    </xdr:from>
    <xdr:to>
      <xdr:col>0</xdr:col>
      <xdr:colOff>670560</xdr:colOff>
      <xdr:row>17</xdr:row>
      <xdr:rowOff>541020</xdr:rowOff>
    </xdr:to>
    <xdr:pic>
      <xdr:nvPicPr>
        <xdr:cNvPr id="10315" name="Picture 1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0828020"/>
          <a:ext cx="67056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18</xdr:row>
      <xdr:rowOff>0</xdr:rowOff>
    </xdr:from>
    <xdr:to>
      <xdr:col>0</xdr:col>
      <xdr:colOff>601980</xdr:colOff>
      <xdr:row>18</xdr:row>
      <xdr:rowOff>586740</xdr:rowOff>
    </xdr:to>
    <xdr:pic>
      <xdr:nvPicPr>
        <xdr:cNvPr id="10316" name="Picture 16"/>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11475720"/>
          <a:ext cx="60198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19</xdr:row>
      <xdr:rowOff>0</xdr:rowOff>
    </xdr:from>
    <xdr:to>
      <xdr:col>0</xdr:col>
      <xdr:colOff>624840</xdr:colOff>
      <xdr:row>19</xdr:row>
      <xdr:rowOff>571500</xdr:rowOff>
    </xdr:to>
    <xdr:pic>
      <xdr:nvPicPr>
        <xdr:cNvPr id="10317" name="Picture 17"/>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12123420"/>
          <a:ext cx="62484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20</xdr:row>
      <xdr:rowOff>0</xdr:rowOff>
    </xdr:from>
    <xdr:to>
      <xdr:col>0</xdr:col>
      <xdr:colOff>601980</xdr:colOff>
      <xdr:row>20</xdr:row>
      <xdr:rowOff>601980</xdr:rowOff>
    </xdr:to>
    <xdr:pic>
      <xdr:nvPicPr>
        <xdr:cNvPr id="10318" name="Picture 18"/>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12771120"/>
          <a:ext cx="601980" cy="6019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22</xdr:row>
      <xdr:rowOff>0</xdr:rowOff>
    </xdr:from>
    <xdr:to>
      <xdr:col>0</xdr:col>
      <xdr:colOff>617220</xdr:colOff>
      <xdr:row>22</xdr:row>
      <xdr:rowOff>541020</xdr:rowOff>
    </xdr:to>
    <xdr:pic>
      <xdr:nvPicPr>
        <xdr:cNvPr id="10319" name="Picture 19"/>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14066520"/>
          <a:ext cx="61722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21</xdr:row>
      <xdr:rowOff>0</xdr:rowOff>
    </xdr:from>
    <xdr:to>
      <xdr:col>0</xdr:col>
      <xdr:colOff>617220</xdr:colOff>
      <xdr:row>21</xdr:row>
      <xdr:rowOff>541020</xdr:rowOff>
    </xdr:to>
    <xdr:pic>
      <xdr:nvPicPr>
        <xdr:cNvPr id="10320" name="Picture 19"/>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13418820"/>
          <a:ext cx="617220" cy="541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60960</xdr:colOff>
      <xdr:row>4</xdr:row>
      <xdr:rowOff>76200</xdr:rowOff>
    </xdr:from>
    <xdr:to>
      <xdr:col>0</xdr:col>
      <xdr:colOff>784860</xdr:colOff>
      <xdr:row>4</xdr:row>
      <xdr:rowOff>647700</xdr:rowOff>
    </xdr:to>
    <xdr:pic>
      <xdr:nvPicPr>
        <xdr:cNvPr id="11353" name="Picture 22" descr="8-15177-00103 ok"/>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 y="1280160"/>
          <a:ext cx="723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76200</xdr:colOff>
      <xdr:row>5</xdr:row>
      <xdr:rowOff>144780</xdr:rowOff>
    </xdr:from>
    <xdr:to>
      <xdr:col>0</xdr:col>
      <xdr:colOff>800100</xdr:colOff>
      <xdr:row>5</xdr:row>
      <xdr:rowOff>723900</xdr:rowOff>
    </xdr:to>
    <xdr:pic>
      <xdr:nvPicPr>
        <xdr:cNvPr id="11354" name="Picture 23" descr="8-15177-00235 ok"/>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200" y="2049780"/>
          <a:ext cx="72390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99060</xdr:colOff>
      <xdr:row>6</xdr:row>
      <xdr:rowOff>83820</xdr:rowOff>
    </xdr:from>
    <xdr:to>
      <xdr:col>0</xdr:col>
      <xdr:colOff>830580</xdr:colOff>
      <xdr:row>6</xdr:row>
      <xdr:rowOff>601980</xdr:rowOff>
    </xdr:to>
    <xdr:pic>
      <xdr:nvPicPr>
        <xdr:cNvPr id="11355" name="Picture 24" descr="8-15177-00236 ok"/>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9060" y="2788920"/>
          <a:ext cx="73152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68580</xdr:colOff>
      <xdr:row>20</xdr:row>
      <xdr:rowOff>236220</xdr:rowOff>
    </xdr:from>
    <xdr:to>
      <xdr:col>0</xdr:col>
      <xdr:colOff>822960</xdr:colOff>
      <xdr:row>20</xdr:row>
      <xdr:rowOff>960120</xdr:rowOff>
    </xdr:to>
    <xdr:pic>
      <xdr:nvPicPr>
        <xdr:cNvPr id="11356" name="Picture 34" descr="8-15177-50030 ok"/>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8580" y="14622780"/>
          <a:ext cx="75438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30480</xdr:colOff>
      <xdr:row>14</xdr:row>
      <xdr:rowOff>60960</xdr:rowOff>
    </xdr:from>
    <xdr:to>
      <xdr:col>0</xdr:col>
      <xdr:colOff>838200</xdr:colOff>
      <xdr:row>14</xdr:row>
      <xdr:rowOff>693420</xdr:rowOff>
    </xdr:to>
    <xdr:pic>
      <xdr:nvPicPr>
        <xdr:cNvPr id="11357" name="Picture 35" descr="8-15177-50051 ok"/>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0480" y="9966960"/>
          <a:ext cx="807720" cy="632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30480</xdr:colOff>
      <xdr:row>22</xdr:row>
      <xdr:rowOff>121920</xdr:rowOff>
    </xdr:from>
    <xdr:to>
      <xdr:col>0</xdr:col>
      <xdr:colOff>830580</xdr:colOff>
      <xdr:row>22</xdr:row>
      <xdr:rowOff>701040</xdr:rowOff>
    </xdr:to>
    <xdr:pic>
      <xdr:nvPicPr>
        <xdr:cNvPr id="11358" name="Picture 37" descr="8-15177-50072 ok"/>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0480" y="16611600"/>
          <a:ext cx="80010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76200</xdr:colOff>
      <xdr:row>12</xdr:row>
      <xdr:rowOff>106680</xdr:rowOff>
    </xdr:from>
    <xdr:to>
      <xdr:col>0</xdr:col>
      <xdr:colOff>769620</xdr:colOff>
      <xdr:row>12</xdr:row>
      <xdr:rowOff>739140</xdr:rowOff>
    </xdr:to>
    <xdr:pic>
      <xdr:nvPicPr>
        <xdr:cNvPr id="11359" name="Picture 40" descr="8-15177-50100 ok"/>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6200" y="8435340"/>
          <a:ext cx="693420" cy="632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91440</xdr:colOff>
      <xdr:row>10</xdr:row>
      <xdr:rowOff>76200</xdr:rowOff>
    </xdr:from>
    <xdr:to>
      <xdr:col>0</xdr:col>
      <xdr:colOff>777240</xdr:colOff>
      <xdr:row>10</xdr:row>
      <xdr:rowOff>769620</xdr:rowOff>
    </xdr:to>
    <xdr:pic>
      <xdr:nvPicPr>
        <xdr:cNvPr id="11360" name="Picture 41" descr="8-15177-50110 ok"/>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1440" y="6568440"/>
          <a:ext cx="685800" cy="693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99060</xdr:colOff>
      <xdr:row>16</xdr:row>
      <xdr:rowOff>76200</xdr:rowOff>
    </xdr:from>
    <xdr:to>
      <xdr:col>0</xdr:col>
      <xdr:colOff>838200</xdr:colOff>
      <xdr:row>16</xdr:row>
      <xdr:rowOff>701040</xdr:rowOff>
    </xdr:to>
    <xdr:pic>
      <xdr:nvPicPr>
        <xdr:cNvPr id="11361" name="Picture 42" descr="8-15177-50115 ok"/>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9060" y="11475720"/>
          <a:ext cx="739140" cy="6248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99060</xdr:colOff>
      <xdr:row>11</xdr:row>
      <xdr:rowOff>167640</xdr:rowOff>
    </xdr:from>
    <xdr:to>
      <xdr:col>0</xdr:col>
      <xdr:colOff>822960</xdr:colOff>
      <xdr:row>11</xdr:row>
      <xdr:rowOff>830580</xdr:rowOff>
    </xdr:to>
    <xdr:pic>
      <xdr:nvPicPr>
        <xdr:cNvPr id="11362" name="Picture 43" descr="8-15177-50140 ok"/>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9060" y="7543800"/>
          <a:ext cx="723900" cy="662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xdr:colOff>
      <xdr:row>13</xdr:row>
      <xdr:rowOff>60960</xdr:rowOff>
    </xdr:from>
    <xdr:to>
      <xdr:col>0</xdr:col>
      <xdr:colOff>815340</xdr:colOff>
      <xdr:row>13</xdr:row>
      <xdr:rowOff>640080</xdr:rowOff>
    </xdr:to>
    <xdr:pic>
      <xdr:nvPicPr>
        <xdr:cNvPr id="11363" name="Picture 44" descr="8-15177-50195 ok"/>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8100" y="9235440"/>
          <a:ext cx="77724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xdr:colOff>
      <xdr:row>15</xdr:row>
      <xdr:rowOff>45720</xdr:rowOff>
    </xdr:from>
    <xdr:to>
      <xdr:col>0</xdr:col>
      <xdr:colOff>830580</xdr:colOff>
      <xdr:row>15</xdr:row>
      <xdr:rowOff>670560</xdr:rowOff>
    </xdr:to>
    <xdr:pic>
      <xdr:nvPicPr>
        <xdr:cNvPr id="11364" name="Picture 45" descr="8-15177-50382 ok"/>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2860" y="10721340"/>
          <a:ext cx="807720" cy="6248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68580</xdr:colOff>
      <xdr:row>8</xdr:row>
      <xdr:rowOff>259080</xdr:rowOff>
    </xdr:from>
    <xdr:to>
      <xdr:col>0</xdr:col>
      <xdr:colOff>830580</xdr:colOff>
      <xdr:row>8</xdr:row>
      <xdr:rowOff>1013460</xdr:rowOff>
    </xdr:to>
    <xdr:pic>
      <xdr:nvPicPr>
        <xdr:cNvPr id="11365" name="Picture 46" descr="8-15177-51323 ok"/>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 y="4564380"/>
          <a:ext cx="762000" cy="75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91440</xdr:colOff>
      <xdr:row>3</xdr:row>
      <xdr:rowOff>129540</xdr:rowOff>
    </xdr:from>
    <xdr:to>
      <xdr:col>0</xdr:col>
      <xdr:colOff>784860</xdr:colOff>
      <xdr:row>3</xdr:row>
      <xdr:rowOff>693420</xdr:rowOff>
    </xdr:to>
    <xdr:pic>
      <xdr:nvPicPr>
        <xdr:cNvPr id="11366" name="Picture 48" descr="8-15177-01323 ok"/>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91440" y="525780"/>
          <a:ext cx="693420" cy="563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60960</xdr:colOff>
      <xdr:row>21</xdr:row>
      <xdr:rowOff>83820</xdr:rowOff>
    </xdr:from>
    <xdr:to>
      <xdr:col>0</xdr:col>
      <xdr:colOff>838200</xdr:colOff>
      <xdr:row>21</xdr:row>
      <xdr:rowOff>807720</xdr:rowOff>
    </xdr:to>
    <xdr:pic>
      <xdr:nvPicPr>
        <xdr:cNvPr id="11367" name="Picture 33" descr="W71GB.jpg"/>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0960" y="15659100"/>
          <a:ext cx="77724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205740</xdr:colOff>
      <xdr:row>7</xdr:row>
      <xdr:rowOff>76200</xdr:rowOff>
    </xdr:from>
    <xdr:to>
      <xdr:col>0</xdr:col>
      <xdr:colOff>731520</xdr:colOff>
      <xdr:row>7</xdr:row>
      <xdr:rowOff>845820</xdr:rowOff>
    </xdr:to>
    <xdr:pic>
      <xdr:nvPicPr>
        <xdr:cNvPr id="11368" name="Picture 33" descr="146--Premium-Dlx-Bqt--P74.3D-bj.jpg"/>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05740" y="3482340"/>
          <a:ext cx="525780"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xdr:colOff>
      <xdr:row>24</xdr:row>
      <xdr:rowOff>68580</xdr:rowOff>
    </xdr:from>
    <xdr:to>
      <xdr:col>0</xdr:col>
      <xdr:colOff>822960</xdr:colOff>
      <xdr:row>24</xdr:row>
      <xdr:rowOff>876300</xdr:rowOff>
    </xdr:to>
    <xdr:pic>
      <xdr:nvPicPr>
        <xdr:cNvPr id="11369" name="Picture 34" descr="Boxwood-Tree-Decorated-Sams-2010-R.jpg"/>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67640" y="18143220"/>
          <a:ext cx="655320" cy="807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xdr:colOff>
      <xdr:row>23</xdr:row>
      <xdr:rowOff>38100</xdr:rowOff>
    </xdr:from>
    <xdr:to>
      <xdr:col>0</xdr:col>
      <xdr:colOff>716280</xdr:colOff>
      <xdr:row>23</xdr:row>
      <xdr:rowOff>708660</xdr:rowOff>
    </xdr:to>
    <xdr:pic>
      <xdr:nvPicPr>
        <xdr:cNvPr id="11370" name="Picture 35" descr="Boughs-of-Joy-Sams-2010R.jpg"/>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67640" y="17373600"/>
          <a:ext cx="548640" cy="670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xdr:colOff>
      <xdr:row>17</xdr:row>
      <xdr:rowOff>68580</xdr:rowOff>
    </xdr:from>
    <xdr:to>
      <xdr:col>0</xdr:col>
      <xdr:colOff>800100</xdr:colOff>
      <xdr:row>17</xdr:row>
      <xdr:rowOff>563880</xdr:rowOff>
    </xdr:to>
    <xdr:pic>
      <xdr:nvPicPr>
        <xdr:cNvPr id="11371" name="Picture 30" descr="Cedar Garland Cropped.jpg"/>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38100" y="12291060"/>
          <a:ext cx="7620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106680</xdr:colOff>
      <xdr:row>18</xdr:row>
      <xdr:rowOff>53340</xdr:rowOff>
    </xdr:from>
    <xdr:to>
      <xdr:col>0</xdr:col>
      <xdr:colOff>800100</xdr:colOff>
      <xdr:row>18</xdr:row>
      <xdr:rowOff>731520</xdr:rowOff>
    </xdr:to>
    <xdr:pic>
      <xdr:nvPicPr>
        <xdr:cNvPr id="11372" name="Picture 38" descr="Large-Sleigh-1800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06680" y="12908280"/>
          <a:ext cx="693420" cy="6781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xdr:colOff>
      <xdr:row>19</xdr:row>
      <xdr:rowOff>175260</xdr:rowOff>
    </xdr:from>
    <xdr:to>
      <xdr:col>1</xdr:col>
      <xdr:colOff>0</xdr:colOff>
      <xdr:row>19</xdr:row>
      <xdr:rowOff>685800</xdr:rowOff>
    </xdr:to>
    <xdr:pic>
      <xdr:nvPicPr>
        <xdr:cNvPr id="11373" name="Picture 44" descr="Christmas-Gather-Ring-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38100" y="13792200"/>
          <a:ext cx="830580" cy="510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xdr:colOff>
      <xdr:row>9</xdr:row>
      <xdr:rowOff>53340</xdr:rowOff>
    </xdr:from>
    <xdr:to>
      <xdr:col>0</xdr:col>
      <xdr:colOff>815340</xdr:colOff>
      <xdr:row>9</xdr:row>
      <xdr:rowOff>838200</xdr:rowOff>
    </xdr:to>
    <xdr:pic>
      <xdr:nvPicPr>
        <xdr:cNvPr id="11374" name="Picture 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38100" y="5585460"/>
          <a:ext cx="777240" cy="784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Hortensia\AppData\Local\Microsoft\Windows\Temporary%20Internet%20Files\Content.Outlook\9V7IT8D9\MASTER%20SAMS-SUMMER-2014%20-%20MAYO%206,%20%20precios%20every%20day%20Julio%20C&#233;sar%20y%20Andres%20Remache%20aumentado%20productos%20nuevos%20con%20UP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AIL"/>
      <sheetName val="cuadro master"/>
      <sheetName val="Christmas USA"/>
      <sheetName val="QUOTE BQT "/>
      <sheetName val="PG MADRES"/>
      <sheetName val="WEDDING"/>
      <sheetName val="FLETES"/>
      <sheetName val="WORCESTER"/>
      <sheetName val="BULLIS BROMELIADS"/>
      <sheetName val="GREENS SUTTON"/>
      <sheetName val="VARIEDADES ELIMINADAS"/>
      <sheetName val="VARIEDADES NUEVAS"/>
    </sheetNames>
    <sheetDataSet>
      <sheetData sheetId="0" refreshError="1"/>
      <sheetData sheetId="1" refreshError="1"/>
      <sheetData sheetId="2" refreshError="1"/>
      <sheetData sheetId="3" refreshError="1"/>
      <sheetData sheetId="4" refreshError="1"/>
      <sheetData sheetId="5" refreshError="1"/>
      <sheetData sheetId="6" refreshError="1">
        <row r="8">
          <cell r="H8">
            <v>20.5</v>
          </cell>
        </row>
        <row r="9">
          <cell r="H9">
            <v>21.557388000000003</v>
          </cell>
        </row>
        <row r="10">
          <cell r="H10">
            <v>26.046510000000005</v>
          </cell>
        </row>
        <row r="11">
          <cell r="H11">
            <v>30.535632</v>
          </cell>
        </row>
        <row r="12">
          <cell r="H12">
            <v>35.024754000000001</v>
          </cell>
        </row>
        <row r="13">
          <cell r="H13">
            <v>39.513876000000003</v>
          </cell>
        </row>
        <row r="14">
          <cell r="H14">
            <v>48.492120000000007</v>
          </cell>
        </row>
        <row r="15">
          <cell r="H15">
            <v>57.470364000000004</v>
          </cell>
        </row>
        <row r="16">
          <cell r="H16">
            <v>129.29631599999999</v>
          </cell>
        </row>
      </sheetData>
      <sheetData sheetId="7" refreshError="1"/>
      <sheetData sheetId="8" refreshError="1"/>
      <sheetData sheetId="9" refreshError="1"/>
      <sheetData sheetId="10" refreshError="1"/>
      <sheetData sheetId="11" refreshError="1"/>
    </sheetDataSet>
  </externalBook>
</externalLink>
</file>

<file path=xl/tables/table1.xml><?xml version="1.0" encoding="utf-8"?>
<table xmlns="http://schemas.openxmlformats.org/spreadsheetml/2006/main" id="1" name="Tabla1" displayName="Tabla1" ref="C7:H16" headerRowDxfId="14">
  <tableColumns count="6">
    <tableColumn id="1" name="WEIGHT" dataDxfId="13" totalsRowDxfId="12"/>
    <tableColumn id="2" name="RATE" dataDxfId="11" totalsRowDxfId="10" dataCellStyle="Currency 2">
      <calculatedColumnFormula>$C$2</calculatedColumnFormula>
    </tableColumn>
    <tableColumn id="3" name="DELIVERY FEE" dataDxfId="9" totalsRowDxfId="8" dataCellStyle="Currency 2">
      <calculatedColumnFormula>$C$4</calculatedColumnFormula>
    </tableColumn>
    <tableColumn id="4" name="FREIGHT PRICE" dataDxfId="7" totalsRowDxfId="6">
      <calculatedColumnFormula>(C8*D8)+E8</calculatedColumnFormula>
    </tableColumn>
    <tableColumn id="5" name="FUEL SURCHARGE" dataDxfId="5" totalsRowDxfId="4" dataCellStyle="Normal 2">
      <calculatedColumnFormula>$C$3</calculatedColumnFormula>
    </tableColumn>
    <tableColumn id="6" name="FINAL PRICE" dataDxfId="3" totalsRowDxfId="2">
      <calculatedColumnFormula>(F8*G8)+F8</calculatedColumnFormula>
    </tableColumn>
  </tableColumns>
  <tableStyleInfo name="TableStyleDark3"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javascript:createMenu(%09%09%09%09%09%09%09%09%09'/oif/servlet/Controller?action=itemInquiry.ItemsByGtinOrSupplier&amp;gtinNbr=00406316569697',%20'Items%20with%20GTIN',%09%09%09%09%09%09%09%09%09'/oif/servlet/Controller?action=itemInquiry.RestrictionsInquiry&amp;gtinNbr=00406316569697',%20'View%20Restriction'%09%09%09%09%09%09%09%09);" TargetMode="External"/><Relationship Id="rId1" Type="http://schemas.openxmlformats.org/officeDocument/2006/relationships/hyperlink" Target="javascript:createMenu(%09%09%09%09%09%09%09%09%09'/oif/servlet/Controller?action=itemInquiry.ItemsByGtinOrSupplier&amp;gtinNbr=00406326960095',%20'Items%20with%20GTIN',%09%09%09%09%09%09%09%09%09'/oif/servlet/Controller?action=itemInquiry.RestrictionsInquiry&amp;gtinNbr=00406326960095',%20'View%20Restriction'%09%09%09%09%09%09%09%09);"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85"/>
  <sheetViews>
    <sheetView workbookViewId="0"/>
  </sheetViews>
  <sheetFormatPr baseColWidth="10" defaultColWidth="11.42578125" defaultRowHeight="13.15" customHeight="1" x14ac:dyDescent="0.25"/>
  <cols>
    <col min="1" max="1" width="12" style="1" bestFit="1" customWidth="1"/>
    <col min="2" max="2" width="7" style="1" bestFit="1" customWidth="1"/>
    <col min="3" max="3" width="11.42578125" style="1" customWidth="1"/>
    <col min="4" max="4" width="45.140625" style="1" customWidth="1"/>
    <col min="5" max="5" width="8" style="1" bestFit="1" customWidth="1"/>
    <col min="6" max="16384" width="11.42578125" style="1"/>
  </cols>
  <sheetData>
    <row r="1" spans="1:5" ht="13.15" customHeight="1" x14ac:dyDescent="0.25">
      <c r="A1" s="112" t="s">
        <v>681</v>
      </c>
      <c r="B1" s="112" t="s">
        <v>682</v>
      </c>
      <c r="C1" s="112" t="s">
        <v>332</v>
      </c>
      <c r="D1" s="112" t="s">
        <v>333</v>
      </c>
      <c r="E1" s="112" t="s">
        <v>683</v>
      </c>
    </row>
    <row r="2" spans="1:5" ht="13.15" customHeight="1" x14ac:dyDescent="0.25">
      <c r="A2" s="111">
        <v>40630091489</v>
      </c>
      <c r="B2" s="111">
        <v>9148</v>
      </c>
      <c r="C2" s="111"/>
      <c r="D2" s="111" t="s">
        <v>1462</v>
      </c>
      <c r="E2" s="111">
        <v>0</v>
      </c>
    </row>
    <row r="3" spans="1:5" ht="13.15" customHeight="1" x14ac:dyDescent="0.25">
      <c r="A3" s="111">
        <v>40634400939</v>
      </c>
      <c r="B3" s="111">
        <v>440093</v>
      </c>
      <c r="C3" s="111"/>
      <c r="D3" s="111" t="s">
        <v>1464</v>
      </c>
      <c r="E3" s="111">
        <v>0</v>
      </c>
    </row>
    <row r="4" spans="1:5" ht="13.15" customHeight="1" x14ac:dyDescent="0.25">
      <c r="A4" s="111">
        <v>40633543729</v>
      </c>
      <c r="B4" s="111">
        <v>354372</v>
      </c>
      <c r="C4" s="111" t="s">
        <v>684</v>
      </c>
      <c r="D4" s="111" t="s">
        <v>176</v>
      </c>
      <c r="E4" s="111">
        <v>40</v>
      </c>
    </row>
    <row r="5" spans="1:5" ht="13.15" customHeight="1" x14ac:dyDescent="0.25">
      <c r="A5" s="111">
        <v>40633543819</v>
      </c>
      <c r="B5" s="111">
        <v>354381</v>
      </c>
      <c r="C5" s="111" t="s">
        <v>685</v>
      </c>
      <c r="D5" s="111" t="s">
        <v>177</v>
      </c>
      <c r="E5" s="111">
        <v>49</v>
      </c>
    </row>
    <row r="6" spans="1:5" ht="13.15" customHeight="1" x14ac:dyDescent="0.25">
      <c r="A6" s="111">
        <v>81200001613</v>
      </c>
      <c r="B6" s="111">
        <v>419452</v>
      </c>
      <c r="C6" s="111"/>
      <c r="D6" s="111" t="s">
        <v>686</v>
      </c>
      <c r="E6" s="111">
        <v>0</v>
      </c>
    </row>
    <row r="7" spans="1:5" ht="13.15" customHeight="1" x14ac:dyDescent="0.25">
      <c r="A7" s="111">
        <v>81200001614</v>
      </c>
      <c r="B7" s="111">
        <v>543829</v>
      </c>
      <c r="C7" s="111"/>
      <c r="D7" s="111" t="s">
        <v>687</v>
      </c>
      <c r="E7" s="111">
        <v>0</v>
      </c>
    </row>
    <row r="8" spans="1:5" ht="13.15" customHeight="1" x14ac:dyDescent="0.25">
      <c r="A8" s="111">
        <v>40642518009</v>
      </c>
      <c r="B8" s="111">
        <v>251800</v>
      </c>
      <c r="C8" s="111"/>
      <c r="D8" s="111" t="s">
        <v>688</v>
      </c>
      <c r="E8" s="111">
        <v>0</v>
      </c>
    </row>
    <row r="9" spans="1:5" ht="13.15" customHeight="1" x14ac:dyDescent="0.25">
      <c r="A9" s="111">
        <v>81200001504</v>
      </c>
      <c r="B9" s="111">
        <v>738937</v>
      </c>
      <c r="C9" s="111" t="s">
        <v>689</v>
      </c>
      <c r="D9" s="111" t="s">
        <v>47</v>
      </c>
      <c r="E9" s="111">
        <v>173</v>
      </c>
    </row>
    <row r="10" spans="1:5" ht="13.15" customHeight="1" x14ac:dyDescent="0.25">
      <c r="A10" s="111">
        <v>81200001506</v>
      </c>
      <c r="B10" s="111">
        <v>738839</v>
      </c>
      <c r="C10" s="111" t="s">
        <v>690</v>
      </c>
      <c r="D10" s="111" t="s">
        <v>55</v>
      </c>
      <c r="E10" s="111">
        <v>189</v>
      </c>
    </row>
    <row r="11" spans="1:5" ht="13.15" customHeight="1" x14ac:dyDescent="0.25">
      <c r="A11" s="111">
        <v>40634594609</v>
      </c>
      <c r="B11" s="111">
        <v>459460</v>
      </c>
      <c r="C11" s="111"/>
      <c r="D11" s="111" t="s">
        <v>691</v>
      </c>
      <c r="E11" s="111">
        <v>0</v>
      </c>
    </row>
    <row r="12" spans="1:5" ht="13.15" customHeight="1" x14ac:dyDescent="0.25">
      <c r="A12" s="111">
        <v>40634319079</v>
      </c>
      <c r="B12" s="111">
        <v>431907</v>
      </c>
      <c r="C12" s="111" t="s">
        <v>1688</v>
      </c>
      <c r="D12" s="111" t="s">
        <v>1689</v>
      </c>
      <c r="E12" s="111">
        <v>0</v>
      </c>
    </row>
    <row r="13" spans="1:5" ht="13.15" customHeight="1" x14ac:dyDescent="0.25">
      <c r="A13" s="111">
        <v>40636795369</v>
      </c>
      <c r="B13" s="111">
        <v>679536</v>
      </c>
      <c r="C13" s="111"/>
      <c r="D13" s="111" t="s">
        <v>692</v>
      </c>
      <c r="E13" s="111">
        <v>0</v>
      </c>
    </row>
    <row r="14" spans="1:5" ht="13.15" customHeight="1" x14ac:dyDescent="0.25">
      <c r="A14" s="111">
        <v>40634594159</v>
      </c>
      <c r="B14" s="111">
        <v>459415</v>
      </c>
      <c r="C14" s="111"/>
      <c r="D14" s="111" t="s">
        <v>693</v>
      </c>
      <c r="E14" s="111">
        <v>0</v>
      </c>
    </row>
    <row r="15" spans="1:5" ht="13.15" customHeight="1" x14ac:dyDescent="0.25">
      <c r="A15" s="111">
        <v>40634594469</v>
      </c>
      <c r="B15" s="111">
        <v>459446</v>
      </c>
      <c r="C15" s="111"/>
      <c r="D15" s="111" t="s">
        <v>694</v>
      </c>
      <c r="E15" s="111">
        <v>0</v>
      </c>
    </row>
    <row r="16" spans="1:5" ht="13.15" customHeight="1" x14ac:dyDescent="0.25">
      <c r="A16" s="111">
        <v>81200001464</v>
      </c>
      <c r="B16" s="111">
        <v>702383</v>
      </c>
      <c r="C16" s="111" t="s">
        <v>695</v>
      </c>
      <c r="D16" s="111" t="s">
        <v>28</v>
      </c>
      <c r="E16" s="111">
        <v>50</v>
      </c>
    </row>
    <row r="17" spans="1:5" ht="13.15" customHeight="1" x14ac:dyDescent="0.25">
      <c r="A17" s="111">
        <v>81200001466</v>
      </c>
      <c r="B17" s="111">
        <v>702533</v>
      </c>
      <c r="C17" s="111" t="s">
        <v>696</v>
      </c>
      <c r="D17" s="111" t="s">
        <v>27</v>
      </c>
      <c r="E17" s="111">
        <v>42</v>
      </c>
    </row>
    <row r="18" spans="1:5" ht="13.15" customHeight="1" x14ac:dyDescent="0.25">
      <c r="A18" s="111">
        <v>81200001463</v>
      </c>
      <c r="B18" s="111">
        <v>702456</v>
      </c>
      <c r="C18" s="111" t="s">
        <v>697</v>
      </c>
      <c r="D18" s="111" t="s">
        <v>27</v>
      </c>
      <c r="E18" s="111">
        <v>50</v>
      </c>
    </row>
    <row r="19" spans="1:5" ht="13.15" customHeight="1" x14ac:dyDescent="0.25">
      <c r="A19" s="111">
        <v>40634703799</v>
      </c>
      <c r="B19" s="111">
        <v>470379</v>
      </c>
      <c r="C19" s="111"/>
      <c r="D19" s="111" t="s">
        <v>698</v>
      </c>
      <c r="E19" s="111">
        <v>0</v>
      </c>
    </row>
    <row r="20" spans="1:5" ht="13.15" customHeight="1" x14ac:dyDescent="0.25">
      <c r="A20" s="111">
        <v>40634703729</v>
      </c>
      <c r="B20" s="111">
        <v>470372</v>
      </c>
      <c r="C20" s="111"/>
      <c r="D20" s="111" t="s">
        <v>698</v>
      </c>
      <c r="E20" s="111">
        <v>0</v>
      </c>
    </row>
    <row r="21" spans="1:5" ht="13.15" customHeight="1" x14ac:dyDescent="0.25">
      <c r="A21" s="111">
        <v>40634703519</v>
      </c>
      <c r="B21" s="111">
        <v>470351</v>
      </c>
      <c r="C21" s="111"/>
      <c r="D21" s="111" t="s">
        <v>698</v>
      </c>
      <c r="E21" s="111">
        <v>0</v>
      </c>
    </row>
    <row r="22" spans="1:5" ht="13.15" customHeight="1" x14ac:dyDescent="0.25">
      <c r="A22" s="111">
        <v>40634703659</v>
      </c>
      <c r="B22" s="111">
        <v>470365</v>
      </c>
      <c r="C22" s="111"/>
      <c r="D22" s="111" t="s">
        <v>699</v>
      </c>
      <c r="E22" s="111">
        <v>0</v>
      </c>
    </row>
    <row r="23" spans="1:5" ht="13.15" customHeight="1" x14ac:dyDescent="0.25">
      <c r="A23" s="111">
        <v>81200001478</v>
      </c>
      <c r="B23" s="111">
        <v>702442</v>
      </c>
      <c r="C23" s="111" t="s">
        <v>700</v>
      </c>
      <c r="D23" s="111" t="s">
        <v>701</v>
      </c>
      <c r="E23" s="111">
        <v>60</v>
      </c>
    </row>
    <row r="24" spans="1:5" ht="13.15" customHeight="1" x14ac:dyDescent="0.25">
      <c r="A24" s="111">
        <v>40634665329</v>
      </c>
      <c r="B24" s="111">
        <v>466532</v>
      </c>
      <c r="C24" s="111" t="s">
        <v>1687</v>
      </c>
      <c r="D24" s="111" t="s">
        <v>1796</v>
      </c>
      <c r="E24" s="111">
        <v>0</v>
      </c>
    </row>
    <row r="25" spans="1:5" ht="13.15" customHeight="1" x14ac:dyDescent="0.25">
      <c r="A25" s="111">
        <v>40634665399</v>
      </c>
      <c r="B25" s="111">
        <v>466539</v>
      </c>
      <c r="C25" s="111" t="s">
        <v>1671</v>
      </c>
      <c r="D25" s="111" t="s">
        <v>1797</v>
      </c>
      <c r="E25" s="111">
        <v>4</v>
      </c>
    </row>
    <row r="26" spans="1:5" ht="13.15" customHeight="1" x14ac:dyDescent="0.25">
      <c r="A26" s="111">
        <v>40634703449</v>
      </c>
      <c r="B26" s="111">
        <v>470344</v>
      </c>
      <c r="C26" s="111"/>
      <c r="D26" s="111" t="s">
        <v>702</v>
      </c>
      <c r="E26" s="111">
        <v>0</v>
      </c>
    </row>
    <row r="27" spans="1:5" ht="13.15" customHeight="1" x14ac:dyDescent="0.25">
      <c r="A27" s="111">
        <v>40634703589</v>
      </c>
      <c r="B27" s="111">
        <v>470358</v>
      </c>
      <c r="C27" s="111"/>
      <c r="D27" s="111" t="s">
        <v>702</v>
      </c>
      <c r="E27" s="111">
        <v>0</v>
      </c>
    </row>
    <row r="28" spans="1:5" ht="13.15" customHeight="1" x14ac:dyDescent="0.25">
      <c r="A28" s="111">
        <v>40634664999</v>
      </c>
      <c r="B28" s="111">
        <v>466499</v>
      </c>
      <c r="C28" s="111" t="s">
        <v>1644</v>
      </c>
      <c r="D28" s="111" t="s">
        <v>1645</v>
      </c>
      <c r="E28" s="111">
        <v>10</v>
      </c>
    </row>
    <row r="29" spans="1:5" ht="13.15" customHeight="1" x14ac:dyDescent="0.25">
      <c r="A29" s="111">
        <v>40634664919</v>
      </c>
      <c r="B29" s="111">
        <v>466491</v>
      </c>
      <c r="C29" s="111" t="s">
        <v>1644</v>
      </c>
      <c r="D29" s="111" t="s">
        <v>1681</v>
      </c>
      <c r="E29" s="111">
        <v>8</v>
      </c>
    </row>
    <row r="30" spans="1:5" ht="13.15" customHeight="1" x14ac:dyDescent="0.25">
      <c r="A30" s="111">
        <v>40634664089</v>
      </c>
      <c r="B30" s="111">
        <v>466408</v>
      </c>
      <c r="C30" s="111" t="s">
        <v>1646</v>
      </c>
      <c r="D30" s="111" t="s">
        <v>1647</v>
      </c>
      <c r="E30" s="111">
        <v>8</v>
      </c>
    </row>
    <row r="31" spans="1:5" ht="13.15" customHeight="1" x14ac:dyDescent="0.25">
      <c r="A31" s="111">
        <v>40634319159</v>
      </c>
      <c r="B31" s="111">
        <v>431915</v>
      </c>
      <c r="C31" s="111" t="s">
        <v>1690</v>
      </c>
      <c r="D31" s="111" t="s">
        <v>1691</v>
      </c>
      <c r="E31" s="111">
        <v>0</v>
      </c>
    </row>
    <row r="32" spans="1:5" ht="13.15" customHeight="1" x14ac:dyDescent="0.25">
      <c r="A32" s="111">
        <v>40637023909</v>
      </c>
      <c r="B32" s="111">
        <v>702390</v>
      </c>
      <c r="C32" s="111" t="s">
        <v>703</v>
      </c>
      <c r="D32" s="111" t="s">
        <v>703</v>
      </c>
      <c r="E32" s="111">
        <v>0</v>
      </c>
    </row>
    <row r="33" spans="1:5" ht="13.15" customHeight="1" x14ac:dyDescent="0.25">
      <c r="A33" s="111">
        <v>40634665619</v>
      </c>
      <c r="B33" s="111">
        <v>466561</v>
      </c>
      <c r="C33" s="111" t="s">
        <v>1648</v>
      </c>
      <c r="D33" s="111" t="s">
        <v>1649</v>
      </c>
      <c r="E33" s="111">
        <v>9</v>
      </c>
    </row>
    <row r="34" spans="1:5" ht="13.15" customHeight="1" x14ac:dyDescent="0.25">
      <c r="A34" s="111">
        <v>40633262459</v>
      </c>
      <c r="B34" s="111">
        <v>326245</v>
      </c>
      <c r="C34" s="111" t="s">
        <v>704</v>
      </c>
      <c r="D34" s="111" t="s">
        <v>334</v>
      </c>
      <c r="E34" s="111">
        <v>45</v>
      </c>
    </row>
    <row r="35" spans="1:5" ht="13.15" customHeight="1" x14ac:dyDescent="0.25">
      <c r="A35" s="111">
        <v>81200001284</v>
      </c>
      <c r="B35" s="111">
        <v>702421</v>
      </c>
      <c r="C35" s="111" t="s">
        <v>705</v>
      </c>
      <c r="D35" s="111" t="s">
        <v>705</v>
      </c>
      <c r="E35" s="111">
        <v>0</v>
      </c>
    </row>
    <row r="36" spans="1:5" ht="13.15" customHeight="1" x14ac:dyDescent="0.25">
      <c r="A36" s="111">
        <v>81200001473</v>
      </c>
      <c r="B36" s="111">
        <v>738986</v>
      </c>
      <c r="C36" s="111" t="s">
        <v>706</v>
      </c>
      <c r="D36" s="111" t="s">
        <v>707</v>
      </c>
      <c r="E36" s="111">
        <v>0</v>
      </c>
    </row>
    <row r="37" spans="1:5" ht="13.15" customHeight="1" x14ac:dyDescent="0.25">
      <c r="A37" s="111">
        <v>40636561929</v>
      </c>
      <c r="B37" s="111">
        <v>656192</v>
      </c>
      <c r="C37" s="111" t="s">
        <v>708</v>
      </c>
      <c r="D37" s="111" t="s">
        <v>709</v>
      </c>
      <c r="E37" s="111">
        <v>50</v>
      </c>
    </row>
    <row r="38" spans="1:5" ht="13.15" customHeight="1" x14ac:dyDescent="0.25">
      <c r="A38" s="111">
        <v>40636561859</v>
      </c>
      <c r="B38" s="111">
        <v>656185</v>
      </c>
      <c r="C38" s="111" t="s">
        <v>710</v>
      </c>
      <c r="D38" s="111" t="s">
        <v>709</v>
      </c>
      <c r="E38" s="111">
        <v>50</v>
      </c>
    </row>
    <row r="39" spans="1:5" ht="13.15" customHeight="1" x14ac:dyDescent="0.25">
      <c r="A39" s="111">
        <v>40631294939</v>
      </c>
      <c r="B39" s="111">
        <v>129493</v>
      </c>
      <c r="C39" s="111" t="s">
        <v>711</v>
      </c>
      <c r="D39" s="111" t="s">
        <v>203</v>
      </c>
      <c r="E39" s="111">
        <v>28</v>
      </c>
    </row>
    <row r="40" spans="1:5" ht="13.15" customHeight="1" x14ac:dyDescent="0.25">
      <c r="A40" s="111">
        <v>40631295009</v>
      </c>
      <c r="B40" s="111">
        <v>129500</v>
      </c>
      <c r="C40" s="111" t="s">
        <v>711</v>
      </c>
      <c r="D40" s="111" t="s">
        <v>204</v>
      </c>
      <c r="E40" s="111">
        <v>28</v>
      </c>
    </row>
    <row r="41" spans="1:5" ht="13.15" customHeight="1" x14ac:dyDescent="0.25">
      <c r="A41" s="111">
        <v>40637128019</v>
      </c>
      <c r="B41" s="111">
        <v>712801</v>
      </c>
      <c r="C41" s="111"/>
      <c r="D41" s="111" t="s">
        <v>712</v>
      </c>
      <c r="E41" s="111">
        <v>0</v>
      </c>
    </row>
    <row r="42" spans="1:5" ht="13.15" customHeight="1" x14ac:dyDescent="0.25">
      <c r="A42" s="111">
        <v>40637128159</v>
      </c>
      <c r="B42" s="111">
        <v>712815</v>
      </c>
      <c r="C42" s="111"/>
      <c r="D42" s="111" t="s">
        <v>713</v>
      </c>
      <c r="E42" s="111">
        <v>0</v>
      </c>
    </row>
    <row r="43" spans="1:5" ht="13.15" customHeight="1" x14ac:dyDescent="0.25">
      <c r="A43" s="111">
        <v>40634401009</v>
      </c>
      <c r="B43" s="111">
        <v>440100</v>
      </c>
      <c r="C43" s="111" t="s">
        <v>1634</v>
      </c>
      <c r="D43" s="111" t="s">
        <v>1635</v>
      </c>
      <c r="E43" s="111">
        <v>49</v>
      </c>
    </row>
    <row r="44" spans="1:5" ht="13.15" customHeight="1" x14ac:dyDescent="0.25">
      <c r="A44" s="111">
        <v>81200001438</v>
      </c>
      <c r="B44" s="111">
        <v>771819</v>
      </c>
      <c r="C44" s="111"/>
      <c r="D44" s="111" t="s">
        <v>160</v>
      </c>
      <c r="E44" s="111">
        <v>295</v>
      </c>
    </row>
    <row r="45" spans="1:5" ht="13.15" customHeight="1" x14ac:dyDescent="0.25">
      <c r="A45" s="111">
        <v>81200001474</v>
      </c>
      <c r="B45" s="111">
        <v>702526</v>
      </c>
      <c r="C45" s="111" t="s">
        <v>714</v>
      </c>
      <c r="D45" s="111" t="s">
        <v>25</v>
      </c>
      <c r="E45" s="111">
        <v>50</v>
      </c>
    </row>
    <row r="46" spans="1:5" ht="13.15" customHeight="1" x14ac:dyDescent="0.25">
      <c r="A46" s="111">
        <v>40633543929</v>
      </c>
      <c r="B46" s="111">
        <v>354392</v>
      </c>
      <c r="C46" s="111" t="s">
        <v>715</v>
      </c>
      <c r="D46" s="111" t="s">
        <v>716</v>
      </c>
      <c r="E46" s="111">
        <v>38</v>
      </c>
    </row>
    <row r="47" spans="1:5" ht="13.15" customHeight="1" x14ac:dyDescent="0.25">
      <c r="A47" s="111">
        <v>40633543999</v>
      </c>
      <c r="B47" s="111">
        <v>354399</v>
      </c>
      <c r="C47" s="111" t="s">
        <v>717</v>
      </c>
      <c r="D47" s="111" t="s">
        <v>178</v>
      </c>
      <c r="E47" s="111">
        <v>40</v>
      </c>
    </row>
    <row r="48" spans="1:5" ht="13.15" customHeight="1" x14ac:dyDescent="0.25">
      <c r="A48" s="111">
        <v>40633309309</v>
      </c>
      <c r="B48" s="111">
        <v>330930</v>
      </c>
      <c r="C48" s="111" t="s">
        <v>718</v>
      </c>
      <c r="D48" s="111" t="s">
        <v>335</v>
      </c>
      <c r="E48" s="111">
        <v>28</v>
      </c>
    </row>
    <row r="49" spans="1:5" ht="13.15" customHeight="1" x14ac:dyDescent="0.25">
      <c r="A49" s="111">
        <v>40633279809</v>
      </c>
      <c r="B49" s="111">
        <v>327980</v>
      </c>
      <c r="C49" s="111" t="s">
        <v>719</v>
      </c>
      <c r="D49" s="111" t="s">
        <v>336</v>
      </c>
      <c r="E49" s="111">
        <v>25</v>
      </c>
    </row>
    <row r="50" spans="1:5" ht="13.15" customHeight="1" x14ac:dyDescent="0.25">
      <c r="A50" s="111">
        <v>40634665069</v>
      </c>
      <c r="B50" s="111">
        <v>466506</v>
      </c>
      <c r="C50" s="111" t="s">
        <v>1650</v>
      </c>
      <c r="D50" s="111" t="s">
        <v>1651</v>
      </c>
      <c r="E50" s="111">
        <v>10</v>
      </c>
    </row>
    <row r="51" spans="1:5" ht="13.15" customHeight="1" x14ac:dyDescent="0.25">
      <c r="A51" s="111">
        <v>81200001255</v>
      </c>
      <c r="B51" s="111">
        <v>616020</v>
      </c>
      <c r="C51" s="111" t="s">
        <v>720</v>
      </c>
      <c r="D51" s="111" t="s">
        <v>228</v>
      </c>
      <c r="E51" s="111">
        <v>0</v>
      </c>
    </row>
    <row r="52" spans="1:5" ht="13.15" customHeight="1" x14ac:dyDescent="0.25">
      <c r="A52" s="111">
        <v>40634665139</v>
      </c>
      <c r="B52" s="111">
        <v>466513</v>
      </c>
      <c r="C52" s="111" t="s">
        <v>1652</v>
      </c>
      <c r="D52" s="111" t="s">
        <v>1653</v>
      </c>
      <c r="E52" s="111">
        <v>9</v>
      </c>
    </row>
    <row r="53" spans="1:5" ht="13.15" customHeight="1" x14ac:dyDescent="0.25">
      <c r="A53" s="111">
        <v>40634323239</v>
      </c>
      <c r="B53" s="111">
        <v>432323</v>
      </c>
      <c r="C53" s="111" t="s">
        <v>1692</v>
      </c>
      <c r="D53" s="111" t="s">
        <v>1693</v>
      </c>
      <c r="E53" s="111">
        <v>0</v>
      </c>
    </row>
    <row r="54" spans="1:5" ht="13.15" customHeight="1" x14ac:dyDescent="0.25">
      <c r="A54" s="111">
        <v>40634318839</v>
      </c>
      <c r="B54" s="111">
        <v>431883</v>
      </c>
      <c r="C54" s="111" t="s">
        <v>1694</v>
      </c>
      <c r="D54" s="111" t="s">
        <v>1695</v>
      </c>
      <c r="E54" s="111">
        <v>0</v>
      </c>
    </row>
    <row r="55" spans="1:5" ht="13.15" customHeight="1" x14ac:dyDescent="0.25">
      <c r="A55" s="111">
        <v>40634323149</v>
      </c>
      <c r="B55" s="111">
        <v>432314</v>
      </c>
      <c r="C55" s="111" t="s">
        <v>1696</v>
      </c>
      <c r="D55" s="111" t="s">
        <v>1697</v>
      </c>
      <c r="E55" s="111">
        <v>0</v>
      </c>
    </row>
    <row r="56" spans="1:5" ht="13.15" customHeight="1" x14ac:dyDescent="0.25">
      <c r="A56" s="111">
        <v>40634323029</v>
      </c>
      <c r="B56" s="111">
        <v>432302</v>
      </c>
      <c r="C56" s="111" t="s">
        <v>1698</v>
      </c>
      <c r="D56" s="111" t="s">
        <v>1699</v>
      </c>
      <c r="E56" s="111">
        <v>0</v>
      </c>
    </row>
    <row r="57" spans="1:5" ht="13.15" customHeight="1" x14ac:dyDescent="0.25">
      <c r="A57" s="111">
        <v>40634322959</v>
      </c>
      <c r="B57" s="111">
        <v>432295</v>
      </c>
      <c r="C57" s="111" t="s">
        <v>1700</v>
      </c>
      <c r="D57" s="111" t="s">
        <v>1701</v>
      </c>
      <c r="E57" s="111">
        <v>0</v>
      </c>
    </row>
    <row r="58" spans="1:5" ht="13.15" customHeight="1" x14ac:dyDescent="0.25">
      <c r="A58" s="111">
        <v>40634323359</v>
      </c>
      <c r="B58" s="111">
        <v>432335</v>
      </c>
      <c r="C58" s="111" t="s">
        <v>1702</v>
      </c>
      <c r="D58" s="111" t="s">
        <v>1703</v>
      </c>
      <c r="E58" s="111">
        <v>0</v>
      </c>
    </row>
    <row r="59" spans="1:5" ht="13.15" customHeight="1" x14ac:dyDescent="0.25">
      <c r="A59" s="111">
        <v>40634322879</v>
      </c>
      <c r="B59" s="111">
        <v>432287</v>
      </c>
      <c r="C59" s="111" t="s">
        <v>1704</v>
      </c>
      <c r="D59" s="111" t="s">
        <v>1705</v>
      </c>
      <c r="E59" s="111">
        <v>0</v>
      </c>
    </row>
    <row r="60" spans="1:5" ht="13.15" customHeight="1" x14ac:dyDescent="0.25">
      <c r="A60" s="111">
        <v>40634322469</v>
      </c>
      <c r="B60" s="111">
        <v>432246</v>
      </c>
      <c r="C60" s="111" t="s">
        <v>1706</v>
      </c>
      <c r="D60" s="111" t="s">
        <v>1707</v>
      </c>
      <c r="E60" s="111">
        <v>0</v>
      </c>
    </row>
    <row r="61" spans="1:5" ht="13.15" customHeight="1" x14ac:dyDescent="0.25">
      <c r="A61" s="111">
        <v>40634322319</v>
      </c>
      <c r="B61" s="111">
        <v>432231</v>
      </c>
      <c r="C61" s="111" t="s">
        <v>1708</v>
      </c>
      <c r="D61" s="111" t="s">
        <v>1709</v>
      </c>
      <c r="E61" s="111">
        <v>0</v>
      </c>
    </row>
    <row r="62" spans="1:5" ht="13.15" customHeight="1" x14ac:dyDescent="0.25">
      <c r="A62" s="111">
        <v>40634322389</v>
      </c>
      <c r="B62" s="111">
        <v>432238</v>
      </c>
      <c r="C62" s="111" t="s">
        <v>1710</v>
      </c>
      <c r="D62" s="111" t="s">
        <v>1711</v>
      </c>
      <c r="E62" s="111">
        <v>0</v>
      </c>
    </row>
    <row r="63" spans="1:5" ht="13.15" customHeight="1" x14ac:dyDescent="0.25">
      <c r="A63" s="111">
        <v>40634322239</v>
      </c>
      <c r="B63" s="111">
        <v>432223</v>
      </c>
      <c r="C63" s="111" t="s">
        <v>1712</v>
      </c>
      <c r="D63" s="111" t="s">
        <v>1713</v>
      </c>
      <c r="E63" s="111">
        <v>0</v>
      </c>
    </row>
    <row r="64" spans="1:5" ht="13.15" customHeight="1" x14ac:dyDescent="0.25">
      <c r="A64" s="111">
        <v>40634320179</v>
      </c>
      <c r="B64" s="111">
        <v>432017</v>
      </c>
      <c r="C64" s="111" t="s">
        <v>1714</v>
      </c>
      <c r="D64" s="111" t="s">
        <v>1715</v>
      </c>
      <c r="E64" s="111">
        <v>0</v>
      </c>
    </row>
    <row r="65" spans="1:5" ht="13.15" customHeight="1" x14ac:dyDescent="0.25">
      <c r="A65" s="111">
        <v>40634322789</v>
      </c>
      <c r="B65" s="111">
        <v>432278</v>
      </c>
      <c r="C65" s="111" t="s">
        <v>1716</v>
      </c>
      <c r="D65" s="111" t="s">
        <v>1717</v>
      </c>
      <c r="E65" s="111">
        <v>0</v>
      </c>
    </row>
    <row r="66" spans="1:5" ht="13.15" customHeight="1" x14ac:dyDescent="0.25">
      <c r="A66" s="111">
        <v>40634322709</v>
      </c>
      <c r="B66" s="111">
        <v>432270</v>
      </c>
      <c r="C66" s="111" t="s">
        <v>1718</v>
      </c>
      <c r="D66" s="111" t="s">
        <v>1719</v>
      </c>
      <c r="E66" s="111">
        <v>0</v>
      </c>
    </row>
    <row r="67" spans="1:5" ht="13.15" customHeight="1" x14ac:dyDescent="0.25">
      <c r="A67" s="111">
        <v>40634322539</v>
      </c>
      <c r="B67" s="111">
        <v>432253</v>
      </c>
      <c r="C67" s="111" t="s">
        <v>1720</v>
      </c>
      <c r="D67" s="111" t="s">
        <v>1721</v>
      </c>
      <c r="E67" s="111">
        <v>0</v>
      </c>
    </row>
    <row r="68" spans="1:5" ht="13.15" customHeight="1" x14ac:dyDescent="0.25">
      <c r="A68" s="111">
        <v>40634320249</v>
      </c>
      <c r="B68" s="111">
        <v>432024</v>
      </c>
      <c r="C68" s="111" t="s">
        <v>1722</v>
      </c>
      <c r="D68" s="111" t="s">
        <v>1723</v>
      </c>
      <c r="E68" s="111">
        <v>0</v>
      </c>
    </row>
    <row r="69" spans="1:5" ht="13.15" customHeight="1" x14ac:dyDescent="0.25">
      <c r="A69" s="111">
        <v>40634320109</v>
      </c>
      <c r="B69" s="111">
        <v>432010</v>
      </c>
      <c r="C69" s="111" t="s">
        <v>1724</v>
      </c>
      <c r="D69" s="111" t="s">
        <v>1725</v>
      </c>
      <c r="E69" s="111">
        <v>0</v>
      </c>
    </row>
    <row r="70" spans="1:5" ht="13.15" customHeight="1" x14ac:dyDescent="0.25">
      <c r="A70" s="111">
        <v>40634323499</v>
      </c>
      <c r="B70" s="111">
        <v>432349</v>
      </c>
      <c r="C70" s="111" t="s">
        <v>1726</v>
      </c>
      <c r="D70" s="111" t="s">
        <v>1727</v>
      </c>
      <c r="E70" s="111">
        <v>0</v>
      </c>
    </row>
    <row r="71" spans="1:5" ht="13.15" customHeight="1" x14ac:dyDescent="0.25">
      <c r="A71" s="111">
        <v>40634323429</v>
      </c>
      <c r="B71" s="111">
        <v>432342</v>
      </c>
      <c r="C71" s="111" t="s">
        <v>1728</v>
      </c>
      <c r="D71" s="111" t="s">
        <v>1729</v>
      </c>
      <c r="E71" s="111">
        <v>0</v>
      </c>
    </row>
    <row r="72" spans="1:5" ht="13.15" customHeight="1" x14ac:dyDescent="0.25">
      <c r="A72" s="111">
        <v>40634322609</v>
      </c>
      <c r="B72" s="111">
        <v>432260</v>
      </c>
      <c r="C72" s="111" t="s">
        <v>1730</v>
      </c>
      <c r="D72" s="111" t="s">
        <v>1731</v>
      </c>
      <c r="E72" s="111">
        <v>0</v>
      </c>
    </row>
    <row r="73" spans="1:5" ht="13.15" customHeight="1" x14ac:dyDescent="0.25">
      <c r="A73" s="111">
        <v>81200001422</v>
      </c>
      <c r="B73" s="111">
        <v>799918</v>
      </c>
      <c r="C73" s="111"/>
      <c r="D73" s="111" t="s">
        <v>43</v>
      </c>
      <c r="E73" s="111">
        <v>46</v>
      </c>
    </row>
    <row r="74" spans="1:5" ht="13.15" customHeight="1" x14ac:dyDescent="0.25">
      <c r="A74" s="111">
        <v>81200001321</v>
      </c>
      <c r="B74" s="111">
        <v>771826</v>
      </c>
      <c r="C74" s="111"/>
      <c r="D74" s="111" t="s">
        <v>35</v>
      </c>
      <c r="E74" s="111">
        <v>170</v>
      </c>
    </row>
    <row r="75" spans="1:5" ht="13.15" customHeight="1" x14ac:dyDescent="0.25">
      <c r="A75" s="111">
        <v>81200001306</v>
      </c>
      <c r="B75" s="111">
        <v>771833</v>
      </c>
      <c r="C75" s="111"/>
      <c r="D75" s="111" t="s">
        <v>46</v>
      </c>
      <c r="E75" s="111">
        <v>137</v>
      </c>
    </row>
    <row r="76" spans="1:5" ht="13.15" customHeight="1" x14ac:dyDescent="0.25">
      <c r="A76" s="111">
        <v>81200001333</v>
      </c>
      <c r="B76" s="111">
        <v>771603</v>
      </c>
      <c r="C76" s="111"/>
      <c r="D76" s="111" t="s">
        <v>41</v>
      </c>
      <c r="E76" s="111">
        <v>60</v>
      </c>
    </row>
    <row r="77" spans="1:5" ht="13.15" customHeight="1" x14ac:dyDescent="0.25">
      <c r="A77" s="111">
        <v>81200001334</v>
      </c>
      <c r="B77" s="111">
        <v>771561</v>
      </c>
      <c r="C77" s="111"/>
      <c r="D77" s="111" t="s">
        <v>42</v>
      </c>
      <c r="E77" s="111">
        <v>58</v>
      </c>
    </row>
    <row r="78" spans="1:5" ht="13.15" customHeight="1" x14ac:dyDescent="0.25">
      <c r="A78" s="111">
        <v>81200001330</v>
      </c>
      <c r="B78" s="111">
        <v>771589</v>
      </c>
      <c r="C78" s="111"/>
      <c r="D78" s="111" t="s">
        <v>40</v>
      </c>
      <c r="E78" s="111">
        <v>57</v>
      </c>
    </row>
    <row r="79" spans="1:5" ht="13.15" customHeight="1" x14ac:dyDescent="0.25">
      <c r="A79" s="111">
        <v>81200001325</v>
      </c>
      <c r="B79" s="111">
        <v>771575</v>
      </c>
      <c r="C79" s="111"/>
      <c r="D79" s="111" t="s">
        <v>37</v>
      </c>
      <c r="E79" s="111">
        <v>202</v>
      </c>
    </row>
    <row r="80" spans="1:5" ht="13.15" customHeight="1" x14ac:dyDescent="0.25">
      <c r="A80" s="111">
        <v>81200001322</v>
      </c>
      <c r="B80" s="111">
        <v>771554</v>
      </c>
      <c r="C80" s="111"/>
      <c r="D80" s="111" t="s">
        <v>36</v>
      </c>
      <c r="E80" s="111">
        <v>321</v>
      </c>
    </row>
    <row r="81" spans="1:5" ht="13.15" customHeight="1" x14ac:dyDescent="0.25">
      <c r="A81" s="111">
        <v>81200001326</v>
      </c>
      <c r="B81" s="111">
        <v>771533</v>
      </c>
      <c r="C81" s="111"/>
      <c r="D81" s="111" t="s">
        <v>38</v>
      </c>
      <c r="E81" s="111">
        <v>154</v>
      </c>
    </row>
    <row r="82" spans="1:5" ht="13.15" customHeight="1" x14ac:dyDescent="0.25">
      <c r="A82" s="111">
        <v>81200001329</v>
      </c>
      <c r="B82" s="111">
        <v>771547</v>
      </c>
      <c r="C82" s="111"/>
      <c r="D82" s="111" t="s">
        <v>39</v>
      </c>
      <c r="E82" s="111">
        <v>75</v>
      </c>
    </row>
    <row r="83" spans="1:5" ht="13.15" customHeight="1" x14ac:dyDescent="0.25">
      <c r="A83" s="111">
        <v>40630695109</v>
      </c>
      <c r="B83" s="111">
        <v>69510</v>
      </c>
      <c r="C83" s="111" t="s">
        <v>721</v>
      </c>
      <c r="D83" s="111" t="s">
        <v>104</v>
      </c>
      <c r="E83" s="111">
        <v>16</v>
      </c>
    </row>
    <row r="84" spans="1:5" ht="13.15" customHeight="1" x14ac:dyDescent="0.25">
      <c r="A84" s="111">
        <v>40630694159</v>
      </c>
      <c r="B84" s="111">
        <v>69415</v>
      </c>
      <c r="C84" s="111" t="s">
        <v>723</v>
      </c>
      <c r="D84" s="111" t="s">
        <v>108</v>
      </c>
      <c r="E84" s="111">
        <v>29</v>
      </c>
    </row>
    <row r="85" spans="1:5" ht="13.15" customHeight="1" x14ac:dyDescent="0.25">
      <c r="A85" s="111">
        <v>40639293959</v>
      </c>
      <c r="B85" s="111">
        <v>929395</v>
      </c>
      <c r="C85" s="111"/>
      <c r="D85" s="111" t="s">
        <v>141</v>
      </c>
      <c r="E85" s="111">
        <v>0</v>
      </c>
    </row>
    <row r="86" spans="1:5" ht="13.15" customHeight="1" x14ac:dyDescent="0.25">
      <c r="A86" s="111">
        <v>81200001447</v>
      </c>
      <c r="B86" s="111">
        <v>771756</v>
      </c>
      <c r="C86" s="111"/>
      <c r="D86" s="111" t="s">
        <v>68</v>
      </c>
      <c r="E86" s="111">
        <v>199</v>
      </c>
    </row>
    <row r="87" spans="1:5" ht="13.15" customHeight="1" x14ac:dyDescent="0.25">
      <c r="A87" s="111">
        <v>81200001309</v>
      </c>
      <c r="B87" s="111">
        <v>771627</v>
      </c>
      <c r="C87" s="111"/>
      <c r="D87" s="111" t="s">
        <v>57</v>
      </c>
      <c r="E87" s="111">
        <v>200</v>
      </c>
    </row>
    <row r="88" spans="1:5" ht="13.15" customHeight="1" x14ac:dyDescent="0.25">
      <c r="A88" s="111">
        <v>40639293889</v>
      </c>
      <c r="B88" s="111">
        <v>929388</v>
      </c>
      <c r="C88" s="111"/>
      <c r="D88" s="111" t="s">
        <v>142</v>
      </c>
      <c r="E88" s="111">
        <v>0</v>
      </c>
    </row>
    <row r="89" spans="1:5" ht="13.15" customHeight="1" x14ac:dyDescent="0.25">
      <c r="A89" s="111">
        <v>40634252929</v>
      </c>
      <c r="B89" s="111">
        <v>425292</v>
      </c>
      <c r="C89" s="111" t="s">
        <v>724</v>
      </c>
      <c r="D89" s="111" t="s">
        <v>142</v>
      </c>
      <c r="E89" s="111">
        <v>0</v>
      </c>
    </row>
    <row r="90" spans="1:5" ht="13.15" customHeight="1" x14ac:dyDescent="0.25">
      <c r="A90" s="111">
        <v>81200001406</v>
      </c>
      <c r="B90" s="111">
        <v>771735</v>
      </c>
      <c r="C90" s="111"/>
      <c r="D90" s="111" t="s">
        <v>63</v>
      </c>
      <c r="E90" s="111">
        <v>97</v>
      </c>
    </row>
    <row r="91" spans="1:5" ht="13.15" customHeight="1" x14ac:dyDescent="0.25">
      <c r="A91" s="111">
        <v>81200001318</v>
      </c>
      <c r="B91" s="111">
        <v>771634</v>
      </c>
      <c r="C91" s="111"/>
      <c r="D91" s="111" t="s">
        <v>62</v>
      </c>
      <c r="E91" s="111">
        <v>78</v>
      </c>
    </row>
    <row r="92" spans="1:5" ht="13.15" customHeight="1" x14ac:dyDescent="0.25">
      <c r="A92" s="111">
        <v>81200001413</v>
      </c>
      <c r="B92" s="111">
        <v>771596</v>
      </c>
      <c r="C92" s="111"/>
      <c r="D92" s="111" t="s">
        <v>64</v>
      </c>
      <c r="E92" s="111">
        <v>98</v>
      </c>
    </row>
    <row r="93" spans="1:5" ht="13.15" customHeight="1" x14ac:dyDescent="0.25">
      <c r="A93" s="111">
        <v>81200001420</v>
      </c>
      <c r="B93" s="111">
        <v>771658</v>
      </c>
      <c r="C93" s="111"/>
      <c r="D93" s="111" t="s">
        <v>65</v>
      </c>
      <c r="E93" s="111">
        <v>25</v>
      </c>
    </row>
    <row r="94" spans="1:5" ht="13.15" customHeight="1" x14ac:dyDescent="0.25">
      <c r="A94" s="111">
        <v>81200001313</v>
      </c>
      <c r="B94" s="111">
        <v>771582</v>
      </c>
      <c r="C94" s="111"/>
      <c r="D94" s="111" t="s">
        <v>59</v>
      </c>
      <c r="E94" s="111">
        <v>94</v>
      </c>
    </row>
    <row r="95" spans="1:5" ht="13.15" customHeight="1" x14ac:dyDescent="0.25">
      <c r="A95" s="111">
        <v>81200001310</v>
      </c>
      <c r="B95" s="111">
        <v>771665</v>
      </c>
      <c r="C95" s="111"/>
      <c r="D95" s="111" t="s">
        <v>59</v>
      </c>
      <c r="E95" s="111">
        <v>106</v>
      </c>
    </row>
    <row r="96" spans="1:5" ht="13.15" customHeight="1" x14ac:dyDescent="0.25">
      <c r="A96" s="111">
        <v>81200001314</v>
      </c>
      <c r="B96" s="111">
        <v>771568</v>
      </c>
      <c r="C96" s="111"/>
      <c r="D96" s="111" t="s">
        <v>60</v>
      </c>
      <c r="E96" s="111">
        <v>86</v>
      </c>
    </row>
    <row r="97" spans="1:5" ht="13.15" customHeight="1" x14ac:dyDescent="0.25">
      <c r="A97" s="111">
        <v>81200001317</v>
      </c>
      <c r="B97" s="111">
        <v>771514</v>
      </c>
      <c r="C97" s="111"/>
      <c r="D97" s="111" t="s">
        <v>61</v>
      </c>
      <c r="E97" s="111">
        <v>85</v>
      </c>
    </row>
    <row r="98" spans="1:5" ht="13.15" customHeight="1" x14ac:dyDescent="0.25">
      <c r="A98" s="111">
        <v>40637996309</v>
      </c>
      <c r="B98" s="111">
        <v>799630</v>
      </c>
      <c r="C98" s="111"/>
      <c r="D98" s="111" t="s">
        <v>56</v>
      </c>
      <c r="E98" s="111">
        <v>200</v>
      </c>
    </row>
    <row r="99" spans="1:5" ht="13.15" customHeight="1" x14ac:dyDescent="0.25">
      <c r="A99" s="111">
        <v>40630693119</v>
      </c>
      <c r="B99" s="111">
        <v>69311</v>
      </c>
      <c r="C99" s="111" t="s">
        <v>725</v>
      </c>
      <c r="D99" s="111" t="s">
        <v>111</v>
      </c>
      <c r="E99" s="111">
        <v>88</v>
      </c>
    </row>
    <row r="100" spans="1:5" ht="13.15" customHeight="1" x14ac:dyDescent="0.25">
      <c r="A100" s="111">
        <v>40630694789</v>
      </c>
      <c r="B100" s="111">
        <v>69478</v>
      </c>
      <c r="C100" s="111" t="s">
        <v>726</v>
      </c>
      <c r="D100" s="111" t="s">
        <v>113</v>
      </c>
      <c r="E100" s="111">
        <v>57</v>
      </c>
    </row>
    <row r="101" spans="1:5" ht="13.15" customHeight="1" x14ac:dyDescent="0.25">
      <c r="A101" s="111">
        <v>40630693819</v>
      </c>
      <c r="B101" s="111">
        <v>69381</v>
      </c>
      <c r="C101" s="111" t="s">
        <v>727</v>
      </c>
      <c r="D101" s="111" t="s">
        <v>117</v>
      </c>
      <c r="E101" s="111">
        <v>50</v>
      </c>
    </row>
    <row r="102" spans="1:5" ht="13.15" customHeight="1" x14ac:dyDescent="0.25">
      <c r="A102" s="111">
        <v>81200001392</v>
      </c>
      <c r="B102" s="111">
        <v>771812</v>
      </c>
      <c r="C102" s="111"/>
      <c r="D102" s="111" t="s">
        <v>79</v>
      </c>
      <c r="E102" s="111">
        <v>50</v>
      </c>
    </row>
    <row r="103" spans="1:5" ht="13.15" customHeight="1" x14ac:dyDescent="0.25">
      <c r="A103" s="111">
        <v>81200001387</v>
      </c>
      <c r="B103" s="111">
        <v>771686</v>
      </c>
      <c r="C103" s="111"/>
      <c r="D103" s="111" t="s">
        <v>75</v>
      </c>
      <c r="E103" s="111">
        <v>49</v>
      </c>
    </row>
    <row r="104" spans="1:5" ht="13.15" customHeight="1" x14ac:dyDescent="0.25">
      <c r="A104" s="111">
        <v>81200001386</v>
      </c>
      <c r="B104" s="111">
        <v>771728</v>
      </c>
      <c r="C104" s="111"/>
      <c r="D104" s="111" t="s">
        <v>74</v>
      </c>
      <c r="E104" s="111">
        <v>35</v>
      </c>
    </row>
    <row r="105" spans="1:5" ht="13.15" customHeight="1" x14ac:dyDescent="0.25">
      <c r="A105" s="111">
        <v>81200001388</v>
      </c>
      <c r="B105" s="111">
        <v>771700</v>
      </c>
      <c r="C105" s="111"/>
      <c r="D105" s="111" t="s">
        <v>728</v>
      </c>
      <c r="E105" s="111">
        <v>30</v>
      </c>
    </row>
    <row r="106" spans="1:5" ht="13.15" customHeight="1" x14ac:dyDescent="0.25">
      <c r="A106" s="111">
        <v>81200001389</v>
      </c>
      <c r="B106" s="111">
        <v>771714</v>
      </c>
      <c r="C106" s="111"/>
      <c r="D106" s="111" t="s">
        <v>76</v>
      </c>
      <c r="E106" s="111">
        <v>10</v>
      </c>
    </row>
    <row r="107" spans="1:5" ht="13.15" customHeight="1" x14ac:dyDescent="0.25">
      <c r="A107" s="111">
        <v>81200001382</v>
      </c>
      <c r="B107" s="111">
        <v>771763</v>
      </c>
      <c r="C107" s="111"/>
      <c r="D107" s="111" t="s">
        <v>70</v>
      </c>
      <c r="E107" s="111">
        <v>70</v>
      </c>
    </row>
    <row r="108" spans="1:5" ht="13.15" customHeight="1" x14ac:dyDescent="0.25">
      <c r="A108" s="111">
        <v>81200001384</v>
      </c>
      <c r="B108" s="111">
        <v>771847</v>
      </c>
      <c r="C108" s="111"/>
      <c r="D108" s="111" t="s">
        <v>72</v>
      </c>
      <c r="E108" s="111">
        <v>54</v>
      </c>
    </row>
    <row r="109" spans="1:5" ht="13.15" customHeight="1" x14ac:dyDescent="0.25">
      <c r="A109" s="111">
        <v>81200001385</v>
      </c>
      <c r="B109" s="111">
        <v>771805</v>
      </c>
      <c r="C109" s="111"/>
      <c r="D109" s="111" t="s">
        <v>73</v>
      </c>
      <c r="E109" s="111">
        <v>40</v>
      </c>
    </row>
    <row r="110" spans="1:5" ht="13.15" customHeight="1" x14ac:dyDescent="0.25">
      <c r="A110" s="111">
        <v>81200001383</v>
      </c>
      <c r="B110" s="111">
        <v>771540</v>
      </c>
      <c r="C110" s="111"/>
      <c r="D110" s="111" t="s">
        <v>71</v>
      </c>
      <c r="E110" s="111">
        <v>70</v>
      </c>
    </row>
    <row r="111" spans="1:5" ht="13.15" customHeight="1" x14ac:dyDescent="0.25">
      <c r="A111" s="111">
        <v>81200001380</v>
      </c>
      <c r="B111" s="111">
        <v>771784</v>
      </c>
      <c r="C111" s="111"/>
      <c r="D111" s="111" t="s">
        <v>69</v>
      </c>
      <c r="E111" s="111">
        <v>100</v>
      </c>
    </row>
    <row r="112" spans="1:5" ht="13.15" customHeight="1" x14ac:dyDescent="0.25">
      <c r="A112" s="111">
        <v>40630695399</v>
      </c>
      <c r="B112" s="111">
        <v>69539</v>
      </c>
      <c r="C112" s="111" t="s">
        <v>730</v>
      </c>
      <c r="D112" s="111" t="s">
        <v>123</v>
      </c>
      <c r="E112" s="111">
        <v>29</v>
      </c>
    </row>
    <row r="113" spans="1:5" ht="13.15" customHeight="1" x14ac:dyDescent="0.25">
      <c r="A113" s="111">
        <v>40630693309</v>
      </c>
      <c r="B113" s="111">
        <v>69330</v>
      </c>
      <c r="C113" s="111" t="s">
        <v>731</v>
      </c>
      <c r="D113" s="111" t="s">
        <v>126</v>
      </c>
      <c r="E113" s="111">
        <v>60</v>
      </c>
    </row>
    <row r="114" spans="1:5" ht="13.15" customHeight="1" x14ac:dyDescent="0.25">
      <c r="A114" s="111">
        <v>81200001468</v>
      </c>
      <c r="B114" s="111">
        <v>702428</v>
      </c>
      <c r="C114" s="111" t="s">
        <v>732</v>
      </c>
      <c r="D114" s="111" t="s">
        <v>34</v>
      </c>
      <c r="E114" s="111">
        <v>497</v>
      </c>
    </row>
    <row r="115" spans="1:5" ht="13.15" customHeight="1" x14ac:dyDescent="0.25">
      <c r="A115" s="111">
        <v>81200001472</v>
      </c>
      <c r="B115" s="111">
        <v>702397</v>
      </c>
      <c r="C115" s="111" t="s">
        <v>733</v>
      </c>
      <c r="D115" s="111" t="s">
        <v>54</v>
      </c>
      <c r="E115" s="111">
        <v>138</v>
      </c>
    </row>
    <row r="116" spans="1:5" ht="13.15" customHeight="1" x14ac:dyDescent="0.25">
      <c r="A116" s="111">
        <v>40635015839</v>
      </c>
      <c r="B116" s="111">
        <v>501583</v>
      </c>
      <c r="C116" s="111" t="s">
        <v>734</v>
      </c>
      <c r="D116" s="111" t="s">
        <v>116</v>
      </c>
      <c r="E116" s="111">
        <v>13</v>
      </c>
    </row>
    <row r="117" spans="1:5" ht="13.15" customHeight="1" x14ac:dyDescent="0.25">
      <c r="A117" s="111">
        <v>40635015969</v>
      </c>
      <c r="B117" s="111">
        <v>501596</v>
      </c>
      <c r="C117" s="111" t="s">
        <v>735</v>
      </c>
      <c r="D117" s="111" t="s">
        <v>118</v>
      </c>
      <c r="E117" s="111">
        <v>8</v>
      </c>
    </row>
    <row r="118" spans="1:5" ht="13.15" customHeight="1" x14ac:dyDescent="0.25">
      <c r="A118" s="111">
        <v>40635016039</v>
      </c>
      <c r="B118" s="111">
        <v>501603</v>
      </c>
      <c r="C118" s="111" t="s">
        <v>736</v>
      </c>
      <c r="D118" s="111" t="s">
        <v>122</v>
      </c>
      <c r="E118" s="111">
        <v>20</v>
      </c>
    </row>
    <row r="119" spans="1:5" ht="13.15" customHeight="1" x14ac:dyDescent="0.25">
      <c r="A119" s="111">
        <v>40635016119</v>
      </c>
      <c r="B119" s="111">
        <v>501611</v>
      </c>
      <c r="C119" s="111" t="s">
        <v>737</v>
      </c>
      <c r="D119" s="111" t="s">
        <v>124</v>
      </c>
      <c r="E119" s="111">
        <v>9</v>
      </c>
    </row>
    <row r="120" spans="1:5" ht="13.15" customHeight="1" x14ac:dyDescent="0.25">
      <c r="A120" s="111">
        <v>40635016189</v>
      </c>
      <c r="B120" s="111">
        <v>501618</v>
      </c>
      <c r="C120" s="111" t="s">
        <v>738</v>
      </c>
      <c r="D120" s="111" t="s">
        <v>125</v>
      </c>
      <c r="E120" s="111">
        <v>19</v>
      </c>
    </row>
    <row r="121" spans="1:5" ht="13.15" customHeight="1" x14ac:dyDescent="0.25">
      <c r="A121" s="111">
        <v>40635016629</v>
      </c>
      <c r="B121" s="111">
        <v>501662</v>
      </c>
      <c r="C121" s="111" t="s">
        <v>741</v>
      </c>
      <c r="D121" s="111" t="s">
        <v>138</v>
      </c>
      <c r="E121" s="111">
        <v>9</v>
      </c>
    </row>
    <row r="122" spans="1:5" ht="13.15" customHeight="1" x14ac:dyDescent="0.25">
      <c r="A122" s="111">
        <v>40630693199</v>
      </c>
      <c r="B122" s="111">
        <v>69319</v>
      </c>
      <c r="C122" s="111" t="s">
        <v>742</v>
      </c>
      <c r="D122" s="111" t="s">
        <v>128</v>
      </c>
      <c r="E122" s="111">
        <v>98</v>
      </c>
    </row>
    <row r="123" spans="1:5" ht="13.15" customHeight="1" x14ac:dyDescent="0.25">
      <c r="A123" s="111">
        <v>40630693749</v>
      </c>
      <c r="B123" s="111">
        <v>69374</v>
      </c>
      <c r="C123" s="111" t="s">
        <v>743</v>
      </c>
      <c r="D123" s="111" t="s">
        <v>129</v>
      </c>
      <c r="E123" s="111">
        <v>38</v>
      </c>
    </row>
    <row r="124" spans="1:5" ht="13.15" customHeight="1" x14ac:dyDescent="0.25">
      <c r="A124" s="111">
        <v>40630694929</v>
      </c>
      <c r="B124" s="111">
        <v>69492</v>
      </c>
      <c r="C124" s="111" t="s">
        <v>744</v>
      </c>
      <c r="D124" s="111" t="s">
        <v>130</v>
      </c>
      <c r="E124" s="111">
        <v>70</v>
      </c>
    </row>
    <row r="125" spans="1:5" ht="13.15" customHeight="1" x14ac:dyDescent="0.25">
      <c r="A125" s="111">
        <v>81200001304</v>
      </c>
      <c r="B125" s="111">
        <v>702369</v>
      </c>
      <c r="C125" s="111" t="s">
        <v>745</v>
      </c>
      <c r="D125" s="111" t="s">
        <v>746</v>
      </c>
      <c r="E125" s="111">
        <v>25</v>
      </c>
    </row>
    <row r="126" spans="1:5" ht="13.15" customHeight="1" x14ac:dyDescent="0.25">
      <c r="A126" s="111">
        <v>40630694059</v>
      </c>
      <c r="B126" s="111">
        <v>69405</v>
      </c>
      <c r="C126" s="111" t="s">
        <v>747</v>
      </c>
      <c r="D126" s="111" t="s">
        <v>132</v>
      </c>
      <c r="E126" s="111">
        <v>50</v>
      </c>
    </row>
    <row r="127" spans="1:5" ht="13.15" customHeight="1" x14ac:dyDescent="0.25">
      <c r="A127" s="111">
        <v>40630694629</v>
      </c>
      <c r="B127" s="111">
        <v>69462</v>
      </c>
      <c r="C127" s="111" t="s">
        <v>748</v>
      </c>
      <c r="D127" s="111" t="s">
        <v>136</v>
      </c>
      <c r="E127" s="111">
        <v>7</v>
      </c>
    </row>
    <row r="128" spans="1:5" ht="13.15" customHeight="1" x14ac:dyDescent="0.25">
      <c r="A128" s="111">
        <v>40634255829</v>
      </c>
      <c r="B128" s="111">
        <v>425582</v>
      </c>
      <c r="C128" s="111" t="s">
        <v>749</v>
      </c>
      <c r="D128" s="111" t="s">
        <v>750</v>
      </c>
      <c r="E128" s="111">
        <v>0</v>
      </c>
    </row>
    <row r="129" spans="1:5" ht="13.15" customHeight="1" x14ac:dyDescent="0.25">
      <c r="A129" s="111">
        <v>40637126969</v>
      </c>
      <c r="B129" s="111">
        <v>712696</v>
      </c>
      <c r="C129" s="111"/>
      <c r="D129" s="111" t="s">
        <v>751</v>
      </c>
      <c r="E129" s="111">
        <v>0</v>
      </c>
    </row>
    <row r="130" spans="1:5" ht="13.15" customHeight="1" x14ac:dyDescent="0.25">
      <c r="A130" s="111">
        <v>81200001252</v>
      </c>
      <c r="B130" s="111">
        <v>615999</v>
      </c>
      <c r="C130" s="111" t="s">
        <v>752</v>
      </c>
      <c r="D130" s="111" t="s">
        <v>229</v>
      </c>
      <c r="E130" s="111">
        <v>0</v>
      </c>
    </row>
    <row r="131" spans="1:5" ht="13.15" customHeight="1" x14ac:dyDescent="0.25">
      <c r="A131" s="111">
        <v>40637127529</v>
      </c>
      <c r="B131" s="111">
        <v>712752</v>
      </c>
      <c r="C131" s="111"/>
      <c r="D131" s="111" t="s">
        <v>753</v>
      </c>
      <c r="E131" s="111">
        <v>0</v>
      </c>
    </row>
    <row r="132" spans="1:5" ht="13.15" customHeight="1" x14ac:dyDescent="0.25">
      <c r="A132" s="111">
        <v>40637127389</v>
      </c>
      <c r="B132" s="111">
        <v>712738</v>
      </c>
      <c r="C132" s="111"/>
      <c r="D132" s="111" t="s">
        <v>754</v>
      </c>
      <c r="E132" s="111">
        <v>0</v>
      </c>
    </row>
    <row r="133" spans="1:5" ht="13.15" customHeight="1" x14ac:dyDescent="0.25">
      <c r="A133" s="111">
        <v>40634320529</v>
      </c>
      <c r="B133" s="111">
        <v>432052</v>
      </c>
      <c r="C133" s="111" t="s">
        <v>1732</v>
      </c>
      <c r="D133" s="111" t="s">
        <v>1733</v>
      </c>
      <c r="E133" s="111">
        <v>0</v>
      </c>
    </row>
    <row r="134" spans="1:5" ht="13.15" customHeight="1" x14ac:dyDescent="0.25">
      <c r="A134" s="111">
        <v>40634320739</v>
      </c>
      <c r="B134" s="111">
        <v>432073</v>
      </c>
      <c r="C134" s="111" t="s">
        <v>1734</v>
      </c>
      <c r="D134" s="111" t="s">
        <v>1735</v>
      </c>
      <c r="E134" s="111">
        <v>0</v>
      </c>
    </row>
    <row r="135" spans="1:5" ht="13.15" customHeight="1" x14ac:dyDescent="0.25">
      <c r="A135" s="111">
        <v>40634319349</v>
      </c>
      <c r="B135" s="111">
        <v>431934</v>
      </c>
      <c r="C135" s="111" t="s">
        <v>1736</v>
      </c>
      <c r="D135" s="111" t="s">
        <v>1737</v>
      </c>
      <c r="E135" s="111">
        <v>0</v>
      </c>
    </row>
    <row r="136" spans="1:5" ht="13.15" customHeight="1" x14ac:dyDescent="0.25">
      <c r="A136" s="111">
        <v>40634319279</v>
      </c>
      <c r="B136" s="111">
        <v>431927</v>
      </c>
      <c r="C136" s="111" t="s">
        <v>1738</v>
      </c>
      <c r="D136" s="111" t="s">
        <v>1739</v>
      </c>
      <c r="E136" s="111">
        <v>0</v>
      </c>
    </row>
    <row r="137" spans="1:5" ht="13.15" customHeight="1" x14ac:dyDescent="0.25">
      <c r="A137" s="111">
        <v>40634319009</v>
      </c>
      <c r="B137" s="111">
        <v>431900</v>
      </c>
      <c r="C137" s="111" t="s">
        <v>1740</v>
      </c>
      <c r="D137" s="111" t="s">
        <v>1741</v>
      </c>
      <c r="E137" s="111">
        <v>0</v>
      </c>
    </row>
    <row r="138" spans="1:5" ht="13.15" customHeight="1" x14ac:dyDescent="0.25">
      <c r="A138" s="111">
        <v>40634320389</v>
      </c>
      <c r="B138" s="111">
        <v>432038</v>
      </c>
      <c r="C138" s="111" t="s">
        <v>1742</v>
      </c>
      <c r="D138" s="111" t="s">
        <v>1743</v>
      </c>
      <c r="E138" s="111">
        <v>0</v>
      </c>
    </row>
    <row r="139" spans="1:5" ht="13.15" customHeight="1" x14ac:dyDescent="0.25">
      <c r="A139" s="111">
        <v>40634321659</v>
      </c>
      <c r="B139" s="111">
        <v>432165</v>
      </c>
      <c r="C139" s="111" t="s">
        <v>1744</v>
      </c>
      <c r="D139" s="111" t="s">
        <v>1745</v>
      </c>
      <c r="E139" s="111">
        <v>0</v>
      </c>
    </row>
    <row r="140" spans="1:5" ht="13.15" customHeight="1" x14ac:dyDescent="0.25">
      <c r="A140" s="111">
        <v>40634321729</v>
      </c>
      <c r="B140" s="111">
        <v>432172</v>
      </c>
      <c r="C140" s="111" t="s">
        <v>1746</v>
      </c>
      <c r="D140" s="111" t="s">
        <v>1747</v>
      </c>
      <c r="E140" s="111">
        <v>0</v>
      </c>
    </row>
    <row r="141" spans="1:5" ht="13.15" customHeight="1" x14ac:dyDescent="0.25">
      <c r="A141" s="111">
        <v>40634321169</v>
      </c>
      <c r="B141" s="111">
        <v>432116</v>
      </c>
      <c r="C141" s="111" t="s">
        <v>1748</v>
      </c>
      <c r="D141" s="111" t="s">
        <v>1749</v>
      </c>
      <c r="E141" s="111">
        <v>0</v>
      </c>
    </row>
    <row r="142" spans="1:5" ht="13.15" customHeight="1" x14ac:dyDescent="0.25">
      <c r="A142" s="111">
        <v>40634321409</v>
      </c>
      <c r="B142" s="111">
        <v>432140</v>
      </c>
      <c r="C142" s="111" t="s">
        <v>1750</v>
      </c>
      <c r="D142" s="111" t="s">
        <v>1751</v>
      </c>
      <c r="E142" s="111">
        <v>0</v>
      </c>
    </row>
    <row r="143" spans="1:5" ht="13.15" customHeight="1" x14ac:dyDescent="0.25">
      <c r="A143" s="111">
        <v>40634319629</v>
      </c>
      <c r="B143" s="111">
        <v>431962</v>
      </c>
      <c r="C143" s="111" t="s">
        <v>1752</v>
      </c>
      <c r="D143" s="111" t="s">
        <v>1753</v>
      </c>
      <c r="E143" s="111">
        <v>0</v>
      </c>
    </row>
    <row r="144" spans="1:5" ht="13.15" customHeight="1" x14ac:dyDescent="0.25">
      <c r="A144" s="111">
        <v>40634319489</v>
      </c>
      <c r="B144" s="111">
        <v>431948</v>
      </c>
      <c r="C144" s="111" t="s">
        <v>1754</v>
      </c>
      <c r="D144" s="111" t="s">
        <v>1755</v>
      </c>
      <c r="E144" s="111">
        <v>0</v>
      </c>
    </row>
    <row r="145" spans="1:5" ht="13.15" customHeight="1" x14ac:dyDescent="0.25">
      <c r="A145" s="111">
        <v>40634319899</v>
      </c>
      <c r="B145" s="111">
        <v>431989</v>
      </c>
      <c r="C145" s="111" t="s">
        <v>1756</v>
      </c>
      <c r="D145" s="111" t="s">
        <v>1757</v>
      </c>
      <c r="E145" s="111">
        <v>0</v>
      </c>
    </row>
    <row r="146" spans="1:5" ht="13.15" customHeight="1" x14ac:dyDescent="0.25">
      <c r="A146" s="111">
        <v>40634321509</v>
      </c>
      <c r="B146" s="111">
        <v>432150</v>
      </c>
      <c r="C146" s="111" t="s">
        <v>1758</v>
      </c>
      <c r="D146" s="111" t="s">
        <v>1759</v>
      </c>
      <c r="E146" s="111">
        <v>0</v>
      </c>
    </row>
    <row r="147" spans="1:5" ht="13.15" customHeight="1" x14ac:dyDescent="0.25">
      <c r="A147" s="111">
        <v>40634321089</v>
      </c>
      <c r="B147" s="111">
        <v>432108</v>
      </c>
      <c r="C147" s="111" t="s">
        <v>1760</v>
      </c>
      <c r="D147" s="111" t="s">
        <v>1761</v>
      </c>
      <c r="E147" s="111">
        <v>0</v>
      </c>
    </row>
    <row r="148" spans="1:5" ht="13.15" customHeight="1" x14ac:dyDescent="0.25">
      <c r="A148" s="111">
        <v>40634320919</v>
      </c>
      <c r="B148" s="111">
        <v>432091</v>
      </c>
      <c r="C148" s="111" t="s">
        <v>1762</v>
      </c>
      <c r="D148" s="111" t="s">
        <v>1763</v>
      </c>
      <c r="E148" s="111">
        <v>0</v>
      </c>
    </row>
    <row r="149" spans="1:5" ht="13.15" customHeight="1" x14ac:dyDescent="0.25">
      <c r="A149" s="111">
        <v>40634319419</v>
      </c>
      <c r="B149" s="111">
        <v>431941</v>
      </c>
      <c r="C149" s="111" t="s">
        <v>1764</v>
      </c>
      <c r="D149" s="111" t="s">
        <v>1765</v>
      </c>
      <c r="E149" s="111">
        <v>0</v>
      </c>
    </row>
    <row r="150" spans="1:5" ht="13.15" customHeight="1" x14ac:dyDescent="0.25">
      <c r="A150" s="111">
        <v>40634321299</v>
      </c>
      <c r="B150" s="111">
        <v>432129</v>
      </c>
      <c r="C150" s="111" t="s">
        <v>1766</v>
      </c>
      <c r="D150" s="111" t="s">
        <v>1767</v>
      </c>
      <c r="E150" s="111">
        <v>0</v>
      </c>
    </row>
    <row r="151" spans="1:5" ht="13.15" customHeight="1" x14ac:dyDescent="0.25">
      <c r="A151" s="111">
        <v>40634320839</v>
      </c>
      <c r="B151" s="111">
        <v>432083</v>
      </c>
      <c r="C151" s="111" t="s">
        <v>1768</v>
      </c>
      <c r="D151" s="111" t="s">
        <v>1769</v>
      </c>
      <c r="E151" s="111">
        <v>0</v>
      </c>
    </row>
    <row r="152" spans="1:5" ht="13.15" customHeight="1" x14ac:dyDescent="0.25">
      <c r="A152" s="111">
        <v>40637665599</v>
      </c>
      <c r="B152" s="111">
        <v>766559</v>
      </c>
      <c r="C152" s="111" t="s">
        <v>755</v>
      </c>
      <c r="D152" s="111" t="s">
        <v>230</v>
      </c>
      <c r="E152" s="111">
        <v>0</v>
      </c>
    </row>
    <row r="153" spans="1:5" ht="13.15" customHeight="1" x14ac:dyDescent="0.25">
      <c r="A153" s="111">
        <v>81200001254</v>
      </c>
      <c r="B153" s="111">
        <v>616013</v>
      </c>
      <c r="C153" s="111" t="s">
        <v>756</v>
      </c>
      <c r="D153" s="111" t="s">
        <v>231</v>
      </c>
      <c r="E153" s="111">
        <v>0</v>
      </c>
    </row>
    <row r="154" spans="1:5" ht="13.15" customHeight="1" x14ac:dyDescent="0.25">
      <c r="A154" s="111">
        <v>40634319789</v>
      </c>
      <c r="B154" s="111">
        <v>431978</v>
      </c>
      <c r="C154" s="111" t="s">
        <v>1770</v>
      </c>
      <c r="D154" s="111" t="s">
        <v>1771</v>
      </c>
      <c r="E154" s="111">
        <v>0</v>
      </c>
    </row>
    <row r="155" spans="1:5" ht="13.15" customHeight="1" x14ac:dyDescent="0.25">
      <c r="A155" s="111">
        <v>40634320599</v>
      </c>
      <c r="B155" s="111">
        <v>432059</v>
      </c>
      <c r="C155" s="111" t="s">
        <v>1772</v>
      </c>
      <c r="D155" s="111" t="s">
        <v>1773</v>
      </c>
      <c r="E155" s="111">
        <v>0</v>
      </c>
    </row>
    <row r="156" spans="1:5" ht="13.15" customHeight="1" x14ac:dyDescent="0.25">
      <c r="A156" s="111">
        <v>40634320669</v>
      </c>
      <c r="B156" s="111">
        <v>432066</v>
      </c>
      <c r="C156" s="111" t="s">
        <v>1774</v>
      </c>
      <c r="D156" s="111" t="s">
        <v>1775</v>
      </c>
      <c r="E156" s="111">
        <v>0</v>
      </c>
    </row>
    <row r="157" spans="1:5" ht="13.15" customHeight="1" x14ac:dyDescent="0.25">
      <c r="A157" s="111">
        <v>40634319699</v>
      </c>
      <c r="B157" s="111">
        <v>431969</v>
      </c>
      <c r="C157" s="111" t="s">
        <v>1776</v>
      </c>
      <c r="D157" s="111" t="s">
        <v>1777</v>
      </c>
      <c r="E157" s="111">
        <v>0</v>
      </c>
    </row>
    <row r="158" spans="1:5" ht="13.15" customHeight="1" x14ac:dyDescent="0.25">
      <c r="A158" s="111">
        <v>40634319559</v>
      </c>
      <c r="B158" s="111">
        <v>431955</v>
      </c>
      <c r="C158" s="111" t="s">
        <v>1778</v>
      </c>
      <c r="D158" s="111" t="s">
        <v>1779</v>
      </c>
      <c r="E158" s="111">
        <v>0</v>
      </c>
    </row>
    <row r="159" spans="1:5" ht="13.15" customHeight="1" x14ac:dyDescent="0.25">
      <c r="A159" s="111">
        <v>40634321579</v>
      </c>
      <c r="B159" s="111">
        <v>432157</v>
      </c>
      <c r="C159" s="111" t="s">
        <v>1780</v>
      </c>
      <c r="D159" s="111" t="s">
        <v>1781</v>
      </c>
      <c r="E159" s="111">
        <v>0</v>
      </c>
    </row>
    <row r="160" spans="1:5" ht="13.15" customHeight="1" x14ac:dyDescent="0.25">
      <c r="A160" s="111">
        <v>40634400869</v>
      </c>
      <c r="B160" s="111">
        <v>440086</v>
      </c>
      <c r="C160" s="111" t="s">
        <v>1624</v>
      </c>
      <c r="D160" s="111" t="s">
        <v>1625</v>
      </c>
      <c r="E160" s="111">
        <v>28</v>
      </c>
    </row>
    <row r="161" spans="1:5" ht="13.15" customHeight="1" x14ac:dyDescent="0.25">
      <c r="A161" s="111">
        <v>40638009199</v>
      </c>
      <c r="B161" s="111">
        <v>800919</v>
      </c>
      <c r="C161" s="111" t="s">
        <v>757</v>
      </c>
      <c r="D161" s="111" t="s">
        <v>232</v>
      </c>
      <c r="E161" s="111">
        <v>0</v>
      </c>
    </row>
    <row r="162" spans="1:5" ht="13.15" customHeight="1" x14ac:dyDescent="0.25">
      <c r="A162" s="111">
        <v>40634497639</v>
      </c>
      <c r="B162" s="111">
        <v>449763</v>
      </c>
      <c r="C162" s="111" t="s">
        <v>757</v>
      </c>
      <c r="D162" s="111" t="s">
        <v>1782</v>
      </c>
      <c r="E162" s="111">
        <v>0</v>
      </c>
    </row>
    <row r="163" spans="1:5" ht="13.15" customHeight="1" x14ac:dyDescent="0.25">
      <c r="A163" s="111">
        <v>81200001460</v>
      </c>
      <c r="B163" s="111">
        <v>799722</v>
      </c>
      <c r="C163" s="111"/>
      <c r="D163" s="111" t="s">
        <v>81</v>
      </c>
      <c r="E163" s="111">
        <v>0</v>
      </c>
    </row>
    <row r="164" spans="1:5" ht="13.15" customHeight="1" x14ac:dyDescent="0.25">
      <c r="A164" s="111">
        <v>81200001410</v>
      </c>
      <c r="B164" s="111">
        <v>799665</v>
      </c>
      <c r="C164" s="111"/>
      <c r="D164" s="111" t="s">
        <v>758</v>
      </c>
      <c r="E164" s="111">
        <v>0</v>
      </c>
    </row>
    <row r="165" spans="1:5" ht="13.15" customHeight="1" x14ac:dyDescent="0.25">
      <c r="A165" s="111">
        <v>81200001373</v>
      </c>
      <c r="B165" s="111">
        <v>799644</v>
      </c>
      <c r="C165" s="111"/>
      <c r="D165" s="111" t="s">
        <v>759</v>
      </c>
      <c r="E165" s="111">
        <v>0</v>
      </c>
    </row>
    <row r="166" spans="1:5" ht="13.15" customHeight="1" x14ac:dyDescent="0.25">
      <c r="A166" s="111">
        <v>81200001308</v>
      </c>
      <c r="B166" s="111">
        <v>766337</v>
      </c>
      <c r="C166" s="111" t="s">
        <v>760</v>
      </c>
      <c r="D166" s="111" t="s">
        <v>181</v>
      </c>
      <c r="E166" s="111">
        <v>95</v>
      </c>
    </row>
    <row r="167" spans="1:5" ht="13.15" customHeight="1" x14ac:dyDescent="0.25">
      <c r="A167" s="111">
        <v>81200001312</v>
      </c>
      <c r="B167" s="111">
        <v>766442</v>
      </c>
      <c r="C167" s="111" t="s">
        <v>761</v>
      </c>
      <c r="D167" s="111" t="s">
        <v>182</v>
      </c>
      <c r="E167" s="111">
        <v>87</v>
      </c>
    </row>
    <row r="168" spans="1:5" ht="13.15" customHeight="1" x14ac:dyDescent="0.25">
      <c r="A168" s="111">
        <v>40637128369</v>
      </c>
      <c r="B168" s="111">
        <v>712836</v>
      </c>
      <c r="C168" s="111"/>
      <c r="D168" s="111" t="s">
        <v>762</v>
      </c>
      <c r="E168" s="111">
        <v>0</v>
      </c>
    </row>
    <row r="169" spans="1:5" ht="13.15" customHeight="1" x14ac:dyDescent="0.25">
      <c r="A169" s="111">
        <v>40634253859</v>
      </c>
      <c r="B169" s="111">
        <v>425385</v>
      </c>
      <c r="C169" s="111" t="s">
        <v>779</v>
      </c>
      <c r="D169" s="111" t="s">
        <v>762</v>
      </c>
      <c r="E169" s="111">
        <v>0</v>
      </c>
    </row>
    <row r="170" spans="1:5" ht="13.15" customHeight="1" x14ac:dyDescent="0.25">
      <c r="A170" s="111">
        <v>40634253999</v>
      </c>
      <c r="B170" s="111">
        <v>425399</v>
      </c>
      <c r="C170" s="111" t="s">
        <v>780</v>
      </c>
      <c r="D170" s="111" t="s">
        <v>762</v>
      </c>
      <c r="E170" s="111">
        <v>0</v>
      </c>
    </row>
    <row r="171" spans="1:5" ht="13.15" customHeight="1" x14ac:dyDescent="0.25">
      <c r="A171" s="111">
        <v>81200001480</v>
      </c>
      <c r="B171" s="111">
        <v>702470</v>
      </c>
      <c r="C171" s="111" t="s">
        <v>813</v>
      </c>
      <c r="D171" s="111" t="s">
        <v>762</v>
      </c>
      <c r="E171" s="111">
        <v>0</v>
      </c>
    </row>
    <row r="172" spans="1:5" ht="13.15" customHeight="1" x14ac:dyDescent="0.25">
      <c r="A172" s="111">
        <v>40634254319</v>
      </c>
      <c r="B172" s="111">
        <v>425431</v>
      </c>
      <c r="C172" s="111" t="s">
        <v>812</v>
      </c>
      <c r="D172" s="111" t="s">
        <v>762</v>
      </c>
      <c r="E172" s="111">
        <v>0</v>
      </c>
    </row>
    <row r="173" spans="1:5" ht="13.15" customHeight="1" x14ac:dyDescent="0.25">
      <c r="A173" s="111">
        <v>40634253679</v>
      </c>
      <c r="B173" s="111">
        <v>425367</v>
      </c>
      <c r="C173" s="111" t="s">
        <v>783</v>
      </c>
      <c r="D173" s="111" t="s">
        <v>762</v>
      </c>
      <c r="E173" s="111">
        <v>0</v>
      </c>
    </row>
    <row r="174" spans="1:5" ht="13.15" customHeight="1" x14ac:dyDescent="0.25">
      <c r="A174" s="111">
        <v>40637025059</v>
      </c>
      <c r="B174" s="111">
        <v>702505</v>
      </c>
      <c r="C174" s="111" t="s">
        <v>778</v>
      </c>
      <c r="D174" s="111" t="s">
        <v>762</v>
      </c>
      <c r="E174" s="111">
        <v>0</v>
      </c>
    </row>
    <row r="175" spans="1:5" ht="13.15" customHeight="1" x14ac:dyDescent="0.25">
      <c r="A175" s="111">
        <v>40637128089</v>
      </c>
      <c r="B175" s="111">
        <v>712808</v>
      </c>
      <c r="C175" s="111"/>
      <c r="D175" s="111" t="s">
        <v>762</v>
      </c>
      <c r="E175" s="111">
        <v>0</v>
      </c>
    </row>
    <row r="176" spans="1:5" ht="13.15" customHeight="1" x14ac:dyDescent="0.25">
      <c r="A176" s="111">
        <v>40634254179</v>
      </c>
      <c r="B176" s="111">
        <v>425417</v>
      </c>
      <c r="C176" s="111" t="s">
        <v>811</v>
      </c>
      <c r="D176" s="111" t="s">
        <v>762</v>
      </c>
      <c r="E176" s="111">
        <v>0</v>
      </c>
    </row>
    <row r="177" spans="1:5" ht="13.15" customHeight="1" x14ac:dyDescent="0.25">
      <c r="A177" s="111">
        <v>40634253539</v>
      </c>
      <c r="B177" s="111">
        <v>425353</v>
      </c>
      <c r="C177" s="111" t="s">
        <v>782</v>
      </c>
      <c r="D177" s="111" t="s">
        <v>762</v>
      </c>
      <c r="E177" s="111">
        <v>0</v>
      </c>
    </row>
    <row r="178" spans="1:5" ht="13.15" customHeight="1" x14ac:dyDescent="0.25">
      <c r="A178" s="111">
        <v>40637127109</v>
      </c>
      <c r="B178" s="111">
        <v>712710</v>
      </c>
      <c r="C178" s="111"/>
      <c r="D178" s="111" t="s">
        <v>762</v>
      </c>
      <c r="E178" s="111">
        <v>0</v>
      </c>
    </row>
    <row r="179" spans="1:5" ht="13.15" customHeight="1" x14ac:dyDescent="0.25">
      <c r="A179" s="111">
        <v>40634253209</v>
      </c>
      <c r="B179" s="111">
        <v>425320</v>
      </c>
      <c r="C179" s="111" t="s">
        <v>773</v>
      </c>
      <c r="D179" s="111" t="s">
        <v>762</v>
      </c>
      <c r="E179" s="111">
        <v>0</v>
      </c>
    </row>
    <row r="180" spans="1:5" ht="13.15" customHeight="1" x14ac:dyDescent="0.25">
      <c r="A180" s="111">
        <v>40630693659</v>
      </c>
      <c r="B180" s="111">
        <v>69365</v>
      </c>
      <c r="C180" s="111" t="s">
        <v>772</v>
      </c>
      <c r="D180" s="111" t="s">
        <v>762</v>
      </c>
      <c r="E180" s="111">
        <v>0</v>
      </c>
    </row>
    <row r="181" spans="1:5" ht="13.15" customHeight="1" x14ac:dyDescent="0.25">
      <c r="A181" s="111">
        <v>40634296799</v>
      </c>
      <c r="B181" s="111">
        <v>429679</v>
      </c>
      <c r="C181" s="111" t="s">
        <v>804</v>
      </c>
      <c r="D181" s="111" t="s">
        <v>762</v>
      </c>
      <c r="E181" s="111">
        <v>0</v>
      </c>
    </row>
    <row r="182" spans="1:5" ht="13.15" customHeight="1" x14ac:dyDescent="0.25">
      <c r="A182" s="111">
        <v>40637126899</v>
      </c>
      <c r="B182" s="111">
        <v>712689</v>
      </c>
      <c r="C182" s="111"/>
      <c r="D182" s="111" t="s">
        <v>762</v>
      </c>
      <c r="E182" s="111">
        <v>0</v>
      </c>
    </row>
    <row r="183" spans="1:5" ht="13.15" customHeight="1" x14ac:dyDescent="0.25">
      <c r="A183" s="111">
        <v>40630693469</v>
      </c>
      <c r="B183" s="111">
        <v>69346</v>
      </c>
      <c r="C183" s="111" t="s">
        <v>781</v>
      </c>
      <c r="D183" s="111" t="s">
        <v>762</v>
      </c>
      <c r="E183" s="111">
        <v>0</v>
      </c>
    </row>
    <row r="184" spans="1:5" ht="13.15" customHeight="1" x14ac:dyDescent="0.25">
      <c r="A184" s="111">
        <v>85340800168</v>
      </c>
      <c r="B184" s="111">
        <v>129464</v>
      </c>
      <c r="C184" s="111" t="s">
        <v>711</v>
      </c>
      <c r="D184" s="111" t="s">
        <v>762</v>
      </c>
      <c r="E184" s="111">
        <v>0</v>
      </c>
    </row>
    <row r="185" spans="1:5" ht="13.15" customHeight="1" x14ac:dyDescent="0.25">
      <c r="A185" s="111">
        <v>40634253369</v>
      </c>
      <c r="B185" s="111">
        <v>425336</v>
      </c>
      <c r="C185" s="111" t="s">
        <v>774</v>
      </c>
      <c r="D185" s="111" t="s">
        <v>762</v>
      </c>
      <c r="E185" s="111">
        <v>0</v>
      </c>
    </row>
    <row r="186" spans="1:5" ht="13.15" customHeight="1" x14ac:dyDescent="0.25">
      <c r="A186" s="111">
        <v>40637127949</v>
      </c>
      <c r="B186" s="111">
        <v>712794</v>
      </c>
      <c r="C186" s="111"/>
      <c r="D186" s="111" t="s">
        <v>762</v>
      </c>
      <c r="E186" s="111">
        <v>0</v>
      </c>
    </row>
    <row r="187" spans="1:5" ht="13.15" customHeight="1" x14ac:dyDescent="0.25">
      <c r="A187" s="111">
        <v>40630694339</v>
      </c>
      <c r="B187" s="111">
        <v>69433</v>
      </c>
      <c r="C187" s="111" t="s">
        <v>729</v>
      </c>
      <c r="D187" s="111" t="s">
        <v>762</v>
      </c>
      <c r="E187" s="111">
        <v>0</v>
      </c>
    </row>
    <row r="188" spans="1:5" ht="13.15" customHeight="1" x14ac:dyDescent="0.25">
      <c r="A188" s="111">
        <v>40637127669</v>
      </c>
      <c r="B188" s="111">
        <v>712766</v>
      </c>
      <c r="C188" s="111"/>
      <c r="D188" s="111" t="s">
        <v>762</v>
      </c>
      <c r="E188" s="111">
        <v>0</v>
      </c>
    </row>
    <row r="189" spans="1:5" ht="13.15" customHeight="1" x14ac:dyDescent="0.25">
      <c r="A189" s="111">
        <v>40634256139</v>
      </c>
      <c r="B189" s="111">
        <v>425613</v>
      </c>
      <c r="C189" s="111" t="s">
        <v>803</v>
      </c>
      <c r="D189" s="111" t="s">
        <v>762</v>
      </c>
      <c r="E189" s="111">
        <v>0</v>
      </c>
    </row>
    <row r="190" spans="1:5" ht="13.15" customHeight="1" x14ac:dyDescent="0.25">
      <c r="A190" s="111">
        <v>40634254999</v>
      </c>
      <c r="B190" s="111">
        <v>425499</v>
      </c>
      <c r="C190" s="111" t="s">
        <v>819</v>
      </c>
      <c r="D190" s="111" t="s">
        <v>762</v>
      </c>
      <c r="E190" s="111">
        <v>0</v>
      </c>
    </row>
    <row r="191" spans="1:5" ht="13.15" customHeight="1" x14ac:dyDescent="0.25">
      <c r="A191" s="111">
        <v>40634255679</v>
      </c>
      <c r="B191" s="111">
        <v>425567</v>
      </c>
      <c r="C191" s="111" t="s">
        <v>798</v>
      </c>
      <c r="D191" s="111" t="s">
        <v>762</v>
      </c>
      <c r="E191" s="111">
        <v>0</v>
      </c>
    </row>
    <row r="192" spans="1:5" ht="13.15" customHeight="1" x14ac:dyDescent="0.25">
      <c r="A192" s="111">
        <v>40634255749</v>
      </c>
      <c r="B192" s="111">
        <v>425574</v>
      </c>
      <c r="C192" s="111" t="s">
        <v>805</v>
      </c>
      <c r="D192" s="111" t="s">
        <v>762</v>
      </c>
      <c r="E192" s="111">
        <v>0</v>
      </c>
    </row>
    <row r="193" spans="1:5" ht="13.15" customHeight="1" x14ac:dyDescent="0.25">
      <c r="A193" s="111">
        <v>40634255069</v>
      </c>
      <c r="B193" s="111">
        <v>425506</v>
      </c>
      <c r="C193" s="111" t="s">
        <v>814</v>
      </c>
      <c r="D193" s="111" t="s">
        <v>762</v>
      </c>
      <c r="E193" s="111">
        <v>0</v>
      </c>
    </row>
    <row r="194" spans="1:5" ht="13.15" customHeight="1" x14ac:dyDescent="0.25">
      <c r="A194" s="111">
        <v>40630703139</v>
      </c>
      <c r="B194" s="111">
        <v>70313</v>
      </c>
      <c r="C194" s="111" t="s">
        <v>711</v>
      </c>
      <c r="D194" s="111" t="s">
        <v>762</v>
      </c>
      <c r="E194" s="111">
        <v>0</v>
      </c>
    </row>
    <row r="195" spans="1:5" ht="13.15" customHeight="1" x14ac:dyDescent="0.25">
      <c r="A195" s="111">
        <v>40630695549</v>
      </c>
      <c r="B195" s="111">
        <v>69554</v>
      </c>
      <c r="C195" s="111" t="s">
        <v>909</v>
      </c>
      <c r="D195" s="111" t="s">
        <v>762</v>
      </c>
      <c r="E195" s="111">
        <v>0</v>
      </c>
    </row>
    <row r="196" spans="1:5" ht="13.15" customHeight="1" x14ac:dyDescent="0.25">
      <c r="A196" s="111">
        <v>40633902639</v>
      </c>
      <c r="B196" s="111">
        <v>390263</v>
      </c>
      <c r="C196" s="111" t="s">
        <v>767</v>
      </c>
      <c r="D196" s="111" t="s">
        <v>762</v>
      </c>
      <c r="E196" s="111">
        <v>0</v>
      </c>
    </row>
    <row r="197" spans="1:5" ht="13.15" customHeight="1" x14ac:dyDescent="0.25">
      <c r="A197" s="111">
        <v>40630703209</v>
      </c>
      <c r="B197" s="111">
        <v>70320</v>
      </c>
      <c r="C197" s="111" t="s">
        <v>711</v>
      </c>
      <c r="D197" s="111" t="s">
        <v>762</v>
      </c>
      <c r="E197" s="111">
        <v>0</v>
      </c>
    </row>
    <row r="198" spans="1:5" ht="13.15" customHeight="1" x14ac:dyDescent="0.25">
      <c r="A198" s="111">
        <v>40634255899</v>
      </c>
      <c r="B198" s="111">
        <v>425589</v>
      </c>
      <c r="C198" s="111" t="s">
        <v>806</v>
      </c>
      <c r="D198" s="111" t="s">
        <v>762</v>
      </c>
      <c r="E198" s="111">
        <v>0</v>
      </c>
    </row>
    <row r="199" spans="1:5" ht="13.15" customHeight="1" x14ac:dyDescent="0.25">
      <c r="A199" s="111">
        <v>40634255969</v>
      </c>
      <c r="B199" s="111">
        <v>425596</v>
      </c>
      <c r="C199" s="111" t="s">
        <v>807</v>
      </c>
      <c r="D199" s="111" t="s">
        <v>762</v>
      </c>
      <c r="E199" s="111">
        <v>0</v>
      </c>
    </row>
    <row r="200" spans="1:5" ht="13.15" customHeight="1" x14ac:dyDescent="0.25">
      <c r="A200" s="111">
        <v>40634255139</v>
      </c>
      <c r="B200" s="111">
        <v>425513</v>
      </c>
      <c r="C200" s="111" t="s">
        <v>815</v>
      </c>
      <c r="D200" s="111" t="s">
        <v>762</v>
      </c>
      <c r="E200" s="111">
        <v>0</v>
      </c>
    </row>
    <row r="201" spans="1:5" ht="13.15" customHeight="1" x14ac:dyDescent="0.25">
      <c r="A201" s="111">
        <v>40634255369</v>
      </c>
      <c r="B201" s="111">
        <v>425536</v>
      </c>
      <c r="C201" s="111" t="s">
        <v>800</v>
      </c>
      <c r="D201" s="111" t="s">
        <v>762</v>
      </c>
      <c r="E201" s="111">
        <v>0</v>
      </c>
    </row>
    <row r="202" spans="1:5" ht="13.15" customHeight="1" x14ac:dyDescent="0.25">
      <c r="A202" s="111">
        <v>40634255299</v>
      </c>
      <c r="B202" s="111">
        <v>425529</v>
      </c>
      <c r="C202" s="111" t="s">
        <v>799</v>
      </c>
      <c r="D202" s="111" t="s">
        <v>762</v>
      </c>
      <c r="E202" s="111">
        <v>0</v>
      </c>
    </row>
    <row r="203" spans="1:5" ht="13.15" customHeight="1" x14ac:dyDescent="0.25">
      <c r="A203" s="111">
        <v>40634255509</v>
      </c>
      <c r="B203" s="111">
        <v>425550</v>
      </c>
      <c r="C203" s="111" t="s">
        <v>796</v>
      </c>
      <c r="D203" s="111" t="s">
        <v>762</v>
      </c>
      <c r="E203" s="111">
        <v>0</v>
      </c>
    </row>
    <row r="204" spans="1:5" ht="13.15" customHeight="1" x14ac:dyDescent="0.25">
      <c r="A204" s="111">
        <v>40634255439</v>
      </c>
      <c r="B204" s="111">
        <v>425543</v>
      </c>
      <c r="C204" s="111" t="s">
        <v>801</v>
      </c>
      <c r="D204" s="111" t="s">
        <v>762</v>
      </c>
      <c r="E204" s="111">
        <v>0</v>
      </c>
    </row>
    <row r="205" spans="1:5" ht="13.15" customHeight="1" x14ac:dyDescent="0.25">
      <c r="A205" s="111">
        <v>40630696639</v>
      </c>
      <c r="B205" s="111">
        <v>69663</v>
      </c>
      <c r="C205" s="111" t="s">
        <v>770</v>
      </c>
      <c r="D205" s="111" t="s">
        <v>762</v>
      </c>
      <c r="E205" s="111">
        <v>0</v>
      </c>
    </row>
    <row r="206" spans="1:5" ht="13.15" customHeight="1" x14ac:dyDescent="0.25">
      <c r="A206" s="111">
        <v>853408001533</v>
      </c>
      <c r="B206" s="111">
        <v>69678</v>
      </c>
      <c r="C206" s="111" t="s">
        <v>768</v>
      </c>
      <c r="D206" s="111" t="s">
        <v>762</v>
      </c>
      <c r="E206" s="111">
        <v>0</v>
      </c>
    </row>
    <row r="207" spans="1:5" ht="13.15" customHeight="1" x14ac:dyDescent="0.25">
      <c r="A207" s="111">
        <v>40634255579</v>
      </c>
      <c r="B207" s="111">
        <v>425557</v>
      </c>
      <c r="C207" s="111" t="s">
        <v>797</v>
      </c>
      <c r="D207" s="111" t="s">
        <v>762</v>
      </c>
      <c r="E207" s="111">
        <v>0</v>
      </c>
    </row>
    <row r="208" spans="1:5" ht="13.15" customHeight="1" x14ac:dyDescent="0.25">
      <c r="A208" s="111">
        <v>40634255219</v>
      </c>
      <c r="B208" s="111">
        <v>425521</v>
      </c>
      <c r="C208" s="111" t="s">
        <v>816</v>
      </c>
      <c r="D208" s="111" t="s">
        <v>762</v>
      </c>
      <c r="E208" s="111">
        <v>0</v>
      </c>
    </row>
    <row r="209" spans="1:5" ht="13.15" customHeight="1" x14ac:dyDescent="0.25">
      <c r="A209" s="111">
        <v>853408001526</v>
      </c>
      <c r="B209" s="111">
        <v>69671</v>
      </c>
      <c r="C209" s="111" t="s">
        <v>769</v>
      </c>
      <c r="D209" s="111" t="s">
        <v>762</v>
      </c>
      <c r="E209" s="111">
        <v>0</v>
      </c>
    </row>
    <row r="210" spans="1:5" ht="13.15" customHeight="1" x14ac:dyDescent="0.25">
      <c r="A210" s="111">
        <v>40634256049</v>
      </c>
      <c r="B210" s="111">
        <v>425604</v>
      </c>
      <c r="C210" s="111" t="s">
        <v>802</v>
      </c>
      <c r="D210" s="111" t="s">
        <v>762</v>
      </c>
      <c r="E210" s="111">
        <v>0</v>
      </c>
    </row>
    <row r="211" spans="1:5" ht="13.15" customHeight="1" x14ac:dyDescent="0.25">
      <c r="A211" s="111">
        <v>40630707959</v>
      </c>
      <c r="B211" s="111">
        <v>70795</v>
      </c>
      <c r="C211" s="111" t="s">
        <v>711</v>
      </c>
      <c r="D211" s="111" t="s">
        <v>762</v>
      </c>
      <c r="E211" s="111">
        <v>0</v>
      </c>
    </row>
    <row r="212" spans="1:5" ht="13.15" customHeight="1" x14ac:dyDescent="0.25">
      <c r="A212" s="111">
        <v>40630708039</v>
      </c>
      <c r="B212" s="111">
        <v>70803</v>
      </c>
      <c r="C212" s="111" t="s">
        <v>711</v>
      </c>
      <c r="D212" s="111" t="s">
        <v>762</v>
      </c>
      <c r="E212" s="111">
        <v>0</v>
      </c>
    </row>
    <row r="213" spans="1:5" ht="13.15" customHeight="1" x14ac:dyDescent="0.25">
      <c r="A213" s="111">
        <v>40630705759</v>
      </c>
      <c r="B213" s="111">
        <v>70575</v>
      </c>
      <c r="C213" s="111" t="s">
        <v>711</v>
      </c>
      <c r="D213" s="111" t="s">
        <v>762</v>
      </c>
      <c r="E213" s="111">
        <v>0</v>
      </c>
    </row>
    <row r="214" spans="1:5" ht="13.15" customHeight="1" x14ac:dyDescent="0.25">
      <c r="A214" s="111">
        <v>40630705829</v>
      </c>
      <c r="B214" s="111">
        <v>70582</v>
      </c>
      <c r="C214" s="111" t="s">
        <v>711</v>
      </c>
      <c r="D214" s="111" t="s">
        <v>762</v>
      </c>
      <c r="E214" s="111">
        <v>0</v>
      </c>
    </row>
    <row r="215" spans="1:5" ht="13.15" customHeight="1" x14ac:dyDescent="0.25">
      <c r="A215" s="111">
        <v>40634061689</v>
      </c>
      <c r="B215" s="111">
        <v>406168</v>
      </c>
      <c r="C215" s="111"/>
      <c r="D215" s="111" t="s">
        <v>762</v>
      </c>
      <c r="E215" s="111">
        <v>0</v>
      </c>
    </row>
    <row r="216" spans="1:5" ht="13.15" customHeight="1" x14ac:dyDescent="0.25">
      <c r="A216" s="111">
        <v>40637128789</v>
      </c>
      <c r="B216" s="111">
        <v>712878</v>
      </c>
      <c r="C216" s="111"/>
      <c r="D216" s="111" t="s">
        <v>762</v>
      </c>
      <c r="E216" s="111">
        <v>0</v>
      </c>
    </row>
    <row r="217" spans="1:5" ht="13.15" customHeight="1" x14ac:dyDescent="0.25">
      <c r="A217" s="111">
        <v>40637024639</v>
      </c>
      <c r="B217" s="111">
        <v>702463</v>
      </c>
      <c r="C217" s="111" t="s">
        <v>808</v>
      </c>
      <c r="D217" s="111" t="s">
        <v>762</v>
      </c>
      <c r="E217" s="111">
        <v>0</v>
      </c>
    </row>
    <row r="218" spans="1:5" ht="13.15" customHeight="1" x14ac:dyDescent="0.25">
      <c r="A218" s="111">
        <v>40634254649</v>
      </c>
      <c r="B218" s="111">
        <v>425464</v>
      </c>
      <c r="C218" s="111" t="s">
        <v>810</v>
      </c>
      <c r="D218" s="111" t="s">
        <v>762</v>
      </c>
      <c r="E218" s="111">
        <v>0</v>
      </c>
    </row>
    <row r="219" spans="1:5" ht="13.15" customHeight="1" x14ac:dyDescent="0.25">
      <c r="A219" s="111">
        <v>40634254459</v>
      </c>
      <c r="B219" s="111">
        <v>425445</v>
      </c>
      <c r="C219" s="111" t="s">
        <v>809</v>
      </c>
      <c r="D219" s="111" t="s">
        <v>762</v>
      </c>
      <c r="E219" s="111">
        <v>0</v>
      </c>
    </row>
    <row r="220" spans="1:5" ht="13.15" customHeight="1" x14ac:dyDescent="0.25">
      <c r="A220" s="111">
        <v>40630705509</v>
      </c>
      <c r="B220" s="111">
        <v>70550</v>
      </c>
      <c r="C220" s="111" t="s">
        <v>711</v>
      </c>
      <c r="D220" s="111" t="s">
        <v>762</v>
      </c>
      <c r="E220" s="111">
        <v>0</v>
      </c>
    </row>
    <row r="221" spans="1:5" ht="13.15" customHeight="1" x14ac:dyDescent="0.25">
      <c r="A221" s="111">
        <v>40630704559</v>
      </c>
      <c r="B221" s="111">
        <v>70455</v>
      </c>
      <c r="C221" s="111" t="s">
        <v>711</v>
      </c>
      <c r="D221" s="111" t="s">
        <v>762</v>
      </c>
      <c r="E221" s="111">
        <v>0</v>
      </c>
    </row>
    <row r="222" spans="1:5" ht="13.15" customHeight="1" x14ac:dyDescent="0.25">
      <c r="A222" s="111">
        <v>40634254789</v>
      </c>
      <c r="B222" s="111">
        <v>425478</v>
      </c>
      <c r="C222" s="111" t="s">
        <v>817</v>
      </c>
      <c r="D222" s="111" t="s">
        <v>762</v>
      </c>
      <c r="E222" s="111">
        <v>0</v>
      </c>
    </row>
    <row r="223" spans="1:5" ht="13.15" customHeight="1" x14ac:dyDescent="0.25">
      <c r="A223" s="111">
        <v>40630694859</v>
      </c>
      <c r="B223" s="111">
        <v>69485</v>
      </c>
      <c r="C223" s="111" t="s">
        <v>834</v>
      </c>
      <c r="D223" s="111" t="s">
        <v>762</v>
      </c>
      <c r="E223" s="111">
        <v>0</v>
      </c>
    </row>
    <row r="224" spans="1:5" ht="13.15" customHeight="1" x14ac:dyDescent="0.25">
      <c r="A224" s="111">
        <v>40634254929</v>
      </c>
      <c r="B224" s="111">
        <v>425492</v>
      </c>
      <c r="C224" s="111" t="s">
        <v>818</v>
      </c>
      <c r="D224" s="111" t="s">
        <v>762</v>
      </c>
      <c r="E224" s="111">
        <v>0</v>
      </c>
    </row>
    <row r="225" spans="1:5" ht="13.15" customHeight="1" x14ac:dyDescent="0.25">
      <c r="A225" s="111">
        <v>40630705219</v>
      </c>
      <c r="B225" s="111">
        <v>70521</v>
      </c>
      <c r="C225" s="111" t="s">
        <v>711</v>
      </c>
      <c r="D225" s="111" t="s">
        <v>762</v>
      </c>
      <c r="E225" s="111">
        <v>0</v>
      </c>
    </row>
    <row r="226" spans="1:5" ht="13.15" customHeight="1" x14ac:dyDescent="0.25">
      <c r="A226" s="111">
        <v>40630705369</v>
      </c>
      <c r="B226" s="111">
        <v>70536</v>
      </c>
      <c r="C226" s="111" t="s">
        <v>711</v>
      </c>
      <c r="D226" s="111" t="s">
        <v>762</v>
      </c>
      <c r="E226" s="111">
        <v>0</v>
      </c>
    </row>
    <row r="227" spans="1:5" ht="13.15" customHeight="1" x14ac:dyDescent="0.25">
      <c r="A227" s="111">
        <v>40630705439</v>
      </c>
      <c r="B227" s="111">
        <v>70543</v>
      </c>
      <c r="C227" s="111" t="s">
        <v>711</v>
      </c>
      <c r="D227" s="111" t="s">
        <v>762</v>
      </c>
      <c r="E227" s="111">
        <v>0</v>
      </c>
    </row>
    <row r="228" spans="1:5" ht="13.15" customHeight="1" x14ac:dyDescent="0.25">
      <c r="A228" s="111">
        <v>40635119969</v>
      </c>
      <c r="B228" s="111">
        <v>511996</v>
      </c>
      <c r="C228" s="111" t="s">
        <v>1124</v>
      </c>
      <c r="D228" s="111" t="s">
        <v>762</v>
      </c>
      <c r="E228" s="111">
        <v>0</v>
      </c>
    </row>
    <row r="229" spans="1:5" ht="13.15" customHeight="1" x14ac:dyDescent="0.25">
      <c r="A229" s="111">
        <v>40630705299</v>
      </c>
      <c r="B229" s="111">
        <v>70529</v>
      </c>
      <c r="C229" s="111" t="s">
        <v>711</v>
      </c>
      <c r="D229" s="111" t="s">
        <v>762</v>
      </c>
      <c r="E229" s="111">
        <v>0</v>
      </c>
    </row>
    <row r="230" spans="1:5" ht="13.15" customHeight="1" x14ac:dyDescent="0.25">
      <c r="A230" s="111">
        <v>40637126759</v>
      </c>
      <c r="B230" s="111">
        <v>712675</v>
      </c>
      <c r="C230" s="111"/>
      <c r="D230" s="111" t="s">
        <v>762</v>
      </c>
      <c r="E230" s="111">
        <v>0</v>
      </c>
    </row>
    <row r="231" spans="1:5" ht="13.15" customHeight="1" x14ac:dyDescent="0.25">
      <c r="A231" s="111">
        <v>40637994959</v>
      </c>
      <c r="B231" s="111">
        <v>799495</v>
      </c>
      <c r="C231" s="111" t="s">
        <v>823</v>
      </c>
      <c r="D231" s="111" t="s">
        <v>762</v>
      </c>
      <c r="E231" s="111">
        <v>0</v>
      </c>
    </row>
    <row r="232" spans="1:5" ht="13.15" customHeight="1" x14ac:dyDescent="0.25">
      <c r="A232" s="111">
        <v>40637994859</v>
      </c>
      <c r="B232" s="111">
        <v>799485</v>
      </c>
      <c r="C232" s="111"/>
      <c r="D232" s="111" t="s">
        <v>762</v>
      </c>
      <c r="E232" s="111">
        <v>0</v>
      </c>
    </row>
    <row r="233" spans="1:5" ht="13.15" customHeight="1" x14ac:dyDescent="0.25">
      <c r="A233" s="111">
        <v>40637994779</v>
      </c>
      <c r="B233" s="111">
        <v>799477</v>
      </c>
      <c r="C233" s="111"/>
      <c r="D233" s="111" t="s">
        <v>762</v>
      </c>
      <c r="E233" s="111">
        <v>0</v>
      </c>
    </row>
    <row r="234" spans="1:5" ht="13.15" customHeight="1" x14ac:dyDescent="0.25">
      <c r="A234" s="111">
        <v>40637995169</v>
      </c>
      <c r="B234" s="111">
        <v>799516</v>
      </c>
      <c r="C234" s="111" t="s">
        <v>826</v>
      </c>
      <c r="D234" s="111" t="s">
        <v>762</v>
      </c>
      <c r="E234" s="111">
        <v>0</v>
      </c>
    </row>
    <row r="235" spans="1:5" ht="13.15" customHeight="1" x14ac:dyDescent="0.25">
      <c r="A235" s="111">
        <v>40637995099</v>
      </c>
      <c r="B235" s="111">
        <v>799509</v>
      </c>
      <c r="C235" s="111" t="s">
        <v>821</v>
      </c>
      <c r="D235" s="111" t="s">
        <v>762</v>
      </c>
      <c r="E235" s="111">
        <v>0</v>
      </c>
    </row>
    <row r="236" spans="1:5" ht="13.15" customHeight="1" x14ac:dyDescent="0.25">
      <c r="A236" s="111">
        <v>40637995029</v>
      </c>
      <c r="B236" s="111">
        <v>799502</v>
      </c>
      <c r="C236" s="111" t="s">
        <v>822</v>
      </c>
      <c r="D236" s="111" t="s">
        <v>762</v>
      </c>
      <c r="E236" s="111">
        <v>0</v>
      </c>
    </row>
    <row r="237" spans="1:5" ht="13.15" customHeight="1" x14ac:dyDescent="0.25">
      <c r="A237" s="111">
        <v>40637994479</v>
      </c>
      <c r="B237" s="111">
        <v>799447</v>
      </c>
      <c r="C237" s="111" t="s">
        <v>829</v>
      </c>
      <c r="D237" s="111" t="s">
        <v>762</v>
      </c>
      <c r="E237" s="111">
        <v>0</v>
      </c>
    </row>
    <row r="238" spans="1:5" ht="13.15" customHeight="1" x14ac:dyDescent="0.25">
      <c r="A238" s="111">
        <v>81200001077</v>
      </c>
      <c r="B238" s="111">
        <v>197910</v>
      </c>
      <c r="C238" s="111" t="s">
        <v>852</v>
      </c>
      <c r="D238" s="111" t="s">
        <v>762</v>
      </c>
      <c r="E238" s="111">
        <v>0</v>
      </c>
    </row>
    <row r="239" spans="1:5" ht="13.15" customHeight="1" x14ac:dyDescent="0.25">
      <c r="A239" s="111">
        <v>81200001069</v>
      </c>
      <c r="B239" s="111">
        <v>197917</v>
      </c>
      <c r="C239" s="111" t="s">
        <v>853</v>
      </c>
      <c r="D239" s="111" t="s">
        <v>762</v>
      </c>
      <c r="E239" s="111">
        <v>0</v>
      </c>
    </row>
    <row r="240" spans="1:5" ht="13.15" customHeight="1" x14ac:dyDescent="0.25">
      <c r="A240" s="111">
        <v>40637994689</v>
      </c>
      <c r="B240" s="111">
        <v>799468</v>
      </c>
      <c r="C240" s="111" t="s">
        <v>830</v>
      </c>
      <c r="D240" s="111" t="s">
        <v>762</v>
      </c>
      <c r="E240" s="111">
        <v>0</v>
      </c>
    </row>
    <row r="241" spans="1:5" ht="13.15" customHeight="1" x14ac:dyDescent="0.25">
      <c r="A241" s="111">
        <v>40637994619</v>
      </c>
      <c r="B241" s="111">
        <v>799461</v>
      </c>
      <c r="C241" s="111" t="s">
        <v>827</v>
      </c>
      <c r="D241" s="111" t="s">
        <v>762</v>
      </c>
      <c r="E241" s="111">
        <v>0</v>
      </c>
    </row>
    <row r="242" spans="1:5" ht="13.15" customHeight="1" x14ac:dyDescent="0.25">
      <c r="A242" s="111">
        <v>40637994549</v>
      </c>
      <c r="B242" s="111">
        <v>799454</v>
      </c>
      <c r="C242" s="111" t="s">
        <v>828</v>
      </c>
      <c r="D242" s="111" t="s">
        <v>762</v>
      </c>
      <c r="E242" s="111">
        <v>0</v>
      </c>
    </row>
    <row r="243" spans="1:5" ht="13.15" customHeight="1" x14ac:dyDescent="0.25">
      <c r="A243" s="111">
        <v>40637995879</v>
      </c>
      <c r="B243" s="111">
        <v>799587</v>
      </c>
      <c r="C243" s="111" t="s">
        <v>833</v>
      </c>
      <c r="D243" s="111" t="s">
        <v>762</v>
      </c>
      <c r="E243" s="111">
        <v>0</v>
      </c>
    </row>
    <row r="244" spans="1:5" ht="13.15" customHeight="1" x14ac:dyDescent="0.25">
      <c r="A244" s="111">
        <v>40637995799</v>
      </c>
      <c r="B244" s="111">
        <v>799579</v>
      </c>
      <c r="C244" s="111" t="s">
        <v>838</v>
      </c>
      <c r="D244" s="111" t="s">
        <v>762</v>
      </c>
      <c r="E244" s="111">
        <v>0</v>
      </c>
    </row>
    <row r="245" spans="1:5" ht="13.15" customHeight="1" x14ac:dyDescent="0.25">
      <c r="A245" s="111">
        <v>40637995729</v>
      </c>
      <c r="B245" s="111">
        <v>799572</v>
      </c>
      <c r="C245" s="111" t="s">
        <v>839</v>
      </c>
      <c r="D245" s="111" t="s">
        <v>762</v>
      </c>
      <c r="E245" s="111">
        <v>0</v>
      </c>
    </row>
    <row r="246" spans="1:5" ht="13.15" customHeight="1" x14ac:dyDescent="0.25">
      <c r="A246" s="111">
        <v>40637996099</v>
      </c>
      <c r="B246" s="111">
        <v>799609</v>
      </c>
      <c r="C246" s="111" t="s">
        <v>835</v>
      </c>
      <c r="D246" s="111" t="s">
        <v>762</v>
      </c>
      <c r="E246" s="111">
        <v>0</v>
      </c>
    </row>
    <row r="247" spans="1:5" ht="13.15" customHeight="1" x14ac:dyDescent="0.25">
      <c r="A247" s="111">
        <v>40637996029</v>
      </c>
      <c r="B247" s="111">
        <v>799602</v>
      </c>
      <c r="C247" s="111" t="s">
        <v>831</v>
      </c>
      <c r="D247" s="111" t="s">
        <v>762</v>
      </c>
      <c r="E247" s="111">
        <v>0</v>
      </c>
    </row>
    <row r="248" spans="1:5" ht="13.15" customHeight="1" x14ac:dyDescent="0.25">
      <c r="A248" s="111">
        <v>40637995959</v>
      </c>
      <c r="B248" s="111">
        <v>799595</v>
      </c>
      <c r="C248" s="111" t="s">
        <v>832</v>
      </c>
      <c r="D248" s="111" t="s">
        <v>762</v>
      </c>
      <c r="E248" s="111">
        <v>0</v>
      </c>
    </row>
    <row r="249" spans="1:5" ht="13.15" customHeight="1" x14ac:dyDescent="0.25">
      <c r="A249" s="111">
        <v>81200001075</v>
      </c>
      <c r="B249" s="111">
        <v>197896</v>
      </c>
      <c r="C249" s="111" t="s">
        <v>824</v>
      </c>
      <c r="D249" s="111" t="s">
        <v>762</v>
      </c>
      <c r="E249" s="111">
        <v>0</v>
      </c>
    </row>
    <row r="250" spans="1:5" ht="13.15" customHeight="1" x14ac:dyDescent="0.25">
      <c r="A250" s="111">
        <v>81200001076</v>
      </c>
      <c r="B250" s="111">
        <v>197903</v>
      </c>
      <c r="C250" s="111" t="s">
        <v>721</v>
      </c>
      <c r="D250" s="111" t="s">
        <v>762</v>
      </c>
      <c r="E250" s="111">
        <v>0</v>
      </c>
    </row>
    <row r="251" spans="1:5" ht="13.15" customHeight="1" x14ac:dyDescent="0.25">
      <c r="A251" s="111">
        <v>40637995309</v>
      </c>
      <c r="B251" s="111">
        <v>799530</v>
      </c>
      <c r="C251" s="111" t="s">
        <v>825</v>
      </c>
      <c r="D251" s="111" t="s">
        <v>762</v>
      </c>
      <c r="E251" s="111">
        <v>0</v>
      </c>
    </row>
    <row r="252" spans="1:5" ht="13.15" customHeight="1" x14ac:dyDescent="0.25">
      <c r="A252" s="111">
        <v>40637995659</v>
      </c>
      <c r="B252" s="111">
        <v>799565</v>
      </c>
      <c r="C252" s="111" t="s">
        <v>840</v>
      </c>
      <c r="D252" s="111" t="s">
        <v>762</v>
      </c>
      <c r="E252" s="111">
        <v>0</v>
      </c>
    </row>
    <row r="253" spans="1:5" ht="13.15" customHeight="1" x14ac:dyDescent="0.25">
      <c r="A253" s="111">
        <v>40637995589</v>
      </c>
      <c r="B253" s="111">
        <v>799558</v>
      </c>
      <c r="C253" s="111" t="s">
        <v>836</v>
      </c>
      <c r="D253" s="111" t="s">
        <v>762</v>
      </c>
      <c r="E253" s="111">
        <v>0</v>
      </c>
    </row>
    <row r="254" spans="1:5" ht="13.15" customHeight="1" x14ac:dyDescent="0.25">
      <c r="A254" s="111">
        <v>40637995519</v>
      </c>
      <c r="B254" s="111">
        <v>799551</v>
      </c>
      <c r="C254" s="111" t="s">
        <v>837</v>
      </c>
      <c r="D254" s="111" t="s">
        <v>762</v>
      </c>
      <c r="E254" s="111">
        <v>0</v>
      </c>
    </row>
    <row r="255" spans="1:5" ht="13.15" customHeight="1" x14ac:dyDescent="0.25">
      <c r="A255" s="111">
        <v>81200001099</v>
      </c>
      <c r="B255" s="111">
        <v>198075</v>
      </c>
      <c r="C255" s="111" t="s">
        <v>848</v>
      </c>
      <c r="D255" s="111" t="s">
        <v>762</v>
      </c>
      <c r="E255" s="111">
        <v>0</v>
      </c>
    </row>
    <row r="256" spans="1:5" ht="13.15" customHeight="1" x14ac:dyDescent="0.25">
      <c r="A256" s="111">
        <v>81200001098</v>
      </c>
      <c r="B256" s="111">
        <v>198068</v>
      </c>
      <c r="C256" s="111" t="s">
        <v>850</v>
      </c>
      <c r="D256" s="111" t="s">
        <v>762</v>
      </c>
      <c r="E256" s="111">
        <v>0</v>
      </c>
    </row>
    <row r="257" spans="1:5" ht="13.15" customHeight="1" x14ac:dyDescent="0.25">
      <c r="A257" s="111">
        <v>81200001097</v>
      </c>
      <c r="B257" s="111">
        <v>198061</v>
      </c>
      <c r="C257" s="111" t="s">
        <v>849</v>
      </c>
      <c r="D257" s="111" t="s">
        <v>762</v>
      </c>
      <c r="E257" s="111">
        <v>0</v>
      </c>
    </row>
    <row r="258" spans="1:5" ht="13.15" customHeight="1" x14ac:dyDescent="0.25">
      <c r="A258" s="111">
        <v>81200001088</v>
      </c>
      <c r="B258" s="111">
        <v>197994</v>
      </c>
      <c r="C258" s="111" t="s">
        <v>856</v>
      </c>
      <c r="D258" s="111" t="s">
        <v>762</v>
      </c>
      <c r="E258" s="111">
        <v>0</v>
      </c>
    </row>
    <row r="259" spans="1:5" ht="13.15" customHeight="1" x14ac:dyDescent="0.25">
      <c r="A259" s="111">
        <v>81200001089</v>
      </c>
      <c r="B259" s="111">
        <v>198001</v>
      </c>
      <c r="C259" s="111" t="s">
        <v>851</v>
      </c>
      <c r="D259" s="111" t="s">
        <v>762</v>
      </c>
      <c r="E259" s="111">
        <v>0</v>
      </c>
    </row>
    <row r="260" spans="1:5" ht="13.15" customHeight="1" x14ac:dyDescent="0.25">
      <c r="A260" s="111">
        <v>81200001100</v>
      </c>
      <c r="B260" s="111">
        <v>198082</v>
      </c>
      <c r="C260" s="111" t="s">
        <v>846</v>
      </c>
      <c r="D260" s="111" t="s">
        <v>762</v>
      </c>
      <c r="E260" s="111">
        <v>0</v>
      </c>
    </row>
    <row r="261" spans="1:5" ht="13.15" customHeight="1" x14ac:dyDescent="0.25">
      <c r="A261" s="111">
        <v>81200001361</v>
      </c>
      <c r="B261" s="111">
        <v>770986</v>
      </c>
      <c r="C261" s="111" t="s">
        <v>843</v>
      </c>
      <c r="D261" s="111" t="s">
        <v>762</v>
      </c>
      <c r="E261" s="111">
        <v>0</v>
      </c>
    </row>
    <row r="262" spans="1:5" ht="13.15" customHeight="1" x14ac:dyDescent="0.25">
      <c r="A262" s="111">
        <v>81200001300</v>
      </c>
      <c r="B262" s="111">
        <v>771015</v>
      </c>
      <c r="C262" s="111" t="s">
        <v>845</v>
      </c>
      <c r="D262" s="111" t="s">
        <v>762</v>
      </c>
      <c r="E262" s="111">
        <v>0</v>
      </c>
    </row>
    <row r="263" spans="1:5" ht="13.15" customHeight="1" x14ac:dyDescent="0.25">
      <c r="A263" s="111">
        <v>81200001094</v>
      </c>
      <c r="B263" s="111">
        <v>198036</v>
      </c>
      <c r="C263" s="111" t="s">
        <v>841</v>
      </c>
      <c r="D263" s="111" t="s">
        <v>762</v>
      </c>
      <c r="E263" s="111">
        <v>0</v>
      </c>
    </row>
    <row r="264" spans="1:5" ht="13.15" customHeight="1" x14ac:dyDescent="0.25">
      <c r="A264" s="111">
        <v>81200001093</v>
      </c>
      <c r="B264" s="111">
        <v>198029</v>
      </c>
      <c r="C264" s="111" t="s">
        <v>844</v>
      </c>
      <c r="D264" s="111" t="s">
        <v>762</v>
      </c>
      <c r="E264" s="111">
        <v>0</v>
      </c>
    </row>
    <row r="265" spans="1:5" ht="13.15" customHeight="1" x14ac:dyDescent="0.25">
      <c r="A265" s="111">
        <v>81200001096</v>
      </c>
      <c r="B265" s="111">
        <v>198054</v>
      </c>
      <c r="C265" s="111" t="s">
        <v>770</v>
      </c>
      <c r="D265" s="111" t="s">
        <v>762</v>
      </c>
      <c r="E265" s="111">
        <v>0</v>
      </c>
    </row>
    <row r="266" spans="1:5" ht="13.15" customHeight="1" x14ac:dyDescent="0.25">
      <c r="A266" s="111">
        <v>81200001095</v>
      </c>
      <c r="B266" s="111">
        <v>198047</v>
      </c>
      <c r="C266" s="111" t="s">
        <v>842</v>
      </c>
      <c r="D266" s="111" t="s">
        <v>762</v>
      </c>
      <c r="E266" s="111">
        <v>0</v>
      </c>
    </row>
    <row r="267" spans="1:5" ht="13.15" customHeight="1" x14ac:dyDescent="0.25">
      <c r="A267" s="111">
        <v>81200001105</v>
      </c>
      <c r="B267" s="111">
        <v>206845</v>
      </c>
      <c r="C267" s="111" t="s">
        <v>785</v>
      </c>
      <c r="D267" s="111" t="s">
        <v>762</v>
      </c>
      <c r="E267" s="111">
        <v>0</v>
      </c>
    </row>
    <row r="268" spans="1:5" ht="13.15" customHeight="1" x14ac:dyDescent="0.25">
      <c r="A268" s="111">
        <v>40637665239</v>
      </c>
      <c r="B268" s="111">
        <v>766523</v>
      </c>
      <c r="C268" s="111" t="s">
        <v>788</v>
      </c>
      <c r="D268" s="111" t="s">
        <v>762</v>
      </c>
      <c r="E268" s="111">
        <v>0</v>
      </c>
    </row>
    <row r="269" spans="1:5" ht="13.15" customHeight="1" x14ac:dyDescent="0.25">
      <c r="A269" s="111">
        <v>40637665379</v>
      </c>
      <c r="B269" s="111">
        <v>766537</v>
      </c>
      <c r="C269" s="111" t="s">
        <v>787</v>
      </c>
      <c r="D269" s="111" t="s">
        <v>762</v>
      </c>
      <c r="E269" s="111">
        <v>0</v>
      </c>
    </row>
    <row r="270" spans="1:5" ht="13.15" customHeight="1" x14ac:dyDescent="0.25">
      <c r="A270" s="111">
        <v>81200001078</v>
      </c>
      <c r="B270" s="111">
        <v>197924</v>
      </c>
      <c r="C270" s="111" t="s">
        <v>711</v>
      </c>
      <c r="D270" s="111" t="s">
        <v>762</v>
      </c>
      <c r="E270" s="111">
        <v>0</v>
      </c>
    </row>
    <row r="271" spans="1:5" ht="13.15" customHeight="1" x14ac:dyDescent="0.25">
      <c r="A271" s="111">
        <v>40631979319</v>
      </c>
      <c r="B271" s="111">
        <v>197931</v>
      </c>
      <c r="C271" s="111" t="s">
        <v>730</v>
      </c>
      <c r="D271" s="111" t="s">
        <v>762</v>
      </c>
      <c r="E271" s="111">
        <v>0</v>
      </c>
    </row>
    <row r="272" spans="1:5" ht="13.15" customHeight="1" x14ac:dyDescent="0.25">
      <c r="A272" s="111">
        <v>40637664959</v>
      </c>
      <c r="B272" s="111">
        <v>766495</v>
      </c>
      <c r="C272" s="111" t="s">
        <v>784</v>
      </c>
      <c r="D272" s="111" t="s">
        <v>762</v>
      </c>
      <c r="E272" s="111">
        <v>0</v>
      </c>
    </row>
    <row r="273" spans="1:5" ht="13.15" customHeight="1" x14ac:dyDescent="0.25">
      <c r="A273" s="111">
        <v>81200001101</v>
      </c>
      <c r="B273" s="111">
        <v>198089</v>
      </c>
      <c r="C273" s="111" t="s">
        <v>847</v>
      </c>
      <c r="D273" s="111" t="s">
        <v>762</v>
      </c>
      <c r="E273" s="111">
        <v>0</v>
      </c>
    </row>
    <row r="274" spans="1:5" ht="13.15" customHeight="1" x14ac:dyDescent="0.25">
      <c r="A274" s="111">
        <v>40631979809</v>
      </c>
      <c r="B274" s="111">
        <v>197980</v>
      </c>
      <c r="C274" s="111" t="s">
        <v>854</v>
      </c>
      <c r="D274" s="111" t="s">
        <v>762</v>
      </c>
      <c r="E274" s="111">
        <v>0</v>
      </c>
    </row>
    <row r="275" spans="1:5" ht="13.15" customHeight="1" x14ac:dyDescent="0.25">
      <c r="A275" s="111">
        <v>40631979879</v>
      </c>
      <c r="B275" s="111">
        <v>197987</v>
      </c>
      <c r="C275" s="111" t="s">
        <v>855</v>
      </c>
      <c r="D275" s="111" t="s">
        <v>762</v>
      </c>
      <c r="E275" s="111">
        <v>0</v>
      </c>
    </row>
    <row r="276" spans="1:5" ht="13.15" customHeight="1" x14ac:dyDescent="0.25">
      <c r="A276" s="111">
        <v>81200001103</v>
      </c>
      <c r="B276" s="111">
        <v>198103</v>
      </c>
      <c r="C276" s="111" t="s">
        <v>789</v>
      </c>
      <c r="D276" s="111" t="s">
        <v>762</v>
      </c>
      <c r="E276" s="111">
        <v>0</v>
      </c>
    </row>
    <row r="277" spans="1:5" ht="13.15" customHeight="1" x14ac:dyDescent="0.25">
      <c r="A277" s="111">
        <v>81200001381</v>
      </c>
      <c r="B277" s="111">
        <v>771791</v>
      </c>
      <c r="C277" s="111"/>
      <c r="D277" s="111" t="s">
        <v>762</v>
      </c>
      <c r="E277" s="111">
        <v>0</v>
      </c>
    </row>
    <row r="278" spans="1:5" ht="13.15" customHeight="1" x14ac:dyDescent="0.25">
      <c r="A278" s="111">
        <v>81200001102</v>
      </c>
      <c r="B278" s="111">
        <v>198096</v>
      </c>
      <c r="C278" s="111" t="s">
        <v>820</v>
      </c>
      <c r="D278" s="111" t="s">
        <v>762</v>
      </c>
      <c r="E278" s="111">
        <v>0</v>
      </c>
    </row>
    <row r="279" spans="1:5" ht="13.15" customHeight="1" x14ac:dyDescent="0.25">
      <c r="A279" s="111">
        <v>40637996189</v>
      </c>
      <c r="B279" s="111">
        <v>799618</v>
      </c>
      <c r="C279" s="111"/>
      <c r="D279" s="111" t="s">
        <v>762</v>
      </c>
      <c r="E279" s="111">
        <v>0</v>
      </c>
    </row>
    <row r="280" spans="1:5" ht="13.15" customHeight="1" x14ac:dyDescent="0.25">
      <c r="A280" s="111">
        <v>40637664569</v>
      </c>
      <c r="B280" s="111">
        <v>766456</v>
      </c>
      <c r="C280" s="111" t="s">
        <v>793</v>
      </c>
      <c r="D280" s="111" t="s">
        <v>762</v>
      </c>
      <c r="E280" s="111">
        <v>0</v>
      </c>
    </row>
    <row r="281" spans="1:5" ht="13.15" customHeight="1" x14ac:dyDescent="0.25">
      <c r="A281" s="111">
        <v>81200001062</v>
      </c>
      <c r="B281" s="111">
        <v>197812</v>
      </c>
      <c r="C281" s="111" t="s">
        <v>771</v>
      </c>
      <c r="D281" s="111" t="s">
        <v>762</v>
      </c>
      <c r="E281" s="111">
        <v>0</v>
      </c>
    </row>
    <row r="282" spans="1:5" ht="13.15" customHeight="1" x14ac:dyDescent="0.25">
      <c r="A282" s="111">
        <v>81200001063</v>
      </c>
      <c r="B282" s="111">
        <v>197819</v>
      </c>
      <c r="C282" s="111" t="s">
        <v>747</v>
      </c>
      <c r="D282" s="111" t="s">
        <v>762</v>
      </c>
      <c r="E282" s="111">
        <v>0</v>
      </c>
    </row>
    <row r="283" spans="1:5" ht="13.15" customHeight="1" x14ac:dyDescent="0.25">
      <c r="A283" s="111">
        <v>40637998949</v>
      </c>
      <c r="B283" s="111">
        <v>799894</v>
      </c>
      <c r="C283" s="111"/>
      <c r="D283" s="111" t="s">
        <v>762</v>
      </c>
      <c r="E283" s="111">
        <v>0</v>
      </c>
    </row>
    <row r="284" spans="1:5" ht="13.15" customHeight="1" x14ac:dyDescent="0.25">
      <c r="A284" s="111">
        <v>40637663939</v>
      </c>
      <c r="B284" s="111">
        <v>766393</v>
      </c>
      <c r="C284" s="111" t="s">
        <v>790</v>
      </c>
      <c r="D284" s="111" t="s">
        <v>762</v>
      </c>
      <c r="E284" s="111">
        <v>0</v>
      </c>
    </row>
    <row r="285" spans="1:5" ht="13.15" customHeight="1" x14ac:dyDescent="0.25">
      <c r="A285" s="111">
        <v>40637664499</v>
      </c>
      <c r="B285" s="111">
        <v>766449</v>
      </c>
      <c r="C285" s="111" t="s">
        <v>794</v>
      </c>
      <c r="D285" s="111" t="s">
        <v>762</v>
      </c>
      <c r="E285" s="111">
        <v>0</v>
      </c>
    </row>
    <row r="286" spans="1:5" ht="13.15" customHeight="1" x14ac:dyDescent="0.25">
      <c r="A286" s="111">
        <v>40637998879</v>
      </c>
      <c r="B286" s="111">
        <v>799887</v>
      </c>
      <c r="C286" s="111"/>
      <c r="D286" s="111" t="s">
        <v>762</v>
      </c>
      <c r="E286" s="111">
        <v>0</v>
      </c>
    </row>
    <row r="287" spans="1:5" ht="13.15" customHeight="1" x14ac:dyDescent="0.25">
      <c r="A287" s="111">
        <v>40637998809</v>
      </c>
      <c r="B287" s="111">
        <v>799880</v>
      </c>
      <c r="C287" s="111"/>
      <c r="D287" s="111" t="s">
        <v>762</v>
      </c>
      <c r="E287" s="111">
        <v>0</v>
      </c>
    </row>
    <row r="288" spans="1:5" ht="13.15" customHeight="1" x14ac:dyDescent="0.25">
      <c r="A288" s="111">
        <v>81200001427</v>
      </c>
      <c r="B288" s="111">
        <v>799869</v>
      </c>
      <c r="C288" s="111"/>
      <c r="D288" s="111" t="s">
        <v>762</v>
      </c>
      <c r="E288" s="111">
        <v>0</v>
      </c>
    </row>
    <row r="289" spans="1:5" ht="13.15" customHeight="1" x14ac:dyDescent="0.25">
      <c r="A289" s="111">
        <v>81200001320</v>
      </c>
      <c r="B289" s="111">
        <v>766473</v>
      </c>
      <c r="C289" s="111" t="s">
        <v>786</v>
      </c>
      <c r="D289" s="111" t="s">
        <v>762</v>
      </c>
      <c r="E289" s="111">
        <v>0</v>
      </c>
    </row>
    <row r="290" spans="1:5" ht="13.15" customHeight="1" x14ac:dyDescent="0.25">
      <c r="A290" s="111">
        <v>81200001064</v>
      </c>
      <c r="B290" s="111">
        <v>197826</v>
      </c>
      <c r="C290" s="111" t="s">
        <v>723</v>
      </c>
      <c r="D290" s="111" t="s">
        <v>762</v>
      </c>
      <c r="E290" s="111">
        <v>0</v>
      </c>
    </row>
    <row r="291" spans="1:5" ht="13.15" customHeight="1" x14ac:dyDescent="0.25">
      <c r="A291" s="111">
        <v>40637999029</v>
      </c>
      <c r="B291" s="111">
        <v>799902</v>
      </c>
      <c r="C291" s="111"/>
      <c r="D291" s="111" t="s">
        <v>762</v>
      </c>
      <c r="E291" s="111">
        <v>0</v>
      </c>
    </row>
    <row r="292" spans="1:5" ht="13.15" customHeight="1" x14ac:dyDescent="0.25">
      <c r="A292" s="111">
        <v>40636861339</v>
      </c>
      <c r="B292" s="111">
        <v>686133</v>
      </c>
      <c r="C292" s="111"/>
      <c r="D292" s="111" t="s">
        <v>762</v>
      </c>
      <c r="E292" s="111">
        <v>0</v>
      </c>
    </row>
    <row r="293" spans="1:5" ht="13.15" customHeight="1" x14ac:dyDescent="0.25">
      <c r="A293" s="111">
        <v>40636861269</v>
      </c>
      <c r="B293" s="111">
        <v>686126</v>
      </c>
      <c r="C293" s="111"/>
      <c r="D293" s="111" t="s">
        <v>762</v>
      </c>
      <c r="E293" s="111">
        <v>0</v>
      </c>
    </row>
    <row r="294" spans="1:5" ht="13.15" customHeight="1" x14ac:dyDescent="0.25">
      <c r="A294" s="111">
        <v>40636861109</v>
      </c>
      <c r="B294" s="111">
        <v>686110</v>
      </c>
      <c r="C294" s="111"/>
      <c r="D294" s="111" t="s">
        <v>762</v>
      </c>
      <c r="E294" s="111">
        <v>0</v>
      </c>
    </row>
    <row r="295" spans="1:5" ht="13.15" customHeight="1" x14ac:dyDescent="0.25">
      <c r="A295" s="111">
        <v>40637126689</v>
      </c>
      <c r="B295" s="111">
        <v>712668</v>
      </c>
      <c r="C295" s="111"/>
      <c r="D295" s="111" t="s">
        <v>762</v>
      </c>
      <c r="E295" s="111">
        <v>0</v>
      </c>
    </row>
    <row r="296" spans="1:5" ht="13.15" customHeight="1" x14ac:dyDescent="0.25">
      <c r="A296" s="111">
        <v>40636861489</v>
      </c>
      <c r="B296" s="111">
        <v>686148</v>
      </c>
      <c r="C296" s="111"/>
      <c r="D296" s="111" t="s">
        <v>762</v>
      </c>
      <c r="E296" s="111">
        <v>0</v>
      </c>
    </row>
    <row r="297" spans="1:5" ht="13.15" customHeight="1" x14ac:dyDescent="0.25">
      <c r="A297" s="111">
        <v>40636861409</v>
      </c>
      <c r="B297" s="111">
        <v>686140</v>
      </c>
      <c r="C297" s="111"/>
      <c r="D297" s="111" t="s">
        <v>762</v>
      </c>
      <c r="E297" s="111">
        <v>0</v>
      </c>
    </row>
    <row r="298" spans="1:5" ht="13.15" customHeight="1" x14ac:dyDescent="0.25">
      <c r="A298" s="111">
        <v>40634253069</v>
      </c>
      <c r="B298" s="111">
        <v>425306</v>
      </c>
      <c r="C298" s="111" t="s">
        <v>792</v>
      </c>
      <c r="D298" s="111" t="s">
        <v>762</v>
      </c>
      <c r="E298" s="111">
        <v>0</v>
      </c>
    </row>
    <row r="299" spans="1:5" ht="13.15" customHeight="1" x14ac:dyDescent="0.25">
      <c r="A299" s="111">
        <v>81200001129</v>
      </c>
      <c r="B299" s="111">
        <v>327416</v>
      </c>
      <c r="C299" s="111" t="s">
        <v>1125</v>
      </c>
      <c r="D299" s="111" t="s">
        <v>762</v>
      </c>
      <c r="E299" s="111">
        <v>0</v>
      </c>
    </row>
    <row r="300" spans="1:5" ht="13.15" customHeight="1" x14ac:dyDescent="0.25">
      <c r="A300" s="111">
        <v>40633273889</v>
      </c>
      <c r="B300" s="111">
        <v>327388</v>
      </c>
      <c r="C300" s="111" t="s">
        <v>791</v>
      </c>
      <c r="D300" s="111" t="s">
        <v>762</v>
      </c>
      <c r="E300" s="111">
        <v>0</v>
      </c>
    </row>
    <row r="301" spans="1:5" ht="13.15" customHeight="1" x14ac:dyDescent="0.25">
      <c r="A301" s="111">
        <v>40637663239</v>
      </c>
      <c r="B301" s="111">
        <v>766323</v>
      </c>
      <c r="C301" s="111" t="s">
        <v>777</v>
      </c>
      <c r="D301" s="111" t="s">
        <v>762</v>
      </c>
      <c r="E301" s="111">
        <v>0</v>
      </c>
    </row>
    <row r="302" spans="1:5" ht="13.15" customHeight="1" x14ac:dyDescent="0.25">
      <c r="A302" s="111">
        <v>40637663309</v>
      </c>
      <c r="B302" s="111">
        <v>766330</v>
      </c>
      <c r="C302" s="111" t="s">
        <v>776</v>
      </c>
      <c r="D302" s="111" t="s">
        <v>762</v>
      </c>
      <c r="E302" s="111">
        <v>0</v>
      </c>
    </row>
    <row r="303" spans="1:5" ht="13.15" customHeight="1" x14ac:dyDescent="0.25">
      <c r="A303" s="111">
        <v>40637663449</v>
      </c>
      <c r="B303" s="111">
        <v>766344</v>
      </c>
      <c r="C303" s="111" t="s">
        <v>775</v>
      </c>
      <c r="D303" s="111" t="s">
        <v>762</v>
      </c>
      <c r="E303" s="111">
        <v>0</v>
      </c>
    </row>
    <row r="304" spans="1:5" ht="13.15" customHeight="1" x14ac:dyDescent="0.25">
      <c r="A304" s="111">
        <v>81200001356</v>
      </c>
      <c r="B304" s="111">
        <v>799852</v>
      </c>
      <c r="C304" s="111"/>
      <c r="D304" s="111" t="s">
        <v>762</v>
      </c>
      <c r="E304" s="111">
        <v>0</v>
      </c>
    </row>
    <row r="305" spans="1:5" ht="13.15" customHeight="1" x14ac:dyDescent="0.25">
      <c r="A305" s="111">
        <v>40637996949</v>
      </c>
      <c r="B305" s="111">
        <v>799694</v>
      </c>
      <c r="C305" s="111"/>
      <c r="D305" s="111" t="s">
        <v>762</v>
      </c>
      <c r="E305" s="111">
        <v>0</v>
      </c>
    </row>
    <row r="306" spans="1:5" ht="13.15" customHeight="1" x14ac:dyDescent="0.25">
      <c r="A306" s="111">
        <v>40637996869</v>
      </c>
      <c r="B306" s="111">
        <v>799686</v>
      </c>
      <c r="C306" s="111"/>
      <c r="D306" s="111" t="s">
        <v>762</v>
      </c>
      <c r="E306" s="111">
        <v>0</v>
      </c>
    </row>
    <row r="307" spans="1:5" ht="13.15" customHeight="1" x14ac:dyDescent="0.25">
      <c r="A307" s="111">
        <v>81200001068</v>
      </c>
      <c r="B307" s="111">
        <v>197854</v>
      </c>
      <c r="C307" s="111" t="s">
        <v>764</v>
      </c>
      <c r="D307" s="111" t="s">
        <v>762</v>
      </c>
      <c r="E307" s="111">
        <v>0</v>
      </c>
    </row>
    <row r="308" spans="1:5" ht="13.15" customHeight="1" x14ac:dyDescent="0.25">
      <c r="A308" s="111">
        <v>81200001066</v>
      </c>
      <c r="B308" s="111">
        <v>197840</v>
      </c>
      <c r="C308" s="111" t="s">
        <v>729</v>
      </c>
      <c r="D308" s="111" t="s">
        <v>762</v>
      </c>
      <c r="E308" s="111">
        <v>0</v>
      </c>
    </row>
    <row r="309" spans="1:5" ht="13.15" customHeight="1" x14ac:dyDescent="0.25">
      <c r="A309" s="111">
        <v>81200001067</v>
      </c>
      <c r="B309" s="111">
        <v>197847</v>
      </c>
      <c r="C309" s="111" t="s">
        <v>763</v>
      </c>
      <c r="D309" s="111" t="s">
        <v>762</v>
      </c>
      <c r="E309" s="111">
        <v>0</v>
      </c>
    </row>
    <row r="310" spans="1:5" ht="13.15" customHeight="1" x14ac:dyDescent="0.25">
      <c r="A310" s="111">
        <v>81200001070</v>
      </c>
      <c r="B310" s="111">
        <v>197861</v>
      </c>
      <c r="C310" s="111" t="s">
        <v>748</v>
      </c>
      <c r="D310" s="111" t="s">
        <v>762</v>
      </c>
      <c r="E310" s="111">
        <v>0</v>
      </c>
    </row>
    <row r="311" spans="1:5" ht="13.15" customHeight="1" x14ac:dyDescent="0.25">
      <c r="A311" s="111">
        <v>81200001074</v>
      </c>
      <c r="B311" s="111">
        <v>197889</v>
      </c>
      <c r="C311" s="111" t="s">
        <v>744</v>
      </c>
      <c r="D311" s="111" t="s">
        <v>762</v>
      </c>
      <c r="E311" s="111">
        <v>0</v>
      </c>
    </row>
    <row r="312" spans="1:5" ht="13.15" customHeight="1" x14ac:dyDescent="0.25">
      <c r="A312" s="111">
        <v>40632068529</v>
      </c>
      <c r="B312" s="111">
        <v>206852</v>
      </c>
      <c r="C312" s="111" t="s">
        <v>795</v>
      </c>
      <c r="D312" s="111" t="s">
        <v>762</v>
      </c>
      <c r="E312" s="111">
        <v>0</v>
      </c>
    </row>
    <row r="313" spans="1:5" ht="13.15" customHeight="1" x14ac:dyDescent="0.25">
      <c r="A313" s="111">
        <v>81200001073</v>
      </c>
      <c r="B313" s="111">
        <v>197882</v>
      </c>
      <c r="C313" s="111" t="s">
        <v>834</v>
      </c>
      <c r="D313" s="111" t="s">
        <v>762</v>
      </c>
      <c r="E313" s="111">
        <v>0</v>
      </c>
    </row>
    <row r="314" spans="1:5" ht="13.15" customHeight="1" x14ac:dyDescent="0.25">
      <c r="A314" s="111">
        <v>81200001071</v>
      </c>
      <c r="B314" s="111">
        <v>197868</v>
      </c>
      <c r="C314" s="111" t="s">
        <v>765</v>
      </c>
      <c r="D314" s="111" t="s">
        <v>762</v>
      </c>
      <c r="E314" s="111">
        <v>0</v>
      </c>
    </row>
    <row r="315" spans="1:5" ht="13.15" customHeight="1" x14ac:dyDescent="0.25">
      <c r="A315" s="111">
        <v>81200001072</v>
      </c>
      <c r="B315" s="111">
        <v>197875</v>
      </c>
      <c r="C315" s="111" t="s">
        <v>726</v>
      </c>
      <c r="D315" s="111" t="s">
        <v>762</v>
      </c>
      <c r="E315" s="111">
        <v>0</v>
      </c>
    </row>
    <row r="316" spans="1:5" ht="13.15" customHeight="1" x14ac:dyDescent="0.25">
      <c r="A316" s="111">
        <v>81200001065</v>
      </c>
      <c r="B316" s="111">
        <v>197833</v>
      </c>
      <c r="C316" s="111" t="s">
        <v>766</v>
      </c>
      <c r="D316" s="111" t="s">
        <v>762</v>
      </c>
      <c r="E316" s="111">
        <v>0</v>
      </c>
    </row>
    <row r="317" spans="1:5" ht="13.15" customHeight="1" x14ac:dyDescent="0.25">
      <c r="A317" s="111">
        <v>81200001418</v>
      </c>
      <c r="B317" s="111">
        <v>799799</v>
      </c>
      <c r="C317" s="111"/>
      <c r="D317" s="111" t="s">
        <v>762</v>
      </c>
      <c r="E317" s="111">
        <v>0</v>
      </c>
    </row>
    <row r="318" spans="1:5" ht="13.15" customHeight="1" x14ac:dyDescent="0.25">
      <c r="A318" s="111">
        <v>40637997909</v>
      </c>
      <c r="B318" s="111">
        <v>799790</v>
      </c>
      <c r="C318" s="111"/>
      <c r="D318" s="111" t="s">
        <v>762</v>
      </c>
      <c r="E318" s="111">
        <v>0</v>
      </c>
    </row>
    <row r="319" spans="1:5" ht="13.15" customHeight="1" x14ac:dyDescent="0.25">
      <c r="A319" s="111">
        <v>40637997829</v>
      </c>
      <c r="B319" s="111">
        <v>799782</v>
      </c>
      <c r="C319" s="111"/>
      <c r="D319" s="111" t="s">
        <v>762</v>
      </c>
      <c r="E319" s="111">
        <v>0</v>
      </c>
    </row>
    <row r="320" spans="1:5" ht="13.15" customHeight="1" x14ac:dyDescent="0.25">
      <c r="A320" s="111">
        <v>81200001430</v>
      </c>
      <c r="B320" s="111">
        <v>799824</v>
      </c>
      <c r="C320" s="111"/>
      <c r="D320" s="111" t="s">
        <v>762</v>
      </c>
      <c r="E320" s="111">
        <v>0</v>
      </c>
    </row>
    <row r="321" spans="1:5" ht="13.15" customHeight="1" x14ac:dyDescent="0.25">
      <c r="A321" s="111">
        <v>81200001401</v>
      </c>
      <c r="B321" s="111">
        <v>799817</v>
      </c>
      <c r="C321" s="111"/>
      <c r="D321" s="111" t="s">
        <v>762</v>
      </c>
      <c r="E321" s="111">
        <v>0</v>
      </c>
    </row>
    <row r="322" spans="1:5" ht="13.15" customHeight="1" x14ac:dyDescent="0.25">
      <c r="A322" s="111">
        <v>81200001433</v>
      </c>
      <c r="B322" s="111">
        <v>799810</v>
      </c>
      <c r="C322" s="111"/>
      <c r="D322" s="111" t="s">
        <v>762</v>
      </c>
      <c r="E322" s="111">
        <v>0</v>
      </c>
    </row>
    <row r="323" spans="1:5" ht="13.15" customHeight="1" x14ac:dyDescent="0.25">
      <c r="A323" s="111">
        <v>81200001432</v>
      </c>
      <c r="B323" s="111">
        <v>799758</v>
      </c>
      <c r="C323" s="111"/>
      <c r="D323" s="111" t="s">
        <v>762</v>
      </c>
      <c r="E323" s="111">
        <v>0</v>
      </c>
    </row>
    <row r="324" spans="1:5" ht="13.15" customHeight="1" x14ac:dyDescent="0.25">
      <c r="A324" s="111">
        <v>81200001405</v>
      </c>
      <c r="B324" s="111">
        <v>799751</v>
      </c>
      <c r="C324" s="111"/>
      <c r="D324" s="111" t="s">
        <v>762</v>
      </c>
      <c r="E324" s="111">
        <v>0</v>
      </c>
    </row>
    <row r="325" spans="1:5" ht="13.15" customHeight="1" x14ac:dyDescent="0.25">
      <c r="A325" s="111">
        <v>40637997659</v>
      </c>
      <c r="B325" s="111">
        <v>799765</v>
      </c>
      <c r="C325" s="111"/>
      <c r="D325" s="111" t="s">
        <v>762</v>
      </c>
      <c r="E325" s="111">
        <v>0</v>
      </c>
    </row>
    <row r="326" spans="1:5" ht="13.15" customHeight="1" x14ac:dyDescent="0.25">
      <c r="A326" s="111">
        <v>40637997759</v>
      </c>
      <c r="B326" s="111">
        <v>799775</v>
      </c>
      <c r="C326" s="111"/>
      <c r="D326" s="111" t="s">
        <v>762</v>
      </c>
      <c r="E326" s="111">
        <v>0</v>
      </c>
    </row>
    <row r="327" spans="1:5" ht="13.15" customHeight="1" x14ac:dyDescent="0.25">
      <c r="A327" s="111">
        <v>40630704219</v>
      </c>
      <c r="B327" s="111">
        <v>70421</v>
      </c>
      <c r="C327" s="111" t="s">
        <v>721</v>
      </c>
      <c r="D327" s="111" t="s">
        <v>858</v>
      </c>
      <c r="E327" s="111">
        <v>0</v>
      </c>
    </row>
    <row r="328" spans="1:5" ht="13.15" customHeight="1" x14ac:dyDescent="0.25">
      <c r="A328" s="111">
        <v>40630705899</v>
      </c>
      <c r="B328" s="111">
        <v>70589</v>
      </c>
      <c r="C328" s="111" t="s">
        <v>857</v>
      </c>
      <c r="D328" s="111" t="s">
        <v>858</v>
      </c>
      <c r="E328" s="111">
        <v>0</v>
      </c>
    </row>
    <row r="329" spans="1:5" ht="13.15" customHeight="1" x14ac:dyDescent="0.25">
      <c r="A329" s="111">
        <v>40634594679</v>
      </c>
      <c r="B329" s="111">
        <v>459467</v>
      </c>
      <c r="C329" s="111"/>
      <c r="D329" s="111" t="s">
        <v>858</v>
      </c>
      <c r="E329" s="111">
        <v>0</v>
      </c>
    </row>
    <row r="330" spans="1:5" ht="13.15" customHeight="1" x14ac:dyDescent="0.25">
      <c r="A330" s="111">
        <v>40630693919</v>
      </c>
      <c r="B330" s="111">
        <v>69391</v>
      </c>
      <c r="C330" s="111" t="s">
        <v>722</v>
      </c>
      <c r="D330" s="111" t="s">
        <v>1783</v>
      </c>
      <c r="E330" s="111">
        <v>0</v>
      </c>
    </row>
    <row r="331" spans="1:5" ht="13.15" customHeight="1" x14ac:dyDescent="0.25">
      <c r="A331" s="111">
        <v>81200001251</v>
      </c>
      <c r="B331" s="111">
        <v>615992</v>
      </c>
      <c r="C331" s="111" t="s">
        <v>859</v>
      </c>
      <c r="D331" s="111" t="s">
        <v>233</v>
      </c>
      <c r="E331" s="111">
        <v>0</v>
      </c>
    </row>
    <row r="332" spans="1:5" ht="13.15" customHeight="1" x14ac:dyDescent="0.25">
      <c r="A332" s="111">
        <v>40637663799</v>
      </c>
      <c r="B332" s="111">
        <v>766379</v>
      </c>
      <c r="C332" s="111" t="s">
        <v>860</v>
      </c>
      <c r="D332" s="111" t="s">
        <v>234</v>
      </c>
      <c r="E332" s="111">
        <v>0</v>
      </c>
    </row>
    <row r="333" spans="1:5" ht="13.15" customHeight="1" x14ac:dyDescent="0.25">
      <c r="A333" s="111">
        <v>40637023599</v>
      </c>
      <c r="B333" s="111">
        <v>702359</v>
      </c>
      <c r="C333" s="111" t="s">
        <v>861</v>
      </c>
      <c r="D333" s="111" t="s">
        <v>235</v>
      </c>
      <c r="E333" s="111">
        <v>0</v>
      </c>
    </row>
    <row r="334" spans="1:5" ht="13.15" customHeight="1" x14ac:dyDescent="0.25">
      <c r="A334" s="111">
        <v>81200001476</v>
      </c>
      <c r="B334" s="111">
        <v>702414</v>
      </c>
      <c r="C334" s="111" t="s">
        <v>862</v>
      </c>
      <c r="D334" s="111" t="s">
        <v>26</v>
      </c>
      <c r="E334" s="111">
        <v>35</v>
      </c>
    </row>
    <row r="335" spans="1:5" ht="13.15" customHeight="1" x14ac:dyDescent="0.25">
      <c r="A335" s="111">
        <v>40630696399</v>
      </c>
      <c r="B335" s="111">
        <v>69639</v>
      </c>
      <c r="C335" s="111" t="s">
        <v>844</v>
      </c>
      <c r="D335" s="111" t="s">
        <v>863</v>
      </c>
      <c r="E335" s="111">
        <v>0</v>
      </c>
    </row>
    <row r="336" spans="1:5" ht="13.15" customHeight="1" x14ac:dyDescent="0.25">
      <c r="A336" s="111">
        <v>40630696039</v>
      </c>
      <c r="B336" s="111">
        <v>69603</v>
      </c>
      <c r="C336" s="111" t="s">
        <v>856</v>
      </c>
      <c r="D336" s="111" t="s">
        <v>225</v>
      </c>
      <c r="E336" s="111">
        <v>60</v>
      </c>
    </row>
    <row r="337" spans="1:5" ht="13.15" customHeight="1" x14ac:dyDescent="0.25">
      <c r="A337" s="111">
        <v>40630696109</v>
      </c>
      <c r="B337" s="111">
        <v>69610</v>
      </c>
      <c r="C337" s="111" t="s">
        <v>864</v>
      </c>
      <c r="D337" s="111" t="s">
        <v>226</v>
      </c>
      <c r="E337" s="111">
        <v>60</v>
      </c>
    </row>
    <row r="338" spans="1:5" ht="13.15" customHeight="1" x14ac:dyDescent="0.25">
      <c r="A338" s="111">
        <v>40630696569</v>
      </c>
      <c r="B338" s="111">
        <v>69656</v>
      </c>
      <c r="C338" s="111" t="s">
        <v>842</v>
      </c>
      <c r="D338" s="111" t="s">
        <v>227</v>
      </c>
      <c r="E338" s="111">
        <v>70</v>
      </c>
    </row>
    <row r="339" spans="1:5" ht="13.15" customHeight="1" x14ac:dyDescent="0.25">
      <c r="A339" s="111">
        <v>40634758799</v>
      </c>
      <c r="B339" s="111">
        <v>475879</v>
      </c>
      <c r="C339" s="111" t="s">
        <v>865</v>
      </c>
      <c r="D339" s="111" t="s">
        <v>337</v>
      </c>
      <c r="E339" s="111">
        <v>60</v>
      </c>
    </row>
    <row r="340" spans="1:5" ht="13.15" customHeight="1" x14ac:dyDescent="0.25">
      <c r="A340" s="111">
        <v>40634758869</v>
      </c>
      <c r="B340" s="111">
        <v>475886</v>
      </c>
      <c r="C340" s="111" t="s">
        <v>866</v>
      </c>
      <c r="D340" s="111" t="s">
        <v>338</v>
      </c>
      <c r="E340" s="111">
        <v>60</v>
      </c>
    </row>
    <row r="341" spans="1:5" ht="13.15" customHeight="1" x14ac:dyDescent="0.25">
      <c r="A341" s="111">
        <v>40637997019</v>
      </c>
      <c r="B341" s="111">
        <v>799701</v>
      </c>
      <c r="C341" s="111" t="s">
        <v>867</v>
      </c>
      <c r="D341" s="111" t="s">
        <v>236</v>
      </c>
      <c r="E341" s="111">
        <v>0</v>
      </c>
    </row>
    <row r="342" spans="1:5" ht="13.15" customHeight="1" x14ac:dyDescent="0.25">
      <c r="A342" s="111">
        <v>40637995239</v>
      </c>
      <c r="B342" s="111">
        <v>799523</v>
      </c>
      <c r="C342" s="111" t="s">
        <v>868</v>
      </c>
      <c r="D342" s="111" t="s">
        <v>869</v>
      </c>
      <c r="E342" s="111">
        <v>0</v>
      </c>
    </row>
    <row r="343" spans="1:5" ht="13.15" customHeight="1" x14ac:dyDescent="0.25">
      <c r="A343" s="111">
        <v>81200001508</v>
      </c>
      <c r="B343" s="111">
        <v>738958</v>
      </c>
      <c r="C343" s="111" t="s">
        <v>870</v>
      </c>
      <c r="D343" s="111" t="s">
        <v>58</v>
      </c>
      <c r="E343" s="111">
        <v>100</v>
      </c>
    </row>
    <row r="344" spans="1:5" ht="13.15" customHeight="1" x14ac:dyDescent="0.25">
      <c r="A344" s="111">
        <v>85340800156</v>
      </c>
      <c r="B344" s="111">
        <v>83884</v>
      </c>
      <c r="C344" s="111" t="s">
        <v>848</v>
      </c>
      <c r="D344" s="111" t="s">
        <v>871</v>
      </c>
      <c r="E344" s="111">
        <v>0</v>
      </c>
    </row>
    <row r="345" spans="1:5" ht="13.15" customHeight="1" x14ac:dyDescent="0.25">
      <c r="A345" s="111">
        <v>85340800159</v>
      </c>
      <c r="B345" s="111">
        <v>83916</v>
      </c>
      <c r="C345" s="111" t="s">
        <v>820</v>
      </c>
      <c r="D345" s="111" t="s">
        <v>872</v>
      </c>
      <c r="E345" s="111">
        <v>0</v>
      </c>
    </row>
    <row r="346" spans="1:5" ht="13.15" customHeight="1" x14ac:dyDescent="0.25">
      <c r="A346" s="111">
        <v>85340800157</v>
      </c>
      <c r="B346" s="111">
        <v>83891</v>
      </c>
      <c r="C346" s="111" t="s">
        <v>846</v>
      </c>
      <c r="D346" s="111" t="s">
        <v>873</v>
      </c>
      <c r="E346" s="111">
        <v>0</v>
      </c>
    </row>
    <row r="347" spans="1:5" ht="13.15" customHeight="1" x14ac:dyDescent="0.25">
      <c r="A347" s="111">
        <v>85340800155</v>
      </c>
      <c r="B347" s="111">
        <v>83864</v>
      </c>
      <c r="C347" s="111" t="s">
        <v>850</v>
      </c>
      <c r="D347" s="111" t="s">
        <v>874</v>
      </c>
      <c r="E347" s="111">
        <v>0</v>
      </c>
    </row>
    <row r="348" spans="1:5" ht="13.15" customHeight="1" x14ac:dyDescent="0.25">
      <c r="A348" s="111">
        <v>85340800160</v>
      </c>
      <c r="B348" s="111">
        <v>83932</v>
      </c>
      <c r="C348" s="111" t="s">
        <v>789</v>
      </c>
      <c r="D348" s="111" t="s">
        <v>875</v>
      </c>
      <c r="E348" s="111">
        <v>0</v>
      </c>
    </row>
    <row r="349" spans="1:5" ht="13.15" customHeight="1" x14ac:dyDescent="0.25">
      <c r="A349" s="111">
        <v>85340800158</v>
      </c>
      <c r="B349" s="111">
        <v>83900</v>
      </c>
      <c r="C349" s="111" t="s">
        <v>847</v>
      </c>
      <c r="D349" s="111" t="s">
        <v>876</v>
      </c>
      <c r="E349" s="111">
        <v>0</v>
      </c>
    </row>
    <row r="350" spans="1:5" ht="13.15" customHeight="1" x14ac:dyDescent="0.25">
      <c r="A350" s="111">
        <v>85340800154</v>
      </c>
      <c r="B350" s="111">
        <v>83857</v>
      </c>
      <c r="C350" s="111" t="s">
        <v>849</v>
      </c>
      <c r="D350" s="111" t="s">
        <v>877</v>
      </c>
      <c r="E350" s="111">
        <v>0</v>
      </c>
    </row>
    <row r="351" spans="1:5" ht="13.15" customHeight="1" x14ac:dyDescent="0.25">
      <c r="A351" s="111">
        <v>853408001175</v>
      </c>
      <c r="B351" s="111">
        <v>69398</v>
      </c>
      <c r="C351" s="111" t="s">
        <v>771</v>
      </c>
      <c r="D351" s="111" t="s">
        <v>878</v>
      </c>
      <c r="E351" s="111">
        <v>30</v>
      </c>
    </row>
    <row r="352" spans="1:5" ht="13.15" customHeight="1" x14ac:dyDescent="0.25">
      <c r="A352" s="111">
        <v>85340800103</v>
      </c>
      <c r="B352" s="111">
        <v>974613</v>
      </c>
      <c r="C352" s="111" t="s">
        <v>879</v>
      </c>
      <c r="D352" s="111" t="s">
        <v>880</v>
      </c>
      <c r="E352" s="111">
        <v>0</v>
      </c>
    </row>
    <row r="353" spans="1:5" ht="13.15" customHeight="1" x14ac:dyDescent="0.25">
      <c r="A353" s="111">
        <v>85340800102</v>
      </c>
      <c r="B353" s="111">
        <v>916783</v>
      </c>
      <c r="C353" s="111" t="s">
        <v>881</v>
      </c>
      <c r="D353" s="111" t="s">
        <v>882</v>
      </c>
      <c r="E353" s="111">
        <v>0</v>
      </c>
    </row>
    <row r="354" spans="1:5" ht="13.15" customHeight="1" x14ac:dyDescent="0.25">
      <c r="A354" s="111">
        <v>40637070679</v>
      </c>
      <c r="B354" s="111">
        <v>707067</v>
      </c>
      <c r="C354" s="111" t="s">
        <v>883</v>
      </c>
      <c r="D354" s="111" t="s">
        <v>884</v>
      </c>
      <c r="E354" s="111">
        <v>0</v>
      </c>
    </row>
    <row r="355" spans="1:5" ht="13.15" customHeight="1" x14ac:dyDescent="0.25">
      <c r="A355" s="111">
        <v>40630695179</v>
      </c>
      <c r="B355" s="111">
        <v>69517</v>
      </c>
      <c r="C355" s="111" t="s">
        <v>885</v>
      </c>
      <c r="D355" s="111" t="s">
        <v>886</v>
      </c>
      <c r="E355" s="111">
        <v>0</v>
      </c>
    </row>
    <row r="356" spans="1:5" ht="13.15" customHeight="1" x14ac:dyDescent="0.25">
      <c r="A356" s="111">
        <v>40630702689</v>
      </c>
      <c r="B356" s="111">
        <v>70268</v>
      </c>
      <c r="C356" s="111" t="s">
        <v>887</v>
      </c>
      <c r="D356" s="111" t="s">
        <v>888</v>
      </c>
      <c r="E356" s="111">
        <v>0</v>
      </c>
    </row>
    <row r="357" spans="1:5" ht="13.15" customHeight="1" x14ac:dyDescent="0.25">
      <c r="A357" s="111">
        <v>853408001632</v>
      </c>
      <c r="B357" s="111">
        <v>116774</v>
      </c>
      <c r="C357" s="111" t="s">
        <v>889</v>
      </c>
      <c r="D357" s="111" t="s">
        <v>890</v>
      </c>
      <c r="E357" s="111">
        <v>0</v>
      </c>
    </row>
    <row r="358" spans="1:5" ht="13.15" customHeight="1" x14ac:dyDescent="0.25">
      <c r="A358" s="111">
        <v>40631168049</v>
      </c>
      <c r="B358" s="111">
        <v>116804</v>
      </c>
      <c r="C358" s="111" t="s">
        <v>891</v>
      </c>
      <c r="D358" s="111" t="s">
        <v>892</v>
      </c>
      <c r="E358" s="111">
        <v>0</v>
      </c>
    </row>
    <row r="359" spans="1:5" ht="13.15" customHeight="1" x14ac:dyDescent="0.25">
      <c r="A359" s="111">
        <v>40631167909</v>
      </c>
      <c r="B359" s="111">
        <v>116790</v>
      </c>
      <c r="C359" s="111" t="s">
        <v>893</v>
      </c>
      <c r="D359" s="111" t="s">
        <v>894</v>
      </c>
      <c r="E359" s="111">
        <v>0</v>
      </c>
    </row>
    <row r="360" spans="1:5" ht="13.15" customHeight="1" x14ac:dyDescent="0.25">
      <c r="A360" s="111">
        <v>40631167599</v>
      </c>
      <c r="B360" s="111">
        <v>116759</v>
      </c>
      <c r="C360" s="111" t="s">
        <v>895</v>
      </c>
      <c r="D360" s="111" t="s">
        <v>896</v>
      </c>
      <c r="E360" s="111">
        <v>0</v>
      </c>
    </row>
    <row r="361" spans="1:5" ht="13.15" customHeight="1" x14ac:dyDescent="0.25">
      <c r="A361" s="111">
        <v>40631167669</v>
      </c>
      <c r="B361" s="111">
        <v>116766</v>
      </c>
      <c r="C361" s="111" t="s">
        <v>897</v>
      </c>
      <c r="D361" s="111" t="s">
        <v>898</v>
      </c>
      <c r="E361" s="111">
        <v>0</v>
      </c>
    </row>
    <row r="362" spans="1:5" ht="13.15" customHeight="1" x14ac:dyDescent="0.25">
      <c r="A362" s="111">
        <v>40631168119</v>
      </c>
      <c r="B362" s="111">
        <v>116811</v>
      </c>
      <c r="C362" s="111" t="s">
        <v>899</v>
      </c>
      <c r="D362" s="111" t="s">
        <v>900</v>
      </c>
      <c r="E362" s="111">
        <v>0</v>
      </c>
    </row>
    <row r="363" spans="1:5" ht="13.15" customHeight="1" x14ac:dyDescent="0.25">
      <c r="A363" s="111">
        <v>40631167979</v>
      </c>
      <c r="B363" s="111">
        <v>116797</v>
      </c>
      <c r="C363" s="111" t="s">
        <v>901</v>
      </c>
      <c r="D363" s="111" t="s">
        <v>902</v>
      </c>
      <c r="E363" s="111">
        <v>0</v>
      </c>
    </row>
    <row r="364" spans="1:5" ht="13.15" customHeight="1" x14ac:dyDescent="0.25">
      <c r="A364" s="111">
        <v>81200001268</v>
      </c>
      <c r="B364" s="111">
        <v>656199</v>
      </c>
      <c r="C364" s="111" t="s">
        <v>903</v>
      </c>
      <c r="D364" s="111" t="s">
        <v>904</v>
      </c>
      <c r="E364" s="111">
        <v>0</v>
      </c>
    </row>
    <row r="365" spans="1:5" ht="13.15" customHeight="1" x14ac:dyDescent="0.25">
      <c r="A365" s="111">
        <v>81200001080</v>
      </c>
      <c r="B365" s="111">
        <v>197938</v>
      </c>
      <c r="C365" s="111" t="s">
        <v>905</v>
      </c>
      <c r="D365" s="111" t="s">
        <v>906</v>
      </c>
      <c r="E365" s="111">
        <v>0</v>
      </c>
    </row>
    <row r="366" spans="1:5" ht="13.15" customHeight="1" x14ac:dyDescent="0.25">
      <c r="A366" s="111">
        <v>81200001049</v>
      </c>
      <c r="B366" s="111">
        <v>197721</v>
      </c>
      <c r="C366" s="111" t="s">
        <v>907</v>
      </c>
      <c r="D366" s="111" t="s">
        <v>908</v>
      </c>
      <c r="E366" s="111">
        <v>0</v>
      </c>
    </row>
    <row r="367" spans="1:5" ht="13.15" customHeight="1" x14ac:dyDescent="0.25">
      <c r="A367" s="111">
        <v>81200001081</v>
      </c>
      <c r="B367" s="111">
        <v>197945</v>
      </c>
      <c r="C367" s="111" t="s">
        <v>909</v>
      </c>
      <c r="D367" s="111" t="s">
        <v>910</v>
      </c>
      <c r="E367" s="111">
        <v>0</v>
      </c>
    </row>
    <row r="368" spans="1:5" ht="13.15" customHeight="1" x14ac:dyDescent="0.25">
      <c r="A368" s="111">
        <v>81200001054</v>
      </c>
      <c r="B368" s="111">
        <v>197756</v>
      </c>
      <c r="C368" s="111" t="s">
        <v>731</v>
      </c>
      <c r="D368" s="111" t="s">
        <v>911</v>
      </c>
      <c r="E368" s="111">
        <v>0</v>
      </c>
    </row>
    <row r="369" spans="1:5" ht="13.15" customHeight="1" x14ac:dyDescent="0.25">
      <c r="A369" s="111">
        <v>40630705149</v>
      </c>
      <c r="B369" s="111">
        <v>70514</v>
      </c>
      <c r="C369" s="111" t="s">
        <v>855</v>
      </c>
      <c r="D369" s="111" t="s">
        <v>912</v>
      </c>
      <c r="E369" s="111">
        <v>0</v>
      </c>
    </row>
    <row r="370" spans="1:5" ht="13.15" customHeight="1" x14ac:dyDescent="0.25">
      <c r="A370" s="111">
        <v>40630702759</v>
      </c>
      <c r="B370" s="111">
        <v>70275</v>
      </c>
      <c r="C370" s="111" t="s">
        <v>913</v>
      </c>
      <c r="D370" s="111" t="s">
        <v>914</v>
      </c>
      <c r="E370" s="111">
        <v>0</v>
      </c>
    </row>
    <row r="371" spans="1:5" ht="13.15" customHeight="1" x14ac:dyDescent="0.25">
      <c r="A371" s="111">
        <v>81200001090</v>
      </c>
      <c r="B371" s="111">
        <v>198008</v>
      </c>
      <c r="C371" s="111" t="s">
        <v>915</v>
      </c>
      <c r="D371" s="111" t="s">
        <v>916</v>
      </c>
      <c r="E371" s="111">
        <v>0</v>
      </c>
    </row>
    <row r="372" spans="1:5" ht="13.15" customHeight="1" x14ac:dyDescent="0.25">
      <c r="A372" s="111">
        <v>81200001059</v>
      </c>
      <c r="B372" s="111">
        <v>197791</v>
      </c>
      <c r="C372" s="111" t="s">
        <v>743</v>
      </c>
      <c r="D372" s="111" t="s">
        <v>917</v>
      </c>
      <c r="E372" s="111">
        <v>0</v>
      </c>
    </row>
    <row r="373" spans="1:5" ht="13.15" customHeight="1" x14ac:dyDescent="0.25">
      <c r="A373" s="111">
        <v>81200001050</v>
      </c>
      <c r="B373" s="111">
        <v>197728</v>
      </c>
      <c r="C373" s="111" t="s">
        <v>918</v>
      </c>
      <c r="D373" s="111" t="s">
        <v>919</v>
      </c>
      <c r="E373" s="111">
        <v>0</v>
      </c>
    </row>
    <row r="374" spans="1:5" ht="13.15" customHeight="1" x14ac:dyDescent="0.25">
      <c r="A374" s="111">
        <v>81200001085</v>
      </c>
      <c r="B374" s="111">
        <v>197973</v>
      </c>
      <c r="C374" s="111" t="s">
        <v>920</v>
      </c>
      <c r="D374" s="111" t="s">
        <v>921</v>
      </c>
      <c r="E374" s="111">
        <v>0</v>
      </c>
    </row>
    <row r="375" spans="1:5" ht="13.15" customHeight="1" x14ac:dyDescent="0.25">
      <c r="A375" s="111">
        <v>81200001091</v>
      </c>
      <c r="B375" s="111">
        <v>198015</v>
      </c>
      <c r="C375" s="111" t="s">
        <v>922</v>
      </c>
      <c r="D375" s="111" t="s">
        <v>923</v>
      </c>
      <c r="E375" s="111">
        <v>0</v>
      </c>
    </row>
    <row r="376" spans="1:5" ht="13.15" customHeight="1" x14ac:dyDescent="0.25">
      <c r="A376" s="111">
        <v>81200001060</v>
      </c>
      <c r="B376" s="111">
        <v>197798</v>
      </c>
      <c r="C376" s="111" t="s">
        <v>727</v>
      </c>
      <c r="D376" s="111" t="s">
        <v>924</v>
      </c>
      <c r="E376" s="111">
        <v>0</v>
      </c>
    </row>
    <row r="377" spans="1:5" ht="13.15" customHeight="1" x14ac:dyDescent="0.25">
      <c r="A377" s="111">
        <v>81200001092</v>
      </c>
      <c r="B377" s="111">
        <v>198022</v>
      </c>
      <c r="C377" s="111" t="s">
        <v>925</v>
      </c>
      <c r="D377" s="111" t="s">
        <v>926</v>
      </c>
      <c r="E377" s="111">
        <v>0</v>
      </c>
    </row>
    <row r="378" spans="1:5" ht="13.15" customHeight="1" x14ac:dyDescent="0.25">
      <c r="A378" s="111">
        <v>81200001061</v>
      </c>
      <c r="B378" s="111">
        <v>197805</v>
      </c>
      <c r="C378" s="111" t="s">
        <v>722</v>
      </c>
      <c r="D378" s="111" t="s">
        <v>927</v>
      </c>
      <c r="E378" s="111">
        <v>0</v>
      </c>
    </row>
    <row r="379" spans="1:5" ht="13.15" customHeight="1" x14ac:dyDescent="0.25">
      <c r="A379" s="111">
        <v>40630705079</v>
      </c>
      <c r="B379" s="111">
        <v>70507</v>
      </c>
      <c r="C379" s="111" t="s">
        <v>854</v>
      </c>
      <c r="D379" s="111" t="s">
        <v>928</v>
      </c>
      <c r="E379" s="111">
        <v>0</v>
      </c>
    </row>
    <row r="380" spans="1:5" ht="13.15" customHeight="1" x14ac:dyDescent="0.25">
      <c r="A380" s="111">
        <v>81200001083</v>
      </c>
      <c r="B380" s="111">
        <v>197959</v>
      </c>
      <c r="C380" s="111" t="s">
        <v>929</v>
      </c>
      <c r="D380" s="111" t="s">
        <v>930</v>
      </c>
      <c r="E380" s="111">
        <v>0</v>
      </c>
    </row>
    <row r="381" spans="1:5" ht="13.15" customHeight="1" x14ac:dyDescent="0.25">
      <c r="A381" s="111">
        <v>40631979529</v>
      </c>
      <c r="B381" s="111">
        <v>197952</v>
      </c>
      <c r="C381" s="111" t="s">
        <v>931</v>
      </c>
      <c r="D381" s="111" t="s">
        <v>932</v>
      </c>
      <c r="E381" s="111">
        <v>0</v>
      </c>
    </row>
    <row r="382" spans="1:5" ht="13.15" customHeight="1" x14ac:dyDescent="0.25">
      <c r="A382" s="111">
        <v>81200001051</v>
      </c>
      <c r="B382" s="111">
        <v>197735</v>
      </c>
      <c r="C382" s="111" t="s">
        <v>933</v>
      </c>
      <c r="D382" s="111" t="s">
        <v>934</v>
      </c>
      <c r="E382" s="111">
        <v>0</v>
      </c>
    </row>
    <row r="383" spans="1:5" ht="13.15" customHeight="1" x14ac:dyDescent="0.25">
      <c r="A383" s="111">
        <v>81200001084</v>
      </c>
      <c r="B383" s="111">
        <v>197966</v>
      </c>
      <c r="C383" s="111" t="s">
        <v>935</v>
      </c>
      <c r="D383" s="111" t="s">
        <v>936</v>
      </c>
      <c r="E383" s="111">
        <v>0</v>
      </c>
    </row>
    <row r="384" spans="1:5" ht="13.15" customHeight="1" x14ac:dyDescent="0.25">
      <c r="A384" s="111">
        <v>81200001053</v>
      </c>
      <c r="B384" s="111">
        <v>197749</v>
      </c>
      <c r="C384" s="111" t="s">
        <v>742</v>
      </c>
      <c r="D384" s="111" t="s">
        <v>937</v>
      </c>
      <c r="E384" s="111">
        <v>0</v>
      </c>
    </row>
    <row r="385" spans="1:5" ht="13.15" customHeight="1" x14ac:dyDescent="0.25">
      <c r="A385" s="111">
        <v>40630696479</v>
      </c>
      <c r="B385" s="111">
        <v>69647</v>
      </c>
      <c r="C385" s="111" t="s">
        <v>938</v>
      </c>
      <c r="D385" s="111" t="s">
        <v>939</v>
      </c>
      <c r="E385" s="111">
        <v>0</v>
      </c>
    </row>
    <row r="386" spans="1:5" ht="13.15" customHeight="1" x14ac:dyDescent="0.25">
      <c r="A386" s="111">
        <v>40630696179</v>
      </c>
      <c r="B386" s="111">
        <v>69617</v>
      </c>
      <c r="C386" s="111" t="s">
        <v>885</v>
      </c>
      <c r="D386" s="111" t="s">
        <v>940</v>
      </c>
      <c r="E386" s="111">
        <v>0</v>
      </c>
    </row>
    <row r="387" spans="1:5" ht="13.15" customHeight="1" x14ac:dyDescent="0.25">
      <c r="A387" s="111">
        <v>40630695759</v>
      </c>
      <c r="B387" s="111">
        <v>69575</v>
      </c>
      <c r="C387" s="111" t="s">
        <v>941</v>
      </c>
      <c r="D387" s="111" t="s">
        <v>942</v>
      </c>
      <c r="E387" s="111">
        <v>0</v>
      </c>
    </row>
    <row r="388" spans="1:5" ht="13.15" customHeight="1" x14ac:dyDescent="0.25">
      <c r="A388" s="111">
        <v>81200001107</v>
      </c>
      <c r="B388" s="111">
        <v>206859</v>
      </c>
      <c r="C388" s="111" t="s">
        <v>943</v>
      </c>
      <c r="D388" s="111" t="s">
        <v>944</v>
      </c>
      <c r="E388" s="111">
        <v>0</v>
      </c>
    </row>
    <row r="389" spans="1:5" ht="13.15" customHeight="1" x14ac:dyDescent="0.25">
      <c r="A389" s="111">
        <v>81200001109</v>
      </c>
      <c r="B389" s="111">
        <v>206873</v>
      </c>
      <c r="C389" s="111" t="s">
        <v>945</v>
      </c>
      <c r="D389" s="111" t="s">
        <v>946</v>
      </c>
      <c r="E389" s="111">
        <v>0</v>
      </c>
    </row>
    <row r="390" spans="1:5" ht="13.15" customHeight="1" x14ac:dyDescent="0.25">
      <c r="A390" s="111">
        <v>81200001186</v>
      </c>
      <c r="B390" s="111">
        <v>461559</v>
      </c>
      <c r="C390" s="111" t="s">
        <v>947</v>
      </c>
      <c r="D390" s="111" t="s">
        <v>948</v>
      </c>
      <c r="E390" s="111">
        <v>0</v>
      </c>
    </row>
    <row r="391" spans="1:5" ht="13.15" customHeight="1" x14ac:dyDescent="0.25">
      <c r="A391" s="111">
        <v>81200001111</v>
      </c>
      <c r="B391" s="111">
        <v>206888</v>
      </c>
      <c r="C391" s="111" t="s">
        <v>949</v>
      </c>
      <c r="D391" s="111" t="s">
        <v>950</v>
      </c>
      <c r="E391" s="111">
        <v>0</v>
      </c>
    </row>
    <row r="392" spans="1:5" ht="13.15" customHeight="1" x14ac:dyDescent="0.25">
      <c r="A392" s="111">
        <v>81200001112</v>
      </c>
      <c r="B392" s="111">
        <v>206895</v>
      </c>
      <c r="C392" s="111" t="s">
        <v>951</v>
      </c>
      <c r="D392" s="111" t="s">
        <v>952</v>
      </c>
      <c r="E392" s="111">
        <v>0</v>
      </c>
    </row>
    <row r="393" spans="1:5" ht="13.15" customHeight="1" x14ac:dyDescent="0.25">
      <c r="A393" s="111">
        <v>81200001113</v>
      </c>
      <c r="B393" s="111">
        <v>206902</v>
      </c>
      <c r="C393" s="111" t="s">
        <v>953</v>
      </c>
      <c r="D393" s="111" t="s">
        <v>954</v>
      </c>
      <c r="E393" s="111">
        <v>0</v>
      </c>
    </row>
    <row r="394" spans="1:5" ht="13.15" customHeight="1" x14ac:dyDescent="0.25">
      <c r="A394" s="111">
        <v>81200001108</v>
      </c>
      <c r="B394" s="111">
        <v>206866</v>
      </c>
      <c r="C394" s="111" t="s">
        <v>955</v>
      </c>
      <c r="D394" s="111" t="s">
        <v>956</v>
      </c>
      <c r="E394" s="111">
        <v>0</v>
      </c>
    </row>
    <row r="395" spans="1:5" ht="13.15" customHeight="1" x14ac:dyDescent="0.25">
      <c r="A395" s="111">
        <v>81200001110</v>
      </c>
      <c r="B395" s="111">
        <v>206880</v>
      </c>
      <c r="C395" s="111" t="s">
        <v>957</v>
      </c>
      <c r="D395" s="111" t="s">
        <v>958</v>
      </c>
      <c r="E395" s="111">
        <v>0</v>
      </c>
    </row>
    <row r="396" spans="1:5" ht="13.15" customHeight="1" x14ac:dyDescent="0.25">
      <c r="A396" s="111">
        <v>40631295079</v>
      </c>
      <c r="B396" s="111">
        <v>129507</v>
      </c>
      <c r="C396" s="111" t="s">
        <v>711</v>
      </c>
      <c r="D396" s="111" t="s">
        <v>205</v>
      </c>
      <c r="E396" s="111">
        <v>25</v>
      </c>
    </row>
    <row r="397" spans="1:5" ht="13.15" customHeight="1" x14ac:dyDescent="0.25">
      <c r="A397" s="111">
        <v>40631295149</v>
      </c>
      <c r="B397" s="111">
        <v>129514</v>
      </c>
      <c r="C397" s="111" t="s">
        <v>711</v>
      </c>
      <c r="D397" s="111" t="s">
        <v>206</v>
      </c>
      <c r="E397" s="111">
        <v>15</v>
      </c>
    </row>
    <row r="398" spans="1:5" ht="13.15" customHeight="1" x14ac:dyDescent="0.25">
      <c r="A398" s="111">
        <v>40630703519</v>
      </c>
      <c r="B398" s="111">
        <v>70351</v>
      </c>
      <c r="C398" s="111" t="s">
        <v>729</v>
      </c>
      <c r="D398" s="111" t="s">
        <v>959</v>
      </c>
      <c r="E398" s="111">
        <v>13</v>
      </c>
    </row>
    <row r="399" spans="1:5" ht="13.15" customHeight="1" x14ac:dyDescent="0.25">
      <c r="A399" s="111">
        <v>40630703729</v>
      </c>
      <c r="B399" s="111">
        <v>70372</v>
      </c>
      <c r="C399" s="111" t="s">
        <v>748</v>
      </c>
      <c r="D399" s="111" t="s">
        <v>960</v>
      </c>
      <c r="E399" s="111">
        <v>13</v>
      </c>
    </row>
    <row r="400" spans="1:5" ht="13.15" customHeight="1" x14ac:dyDescent="0.25">
      <c r="A400" s="111">
        <v>40630703659</v>
      </c>
      <c r="B400" s="111">
        <v>70365</v>
      </c>
      <c r="C400" s="111" t="s">
        <v>764</v>
      </c>
      <c r="D400" s="111" t="s">
        <v>339</v>
      </c>
      <c r="E400" s="111">
        <v>30</v>
      </c>
    </row>
    <row r="401" spans="1:5" ht="13.15" customHeight="1" x14ac:dyDescent="0.25">
      <c r="A401" s="111">
        <v>40630705579</v>
      </c>
      <c r="B401" s="111">
        <v>70557</v>
      </c>
      <c r="C401" s="111" t="s">
        <v>844</v>
      </c>
      <c r="D401" s="111" t="s">
        <v>961</v>
      </c>
      <c r="E401" s="111">
        <v>27</v>
      </c>
    </row>
    <row r="402" spans="1:5" ht="13.15" customHeight="1" x14ac:dyDescent="0.25">
      <c r="A402" s="111">
        <v>40630704289</v>
      </c>
      <c r="B402" s="111">
        <v>70428</v>
      </c>
      <c r="C402" s="111" t="s">
        <v>852</v>
      </c>
      <c r="D402" s="111" t="s">
        <v>962</v>
      </c>
      <c r="E402" s="111">
        <v>30</v>
      </c>
    </row>
    <row r="403" spans="1:5" ht="13.15" customHeight="1" x14ac:dyDescent="0.25">
      <c r="A403" s="111">
        <v>40630705969</v>
      </c>
      <c r="B403" s="111">
        <v>70596</v>
      </c>
      <c r="C403" s="111" t="s">
        <v>963</v>
      </c>
      <c r="D403" s="111" t="s">
        <v>964</v>
      </c>
      <c r="E403" s="111">
        <v>30</v>
      </c>
    </row>
    <row r="404" spans="1:5" ht="13.15" customHeight="1" x14ac:dyDescent="0.25">
      <c r="A404" s="111">
        <v>40630705679</v>
      </c>
      <c r="B404" s="111">
        <v>70567</v>
      </c>
      <c r="C404" s="111" t="s">
        <v>841</v>
      </c>
      <c r="D404" s="111" t="s">
        <v>965</v>
      </c>
      <c r="E404" s="111">
        <v>31</v>
      </c>
    </row>
    <row r="405" spans="1:5" ht="13.15" customHeight="1" x14ac:dyDescent="0.25">
      <c r="A405" s="111">
        <v>40630703809</v>
      </c>
      <c r="B405" s="111">
        <v>70380</v>
      </c>
      <c r="C405" s="111" t="s">
        <v>765</v>
      </c>
      <c r="D405" s="111" t="s">
        <v>966</v>
      </c>
      <c r="E405" s="111">
        <v>30</v>
      </c>
    </row>
    <row r="406" spans="1:5" ht="13.15" customHeight="1" x14ac:dyDescent="0.25">
      <c r="A406" s="111">
        <v>40630704359</v>
      </c>
      <c r="B406" s="111">
        <v>70435</v>
      </c>
      <c r="C406" s="111" t="s">
        <v>853</v>
      </c>
      <c r="D406" s="111" t="s">
        <v>967</v>
      </c>
      <c r="E406" s="111">
        <v>30</v>
      </c>
    </row>
    <row r="407" spans="1:5" ht="13.15" customHeight="1" x14ac:dyDescent="0.25">
      <c r="A407" s="111">
        <v>40630703589</v>
      </c>
      <c r="B407" s="111">
        <v>70358</v>
      </c>
      <c r="C407" s="111" t="s">
        <v>763</v>
      </c>
      <c r="D407" s="111" t="s">
        <v>340</v>
      </c>
      <c r="E407" s="111">
        <v>30</v>
      </c>
    </row>
    <row r="408" spans="1:5" ht="13.15" customHeight="1" x14ac:dyDescent="0.25">
      <c r="A408" s="111">
        <v>40630703379</v>
      </c>
      <c r="B408" s="111">
        <v>70337</v>
      </c>
      <c r="C408" s="111" t="s">
        <v>723</v>
      </c>
      <c r="D408" s="111" t="s">
        <v>341</v>
      </c>
      <c r="E408" s="111">
        <v>30</v>
      </c>
    </row>
    <row r="409" spans="1:5" ht="13.15" customHeight="1" x14ac:dyDescent="0.25">
      <c r="A409" s="111">
        <v>40630704149</v>
      </c>
      <c r="B409" s="111">
        <v>70414</v>
      </c>
      <c r="C409" s="111" t="s">
        <v>824</v>
      </c>
      <c r="D409" s="111" t="s">
        <v>342</v>
      </c>
      <c r="E409" s="111">
        <v>30</v>
      </c>
    </row>
    <row r="410" spans="1:5" ht="13.15" customHeight="1" x14ac:dyDescent="0.25">
      <c r="A410" s="111">
        <v>40630703879</v>
      </c>
      <c r="B410" s="111">
        <v>70387</v>
      </c>
      <c r="C410" s="111" t="s">
        <v>726</v>
      </c>
      <c r="D410" s="111" t="s">
        <v>343</v>
      </c>
      <c r="E410" s="111">
        <v>30</v>
      </c>
    </row>
    <row r="411" spans="1:5" ht="13.15" customHeight="1" x14ac:dyDescent="0.25">
      <c r="A411" s="111">
        <v>40630703449</v>
      </c>
      <c r="B411" s="111">
        <v>70344</v>
      </c>
      <c r="C411" s="111" t="s">
        <v>766</v>
      </c>
      <c r="D411" s="111" t="s">
        <v>968</v>
      </c>
      <c r="E411" s="111">
        <v>19</v>
      </c>
    </row>
    <row r="412" spans="1:5" ht="13.15" customHeight="1" x14ac:dyDescent="0.25">
      <c r="A412" s="111">
        <v>40630703989</v>
      </c>
      <c r="B412" s="111">
        <v>70398</v>
      </c>
      <c r="C412" s="111" t="s">
        <v>834</v>
      </c>
      <c r="D412" s="111" t="s">
        <v>969</v>
      </c>
      <c r="E412" s="111">
        <v>29</v>
      </c>
    </row>
    <row r="413" spans="1:5" ht="13.15" customHeight="1" x14ac:dyDescent="0.25">
      <c r="A413" s="111">
        <v>40630703289</v>
      </c>
      <c r="B413" s="111">
        <v>70328</v>
      </c>
      <c r="C413" s="111" t="s">
        <v>970</v>
      </c>
      <c r="D413" s="111" t="s">
        <v>971</v>
      </c>
      <c r="E413" s="111">
        <v>20</v>
      </c>
    </row>
    <row r="414" spans="1:5" ht="13.15" customHeight="1" x14ac:dyDescent="0.25">
      <c r="A414" s="111">
        <v>40630704069</v>
      </c>
      <c r="B414" s="111">
        <v>70406</v>
      </c>
      <c r="C414" s="111" t="s">
        <v>744</v>
      </c>
      <c r="D414" s="111" t="s">
        <v>344</v>
      </c>
      <c r="E414" s="111">
        <v>30</v>
      </c>
    </row>
    <row r="415" spans="1:5" ht="13.15" customHeight="1" x14ac:dyDescent="0.25">
      <c r="A415" s="111">
        <v>81200001379</v>
      </c>
      <c r="B415" s="111">
        <v>770966</v>
      </c>
      <c r="C415" s="111" t="s">
        <v>972</v>
      </c>
      <c r="D415" s="111" t="s">
        <v>973</v>
      </c>
      <c r="E415" s="111">
        <v>1</v>
      </c>
    </row>
    <row r="416" spans="1:5" ht="13.15" customHeight="1" x14ac:dyDescent="0.25">
      <c r="A416" s="111">
        <v>40632745679</v>
      </c>
      <c r="B416" s="111">
        <v>274567</v>
      </c>
      <c r="C416" s="111"/>
      <c r="D416" s="111" t="s">
        <v>1553</v>
      </c>
      <c r="E416" s="111">
        <v>0</v>
      </c>
    </row>
    <row r="417" spans="1:5" ht="13.15" customHeight="1" x14ac:dyDescent="0.25">
      <c r="A417" s="111">
        <v>40638009269</v>
      </c>
      <c r="B417" s="111">
        <v>800926</v>
      </c>
      <c r="C417" s="111" t="s">
        <v>974</v>
      </c>
      <c r="D417" s="111" t="s">
        <v>237</v>
      </c>
      <c r="E417" s="111">
        <v>0</v>
      </c>
    </row>
    <row r="418" spans="1:5" ht="13.15" customHeight="1" x14ac:dyDescent="0.25">
      <c r="A418" s="111">
        <v>81200001058</v>
      </c>
      <c r="B418" s="111">
        <v>197784</v>
      </c>
      <c r="C418" s="111" t="s">
        <v>975</v>
      </c>
      <c r="D418" s="111" t="s">
        <v>976</v>
      </c>
      <c r="E418" s="111">
        <v>0</v>
      </c>
    </row>
    <row r="419" spans="1:5" ht="13.15" customHeight="1" x14ac:dyDescent="0.25">
      <c r="A419" s="111">
        <v>81200001057</v>
      </c>
      <c r="B419" s="111">
        <v>197777</v>
      </c>
      <c r="C419" s="111" t="s">
        <v>977</v>
      </c>
      <c r="D419" s="111" t="s">
        <v>978</v>
      </c>
      <c r="E419" s="111">
        <v>0</v>
      </c>
    </row>
    <row r="420" spans="1:5" ht="13.15" customHeight="1" x14ac:dyDescent="0.25">
      <c r="A420" s="111">
        <v>40637024919</v>
      </c>
      <c r="B420" s="111">
        <v>702491</v>
      </c>
      <c r="C420" s="111" t="s">
        <v>979</v>
      </c>
      <c r="D420" s="111" t="s">
        <v>979</v>
      </c>
      <c r="E420" s="111">
        <v>0</v>
      </c>
    </row>
    <row r="421" spans="1:5" ht="13.15" customHeight="1" x14ac:dyDescent="0.25">
      <c r="A421" s="111">
        <v>40637024849</v>
      </c>
      <c r="B421" s="111">
        <v>702484</v>
      </c>
      <c r="C421" s="111" t="s">
        <v>980</v>
      </c>
      <c r="D421" s="111" t="s">
        <v>980</v>
      </c>
      <c r="E421" s="111">
        <v>0</v>
      </c>
    </row>
    <row r="422" spans="1:5" ht="13.15" customHeight="1" x14ac:dyDescent="0.25">
      <c r="A422" s="111">
        <v>40637128439</v>
      </c>
      <c r="B422" s="111">
        <v>712843</v>
      </c>
      <c r="C422" s="111"/>
      <c r="D422" s="111" t="s">
        <v>981</v>
      </c>
      <c r="E422" s="111">
        <v>0</v>
      </c>
    </row>
    <row r="423" spans="1:5" ht="13.15" customHeight="1" x14ac:dyDescent="0.25">
      <c r="A423" s="111">
        <v>40637128299</v>
      </c>
      <c r="B423" s="111">
        <v>712829</v>
      </c>
      <c r="C423" s="111"/>
      <c r="D423" s="111" t="s">
        <v>982</v>
      </c>
      <c r="E423" s="111">
        <v>0</v>
      </c>
    </row>
    <row r="424" spans="1:5" ht="13.15" customHeight="1" x14ac:dyDescent="0.25">
      <c r="A424" s="111">
        <v>40634252789</v>
      </c>
      <c r="B424" s="111">
        <v>425278</v>
      </c>
      <c r="C424" s="111" t="s">
        <v>983</v>
      </c>
      <c r="D424" s="111" t="s">
        <v>217</v>
      </c>
      <c r="E424" s="111">
        <v>15</v>
      </c>
    </row>
    <row r="425" spans="1:5" ht="13.15" customHeight="1" x14ac:dyDescent="0.25">
      <c r="A425" s="111">
        <v>40634252859</v>
      </c>
      <c r="B425" s="111">
        <v>425285</v>
      </c>
      <c r="C425" s="111" t="s">
        <v>984</v>
      </c>
      <c r="D425" s="111" t="s">
        <v>218</v>
      </c>
      <c r="E425" s="111">
        <v>15</v>
      </c>
    </row>
    <row r="426" spans="1:5" ht="13.15" customHeight="1" x14ac:dyDescent="0.25">
      <c r="A426" s="111">
        <v>40634664579</v>
      </c>
      <c r="B426" s="111">
        <v>466457</v>
      </c>
      <c r="C426" s="111" t="s">
        <v>1654</v>
      </c>
      <c r="D426" s="111" t="s">
        <v>1655</v>
      </c>
      <c r="E426" s="111">
        <v>10</v>
      </c>
    </row>
    <row r="427" spans="1:5" ht="13.15" customHeight="1" x14ac:dyDescent="0.25">
      <c r="A427" s="111">
        <v>81200001184</v>
      </c>
      <c r="B427" s="111">
        <v>633914</v>
      </c>
      <c r="C427" s="111" t="s">
        <v>985</v>
      </c>
      <c r="D427" s="111" t="s">
        <v>986</v>
      </c>
      <c r="E427" s="111">
        <v>0</v>
      </c>
    </row>
    <row r="428" spans="1:5" ht="13.15" customHeight="1" x14ac:dyDescent="0.25">
      <c r="A428" s="111">
        <v>40638008129</v>
      </c>
      <c r="B428" s="111">
        <v>800812</v>
      </c>
      <c r="C428" s="111" t="s">
        <v>987</v>
      </c>
      <c r="D428" s="111" t="s">
        <v>238</v>
      </c>
      <c r="E428" s="111">
        <v>0</v>
      </c>
    </row>
    <row r="429" spans="1:5" ht="13.15" customHeight="1" x14ac:dyDescent="0.25">
      <c r="A429" s="111">
        <v>40634401159</v>
      </c>
      <c r="B429" s="111">
        <v>440115</v>
      </c>
      <c r="C429" s="111" t="s">
        <v>1626</v>
      </c>
      <c r="D429" s="111" t="s">
        <v>1627</v>
      </c>
      <c r="E429" s="111">
        <v>30</v>
      </c>
    </row>
    <row r="430" spans="1:5" ht="13.15" customHeight="1" x14ac:dyDescent="0.25">
      <c r="A430" s="111">
        <v>40634401379</v>
      </c>
      <c r="B430" s="111">
        <v>440137</v>
      </c>
      <c r="C430" s="111" t="s">
        <v>1637</v>
      </c>
      <c r="D430" s="111" t="s">
        <v>1638</v>
      </c>
      <c r="E430" s="111">
        <v>18</v>
      </c>
    </row>
    <row r="431" spans="1:5" ht="13.15" customHeight="1" x14ac:dyDescent="0.25">
      <c r="A431" s="111">
        <v>40634665219</v>
      </c>
      <c r="B431" s="111">
        <v>466521</v>
      </c>
      <c r="C431" s="111" t="s">
        <v>1656</v>
      </c>
      <c r="D431" s="111" t="s">
        <v>1657</v>
      </c>
      <c r="E431" s="111">
        <v>9</v>
      </c>
    </row>
    <row r="432" spans="1:5" ht="13.15" customHeight="1" x14ac:dyDescent="0.25">
      <c r="A432" s="111">
        <v>40637127879</v>
      </c>
      <c r="B432" s="111">
        <v>712787</v>
      </c>
      <c r="C432" s="111"/>
      <c r="D432" s="111" t="s">
        <v>988</v>
      </c>
      <c r="E432" s="111">
        <v>10</v>
      </c>
    </row>
    <row r="433" spans="1:5" ht="13.15" customHeight="1" x14ac:dyDescent="0.25">
      <c r="A433" s="111">
        <v>40637127179</v>
      </c>
      <c r="B433" s="111">
        <v>712717</v>
      </c>
      <c r="C433" s="111"/>
      <c r="D433" s="111" t="s">
        <v>989</v>
      </c>
      <c r="E433" s="111">
        <v>10</v>
      </c>
    </row>
    <row r="434" spans="1:5" ht="13.15" customHeight="1" x14ac:dyDescent="0.25">
      <c r="A434" s="111">
        <v>40634320319</v>
      </c>
      <c r="B434" s="111">
        <v>432031</v>
      </c>
      <c r="C434" s="111" t="s">
        <v>1784</v>
      </c>
      <c r="D434" s="111" t="s">
        <v>1785</v>
      </c>
      <c r="E434" s="111">
        <v>0</v>
      </c>
    </row>
    <row r="435" spans="1:5" ht="13.15" customHeight="1" x14ac:dyDescent="0.25">
      <c r="A435" s="111">
        <v>40633318499</v>
      </c>
      <c r="B435" s="111">
        <v>331849</v>
      </c>
      <c r="C435" s="111" t="s">
        <v>990</v>
      </c>
      <c r="D435" s="111" t="s">
        <v>345</v>
      </c>
      <c r="E435" s="111">
        <v>50</v>
      </c>
    </row>
    <row r="436" spans="1:5" ht="13.15" customHeight="1" x14ac:dyDescent="0.25">
      <c r="A436" s="111">
        <v>40634253469</v>
      </c>
      <c r="B436" s="111">
        <v>425346</v>
      </c>
      <c r="C436" s="111" t="s">
        <v>991</v>
      </c>
      <c r="D436" s="111" t="s">
        <v>94</v>
      </c>
      <c r="E436" s="111">
        <v>80</v>
      </c>
    </row>
    <row r="437" spans="1:5" ht="13.15" customHeight="1" x14ac:dyDescent="0.25">
      <c r="A437" s="111">
        <v>40633308829</v>
      </c>
      <c r="B437" s="111">
        <v>330882</v>
      </c>
      <c r="C437" s="111" t="s">
        <v>992</v>
      </c>
      <c r="D437" s="111" t="s">
        <v>346</v>
      </c>
      <c r="E437" s="111">
        <v>23</v>
      </c>
    </row>
    <row r="438" spans="1:5" ht="13.15" customHeight="1" x14ac:dyDescent="0.25">
      <c r="A438" s="111">
        <v>40633516549</v>
      </c>
      <c r="B438" s="111">
        <v>351654</v>
      </c>
      <c r="C438" s="111" t="s">
        <v>1003</v>
      </c>
      <c r="D438" s="111" t="s">
        <v>1004</v>
      </c>
      <c r="E438" s="111">
        <v>10</v>
      </c>
    </row>
    <row r="439" spans="1:5" ht="13.15" customHeight="1" x14ac:dyDescent="0.25">
      <c r="A439" s="111">
        <v>40637994059</v>
      </c>
      <c r="B439" s="111">
        <v>799405</v>
      </c>
      <c r="C439" s="111"/>
      <c r="D439" s="111" t="s">
        <v>164</v>
      </c>
      <c r="E439" s="111">
        <v>0</v>
      </c>
    </row>
    <row r="440" spans="1:5" ht="13.15" customHeight="1" x14ac:dyDescent="0.25">
      <c r="A440" s="111">
        <v>40635386069</v>
      </c>
      <c r="B440" s="111">
        <v>538606</v>
      </c>
      <c r="C440" s="111"/>
      <c r="D440" s="111" t="s">
        <v>159</v>
      </c>
      <c r="E440" s="111">
        <v>30</v>
      </c>
    </row>
    <row r="441" spans="1:5" ht="13.15" customHeight="1" x14ac:dyDescent="0.25">
      <c r="A441" s="111">
        <v>40633396899</v>
      </c>
      <c r="B441" s="111">
        <v>339689</v>
      </c>
      <c r="C441" s="111" t="s">
        <v>994</v>
      </c>
      <c r="D441" s="111" t="s">
        <v>1614</v>
      </c>
      <c r="E441" s="111">
        <v>46</v>
      </c>
    </row>
    <row r="442" spans="1:5" ht="13.15" customHeight="1" x14ac:dyDescent="0.25">
      <c r="A442" s="111">
        <v>40636561299</v>
      </c>
      <c r="B442" s="111">
        <v>656129</v>
      </c>
      <c r="C442" s="111" t="s">
        <v>1023</v>
      </c>
      <c r="D442" s="111" t="s">
        <v>168</v>
      </c>
      <c r="E442" s="111">
        <v>190</v>
      </c>
    </row>
    <row r="443" spans="1:5" ht="13.15" customHeight="1" x14ac:dyDescent="0.25">
      <c r="A443" s="111">
        <v>81200001435</v>
      </c>
      <c r="B443" s="111">
        <v>771610</v>
      </c>
      <c r="C443" s="111"/>
      <c r="D443" s="111" t="s">
        <v>167</v>
      </c>
      <c r="E443" s="111">
        <v>96</v>
      </c>
    </row>
    <row r="444" spans="1:5" ht="13.15" customHeight="1" x14ac:dyDescent="0.25">
      <c r="A444" s="111">
        <v>40637994409</v>
      </c>
      <c r="B444" s="111">
        <v>799440</v>
      </c>
      <c r="C444" s="111" t="s">
        <v>1024</v>
      </c>
      <c r="D444" s="111" t="s">
        <v>163</v>
      </c>
      <c r="E444" s="111">
        <v>27</v>
      </c>
    </row>
    <row r="445" spans="1:5" ht="13.15" customHeight="1" x14ac:dyDescent="0.25">
      <c r="A445" s="111">
        <v>40633396549</v>
      </c>
      <c r="B445" s="111">
        <v>339654</v>
      </c>
      <c r="C445" s="111" t="s">
        <v>997</v>
      </c>
      <c r="D445" s="111" t="s">
        <v>1597</v>
      </c>
      <c r="E445" s="111">
        <v>58</v>
      </c>
    </row>
    <row r="446" spans="1:5" ht="13.15" customHeight="1" x14ac:dyDescent="0.25">
      <c r="A446" s="111">
        <v>40633390239</v>
      </c>
      <c r="B446" s="111">
        <v>339023</v>
      </c>
      <c r="C446" s="111" t="s">
        <v>1021</v>
      </c>
      <c r="D446" s="111" t="s">
        <v>1612</v>
      </c>
      <c r="E446" s="111">
        <v>50</v>
      </c>
    </row>
    <row r="447" spans="1:5" ht="13.15" customHeight="1" x14ac:dyDescent="0.25">
      <c r="A447" s="111">
        <v>40637993989</v>
      </c>
      <c r="B447" s="111">
        <v>799398</v>
      </c>
      <c r="C447" s="111"/>
      <c r="D447" s="111" t="s">
        <v>166</v>
      </c>
      <c r="E447" s="111">
        <v>0</v>
      </c>
    </row>
    <row r="448" spans="1:5" ht="13.15" customHeight="1" x14ac:dyDescent="0.25">
      <c r="A448" s="111">
        <v>40633390099</v>
      </c>
      <c r="B448" s="111">
        <v>339009</v>
      </c>
      <c r="C448" s="111" t="s">
        <v>1007</v>
      </c>
      <c r="D448" s="111" t="s">
        <v>1616</v>
      </c>
      <c r="E448" s="111">
        <v>50</v>
      </c>
    </row>
    <row r="449" spans="1:5" ht="13.15" customHeight="1" x14ac:dyDescent="0.25">
      <c r="A449" s="111">
        <v>40636561649</v>
      </c>
      <c r="B449" s="111">
        <v>656164</v>
      </c>
      <c r="C449" s="111" t="s">
        <v>1025</v>
      </c>
      <c r="D449" s="111" t="s">
        <v>169</v>
      </c>
      <c r="E449" s="111">
        <v>193</v>
      </c>
    </row>
    <row r="450" spans="1:5" ht="13.15" customHeight="1" x14ac:dyDescent="0.25">
      <c r="A450" s="111">
        <v>40635386579</v>
      </c>
      <c r="B450" s="111">
        <v>538657</v>
      </c>
      <c r="C450" s="111"/>
      <c r="D450" s="111" t="s">
        <v>157</v>
      </c>
      <c r="E450" s="111">
        <v>20</v>
      </c>
    </row>
    <row r="451" spans="1:5" ht="13.15" customHeight="1" x14ac:dyDescent="0.25">
      <c r="A451" s="111">
        <v>40633397869</v>
      </c>
      <c r="B451" s="111">
        <v>339786</v>
      </c>
      <c r="C451" s="111" t="s">
        <v>995</v>
      </c>
      <c r="D451" s="111" t="s">
        <v>1596</v>
      </c>
      <c r="E451" s="111">
        <v>70</v>
      </c>
    </row>
    <row r="452" spans="1:5" ht="13.15" customHeight="1" x14ac:dyDescent="0.25">
      <c r="A452" s="111">
        <v>40633390379</v>
      </c>
      <c r="B452" s="111">
        <v>339037</v>
      </c>
      <c r="C452" s="111" t="s">
        <v>993</v>
      </c>
      <c r="D452" s="111" t="s">
        <v>1643</v>
      </c>
      <c r="E452" s="111">
        <v>35</v>
      </c>
    </row>
    <row r="453" spans="1:5" ht="13.15" customHeight="1" x14ac:dyDescent="0.25">
      <c r="A453" s="111">
        <v>40633398079</v>
      </c>
      <c r="B453" s="111">
        <v>339807</v>
      </c>
      <c r="C453" s="111" t="s">
        <v>996</v>
      </c>
      <c r="D453" s="111" t="s">
        <v>1594</v>
      </c>
      <c r="E453" s="111">
        <v>69</v>
      </c>
    </row>
    <row r="454" spans="1:5" ht="13.15" customHeight="1" x14ac:dyDescent="0.25">
      <c r="A454" s="111">
        <v>40635386259</v>
      </c>
      <c r="B454" s="111">
        <v>538625</v>
      </c>
      <c r="C454" s="111"/>
      <c r="D454" s="111" t="s">
        <v>158</v>
      </c>
      <c r="E454" s="111">
        <v>17</v>
      </c>
    </row>
    <row r="455" spans="1:5" ht="13.15" customHeight="1" x14ac:dyDescent="0.25">
      <c r="A455" s="111">
        <v>40636561579</v>
      </c>
      <c r="B455" s="111">
        <v>656157</v>
      </c>
      <c r="C455" s="111" t="s">
        <v>1026</v>
      </c>
      <c r="D455" s="111" t="s">
        <v>170</v>
      </c>
      <c r="E455" s="111">
        <v>232</v>
      </c>
    </row>
    <row r="456" spans="1:5" ht="13.15" customHeight="1" x14ac:dyDescent="0.25">
      <c r="A456" s="111">
        <v>40636561719</v>
      </c>
      <c r="B456" s="111">
        <v>656171</v>
      </c>
      <c r="C456" s="111" t="s">
        <v>1027</v>
      </c>
      <c r="D456" s="111" t="s">
        <v>171</v>
      </c>
      <c r="E456" s="111">
        <v>184</v>
      </c>
    </row>
    <row r="457" spans="1:5" ht="13.15" customHeight="1" x14ac:dyDescent="0.25">
      <c r="A457" s="111">
        <v>40635385989</v>
      </c>
      <c r="B457" s="111">
        <v>538598</v>
      </c>
      <c r="C457" s="111"/>
      <c r="D457" s="111" t="s">
        <v>161</v>
      </c>
      <c r="E457" s="111">
        <v>42</v>
      </c>
    </row>
    <row r="458" spans="1:5" ht="13.15" customHeight="1" x14ac:dyDescent="0.25">
      <c r="A458" s="111">
        <v>40633389889</v>
      </c>
      <c r="B458" s="111">
        <v>338988</v>
      </c>
      <c r="C458" s="111" t="s">
        <v>1011</v>
      </c>
      <c r="D458" s="111" t="s">
        <v>1600</v>
      </c>
      <c r="E458" s="111">
        <v>50</v>
      </c>
    </row>
    <row r="459" spans="1:5" ht="13.15" customHeight="1" x14ac:dyDescent="0.25">
      <c r="A459" s="111">
        <v>40636561439</v>
      </c>
      <c r="B459" s="111">
        <v>656143</v>
      </c>
      <c r="C459" s="111" t="s">
        <v>1028</v>
      </c>
      <c r="D459" s="111" t="s">
        <v>172</v>
      </c>
      <c r="E459" s="111">
        <v>213</v>
      </c>
    </row>
    <row r="460" spans="1:5" ht="13.15" customHeight="1" x14ac:dyDescent="0.25">
      <c r="A460" s="111">
        <v>40633392509</v>
      </c>
      <c r="B460" s="111">
        <v>339250</v>
      </c>
      <c r="C460" s="111" t="s">
        <v>999</v>
      </c>
      <c r="D460" s="111" t="s">
        <v>1621</v>
      </c>
      <c r="E460" s="111">
        <v>38</v>
      </c>
    </row>
    <row r="461" spans="1:5" ht="13.15" customHeight="1" x14ac:dyDescent="0.25">
      <c r="A461" s="111">
        <v>40633396969</v>
      </c>
      <c r="B461" s="111">
        <v>339696</v>
      </c>
      <c r="C461" s="111" t="s">
        <v>1001</v>
      </c>
      <c r="D461" s="111" t="s">
        <v>1601</v>
      </c>
      <c r="E461" s="111">
        <v>50</v>
      </c>
    </row>
    <row r="462" spans="1:5" ht="13.15" customHeight="1" x14ac:dyDescent="0.25">
      <c r="A462" s="111">
        <v>40633392329</v>
      </c>
      <c r="B462" s="111">
        <v>339232</v>
      </c>
      <c r="C462" s="111" t="s">
        <v>1002</v>
      </c>
      <c r="D462" s="111" t="s">
        <v>1613</v>
      </c>
      <c r="E462" s="111">
        <v>49</v>
      </c>
    </row>
    <row r="463" spans="1:5" ht="13.15" customHeight="1" x14ac:dyDescent="0.25">
      <c r="A463" s="111">
        <v>40633398639</v>
      </c>
      <c r="B463" s="111">
        <v>339863</v>
      </c>
      <c r="C463" s="111" t="s">
        <v>1022</v>
      </c>
      <c r="D463" s="111" t="s">
        <v>1595</v>
      </c>
      <c r="E463" s="111">
        <v>70</v>
      </c>
    </row>
    <row r="464" spans="1:5" ht="13.15" customHeight="1" x14ac:dyDescent="0.25">
      <c r="A464" s="111">
        <v>40633391849</v>
      </c>
      <c r="B464" s="111">
        <v>339184</v>
      </c>
      <c r="C464" s="111" t="s">
        <v>1005</v>
      </c>
      <c r="D464" s="111" t="s">
        <v>1618</v>
      </c>
      <c r="E464" s="111">
        <v>47</v>
      </c>
    </row>
    <row r="465" spans="1:5" ht="13.15" customHeight="1" x14ac:dyDescent="0.25">
      <c r="A465" s="111">
        <v>40633390519</v>
      </c>
      <c r="B465" s="111">
        <v>339051</v>
      </c>
      <c r="C465" s="111" t="s">
        <v>998</v>
      </c>
      <c r="D465" s="111" t="s">
        <v>1622</v>
      </c>
      <c r="E465" s="111">
        <v>25</v>
      </c>
    </row>
    <row r="466" spans="1:5" ht="13.15" customHeight="1" x14ac:dyDescent="0.25">
      <c r="A466" s="111">
        <v>40633391639</v>
      </c>
      <c r="B466" s="111">
        <v>339163</v>
      </c>
      <c r="C466" s="111" t="s">
        <v>1006</v>
      </c>
      <c r="D466" s="111" t="s">
        <v>1615</v>
      </c>
      <c r="E466" s="111">
        <v>49</v>
      </c>
    </row>
    <row r="467" spans="1:5" ht="13.15" customHeight="1" x14ac:dyDescent="0.25">
      <c r="A467" s="111">
        <v>40633397939</v>
      </c>
      <c r="B467" s="111">
        <v>339793</v>
      </c>
      <c r="C467" s="111" t="s">
        <v>1008</v>
      </c>
      <c r="D467" s="111" t="s">
        <v>1602</v>
      </c>
      <c r="E467" s="111">
        <v>50</v>
      </c>
    </row>
    <row r="468" spans="1:5" ht="13.15" customHeight="1" x14ac:dyDescent="0.25">
      <c r="A468" s="111">
        <v>40633397759</v>
      </c>
      <c r="B468" s="111">
        <v>339775</v>
      </c>
      <c r="C468" s="111" t="s">
        <v>1000</v>
      </c>
      <c r="D468" s="111" t="s">
        <v>1603</v>
      </c>
      <c r="E468" s="111">
        <v>47</v>
      </c>
    </row>
    <row r="469" spans="1:5" ht="13.15" customHeight="1" x14ac:dyDescent="0.25">
      <c r="A469" s="111">
        <v>40633392029</v>
      </c>
      <c r="B469" s="111">
        <v>339202</v>
      </c>
      <c r="C469" s="111" t="s">
        <v>1009</v>
      </c>
      <c r="D469" s="111" t="s">
        <v>1604</v>
      </c>
      <c r="E469" s="111">
        <v>49</v>
      </c>
    </row>
    <row r="470" spans="1:5" ht="13.15" customHeight="1" x14ac:dyDescent="0.25">
      <c r="A470" s="111">
        <v>40633392649</v>
      </c>
      <c r="B470" s="111">
        <v>339264</v>
      </c>
      <c r="C470" s="111" t="s">
        <v>1010</v>
      </c>
      <c r="D470" s="111" t="s">
        <v>1623</v>
      </c>
      <c r="E470" s="111">
        <v>15</v>
      </c>
    </row>
    <row r="471" spans="1:5" ht="13.15" customHeight="1" x14ac:dyDescent="0.25">
      <c r="A471" s="111">
        <v>40633398499</v>
      </c>
      <c r="B471" s="111">
        <v>339849</v>
      </c>
      <c r="C471" s="111" t="s">
        <v>1012</v>
      </c>
      <c r="D471" s="111" t="s">
        <v>1619</v>
      </c>
      <c r="E471" s="111">
        <v>43</v>
      </c>
    </row>
    <row r="472" spans="1:5" ht="13.15" customHeight="1" x14ac:dyDescent="0.25">
      <c r="A472" s="111">
        <v>40633397039</v>
      </c>
      <c r="B472" s="111">
        <v>339703</v>
      </c>
      <c r="C472" s="111" t="s">
        <v>1013</v>
      </c>
      <c r="D472" s="111" t="s">
        <v>1605</v>
      </c>
      <c r="E472" s="111">
        <v>49</v>
      </c>
    </row>
    <row r="473" spans="1:5" ht="13.15" customHeight="1" x14ac:dyDescent="0.25">
      <c r="A473" s="111">
        <v>40633398149</v>
      </c>
      <c r="B473" s="111">
        <v>339814</v>
      </c>
      <c r="C473" s="111" t="s">
        <v>1019</v>
      </c>
      <c r="D473" s="111" t="s">
        <v>1606</v>
      </c>
      <c r="E473" s="111">
        <v>50</v>
      </c>
    </row>
    <row r="474" spans="1:5" ht="13.15" customHeight="1" x14ac:dyDescent="0.25">
      <c r="A474" s="111">
        <v>40633398359</v>
      </c>
      <c r="B474" s="111">
        <v>339835</v>
      </c>
      <c r="C474" s="111" t="s">
        <v>1015</v>
      </c>
      <c r="D474" s="111" t="s">
        <v>1620</v>
      </c>
      <c r="E474" s="111">
        <v>40</v>
      </c>
    </row>
    <row r="475" spans="1:5" ht="13.15" customHeight="1" x14ac:dyDescent="0.25">
      <c r="A475" s="111">
        <v>40633398009</v>
      </c>
      <c r="B475" s="111">
        <v>339800</v>
      </c>
      <c r="C475" s="111" t="s">
        <v>1033</v>
      </c>
      <c r="D475" s="111" t="s">
        <v>1607</v>
      </c>
      <c r="E475" s="111">
        <v>50</v>
      </c>
    </row>
    <row r="476" spans="1:5" ht="13.15" customHeight="1" x14ac:dyDescent="0.25">
      <c r="A476" s="111">
        <v>40633397199</v>
      </c>
      <c r="B476" s="111">
        <v>339719</v>
      </c>
      <c r="C476" s="111" t="s">
        <v>1016</v>
      </c>
      <c r="D476" s="111" t="s">
        <v>1608</v>
      </c>
      <c r="E476" s="111">
        <v>49</v>
      </c>
    </row>
    <row r="477" spans="1:5" ht="13.15" customHeight="1" x14ac:dyDescent="0.25">
      <c r="A477" s="111">
        <v>40633397129</v>
      </c>
      <c r="B477" s="111">
        <v>339712</v>
      </c>
      <c r="C477" s="111" t="s">
        <v>1014</v>
      </c>
      <c r="D477" s="111" t="s">
        <v>1609</v>
      </c>
      <c r="E477" s="111">
        <v>50</v>
      </c>
    </row>
    <row r="478" spans="1:5" ht="13.15" customHeight="1" x14ac:dyDescent="0.25">
      <c r="A478" s="111">
        <v>40636561509</v>
      </c>
      <c r="B478" s="111">
        <v>656150</v>
      </c>
      <c r="C478" s="111" t="s">
        <v>1029</v>
      </c>
      <c r="D478" s="111" t="s">
        <v>173</v>
      </c>
      <c r="E478" s="111">
        <v>184</v>
      </c>
    </row>
    <row r="479" spans="1:5" ht="13.15" customHeight="1" x14ac:dyDescent="0.25">
      <c r="A479" s="111">
        <v>40636561789</v>
      </c>
      <c r="B479" s="111">
        <v>656178</v>
      </c>
      <c r="C479" s="111" t="s">
        <v>1030</v>
      </c>
      <c r="D479" s="111" t="s">
        <v>174</v>
      </c>
      <c r="E479" s="111">
        <v>179</v>
      </c>
    </row>
    <row r="480" spans="1:5" ht="13.15" customHeight="1" x14ac:dyDescent="0.25">
      <c r="A480" s="111">
        <v>40637994129</v>
      </c>
      <c r="B480" s="111">
        <v>799412</v>
      </c>
      <c r="C480" s="111"/>
      <c r="D480" s="111" t="s">
        <v>165</v>
      </c>
      <c r="E480" s="111">
        <v>25</v>
      </c>
    </row>
    <row r="481" spans="1:5" ht="13.15" customHeight="1" x14ac:dyDescent="0.25">
      <c r="A481" s="111">
        <v>40633390169</v>
      </c>
      <c r="B481" s="111">
        <v>339016</v>
      </c>
      <c r="C481" s="111" t="s">
        <v>1017</v>
      </c>
      <c r="D481" s="111" t="s">
        <v>1610</v>
      </c>
      <c r="E481" s="111">
        <v>49</v>
      </c>
    </row>
    <row r="482" spans="1:5" ht="13.15" customHeight="1" x14ac:dyDescent="0.25">
      <c r="A482" s="111">
        <v>40633390029</v>
      </c>
      <c r="B482" s="111">
        <v>339002</v>
      </c>
      <c r="C482" s="111" t="s">
        <v>1018</v>
      </c>
      <c r="D482" s="111" t="s">
        <v>1617</v>
      </c>
      <c r="E482" s="111">
        <v>50</v>
      </c>
    </row>
    <row r="483" spans="1:5" ht="13.15" customHeight="1" x14ac:dyDescent="0.25">
      <c r="A483" s="111">
        <v>40633389959</v>
      </c>
      <c r="B483" s="111">
        <v>338995</v>
      </c>
      <c r="C483" s="111" t="s">
        <v>1020</v>
      </c>
      <c r="D483" s="111" t="s">
        <v>1611</v>
      </c>
      <c r="E483" s="111">
        <v>50</v>
      </c>
    </row>
    <row r="484" spans="1:5" ht="13.15" customHeight="1" x14ac:dyDescent="0.25">
      <c r="A484" s="111">
        <v>40637994199</v>
      </c>
      <c r="B484" s="111">
        <v>799419</v>
      </c>
      <c r="C484" s="111" t="s">
        <v>1031</v>
      </c>
      <c r="D484" s="111" t="s">
        <v>162</v>
      </c>
      <c r="E484" s="111">
        <v>1024</v>
      </c>
    </row>
    <row r="485" spans="1:5" ht="13.15" customHeight="1" x14ac:dyDescent="0.25">
      <c r="A485" s="111">
        <v>40633396759</v>
      </c>
      <c r="B485" s="111">
        <v>339675</v>
      </c>
      <c r="C485" s="111" t="s">
        <v>543</v>
      </c>
      <c r="D485" s="111" t="s">
        <v>1599</v>
      </c>
      <c r="E485" s="111">
        <v>53</v>
      </c>
    </row>
    <row r="486" spans="1:5" ht="13.15" customHeight="1" x14ac:dyDescent="0.25">
      <c r="A486" s="111">
        <v>40636561369</v>
      </c>
      <c r="B486" s="111">
        <v>656136</v>
      </c>
      <c r="C486" s="111" t="s">
        <v>1032</v>
      </c>
      <c r="D486" s="111" t="s">
        <v>175</v>
      </c>
      <c r="E486" s="111">
        <v>173</v>
      </c>
    </row>
    <row r="487" spans="1:5" ht="13.15" customHeight="1" x14ac:dyDescent="0.25">
      <c r="A487" s="111">
        <v>40634665469</v>
      </c>
      <c r="B487" s="111">
        <v>466546</v>
      </c>
      <c r="C487" s="111" t="s">
        <v>1682</v>
      </c>
      <c r="D487" s="111" t="s">
        <v>1683</v>
      </c>
      <c r="E487" s="111">
        <v>9</v>
      </c>
    </row>
    <row r="488" spans="1:5" ht="13.15" customHeight="1" x14ac:dyDescent="0.25">
      <c r="A488" s="111">
        <v>40634401309</v>
      </c>
      <c r="B488" s="111">
        <v>440130</v>
      </c>
      <c r="C488" s="111" t="s">
        <v>1639</v>
      </c>
      <c r="D488" s="111" t="s">
        <v>1640</v>
      </c>
      <c r="E488" s="111">
        <v>44</v>
      </c>
    </row>
    <row r="489" spans="1:5" ht="13.15" customHeight="1" x14ac:dyDescent="0.25">
      <c r="A489" s="111">
        <v>40634664369</v>
      </c>
      <c r="B489" s="111">
        <v>466436</v>
      </c>
      <c r="C489" s="111" t="s">
        <v>1658</v>
      </c>
      <c r="D489" s="111" t="s">
        <v>1659</v>
      </c>
      <c r="E489" s="111">
        <v>10</v>
      </c>
    </row>
    <row r="490" spans="1:5" ht="13.15" customHeight="1" x14ac:dyDescent="0.25">
      <c r="A490" s="111">
        <v>81200001393</v>
      </c>
      <c r="B490" s="111">
        <v>771721</v>
      </c>
      <c r="C490" s="111"/>
      <c r="D490" s="111" t="s">
        <v>1593</v>
      </c>
      <c r="E490" s="111">
        <v>46</v>
      </c>
    </row>
    <row r="491" spans="1:5" ht="13.15" customHeight="1" x14ac:dyDescent="0.25">
      <c r="A491" s="111">
        <v>81200001437</v>
      </c>
      <c r="B491" s="111">
        <v>771707</v>
      </c>
      <c r="C491" s="111"/>
      <c r="D491" s="111" t="s">
        <v>156</v>
      </c>
      <c r="E491" s="111">
        <v>80</v>
      </c>
    </row>
    <row r="492" spans="1:5" ht="13.15" customHeight="1" x14ac:dyDescent="0.25">
      <c r="A492" s="111">
        <v>81200001436</v>
      </c>
      <c r="B492" s="111">
        <v>771693</v>
      </c>
      <c r="C492" s="111"/>
      <c r="D492" s="111" t="s">
        <v>155</v>
      </c>
      <c r="E492" s="111">
        <v>128</v>
      </c>
    </row>
    <row r="493" spans="1:5" ht="13.15" customHeight="1" x14ac:dyDescent="0.25">
      <c r="A493" s="111">
        <v>40633300989</v>
      </c>
      <c r="B493" s="111">
        <v>330098</v>
      </c>
      <c r="C493" s="111" t="s">
        <v>1034</v>
      </c>
      <c r="D493" s="111" t="s">
        <v>347</v>
      </c>
      <c r="E493" s="111">
        <v>13</v>
      </c>
    </row>
    <row r="494" spans="1:5" ht="13.15" customHeight="1" x14ac:dyDescent="0.25">
      <c r="A494" s="111">
        <v>40637995379</v>
      </c>
      <c r="B494" s="111">
        <v>799537</v>
      </c>
      <c r="C494" s="111" t="s">
        <v>1035</v>
      </c>
      <c r="D494" s="111" t="s">
        <v>1036</v>
      </c>
      <c r="E494" s="111">
        <v>0</v>
      </c>
    </row>
    <row r="495" spans="1:5" ht="13.15" customHeight="1" x14ac:dyDescent="0.25">
      <c r="A495" s="111">
        <v>40633343789</v>
      </c>
      <c r="B495" s="111">
        <v>334378</v>
      </c>
      <c r="C495" s="111" t="s">
        <v>1037</v>
      </c>
      <c r="D495" s="111" t="s">
        <v>348</v>
      </c>
      <c r="E495" s="111">
        <v>50</v>
      </c>
    </row>
    <row r="496" spans="1:5" ht="13.15" customHeight="1" x14ac:dyDescent="0.25">
      <c r="A496" s="111">
        <v>40633341879</v>
      </c>
      <c r="B496" s="111">
        <v>334187</v>
      </c>
      <c r="C496" s="111" t="s">
        <v>1038</v>
      </c>
      <c r="D496" s="111" t="s">
        <v>349</v>
      </c>
      <c r="E496" s="111">
        <v>58</v>
      </c>
    </row>
    <row r="497" spans="1:5" ht="13.15" customHeight="1" x14ac:dyDescent="0.25">
      <c r="A497" s="111">
        <v>40633205419</v>
      </c>
      <c r="B497" s="111">
        <v>320541</v>
      </c>
      <c r="C497" s="111" t="s">
        <v>1039</v>
      </c>
      <c r="D497" s="111" t="s">
        <v>350</v>
      </c>
      <c r="E497" s="111">
        <v>20</v>
      </c>
    </row>
    <row r="498" spans="1:5" ht="13.15" customHeight="1" x14ac:dyDescent="0.25">
      <c r="A498" s="111">
        <v>40634252649</v>
      </c>
      <c r="B498" s="111">
        <v>425264</v>
      </c>
      <c r="C498" s="111" t="s">
        <v>1040</v>
      </c>
      <c r="D498" s="111" t="s">
        <v>215</v>
      </c>
      <c r="E498" s="111">
        <v>13</v>
      </c>
    </row>
    <row r="499" spans="1:5" ht="13.15" customHeight="1" x14ac:dyDescent="0.25">
      <c r="A499" s="111">
        <v>40634252719</v>
      </c>
      <c r="B499" s="111">
        <v>425271</v>
      </c>
      <c r="C499" s="111" t="s">
        <v>1041</v>
      </c>
      <c r="D499" s="111" t="s">
        <v>216</v>
      </c>
      <c r="E499" s="111">
        <v>15</v>
      </c>
    </row>
    <row r="500" spans="1:5" ht="13.15" customHeight="1" x14ac:dyDescent="0.25">
      <c r="A500" s="111">
        <v>40633398849</v>
      </c>
      <c r="B500" s="111">
        <v>339884</v>
      </c>
      <c r="C500" s="111" t="s">
        <v>1050</v>
      </c>
      <c r="D500" s="111" t="s">
        <v>1660</v>
      </c>
      <c r="E500" s="111">
        <v>10</v>
      </c>
    </row>
    <row r="501" spans="1:5" ht="13.15" customHeight="1" x14ac:dyDescent="0.25">
      <c r="A501" s="111">
        <v>40633398779</v>
      </c>
      <c r="B501" s="111">
        <v>339877</v>
      </c>
      <c r="C501" s="111" t="s">
        <v>1051</v>
      </c>
      <c r="D501" s="111" t="s">
        <v>1786</v>
      </c>
      <c r="E501" s="111">
        <v>0</v>
      </c>
    </row>
    <row r="502" spans="1:5" ht="13.15" customHeight="1" x14ac:dyDescent="0.25">
      <c r="A502" s="111">
        <v>40633398919</v>
      </c>
      <c r="B502" s="111">
        <v>339891</v>
      </c>
      <c r="C502" s="111" t="s">
        <v>1052</v>
      </c>
      <c r="D502" s="111" t="s">
        <v>1661</v>
      </c>
      <c r="E502" s="111">
        <v>9</v>
      </c>
    </row>
    <row r="503" spans="1:5" ht="13.15" customHeight="1" x14ac:dyDescent="0.25">
      <c r="A503" s="111">
        <v>40633398989</v>
      </c>
      <c r="B503" s="111">
        <v>339898</v>
      </c>
      <c r="C503" s="111" t="s">
        <v>1042</v>
      </c>
      <c r="D503" s="111" t="s">
        <v>1662</v>
      </c>
      <c r="E503" s="111">
        <v>10</v>
      </c>
    </row>
    <row r="504" spans="1:5" ht="13.15" customHeight="1" x14ac:dyDescent="0.25">
      <c r="A504" s="111">
        <v>40633399059</v>
      </c>
      <c r="B504" s="111">
        <v>339905</v>
      </c>
      <c r="C504" s="111" t="s">
        <v>1043</v>
      </c>
      <c r="D504" s="111" t="s">
        <v>1663</v>
      </c>
      <c r="E504" s="111">
        <v>10</v>
      </c>
    </row>
    <row r="505" spans="1:5" ht="13.15" customHeight="1" x14ac:dyDescent="0.25">
      <c r="A505" s="111">
        <v>40633399269</v>
      </c>
      <c r="B505" s="111">
        <v>339926</v>
      </c>
      <c r="C505" s="111" t="s">
        <v>1044</v>
      </c>
      <c r="D505" s="111" t="s">
        <v>1664</v>
      </c>
      <c r="E505" s="111">
        <v>10</v>
      </c>
    </row>
    <row r="506" spans="1:5" ht="13.15" customHeight="1" x14ac:dyDescent="0.25">
      <c r="A506" s="111">
        <v>40633399129</v>
      </c>
      <c r="B506" s="111">
        <v>339912</v>
      </c>
      <c r="C506" s="111" t="s">
        <v>1045</v>
      </c>
      <c r="D506" s="111" t="s">
        <v>1665</v>
      </c>
      <c r="E506" s="111">
        <v>10</v>
      </c>
    </row>
    <row r="507" spans="1:5" ht="13.15" customHeight="1" x14ac:dyDescent="0.25">
      <c r="A507" s="111">
        <v>40633399199</v>
      </c>
      <c r="B507" s="111">
        <v>339919</v>
      </c>
      <c r="C507" s="111" t="s">
        <v>1046</v>
      </c>
      <c r="D507" s="111" t="s">
        <v>1666</v>
      </c>
      <c r="E507" s="111">
        <v>10</v>
      </c>
    </row>
    <row r="508" spans="1:5" ht="13.15" customHeight="1" x14ac:dyDescent="0.25">
      <c r="A508" s="111">
        <v>40633399479</v>
      </c>
      <c r="B508" s="111">
        <v>339947</v>
      </c>
      <c r="C508" s="111" t="s">
        <v>1047</v>
      </c>
      <c r="D508" s="111" t="s">
        <v>1667</v>
      </c>
      <c r="E508" s="111">
        <v>10</v>
      </c>
    </row>
    <row r="509" spans="1:5" ht="13.15" customHeight="1" x14ac:dyDescent="0.25">
      <c r="A509" s="111">
        <v>40633399549</v>
      </c>
      <c r="B509" s="111">
        <v>339954</v>
      </c>
      <c r="C509" s="111" t="s">
        <v>1048</v>
      </c>
      <c r="D509" s="111" t="s">
        <v>1668</v>
      </c>
      <c r="E509" s="111">
        <v>10</v>
      </c>
    </row>
    <row r="510" spans="1:5" ht="13.15" customHeight="1" x14ac:dyDescent="0.25">
      <c r="A510" s="111">
        <v>40633399409</v>
      </c>
      <c r="B510" s="111">
        <v>339940</v>
      </c>
      <c r="C510" s="111" t="s">
        <v>1049</v>
      </c>
      <c r="D510" s="111" t="s">
        <v>1684</v>
      </c>
      <c r="E510" s="111">
        <v>10</v>
      </c>
    </row>
    <row r="511" spans="1:5" ht="13.15" customHeight="1" x14ac:dyDescent="0.25">
      <c r="A511" s="111">
        <v>81200001187</v>
      </c>
      <c r="B511" s="111">
        <v>460974</v>
      </c>
      <c r="C511" s="111" t="s">
        <v>1053</v>
      </c>
      <c r="D511" s="111" t="s">
        <v>1054</v>
      </c>
      <c r="E511" s="111">
        <v>10</v>
      </c>
    </row>
    <row r="512" spans="1:5" ht="13.15" customHeight="1" x14ac:dyDescent="0.25">
      <c r="A512" s="111">
        <v>40630695969</v>
      </c>
      <c r="B512" s="111">
        <v>69596</v>
      </c>
      <c r="C512" s="111" t="s">
        <v>855</v>
      </c>
      <c r="D512" s="111" t="s">
        <v>1055</v>
      </c>
      <c r="E512" s="111">
        <v>0</v>
      </c>
    </row>
    <row r="513" spans="1:5" ht="13.15" customHeight="1" x14ac:dyDescent="0.25">
      <c r="A513" s="111">
        <v>40634609609</v>
      </c>
      <c r="B513" s="111">
        <v>460960</v>
      </c>
      <c r="C513" s="111" t="s">
        <v>1056</v>
      </c>
      <c r="D513" s="111" t="s">
        <v>1057</v>
      </c>
      <c r="E513" s="111">
        <v>0</v>
      </c>
    </row>
    <row r="514" spans="1:5" ht="13.15" customHeight="1" x14ac:dyDescent="0.25">
      <c r="A514" s="111">
        <v>40630704489</v>
      </c>
      <c r="B514" s="111">
        <v>70448</v>
      </c>
      <c r="C514" s="111" t="s">
        <v>1058</v>
      </c>
      <c r="D514" s="111" t="s">
        <v>1059</v>
      </c>
      <c r="E514" s="111">
        <v>29</v>
      </c>
    </row>
    <row r="515" spans="1:5" ht="13.15" customHeight="1" x14ac:dyDescent="0.25">
      <c r="A515" s="111">
        <v>40630695249</v>
      </c>
      <c r="B515" s="111">
        <v>69524</v>
      </c>
      <c r="C515" s="111" t="s">
        <v>853</v>
      </c>
      <c r="D515" s="111" t="s">
        <v>1060</v>
      </c>
      <c r="E515" s="111">
        <v>5</v>
      </c>
    </row>
    <row r="516" spans="1:5" ht="13.15" customHeight="1" x14ac:dyDescent="0.25">
      <c r="A516" s="111">
        <v>40630695329</v>
      </c>
      <c r="B516" s="111">
        <v>69532</v>
      </c>
      <c r="C516" s="111" t="s">
        <v>1058</v>
      </c>
      <c r="D516" s="111" t="s">
        <v>220</v>
      </c>
      <c r="E516" s="111">
        <v>20</v>
      </c>
    </row>
    <row r="517" spans="1:5" ht="13.15" customHeight="1" x14ac:dyDescent="0.25">
      <c r="A517" s="111">
        <v>40630695689</v>
      </c>
      <c r="B517" s="111">
        <v>69568</v>
      </c>
      <c r="C517" s="111" t="s">
        <v>929</v>
      </c>
      <c r="D517" s="111" t="s">
        <v>222</v>
      </c>
      <c r="E517" s="111">
        <v>0</v>
      </c>
    </row>
    <row r="518" spans="1:5" ht="13.15" customHeight="1" x14ac:dyDescent="0.25">
      <c r="A518" s="111">
        <v>40630695829</v>
      </c>
      <c r="B518" s="111">
        <v>69582</v>
      </c>
      <c r="C518" s="111" t="s">
        <v>920</v>
      </c>
      <c r="D518" s="111" t="s">
        <v>223</v>
      </c>
      <c r="E518" s="111">
        <v>16</v>
      </c>
    </row>
    <row r="519" spans="1:5" ht="13.15" customHeight="1" x14ac:dyDescent="0.25">
      <c r="A519" s="111">
        <v>40630692979</v>
      </c>
      <c r="B519" s="111">
        <v>69297</v>
      </c>
      <c r="C519" s="111" t="s">
        <v>918</v>
      </c>
      <c r="D519" s="111" t="s">
        <v>219</v>
      </c>
      <c r="E519" s="111">
        <v>20</v>
      </c>
    </row>
    <row r="520" spans="1:5" ht="13.15" customHeight="1" x14ac:dyDescent="0.25">
      <c r="A520" s="111">
        <v>40630695619</v>
      </c>
      <c r="B520" s="111">
        <v>69561</v>
      </c>
      <c r="C520" s="111" t="s">
        <v>931</v>
      </c>
      <c r="D520" s="111" t="s">
        <v>221</v>
      </c>
      <c r="E520" s="111">
        <v>0</v>
      </c>
    </row>
    <row r="521" spans="1:5" ht="13.15" customHeight="1" x14ac:dyDescent="0.25">
      <c r="A521" s="111">
        <v>40634609819</v>
      </c>
      <c r="B521" s="111">
        <v>460981</v>
      </c>
      <c r="C521" s="111" t="s">
        <v>1061</v>
      </c>
      <c r="D521" s="111" t="s">
        <v>1062</v>
      </c>
      <c r="E521" s="111">
        <v>16</v>
      </c>
    </row>
    <row r="522" spans="1:5" ht="13.15" customHeight="1" x14ac:dyDescent="0.25">
      <c r="A522" s="111">
        <v>40630695899</v>
      </c>
      <c r="B522" s="111">
        <v>69589</v>
      </c>
      <c r="C522" s="111" t="s">
        <v>854</v>
      </c>
      <c r="D522" s="111" t="s">
        <v>224</v>
      </c>
      <c r="E522" s="111">
        <v>5</v>
      </c>
    </row>
    <row r="523" spans="1:5" ht="13.15" customHeight="1" x14ac:dyDescent="0.25">
      <c r="A523" s="111">
        <v>40637663729</v>
      </c>
      <c r="B523" s="111">
        <v>766372</v>
      </c>
      <c r="C523" s="111" t="s">
        <v>1063</v>
      </c>
      <c r="D523" s="111" t="s">
        <v>239</v>
      </c>
      <c r="E523" s="111">
        <v>0</v>
      </c>
    </row>
    <row r="524" spans="1:5" ht="13.15" customHeight="1" x14ac:dyDescent="0.25">
      <c r="A524" s="111">
        <v>40637127599</v>
      </c>
      <c r="B524" s="111">
        <v>712759</v>
      </c>
      <c r="C524" s="111"/>
      <c r="D524" s="111" t="s">
        <v>1066</v>
      </c>
      <c r="E524" s="111">
        <v>0</v>
      </c>
    </row>
    <row r="525" spans="1:5" ht="13.15" customHeight="1" x14ac:dyDescent="0.25">
      <c r="A525" s="111">
        <v>40637127459</v>
      </c>
      <c r="B525" s="111">
        <v>712745</v>
      </c>
      <c r="C525" s="111"/>
      <c r="D525" s="111" t="s">
        <v>1067</v>
      </c>
      <c r="E525" s="111">
        <v>0</v>
      </c>
    </row>
    <row r="526" spans="1:5" ht="13.15" customHeight="1" x14ac:dyDescent="0.25">
      <c r="A526" s="111">
        <v>40637127739</v>
      </c>
      <c r="B526" s="111">
        <v>712773</v>
      </c>
      <c r="C526" s="111"/>
      <c r="D526" s="111" t="s">
        <v>1068</v>
      </c>
      <c r="E526" s="111">
        <v>0</v>
      </c>
    </row>
    <row r="527" spans="1:5" ht="13.15" customHeight="1" x14ac:dyDescent="0.25">
      <c r="A527" s="111">
        <v>40637127249</v>
      </c>
      <c r="B527" s="111">
        <v>712724</v>
      </c>
      <c r="C527" s="111"/>
      <c r="D527" s="111" t="s">
        <v>1069</v>
      </c>
      <c r="E527" s="111">
        <v>0</v>
      </c>
    </row>
    <row r="528" spans="1:5" ht="13.15" customHeight="1" x14ac:dyDescent="0.25">
      <c r="A528" s="111">
        <v>40637126549</v>
      </c>
      <c r="B528" s="111">
        <v>712654</v>
      </c>
      <c r="C528" s="111"/>
      <c r="D528" s="111" t="s">
        <v>1070</v>
      </c>
      <c r="E528" s="111">
        <v>0</v>
      </c>
    </row>
    <row r="529" spans="1:5" ht="13.15" customHeight="1" x14ac:dyDescent="0.25">
      <c r="A529" s="111">
        <v>40637126619</v>
      </c>
      <c r="B529" s="111">
        <v>712661</v>
      </c>
      <c r="C529" s="111"/>
      <c r="D529" s="111" t="s">
        <v>1071</v>
      </c>
      <c r="E529" s="111">
        <v>0</v>
      </c>
    </row>
    <row r="530" spans="1:5" ht="13.15" customHeight="1" x14ac:dyDescent="0.25">
      <c r="A530" s="111">
        <v>40637128229</v>
      </c>
      <c r="B530" s="111">
        <v>712822</v>
      </c>
      <c r="C530" s="111"/>
      <c r="D530" s="111" t="s">
        <v>1072</v>
      </c>
      <c r="E530" s="111">
        <v>0</v>
      </c>
    </row>
    <row r="531" spans="1:5" ht="13.15" customHeight="1" x14ac:dyDescent="0.25">
      <c r="A531" s="111">
        <v>40638007839</v>
      </c>
      <c r="B531" s="111">
        <v>800783</v>
      </c>
      <c r="C531" s="111" t="s">
        <v>1073</v>
      </c>
      <c r="D531" s="111" t="s">
        <v>240</v>
      </c>
      <c r="E531" s="111">
        <v>0</v>
      </c>
    </row>
    <row r="532" spans="1:5" ht="13.15" customHeight="1" x14ac:dyDescent="0.25">
      <c r="A532" s="111">
        <v>40630707769</v>
      </c>
      <c r="B532" s="111">
        <v>70776</v>
      </c>
      <c r="C532" s="111" t="s">
        <v>711</v>
      </c>
      <c r="D532" s="111" t="s">
        <v>199</v>
      </c>
      <c r="E532" s="111">
        <v>36</v>
      </c>
    </row>
    <row r="533" spans="1:5" ht="13.15" customHeight="1" x14ac:dyDescent="0.25">
      <c r="A533" s="111">
        <v>40630707879</v>
      </c>
      <c r="B533" s="111">
        <v>70787</v>
      </c>
      <c r="C533" s="111" t="s">
        <v>711</v>
      </c>
      <c r="D533" s="111" t="s">
        <v>200</v>
      </c>
      <c r="E533" s="111">
        <v>36</v>
      </c>
    </row>
    <row r="534" spans="1:5" ht="13.15" customHeight="1" x14ac:dyDescent="0.25">
      <c r="A534" s="111">
        <v>81200001283</v>
      </c>
      <c r="B534" s="111">
        <v>702477</v>
      </c>
      <c r="C534" s="111" t="s">
        <v>1074</v>
      </c>
      <c r="D534" s="111" t="s">
        <v>1074</v>
      </c>
      <c r="E534" s="111">
        <v>0</v>
      </c>
    </row>
    <row r="535" spans="1:5" ht="13.15" customHeight="1" x14ac:dyDescent="0.25">
      <c r="A535" s="111">
        <v>40633341319</v>
      </c>
      <c r="B535" s="111">
        <v>334131</v>
      </c>
      <c r="C535" s="111" t="s">
        <v>1075</v>
      </c>
      <c r="D535" s="111" t="s">
        <v>351</v>
      </c>
      <c r="E535" s="111">
        <v>56</v>
      </c>
    </row>
    <row r="536" spans="1:5" ht="13.15" customHeight="1" x14ac:dyDescent="0.25">
      <c r="A536" s="111">
        <v>81200001421</v>
      </c>
      <c r="B536" s="111">
        <v>799736</v>
      </c>
      <c r="C536" s="111"/>
      <c r="D536" s="111" t="s">
        <v>82</v>
      </c>
      <c r="E536" s="111">
        <v>10</v>
      </c>
    </row>
    <row r="537" spans="1:5" ht="13.15" customHeight="1" x14ac:dyDescent="0.25">
      <c r="A537" s="111">
        <v>40634253749</v>
      </c>
      <c r="B537" s="111">
        <v>425374</v>
      </c>
      <c r="C537" s="111" t="s">
        <v>1076</v>
      </c>
      <c r="D537" s="111" t="s">
        <v>96</v>
      </c>
      <c r="E537" s="111">
        <v>60</v>
      </c>
    </row>
    <row r="538" spans="1:5" ht="13.15" customHeight="1" x14ac:dyDescent="0.25">
      <c r="A538" s="111">
        <v>81200001475</v>
      </c>
      <c r="B538" s="111">
        <v>738874</v>
      </c>
      <c r="C538" s="111" t="s">
        <v>1077</v>
      </c>
      <c r="D538" s="111" t="s">
        <v>1078</v>
      </c>
      <c r="E538" s="111">
        <v>0</v>
      </c>
    </row>
    <row r="539" spans="1:5" ht="13.15" customHeight="1" x14ac:dyDescent="0.25">
      <c r="A539" s="111">
        <v>81200001316</v>
      </c>
      <c r="B539" s="111">
        <v>766435</v>
      </c>
      <c r="C539" s="111" t="s">
        <v>1079</v>
      </c>
      <c r="D539" s="111" t="s">
        <v>183</v>
      </c>
      <c r="E539" s="111">
        <v>100</v>
      </c>
    </row>
    <row r="540" spans="1:5" ht="13.15" customHeight="1" x14ac:dyDescent="0.25">
      <c r="A540" s="111">
        <v>40637999099</v>
      </c>
      <c r="B540" s="111">
        <v>799909</v>
      </c>
      <c r="C540" s="111"/>
      <c r="D540" s="111" t="s">
        <v>184</v>
      </c>
      <c r="E540" s="111">
        <v>60</v>
      </c>
    </row>
    <row r="541" spans="1:5" ht="13.15" customHeight="1" x14ac:dyDescent="0.25">
      <c r="A541" s="111">
        <v>40634253929</v>
      </c>
      <c r="B541" s="111">
        <v>425392</v>
      </c>
      <c r="C541" s="111" t="s">
        <v>1080</v>
      </c>
      <c r="D541" s="111" t="s">
        <v>97</v>
      </c>
      <c r="E541" s="111">
        <v>40</v>
      </c>
    </row>
    <row r="542" spans="1:5" ht="13.15" customHeight="1" x14ac:dyDescent="0.25">
      <c r="A542" s="111">
        <v>81200001271</v>
      </c>
      <c r="B542" s="111">
        <v>663693</v>
      </c>
      <c r="C542" s="111"/>
      <c r="D542" s="111" t="s">
        <v>352</v>
      </c>
      <c r="E542" s="111">
        <v>10</v>
      </c>
    </row>
    <row r="543" spans="1:5" ht="13.15" customHeight="1" x14ac:dyDescent="0.25">
      <c r="A543" s="111">
        <v>40637309719</v>
      </c>
      <c r="B543" s="111">
        <v>730971</v>
      </c>
      <c r="C543" s="111" t="s">
        <v>1081</v>
      </c>
      <c r="D543" s="111" t="s">
        <v>1082</v>
      </c>
      <c r="E543" s="111">
        <v>10</v>
      </c>
    </row>
    <row r="544" spans="1:5" ht="13.15" customHeight="1" x14ac:dyDescent="0.25">
      <c r="A544" s="111">
        <v>81200001298</v>
      </c>
      <c r="B544" s="111">
        <v>771022</v>
      </c>
      <c r="C544" s="111" t="s">
        <v>1083</v>
      </c>
      <c r="D544" s="111" t="s">
        <v>1084</v>
      </c>
      <c r="E544" s="111">
        <v>0</v>
      </c>
    </row>
    <row r="545" spans="1:5" ht="13.15" customHeight="1" x14ac:dyDescent="0.25">
      <c r="A545" s="111">
        <v>40634664809</v>
      </c>
      <c r="B545" s="111">
        <v>466480</v>
      </c>
      <c r="C545" s="111" t="s">
        <v>1669</v>
      </c>
      <c r="D545" s="111" t="s">
        <v>1670</v>
      </c>
      <c r="E545" s="111">
        <v>10</v>
      </c>
    </row>
    <row r="546" spans="1:5" ht="13.15" customHeight="1" x14ac:dyDescent="0.25">
      <c r="A546" s="111">
        <v>40638009049</v>
      </c>
      <c r="B546" s="111">
        <v>800904</v>
      </c>
      <c r="C546" s="111" t="s">
        <v>1085</v>
      </c>
      <c r="D546" s="111" t="s">
        <v>241</v>
      </c>
      <c r="E546" s="111">
        <v>0</v>
      </c>
    </row>
    <row r="547" spans="1:5" ht="13.15" customHeight="1" x14ac:dyDescent="0.25">
      <c r="A547" s="111">
        <v>40634254859</v>
      </c>
      <c r="B547" s="111">
        <v>425485</v>
      </c>
      <c r="C547" s="111" t="s">
        <v>1086</v>
      </c>
      <c r="D547" s="111" t="s">
        <v>103</v>
      </c>
      <c r="E547" s="111">
        <v>74</v>
      </c>
    </row>
    <row r="548" spans="1:5" ht="13.15" customHeight="1" x14ac:dyDescent="0.25">
      <c r="A548" s="111">
        <v>81200001407</v>
      </c>
      <c r="B548" s="111">
        <v>799744</v>
      </c>
      <c r="C548" s="111"/>
      <c r="D548" s="111" t="s">
        <v>83</v>
      </c>
      <c r="E548" s="111">
        <v>10</v>
      </c>
    </row>
    <row r="549" spans="1:5" ht="13.15" customHeight="1" x14ac:dyDescent="0.25">
      <c r="A549" s="111">
        <v>40634253279</v>
      </c>
      <c r="B549" s="111">
        <v>425327</v>
      </c>
      <c r="C549" s="111" t="s">
        <v>1087</v>
      </c>
      <c r="D549" s="111" t="s">
        <v>93</v>
      </c>
      <c r="E549" s="111">
        <v>79</v>
      </c>
    </row>
    <row r="550" spans="1:5" ht="13.15" customHeight="1" x14ac:dyDescent="0.25">
      <c r="A550" s="111">
        <v>40634664299</v>
      </c>
      <c r="B550" s="111">
        <v>466429</v>
      </c>
      <c r="C550" s="111" t="s">
        <v>1672</v>
      </c>
      <c r="D550" s="111" t="s">
        <v>1673</v>
      </c>
      <c r="E550" s="111">
        <v>10</v>
      </c>
    </row>
    <row r="551" spans="1:5" ht="13.15" customHeight="1" x14ac:dyDescent="0.25">
      <c r="A551" s="111">
        <v>40634664229</v>
      </c>
      <c r="B551" s="111">
        <v>466422</v>
      </c>
      <c r="C551" s="111" t="s">
        <v>1685</v>
      </c>
      <c r="D551" s="111" t="s">
        <v>1686</v>
      </c>
      <c r="E551" s="111">
        <v>10</v>
      </c>
    </row>
    <row r="552" spans="1:5" ht="13.15" customHeight="1" x14ac:dyDescent="0.25">
      <c r="A552" s="111">
        <v>40634664159</v>
      </c>
      <c r="B552" s="111">
        <v>466415</v>
      </c>
      <c r="C552" s="111" t="s">
        <v>1674</v>
      </c>
      <c r="D552" s="111" t="s">
        <v>1675</v>
      </c>
      <c r="E552" s="111">
        <v>9</v>
      </c>
    </row>
    <row r="553" spans="1:5" ht="13.15" customHeight="1" x14ac:dyDescent="0.25">
      <c r="A553" s="111">
        <v>81200001416</v>
      </c>
      <c r="B553" s="111">
        <v>771749</v>
      </c>
      <c r="C553" s="111"/>
      <c r="D553" s="111" t="s">
        <v>88</v>
      </c>
      <c r="E553" s="111">
        <v>90</v>
      </c>
    </row>
    <row r="554" spans="1:5" ht="13.15" customHeight="1" x14ac:dyDescent="0.25">
      <c r="A554" s="111">
        <v>40637995449</v>
      </c>
      <c r="B554" s="111">
        <v>799544</v>
      </c>
      <c r="C554" s="111" t="s">
        <v>1088</v>
      </c>
      <c r="D554" s="111" t="s">
        <v>242</v>
      </c>
      <c r="E554" s="111">
        <v>0</v>
      </c>
    </row>
    <row r="555" spans="1:5" ht="13.15" customHeight="1" x14ac:dyDescent="0.25">
      <c r="A555" s="111">
        <v>81200001395</v>
      </c>
      <c r="B555" s="111">
        <v>771672</v>
      </c>
      <c r="C555" s="111"/>
      <c r="D555" s="111" t="s">
        <v>90</v>
      </c>
      <c r="E555" s="111">
        <v>50</v>
      </c>
    </row>
    <row r="556" spans="1:5" ht="13.15" customHeight="1" x14ac:dyDescent="0.25">
      <c r="A556" s="111">
        <v>81200001414</v>
      </c>
      <c r="B556" s="111">
        <v>771840</v>
      </c>
      <c r="C556" s="111"/>
      <c r="D556" s="111" t="s">
        <v>89</v>
      </c>
      <c r="E556" s="111">
        <v>39</v>
      </c>
    </row>
    <row r="557" spans="1:5" ht="13.15" customHeight="1" x14ac:dyDescent="0.25">
      <c r="A557" s="111">
        <v>81200001362</v>
      </c>
      <c r="B557" s="111">
        <v>771641</v>
      </c>
      <c r="C557" s="111"/>
      <c r="D557" s="111" t="s">
        <v>154</v>
      </c>
      <c r="E557" s="111">
        <v>305</v>
      </c>
    </row>
    <row r="558" spans="1:5" ht="13.15" customHeight="1" x14ac:dyDescent="0.25">
      <c r="A558" s="111">
        <v>81200001338</v>
      </c>
      <c r="B558" s="111">
        <v>702376</v>
      </c>
      <c r="C558" s="111" t="s">
        <v>1089</v>
      </c>
      <c r="D558" s="111" t="s">
        <v>185</v>
      </c>
      <c r="E558" s="111">
        <v>100</v>
      </c>
    </row>
    <row r="559" spans="1:5" ht="13.15" customHeight="1" x14ac:dyDescent="0.25">
      <c r="A559" s="111">
        <v>81200001340</v>
      </c>
      <c r="B559" s="111">
        <v>702407</v>
      </c>
      <c r="C559" s="111" t="s">
        <v>1090</v>
      </c>
      <c r="D559" s="111" t="s">
        <v>186</v>
      </c>
      <c r="E559" s="111">
        <v>90</v>
      </c>
    </row>
    <row r="560" spans="1:5" ht="13.15" customHeight="1" x14ac:dyDescent="0.25">
      <c r="A560" s="111">
        <v>40631295229</v>
      </c>
      <c r="B560" s="111">
        <v>129522</v>
      </c>
      <c r="C560" s="111" t="s">
        <v>711</v>
      </c>
      <c r="D560" s="111" t="s">
        <v>207</v>
      </c>
      <c r="E560" s="111">
        <v>20</v>
      </c>
    </row>
    <row r="561" spans="1:5" ht="13.15" customHeight="1" x14ac:dyDescent="0.25">
      <c r="A561" s="111">
        <v>40631295299</v>
      </c>
      <c r="B561" s="111">
        <v>129529</v>
      </c>
      <c r="C561" s="111" t="s">
        <v>711</v>
      </c>
      <c r="D561" s="111" t="s">
        <v>208</v>
      </c>
      <c r="E561" s="111">
        <v>20</v>
      </c>
    </row>
    <row r="562" spans="1:5" ht="13.15" customHeight="1" x14ac:dyDescent="0.25">
      <c r="A562" s="111">
        <v>81200001366</v>
      </c>
      <c r="B562" s="111">
        <v>770979</v>
      </c>
      <c r="C562" s="111" t="s">
        <v>1091</v>
      </c>
      <c r="D562" s="111" t="s">
        <v>80</v>
      </c>
      <c r="E562" s="111">
        <v>0</v>
      </c>
    </row>
    <row r="563" spans="1:5" ht="13.15" customHeight="1" x14ac:dyDescent="0.25">
      <c r="A563" s="111">
        <v>40634254109</v>
      </c>
      <c r="B563" s="111">
        <v>425410</v>
      </c>
      <c r="C563" s="111" t="s">
        <v>1092</v>
      </c>
      <c r="D563" s="111" t="s">
        <v>98</v>
      </c>
      <c r="E563" s="111">
        <v>95</v>
      </c>
    </row>
    <row r="564" spans="1:5" ht="13.15" customHeight="1" x14ac:dyDescent="0.25">
      <c r="A564" s="111">
        <v>40634254569</v>
      </c>
      <c r="B564" s="111">
        <v>425456</v>
      </c>
      <c r="C564" s="111" t="s">
        <v>1093</v>
      </c>
      <c r="D564" s="111" t="s">
        <v>101</v>
      </c>
      <c r="E564" s="111">
        <v>70</v>
      </c>
    </row>
    <row r="565" spans="1:5" ht="13.15" customHeight="1" x14ac:dyDescent="0.25">
      <c r="A565" s="111">
        <v>40634254249</v>
      </c>
      <c r="B565" s="111">
        <v>425424</v>
      </c>
      <c r="C565" s="111" t="s">
        <v>1094</v>
      </c>
      <c r="D565" s="111" t="s">
        <v>99</v>
      </c>
      <c r="E565" s="111">
        <v>70</v>
      </c>
    </row>
    <row r="566" spans="1:5" ht="13.15" customHeight="1" x14ac:dyDescent="0.25">
      <c r="A566" s="111">
        <v>40633323549</v>
      </c>
      <c r="B566" s="111">
        <v>332354</v>
      </c>
      <c r="C566" s="111" t="s">
        <v>1139</v>
      </c>
      <c r="D566" s="111" t="s">
        <v>1598</v>
      </c>
      <c r="E566" s="111">
        <v>60</v>
      </c>
    </row>
    <row r="567" spans="1:5" ht="13.15" customHeight="1" x14ac:dyDescent="0.25">
      <c r="A567" s="111">
        <v>40634254719</v>
      </c>
      <c r="B567" s="111">
        <v>425471</v>
      </c>
      <c r="C567" s="111" t="s">
        <v>1095</v>
      </c>
      <c r="D567" s="111" t="s">
        <v>102</v>
      </c>
      <c r="E567" s="111">
        <v>70</v>
      </c>
    </row>
    <row r="568" spans="1:5" ht="13.15" customHeight="1" x14ac:dyDescent="0.25">
      <c r="A568" s="111">
        <v>40637128719</v>
      </c>
      <c r="B568" s="111">
        <v>712871</v>
      </c>
      <c r="C568" s="111"/>
      <c r="D568" s="111" t="s">
        <v>1096</v>
      </c>
      <c r="E568" s="111">
        <v>0</v>
      </c>
    </row>
    <row r="569" spans="1:5" ht="13.15" customHeight="1" x14ac:dyDescent="0.25">
      <c r="A569" s="111">
        <v>40637128649</v>
      </c>
      <c r="B569" s="111">
        <v>712864</v>
      </c>
      <c r="C569" s="111"/>
      <c r="D569" s="111" t="s">
        <v>1097</v>
      </c>
      <c r="E569" s="111">
        <v>0</v>
      </c>
    </row>
    <row r="570" spans="1:5" ht="13.15" customHeight="1" x14ac:dyDescent="0.25">
      <c r="A570" s="111">
        <v>40633271239</v>
      </c>
      <c r="B570" s="111">
        <v>327123</v>
      </c>
      <c r="C570" s="111" t="s">
        <v>1098</v>
      </c>
      <c r="D570" s="111" t="s">
        <v>353</v>
      </c>
      <c r="E570" s="111">
        <v>59</v>
      </c>
    </row>
    <row r="571" spans="1:5" ht="13.15" customHeight="1" x14ac:dyDescent="0.25">
      <c r="A571" s="111">
        <v>81200001431</v>
      </c>
      <c r="B571" s="111">
        <v>799715</v>
      </c>
      <c r="C571" s="111"/>
      <c r="D571" s="111" t="s">
        <v>84</v>
      </c>
      <c r="E571" s="111">
        <v>30</v>
      </c>
    </row>
    <row r="572" spans="1:5" ht="13.15" customHeight="1" x14ac:dyDescent="0.25">
      <c r="A572" s="111">
        <v>40634252999</v>
      </c>
      <c r="B572" s="111">
        <v>425299</v>
      </c>
      <c r="C572" s="111" t="s">
        <v>1099</v>
      </c>
      <c r="D572" s="111" t="s">
        <v>91</v>
      </c>
      <c r="E572" s="111">
        <v>58</v>
      </c>
    </row>
    <row r="573" spans="1:5" ht="13.15" customHeight="1" x14ac:dyDescent="0.25">
      <c r="A573" s="111">
        <v>40634254389</v>
      </c>
      <c r="B573" s="111">
        <v>425438</v>
      </c>
      <c r="C573" s="111" t="s">
        <v>1100</v>
      </c>
      <c r="D573" s="111" t="s">
        <v>100</v>
      </c>
      <c r="E573" s="111">
        <v>67</v>
      </c>
    </row>
    <row r="574" spans="1:5" ht="13.15" customHeight="1" x14ac:dyDescent="0.25">
      <c r="A574" s="111">
        <v>81200001272</v>
      </c>
      <c r="B574" s="111">
        <v>663714</v>
      </c>
      <c r="C574" s="111"/>
      <c r="D574" s="111" t="s">
        <v>354</v>
      </c>
      <c r="E574" s="111">
        <v>10</v>
      </c>
    </row>
    <row r="575" spans="1:5" ht="13.15" customHeight="1" x14ac:dyDescent="0.25">
      <c r="A575" s="111">
        <v>81200001365</v>
      </c>
      <c r="B575" s="111">
        <v>770959</v>
      </c>
      <c r="C575" s="111" t="s">
        <v>1113</v>
      </c>
      <c r="D575" s="111" t="s">
        <v>1114</v>
      </c>
      <c r="E575" s="111">
        <v>10</v>
      </c>
    </row>
    <row r="576" spans="1:5" ht="13.15" customHeight="1" x14ac:dyDescent="0.25">
      <c r="A576" s="111">
        <v>81200001374</v>
      </c>
      <c r="B576" s="111">
        <v>770952</v>
      </c>
      <c r="C576" s="111" t="s">
        <v>1115</v>
      </c>
      <c r="D576" s="111" t="s">
        <v>1116</v>
      </c>
      <c r="E576" s="111">
        <v>10</v>
      </c>
    </row>
    <row r="577" spans="1:5" ht="13.15" customHeight="1" x14ac:dyDescent="0.25">
      <c r="A577" s="111">
        <v>81200001394</v>
      </c>
      <c r="B577" s="111">
        <v>770945</v>
      </c>
      <c r="C577" s="111" t="s">
        <v>1117</v>
      </c>
      <c r="D577" s="111" t="s">
        <v>1118</v>
      </c>
      <c r="E577" s="111">
        <v>10</v>
      </c>
    </row>
    <row r="578" spans="1:5" ht="13.15" customHeight="1" x14ac:dyDescent="0.25">
      <c r="A578" s="111">
        <v>81200001399</v>
      </c>
      <c r="B578" s="111">
        <v>770930</v>
      </c>
      <c r="C578" s="111" t="s">
        <v>1119</v>
      </c>
      <c r="D578" s="111" t="s">
        <v>1120</v>
      </c>
      <c r="E578" s="111">
        <v>10</v>
      </c>
    </row>
    <row r="579" spans="1:5" ht="13.15" customHeight="1" x14ac:dyDescent="0.25">
      <c r="A579" s="111">
        <v>81200001396</v>
      </c>
      <c r="B579" s="111">
        <v>770937</v>
      </c>
      <c r="C579" s="111" t="s">
        <v>1121</v>
      </c>
      <c r="D579" s="111" t="s">
        <v>1122</v>
      </c>
      <c r="E579" s="111">
        <v>10</v>
      </c>
    </row>
    <row r="580" spans="1:5" ht="13.15" customHeight="1" x14ac:dyDescent="0.25">
      <c r="A580" s="111">
        <v>40636854929</v>
      </c>
      <c r="B580" s="111">
        <v>685492</v>
      </c>
      <c r="C580" s="111"/>
      <c r="D580" s="111" t="s">
        <v>1465</v>
      </c>
      <c r="E580" s="111">
        <v>1</v>
      </c>
    </row>
    <row r="581" spans="1:5" ht="13.15" customHeight="1" x14ac:dyDescent="0.25">
      <c r="A581" s="111">
        <v>40634061799</v>
      </c>
      <c r="B581" s="111">
        <v>406179</v>
      </c>
      <c r="C581" s="111"/>
      <c r="D581" s="111" t="s">
        <v>149</v>
      </c>
      <c r="E581" s="111">
        <v>20</v>
      </c>
    </row>
    <row r="582" spans="1:5" ht="13.15" customHeight="1" x14ac:dyDescent="0.25">
      <c r="A582" s="111">
        <v>81200001390</v>
      </c>
      <c r="B582" s="111">
        <v>771620</v>
      </c>
      <c r="C582" s="111"/>
      <c r="D582" s="111" t="s">
        <v>77</v>
      </c>
      <c r="E582" s="111">
        <v>100</v>
      </c>
    </row>
    <row r="583" spans="1:5" ht="13.15" customHeight="1" x14ac:dyDescent="0.25">
      <c r="A583" s="111">
        <v>40632216789</v>
      </c>
      <c r="B583" s="111">
        <v>221678</v>
      </c>
      <c r="C583" s="111" t="s">
        <v>1472</v>
      </c>
      <c r="D583" s="111" t="s">
        <v>1473</v>
      </c>
      <c r="E583" s="111">
        <v>105</v>
      </c>
    </row>
    <row r="584" spans="1:5" ht="13.15" customHeight="1" x14ac:dyDescent="0.25">
      <c r="A584" s="111">
        <v>81200001446</v>
      </c>
      <c r="B584" s="111">
        <v>771742</v>
      </c>
      <c r="C584" s="111"/>
      <c r="D584" s="111" t="s">
        <v>67</v>
      </c>
      <c r="E584" s="111">
        <v>100</v>
      </c>
    </row>
    <row r="585" spans="1:5" ht="13.15" customHeight="1" x14ac:dyDescent="0.25">
      <c r="A585" s="111">
        <v>81200001305</v>
      </c>
      <c r="B585" s="111">
        <v>771770</v>
      </c>
      <c r="C585" s="111"/>
      <c r="D585" s="111" t="s">
        <v>45</v>
      </c>
      <c r="E585" s="111">
        <v>73</v>
      </c>
    </row>
    <row r="586" spans="1:5" ht="13.15" customHeight="1" x14ac:dyDescent="0.25">
      <c r="A586" s="111">
        <v>81200001391</v>
      </c>
      <c r="B586" s="111">
        <v>771798</v>
      </c>
      <c r="C586" s="111"/>
      <c r="D586" s="111" t="s">
        <v>78</v>
      </c>
      <c r="E586" s="111">
        <v>100</v>
      </c>
    </row>
    <row r="587" spans="1:5" ht="13.15" customHeight="1" x14ac:dyDescent="0.25">
      <c r="A587" s="111">
        <v>40632216859</v>
      </c>
      <c r="B587" s="111">
        <v>221685</v>
      </c>
      <c r="C587" s="111" t="s">
        <v>1584</v>
      </c>
      <c r="D587" s="111" t="s">
        <v>1585</v>
      </c>
      <c r="E587" s="111">
        <v>89</v>
      </c>
    </row>
    <row r="588" spans="1:5" ht="13.15" customHeight="1" x14ac:dyDescent="0.25">
      <c r="A588" s="111">
        <v>40630702939</v>
      </c>
      <c r="B588" s="111">
        <v>70293</v>
      </c>
      <c r="C588" s="111" t="s">
        <v>711</v>
      </c>
      <c r="D588" s="111" t="s">
        <v>86</v>
      </c>
      <c r="E588" s="111">
        <v>118</v>
      </c>
    </row>
    <row r="589" spans="1:5" ht="13.15" customHeight="1" x14ac:dyDescent="0.25">
      <c r="A589" s="111">
        <v>40630695469</v>
      </c>
      <c r="B589" s="111">
        <v>69546</v>
      </c>
      <c r="C589" s="111" t="s">
        <v>905</v>
      </c>
      <c r="D589" s="111" t="s">
        <v>105</v>
      </c>
      <c r="E589" s="111">
        <v>10</v>
      </c>
    </row>
    <row r="590" spans="1:5" ht="13.15" customHeight="1" x14ac:dyDescent="0.25">
      <c r="A590" s="111">
        <v>40630693049</v>
      </c>
      <c r="B590" s="111">
        <v>69304</v>
      </c>
      <c r="C590" s="111" t="s">
        <v>933</v>
      </c>
      <c r="D590" s="111" t="s">
        <v>106</v>
      </c>
      <c r="E590" s="111">
        <v>50</v>
      </c>
    </row>
    <row r="591" spans="1:5" ht="13.15" customHeight="1" x14ac:dyDescent="0.25">
      <c r="A591" s="111">
        <v>40635114859</v>
      </c>
      <c r="B591" s="111">
        <v>511485</v>
      </c>
      <c r="C591" s="111" t="s">
        <v>1123</v>
      </c>
      <c r="D591" s="111" t="s">
        <v>109</v>
      </c>
      <c r="E591" s="111">
        <v>0</v>
      </c>
    </row>
    <row r="592" spans="1:5" ht="13.15" customHeight="1" x14ac:dyDescent="0.25">
      <c r="A592" s="111">
        <v>40634062629</v>
      </c>
      <c r="B592" s="111">
        <v>406262</v>
      </c>
      <c r="C592" s="111"/>
      <c r="D592" s="111" t="s">
        <v>144</v>
      </c>
      <c r="E592" s="111">
        <v>100</v>
      </c>
    </row>
    <row r="593" spans="1:5" ht="13.15" customHeight="1" x14ac:dyDescent="0.25">
      <c r="A593" s="111">
        <v>40634062319</v>
      </c>
      <c r="B593" s="111">
        <v>406231</v>
      </c>
      <c r="C593" s="111"/>
      <c r="D593" s="111" t="s">
        <v>145</v>
      </c>
      <c r="E593" s="111">
        <v>100</v>
      </c>
    </row>
    <row r="594" spans="1:5" ht="13.15" customHeight="1" x14ac:dyDescent="0.25">
      <c r="A594" s="111">
        <v>81200001470</v>
      </c>
      <c r="B594" s="111">
        <v>702498</v>
      </c>
      <c r="C594" s="111" t="s">
        <v>1127</v>
      </c>
      <c r="D594" s="111" t="s">
        <v>44</v>
      </c>
      <c r="E594" s="111">
        <v>82</v>
      </c>
    </row>
    <row r="595" spans="1:5" ht="13.15" customHeight="1" x14ac:dyDescent="0.25">
      <c r="A595" s="111">
        <v>81200001290</v>
      </c>
      <c r="B595" s="111">
        <v>702512</v>
      </c>
      <c r="C595" s="111" t="s">
        <v>1126</v>
      </c>
      <c r="D595" s="111" t="s">
        <v>44</v>
      </c>
      <c r="E595" s="111">
        <v>97</v>
      </c>
    </row>
    <row r="596" spans="1:5" ht="13.15" customHeight="1" x14ac:dyDescent="0.25">
      <c r="A596" s="111">
        <v>40632216999</v>
      </c>
      <c r="B596" s="111">
        <v>221699</v>
      </c>
      <c r="C596" s="111" t="s">
        <v>1468</v>
      </c>
      <c r="D596" s="111" t="s">
        <v>1469</v>
      </c>
      <c r="E596" s="111">
        <v>105</v>
      </c>
    </row>
    <row r="597" spans="1:5" ht="13.15" customHeight="1" x14ac:dyDescent="0.25">
      <c r="A597" s="111">
        <v>40630695009</v>
      </c>
      <c r="B597" s="111">
        <v>69500</v>
      </c>
      <c r="C597" s="111" t="s">
        <v>824</v>
      </c>
      <c r="D597" s="111" t="s">
        <v>114</v>
      </c>
      <c r="E597" s="111">
        <v>60</v>
      </c>
    </row>
    <row r="598" spans="1:5" ht="13.15" customHeight="1" x14ac:dyDescent="0.25">
      <c r="A598" s="111">
        <v>40630694719</v>
      </c>
      <c r="B598" s="111">
        <v>69471</v>
      </c>
      <c r="C598" s="111" t="s">
        <v>765</v>
      </c>
      <c r="D598" s="111" t="s">
        <v>115</v>
      </c>
      <c r="E598" s="111">
        <v>70</v>
      </c>
    </row>
    <row r="599" spans="1:5" ht="13.15" customHeight="1" x14ac:dyDescent="0.25">
      <c r="A599" s="111">
        <v>40634061889</v>
      </c>
      <c r="B599" s="111">
        <v>406188</v>
      </c>
      <c r="C599" s="111"/>
      <c r="D599" s="111" t="s">
        <v>146</v>
      </c>
      <c r="E599" s="111">
        <v>50</v>
      </c>
    </row>
    <row r="600" spans="1:5" ht="13.15" customHeight="1" x14ac:dyDescent="0.25">
      <c r="A600" s="111">
        <v>40630704709</v>
      </c>
      <c r="B600" s="111">
        <v>70470</v>
      </c>
      <c r="C600" s="111" t="s">
        <v>1128</v>
      </c>
      <c r="D600" s="111" t="s">
        <v>48</v>
      </c>
      <c r="E600" s="111">
        <v>103</v>
      </c>
    </row>
    <row r="601" spans="1:5" ht="13.15" customHeight="1" x14ac:dyDescent="0.25">
      <c r="A601" s="111">
        <v>40632217869</v>
      </c>
      <c r="B601" s="111">
        <v>221786</v>
      </c>
      <c r="C601" s="111" t="s">
        <v>1474</v>
      </c>
      <c r="D601" s="111" t="s">
        <v>1475</v>
      </c>
      <c r="E601" s="111">
        <v>97</v>
      </c>
    </row>
    <row r="602" spans="1:5" ht="13.15" customHeight="1" x14ac:dyDescent="0.25">
      <c r="A602" s="111">
        <v>40634062219</v>
      </c>
      <c r="B602" s="111">
        <v>406221</v>
      </c>
      <c r="C602" s="111"/>
      <c r="D602" s="111" t="s">
        <v>147</v>
      </c>
      <c r="E602" s="111">
        <v>25</v>
      </c>
    </row>
    <row r="603" spans="1:5" ht="13.15" customHeight="1" x14ac:dyDescent="0.25">
      <c r="A603" s="111">
        <v>40630705009</v>
      </c>
      <c r="B603" s="111">
        <v>70500</v>
      </c>
      <c r="C603" s="111" t="s">
        <v>1129</v>
      </c>
      <c r="D603" s="111" t="s">
        <v>50</v>
      </c>
      <c r="E603" s="111">
        <v>99</v>
      </c>
    </row>
    <row r="604" spans="1:5" ht="13.15" customHeight="1" x14ac:dyDescent="0.25">
      <c r="A604" s="111">
        <v>40632216929</v>
      </c>
      <c r="B604" s="111">
        <v>221692</v>
      </c>
      <c r="C604" s="111" t="s">
        <v>1632</v>
      </c>
      <c r="D604" s="111" t="s">
        <v>1633</v>
      </c>
      <c r="E604" s="111">
        <v>68</v>
      </c>
    </row>
    <row r="605" spans="1:5" ht="13.15" customHeight="1" x14ac:dyDescent="0.25">
      <c r="A605" s="111">
        <v>40630704779</v>
      </c>
      <c r="B605" s="111">
        <v>70477</v>
      </c>
      <c r="C605" s="111" t="s">
        <v>1130</v>
      </c>
      <c r="D605" s="111" t="s">
        <v>49</v>
      </c>
      <c r="E605" s="111">
        <v>92</v>
      </c>
    </row>
    <row r="606" spans="1:5" ht="13.15" customHeight="1" x14ac:dyDescent="0.25">
      <c r="A606" s="111">
        <v>40632217069</v>
      </c>
      <c r="B606" s="111">
        <v>221706</v>
      </c>
      <c r="C606" s="111" t="s">
        <v>1586</v>
      </c>
      <c r="D606" s="111" t="s">
        <v>1587</v>
      </c>
      <c r="E606" s="111">
        <v>76</v>
      </c>
    </row>
    <row r="607" spans="1:5" ht="13.15" customHeight="1" x14ac:dyDescent="0.25">
      <c r="A607" s="111">
        <v>40630694549</v>
      </c>
      <c r="B607" s="111">
        <v>69454</v>
      </c>
      <c r="C607" s="111" t="s">
        <v>764</v>
      </c>
      <c r="D607" s="111" t="s">
        <v>121</v>
      </c>
      <c r="E607" s="111">
        <v>19</v>
      </c>
    </row>
    <row r="608" spans="1:5" ht="13.15" customHeight="1" x14ac:dyDescent="0.25">
      <c r="A608" s="111">
        <v>40634062139</v>
      </c>
      <c r="B608" s="111">
        <v>406213</v>
      </c>
      <c r="C608" s="111"/>
      <c r="D608" s="111" t="s">
        <v>148</v>
      </c>
      <c r="E608" s="111">
        <v>60</v>
      </c>
    </row>
    <row r="609" spans="1:5" ht="13.15" customHeight="1" x14ac:dyDescent="0.25">
      <c r="A609" s="111">
        <v>40630704939</v>
      </c>
      <c r="B609" s="111">
        <v>70493</v>
      </c>
      <c r="C609" s="111" t="s">
        <v>1131</v>
      </c>
      <c r="D609" s="111" t="s">
        <v>51</v>
      </c>
      <c r="E609" s="111">
        <v>106</v>
      </c>
    </row>
    <row r="610" spans="1:5" ht="13.15" customHeight="1" x14ac:dyDescent="0.25">
      <c r="A610" s="111">
        <v>40632217369</v>
      </c>
      <c r="B610" s="111">
        <v>221736</v>
      </c>
      <c r="C610" s="111" t="s">
        <v>1470</v>
      </c>
      <c r="D610" s="111" t="s">
        <v>1471</v>
      </c>
      <c r="E610" s="111">
        <v>100</v>
      </c>
    </row>
    <row r="611" spans="1:5" ht="13.15" customHeight="1" x14ac:dyDescent="0.25">
      <c r="A611" s="111">
        <v>40632217719</v>
      </c>
      <c r="B611" s="111">
        <v>221771</v>
      </c>
      <c r="C611" s="111" t="s">
        <v>1572</v>
      </c>
      <c r="D611" s="111" t="s">
        <v>1573</v>
      </c>
      <c r="E611" s="111">
        <v>88</v>
      </c>
    </row>
    <row r="612" spans="1:5" ht="13.15" customHeight="1" x14ac:dyDescent="0.25">
      <c r="A612" s="111">
        <v>40630702859</v>
      </c>
      <c r="B612" s="111">
        <v>70285</v>
      </c>
      <c r="C612" s="111" t="s">
        <v>711</v>
      </c>
      <c r="D612" s="111" t="s">
        <v>87</v>
      </c>
      <c r="E612" s="111">
        <v>117</v>
      </c>
    </row>
    <row r="613" spans="1:5" ht="13.15" customHeight="1" x14ac:dyDescent="0.25">
      <c r="A613" s="111">
        <v>40633274099</v>
      </c>
      <c r="B613" s="111">
        <v>327409</v>
      </c>
      <c r="C613" s="111" t="s">
        <v>1132</v>
      </c>
      <c r="D613" s="111" t="s">
        <v>127</v>
      </c>
      <c r="E613" s="111">
        <v>33</v>
      </c>
    </row>
    <row r="614" spans="1:5" ht="13.15" customHeight="1" x14ac:dyDescent="0.25">
      <c r="A614" s="111">
        <v>40630703069</v>
      </c>
      <c r="B614" s="111">
        <v>70306</v>
      </c>
      <c r="C614" s="111" t="s">
        <v>711</v>
      </c>
      <c r="D614" s="111" t="s">
        <v>85</v>
      </c>
      <c r="E614" s="111">
        <v>117</v>
      </c>
    </row>
    <row r="615" spans="1:5" ht="13.15" customHeight="1" x14ac:dyDescent="0.25">
      <c r="A615" s="111">
        <v>40630704639</v>
      </c>
      <c r="B615" s="111">
        <v>70463</v>
      </c>
      <c r="C615" s="111" t="s">
        <v>1133</v>
      </c>
      <c r="D615" s="111" t="s">
        <v>52</v>
      </c>
      <c r="E615" s="111">
        <v>66</v>
      </c>
    </row>
    <row r="616" spans="1:5" ht="13.15" customHeight="1" x14ac:dyDescent="0.25">
      <c r="A616" s="111">
        <v>40632216649</v>
      </c>
      <c r="B616" s="111">
        <v>221664</v>
      </c>
      <c r="C616" s="111" t="s">
        <v>1591</v>
      </c>
      <c r="D616" s="111" t="s">
        <v>1592</v>
      </c>
      <c r="E616" s="111">
        <v>78</v>
      </c>
    </row>
    <row r="617" spans="1:5" ht="13.15" customHeight="1" x14ac:dyDescent="0.25">
      <c r="A617" s="111">
        <v>40633397479</v>
      </c>
      <c r="B617" s="111">
        <v>339747</v>
      </c>
      <c r="C617" s="111" t="s">
        <v>1101</v>
      </c>
      <c r="D617" s="111" t="s">
        <v>1554</v>
      </c>
      <c r="E617" s="111">
        <v>100</v>
      </c>
    </row>
    <row r="618" spans="1:5" ht="13.15" customHeight="1" x14ac:dyDescent="0.25">
      <c r="A618" s="111">
        <v>40632698989</v>
      </c>
      <c r="B618" s="111">
        <v>269898</v>
      </c>
      <c r="C618" s="111" t="s">
        <v>1574</v>
      </c>
      <c r="D618" s="111" t="s">
        <v>1575</v>
      </c>
      <c r="E618" s="111">
        <v>100</v>
      </c>
    </row>
    <row r="619" spans="1:5" ht="13.15" customHeight="1" x14ac:dyDescent="0.25">
      <c r="A619" s="111">
        <v>40633397549</v>
      </c>
      <c r="B619" s="111">
        <v>339754</v>
      </c>
      <c r="C619" s="111" t="s">
        <v>1102</v>
      </c>
      <c r="D619" s="111" t="s">
        <v>1555</v>
      </c>
      <c r="E619" s="111">
        <v>100</v>
      </c>
    </row>
    <row r="620" spans="1:5" ht="13.15" customHeight="1" x14ac:dyDescent="0.25">
      <c r="A620" s="111">
        <v>40632699059</v>
      </c>
      <c r="B620" s="111">
        <v>269905</v>
      </c>
      <c r="C620" s="111" t="s">
        <v>1556</v>
      </c>
      <c r="D620" s="111" t="s">
        <v>1557</v>
      </c>
      <c r="E620" s="111">
        <v>100</v>
      </c>
    </row>
    <row r="621" spans="1:5" ht="13.15" customHeight="1" x14ac:dyDescent="0.25">
      <c r="A621" s="111">
        <v>40634062429</v>
      </c>
      <c r="B621" s="111">
        <v>406242</v>
      </c>
      <c r="C621" s="111"/>
      <c r="D621" s="111" t="s">
        <v>150</v>
      </c>
      <c r="E621" s="111">
        <v>25</v>
      </c>
    </row>
    <row r="622" spans="1:5" ht="13.15" customHeight="1" x14ac:dyDescent="0.25">
      <c r="A622" s="111">
        <v>40635016429</v>
      </c>
      <c r="B622" s="111">
        <v>501642</v>
      </c>
      <c r="C622" s="111" t="s">
        <v>739</v>
      </c>
      <c r="D622" s="111" t="s">
        <v>150</v>
      </c>
      <c r="E622" s="111">
        <v>21</v>
      </c>
    </row>
    <row r="623" spans="1:5" ht="13.15" customHeight="1" x14ac:dyDescent="0.25">
      <c r="A623" s="111">
        <v>40635016499</v>
      </c>
      <c r="B623" s="111">
        <v>501649</v>
      </c>
      <c r="C623" s="111" t="s">
        <v>740</v>
      </c>
      <c r="D623" s="111" t="s">
        <v>1641</v>
      </c>
      <c r="E623" s="111">
        <v>19</v>
      </c>
    </row>
    <row r="624" spans="1:5" ht="13.15" customHeight="1" x14ac:dyDescent="0.25">
      <c r="A624" s="111">
        <v>40634062049</v>
      </c>
      <c r="B624" s="111">
        <v>406204</v>
      </c>
      <c r="C624" s="111"/>
      <c r="D624" s="111" t="s">
        <v>151</v>
      </c>
      <c r="E624" s="111">
        <v>50</v>
      </c>
    </row>
    <row r="625" spans="1:5" ht="13.15" customHeight="1" x14ac:dyDescent="0.25">
      <c r="A625" s="111">
        <v>40630694249</v>
      </c>
      <c r="B625" s="111">
        <v>69424</v>
      </c>
      <c r="C625" s="111" t="s">
        <v>766</v>
      </c>
      <c r="D625" s="111" t="s">
        <v>131</v>
      </c>
      <c r="E625" s="111">
        <v>21</v>
      </c>
    </row>
    <row r="626" spans="1:5" ht="13.15" customHeight="1" x14ac:dyDescent="0.25">
      <c r="A626" s="111">
        <v>40633397619</v>
      </c>
      <c r="B626" s="111">
        <v>339761</v>
      </c>
      <c r="C626" s="111" t="s">
        <v>1103</v>
      </c>
      <c r="D626" s="111" t="s">
        <v>1486</v>
      </c>
      <c r="E626" s="111">
        <v>100</v>
      </c>
    </row>
    <row r="627" spans="1:5" ht="13.15" customHeight="1" x14ac:dyDescent="0.25">
      <c r="A627" s="111">
        <v>40633397409</v>
      </c>
      <c r="B627" s="111">
        <v>339740</v>
      </c>
      <c r="C627" s="111" t="s">
        <v>1104</v>
      </c>
      <c r="D627" s="111" t="s">
        <v>1487</v>
      </c>
      <c r="E627" s="111">
        <v>100</v>
      </c>
    </row>
    <row r="628" spans="1:5" ht="13.15" customHeight="1" x14ac:dyDescent="0.25">
      <c r="A628" s="111">
        <v>40633397269</v>
      </c>
      <c r="B628" s="111">
        <v>339726</v>
      </c>
      <c r="C628" s="111" t="s">
        <v>1105</v>
      </c>
      <c r="D628" s="111" t="s">
        <v>1488</v>
      </c>
      <c r="E628" s="111">
        <v>100</v>
      </c>
    </row>
    <row r="629" spans="1:5" ht="13.15" customHeight="1" x14ac:dyDescent="0.25">
      <c r="A629" s="111">
        <v>40633396689</v>
      </c>
      <c r="B629" s="111">
        <v>339668</v>
      </c>
      <c r="C629" s="111" t="s">
        <v>1106</v>
      </c>
      <c r="D629" s="111" t="s">
        <v>1489</v>
      </c>
      <c r="E629" s="111">
        <v>100</v>
      </c>
    </row>
    <row r="630" spans="1:5" ht="13.15" customHeight="1" x14ac:dyDescent="0.25">
      <c r="A630" s="111">
        <v>40633396479</v>
      </c>
      <c r="B630" s="111">
        <v>339647</v>
      </c>
      <c r="C630" s="111" t="s">
        <v>1107</v>
      </c>
      <c r="D630" s="111" t="s">
        <v>1490</v>
      </c>
      <c r="E630" s="111">
        <v>100</v>
      </c>
    </row>
    <row r="631" spans="1:5" ht="13.15" customHeight="1" x14ac:dyDescent="0.25">
      <c r="A631" s="111">
        <v>40633396619</v>
      </c>
      <c r="B631" s="111">
        <v>339661</v>
      </c>
      <c r="C631" s="111" t="s">
        <v>1108</v>
      </c>
      <c r="D631" s="111" t="s">
        <v>1491</v>
      </c>
      <c r="E631" s="111">
        <v>100</v>
      </c>
    </row>
    <row r="632" spans="1:5" ht="13.15" customHeight="1" x14ac:dyDescent="0.25">
      <c r="A632" s="111">
        <v>40633397339</v>
      </c>
      <c r="B632" s="111">
        <v>339733</v>
      </c>
      <c r="C632" s="111" t="s">
        <v>1109</v>
      </c>
      <c r="D632" s="111" t="s">
        <v>1492</v>
      </c>
      <c r="E632" s="111">
        <v>100</v>
      </c>
    </row>
    <row r="633" spans="1:5" ht="13.15" customHeight="1" x14ac:dyDescent="0.25">
      <c r="A633" s="111">
        <v>40634055759</v>
      </c>
      <c r="B633" s="111">
        <v>405575</v>
      </c>
      <c r="C633" s="111"/>
      <c r="D633" s="111" t="s">
        <v>152</v>
      </c>
      <c r="E633" s="111">
        <v>30</v>
      </c>
    </row>
    <row r="634" spans="1:5" ht="13.15" customHeight="1" x14ac:dyDescent="0.25">
      <c r="A634" s="111">
        <v>40630692899</v>
      </c>
      <c r="B634" s="111">
        <v>69289</v>
      </c>
      <c r="C634" s="111" t="s">
        <v>907</v>
      </c>
      <c r="D634" s="111" t="s">
        <v>133</v>
      </c>
      <c r="E634" s="111">
        <v>0</v>
      </c>
    </row>
    <row r="635" spans="1:5" ht="13.15" customHeight="1" x14ac:dyDescent="0.25">
      <c r="A635" s="111">
        <v>40633273959</v>
      </c>
      <c r="B635" s="111">
        <v>327395</v>
      </c>
      <c r="C635" s="111" t="s">
        <v>1134</v>
      </c>
      <c r="D635" s="111" t="s">
        <v>134</v>
      </c>
      <c r="E635" s="111">
        <v>17</v>
      </c>
    </row>
    <row r="636" spans="1:5" ht="13.15" customHeight="1" x14ac:dyDescent="0.25">
      <c r="A636" s="111">
        <v>40634061959</v>
      </c>
      <c r="B636" s="111">
        <v>406195</v>
      </c>
      <c r="C636" s="111"/>
      <c r="D636" s="111" t="s">
        <v>153</v>
      </c>
      <c r="E636" s="111">
        <v>100</v>
      </c>
    </row>
    <row r="637" spans="1:5" ht="13.15" customHeight="1" x14ac:dyDescent="0.25">
      <c r="A637" s="111">
        <v>40630693379</v>
      </c>
      <c r="B637" s="111">
        <v>69337</v>
      </c>
      <c r="C637" s="111" t="s">
        <v>887</v>
      </c>
      <c r="D637" s="111" t="s">
        <v>135</v>
      </c>
      <c r="E637" s="111">
        <v>97</v>
      </c>
    </row>
    <row r="638" spans="1:5" ht="13.15" customHeight="1" x14ac:dyDescent="0.25">
      <c r="A638" s="111">
        <v>81200001429</v>
      </c>
      <c r="B638" s="111">
        <v>771679</v>
      </c>
      <c r="C638" s="111"/>
      <c r="D638" s="111" t="s">
        <v>66</v>
      </c>
      <c r="E638" s="111">
        <v>49</v>
      </c>
    </row>
    <row r="639" spans="1:5" ht="13.15" customHeight="1" x14ac:dyDescent="0.25">
      <c r="A639" s="111">
        <v>40632217169</v>
      </c>
      <c r="B639" s="111">
        <v>221716</v>
      </c>
      <c r="C639" s="111" t="s">
        <v>1466</v>
      </c>
      <c r="D639" s="111" t="s">
        <v>1467</v>
      </c>
      <c r="E639" s="111">
        <v>97</v>
      </c>
    </row>
    <row r="640" spans="1:5" ht="13.15" customHeight="1" x14ac:dyDescent="0.25">
      <c r="A640" s="111">
        <v>40630693569</v>
      </c>
      <c r="B640" s="111">
        <v>69356</v>
      </c>
      <c r="C640" s="111" t="s">
        <v>977</v>
      </c>
      <c r="D640" s="111" t="s">
        <v>137</v>
      </c>
      <c r="E640" s="111">
        <v>40</v>
      </c>
    </row>
    <row r="641" spans="1:5" ht="13.15" customHeight="1" x14ac:dyDescent="0.25">
      <c r="A641" s="111">
        <v>40633397689</v>
      </c>
      <c r="B641" s="111">
        <v>339768</v>
      </c>
      <c r="C641" s="111" t="s">
        <v>1110</v>
      </c>
      <c r="D641" s="111" t="s">
        <v>1493</v>
      </c>
      <c r="E641" s="111">
        <v>100</v>
      </c>
    </row>
    <row r="642" spans="1:5" ht="13.15" customHeight="1" x14ac:dyDescent="0.25">
      <c r="A642" s="111">
        <v>40632696009</v>
      </c>
      <c r="B642" s="111">
        <v>269600</v>
      </c>
      <c r="C642" s="111" t="s">
        <v>1558</v>
      </c>
      <c r="D642" s="111" t="s">
        <v>1559</v>
      </c>
      <c r="E642" s="111">
        <v>100</v>
      </c>
    </row>
    <row r="643" spans="1:5" ht="13.15" customHeight="1" x14ac:dyDescent="0.25">
      <c r="A643" s="111">
        <v>40632696079</v>
      </c>
      <c r="B643" s="111">
        <v>269607</v>
      </c>
      <c r="C643" s="111" t="s">
        <v>1494</v>
      </c>
      <c r="D643" s="111" t="s">
        <v>1495</v>
      </c>
      <c r="E643" s="111">
        <v>99</v>
      </c>
    </row>
    <row r="644" spans="1:5" ht="13.15" customHeight="1" x14ac:dyDescent="0.25">
      <c r="A644" s="111">
        <v>40633398219</v>
      </c>
      <c r="B644" s="111">
        <v>339821</v>
      </c>
      <c r="C644" s="111" t="s">
        <v>1112</v>
      </c>
      <c r="D644" s="111" t="s">
        <v>1496</v>
      </c>
      <c r="E644" s="111">
        <v>100</v>
      </c>
    </row>
    <row r="645" spans="1:5" ht="13.15" customHeight="1" x14ac:dyDescent="0.25">
      <c r="A645" s="111">
        <v>40632696149</v>
      </c>
      <c r="B645" s="111">
        <v>269614</v>
      </c>
      <c r="C645" s="111" t="s">
        <v>1560</v>
      </c>
      <c r="D645" s="111" t="s">
        <v>1561</v>
      </c>
      <c r="E645" s="111">
        <v>98</v>
      </c>
    </row>
    <row r="646" spans="1:5" ht="13.15" customHeight="1" x14ac:dyDescent="0.25">
      <c r="A646" s="111">
        <v>40633274029</v>
      </c>
      <c r="B646" s="111">
        <v>327402</v>
      </c>
      <c r="C646" s="111" t="s">
        <v>1135</v>
      </c>
      <c r="D646" s="111" t="s">
        <v>139</v>
      </c>
      <c r="E646" s="111">
        <v>33</v>
      </c>
    </row>
    <row r="647" spans="1:5" ht="13.15" customHeight="1" x14ac:dyDescent="0.25">
      <c r="A647" s="111">
        <v>40630694439</v>
      </c>
      <c r="B647" s="111">
        <v>69443</v>
      </c>
      <c r="C647" s="111" t="s">
        <v>763</v>
      </c>
      <c r="D647" s="111" t="s">
        <v>140</v>
      </c>
      <c r="E647" s="111">
        <v>28</v>
      </c>
    </row>
    <row r="648" spans="1:5" ht="13.15" customHeight="1" x14ac:dyDescent="0.25">
      <c r="A648" s="111">
        <v>40630704859</v>
      </c>
      <c r="B648" s="111">
        <v>70485</v>
      </c>
      <c r="C648" s="111" t="s">
        <v>1136</v>
      </c>
      <c r="D648" s="111" t="s">
        <v>53</v>
      </c>
      <c r="E648" s="111">
        <v>99</v>
      </c>
    </row>
    <row r="649" spans="1:5" ht="13.15" customHeight="1" x14ac:dyDescent="0.25">
      <c r="A649" s="111">
        <v>40632216719</v>
      </c>
      <c r="B649" s="111">
        <v>221671</v>
      </c>
      <c r="C649" s="111" t="s">
        <v>1588</v>
      </c>
      <c r="D649" s="111" t="s">
        <v>1589</v>
      </c>
      <c r="E649" s="111">
        <v>94</v>
      </c>
    </row>
    <row r="650" spans="1:5" ht="13.15" customHeight="1" x14ac:dyDescent="0.25">
      <c r="A650" s="111">
        <v>40633332239</v>
      </c>
      <c r="B650" s="111">
        <v>333223</v>
      </c>
      <c r="C650" s="111" t="s">
        <v>1137</v>
      </c>
      <c r="D650" s="111" t="s">
        <v>1497</v>
      </c>
      <c r="E650" s="111">
        <v>78</v>
      </c>
    </row>
    <row r="651" spans="1:5" ht="13.15" customHeight="1" x14ac:dyDescent="0.25">
      <c r="A651" s="111">
        <v>40633318259</v>
      </c>
      <c r="B651" s="111">
        <v>331825</v>
      </c>
      <c r="C651" s="111" t="s">
        <v>1138</v>
      </c>
      <c r="D651" s="111" t="s">
        <v>1576</v>
      </c>
      <c r="E651" s="111">
        <v>100</v>
      </c>
    </row>
    <row r="652" spans="1:5" ht="13.15" customHeight="1" x14ac:dyDescent="0.25">
      <c r="A652" s="111">
        <v>40632695569</v>
      </c>
      <c r="B652" s="111">
        <v>269556</v>
      </c>
      <c r="C652" s="111" t="s">
        <v>1482</v>
      </c>
      <c r="D652" s="111" t="s">
        <v>1798</v>
      </c>
      <c r="E652" s="111">
        <v>100</v>
      </c>
    </row>
    <row r="653" spans="1:5" ht="13.15" customHeight="1" x14ac:dyDescent="0.25">
      <c r="A653" s="111">
        <v>40632699129</v>
      </c>
      <c r="B653" s="111">
        <v>269912</v>
      </c>
      <c r="C653" s="111" t="s">
        <v>1476</v>
      </c>
      <c r="D653" s="111" t="s">
        <v>1799</v>
      </c>
      <c r="E653" s="111">
        <v>100</v>
      </c>
    </row>
    <row r="654" spans="1:5" ht="13.15" customHeight="1" x14ac:dyDescent="0.25">
      <c r="A654" s="111">
        <v>40632699199</v>
      </c>
      <c r="B654" s="111">
        <v>269919</v>
      </c>
      <c r="C654" s="111" t="s">
        <v>1477</v>
      </c>
      <c r="D654" s="111" t="s">
        <v>1800</v>
      </c>
      <c r="E654" s="111">
        <v>100</v>
      </c>
    </row>
    <row r="655" spans="1:5" ht="13.15" customHeight="1" x14ac:dyDescent="0.25">
      <c r="A655" s="111">
        <v>40632695219</v>
      </c>
      <c r="B655" s="111">
        <v>269521</v>
      </c>
      <c r="C655" s="111" t="s">
        <v>1478</v>
      </c>
      <c r="D655" s="111" t="s">
        <v>1801</v>
      </c>
      <c r="E655" s="111">
        <v>100</v>
      </c>
    </row>
    <row r="656" spans="1:5" ht="13.15" customHeight="1" x14ac:dyDescent="0.25">
      <c r="A656" s="111">
        <v>40632695359</v>
      </c>
      <c r="B656" s="111">
        <v>269535</v>
      </c>
      <c r="C656" s="111" t="s">
        <v>1479</v>
      </c>
      <c r="D656" s="111" t="s">
        <v>1802</v>
      </c>
      <c r="E656" s="111">
        <v>100</v>
      </c>
    </row>
    <row r="657" spans="1:5" ht="13.15" customHeight="1" x14ac:dyDescent="0.25">
      <c r="A657" s="111">
        <v>40632695429</v>
      </c>
      <c r="B657" s="111">
        <v>269542</v>
      </c>
      <c r="C657" s="111" t="s">
        <v>1480</v>
      </c>
      <c r="D657" s="111" t="s">
        <v>1803</v>
      </c>
      <c r="E657" s="111">
        <v>100</v>
      </c>
    </row>
    <row r="658" spans="1:5" ht="13.15" customHeight="1" x14ac:dyDescent="0.25">
      <c r="A658" s="111">
        <v>40632695499</v>
      </c>
      <c r="B658" s="111">
        <v>269549</v>
      </c>
      <c r="C658" s="111" t="s">
        <v>1481</v>
      </c>
      <c r="D658" s="111" t="s">
        <v>1804</v>
      </c>
      <c r="E658" s="111">
        <v>100</v>
      </c>
    </row>
    <row r="659" spans="1:5" ht="13.15" customHeight="1" x14ac:dyDescent="0.25">
      <c r="A659" s="111">
        <v>40632695639</v>
      </c>
      <c r="B659" s="111">
        <v>269563</v>
      </c>
      <c r="C659" s="111" t="s">
        <v>1483</v>
      </c>
      <c r="D659" s="111" t="s">
        <v>1805</v>
      </c>
      <c r="E659" s="111">
        <v>100</v>
      </c>
    </row>
    <row r="660" spans="1:5" ht="13.15" customHeight="1" x14ac:dyDescent="0.25">
      <c r="A660" s="111">
        <v>40632695779</v>
      </c>
      <c r="B660" s="111">
        <v>269577</v>
      </c>
      <c r="C660" s="111" t="s">
        <v>1484</v>
      </c>
      <c r="D660" s="111" t="s">
        <v>1806</v>
      </c>
      <c r="E660" s="111">
        <v>100</v>
      </c>
    </row>
    <row r="661" spans="1:5" ht="13.15" customHeight="1" x14ac:dyDescent="0.25">
      <c r="A661" s="111">
        <v>40632695919</v>
      </c>
      <c r="B661" s="111">
        <v>269591</v>
      </c>
      <c r="C661" s="111" t="s">
        <v>1485</v>
      </c>
      <c r="D661" s="111" t="s">
        <v>1807</v>
      </c>
      <c r="E661" s="111">
        <v>100</v>
      </c>
    </row>
    <row r="662" spans="1:5" ht="13.15" customHeight="1" x14ac:dyDescent="0.25">
      <c r="A662" s="111">
        <v>40633395149</v>
      </c>
      <c r="B662" s="111">
        <v>339514</v>
      </c>
      <c r="C662" s="111" t="s">
        <v>1142</v>
      </c>
      <c r="D662" s="111" t="s">
        <v>1498</v>
      </c>
      <c r="E662" s="111">
        <v>100</v>
      </c>
    </row>
    <row r="663" spans="1:5" ht="13.15" customHeight="1" x14ac:dyDescent="0.25">
      <c r="A663" s="111">
        <v>40633394999</v>
      </c>
      <c r="B663" s="111">
        <v>339499</v>
      </c>
      <c r="C663" s="111" t="s">
        <v>1143</v>
      </c>
      <c r="D663" s="111" t="s">
        <v>1562</v>
      </c>
      <c r="E663" s="111">
        <v>100</v>
      </c>
    </row>
    <row r="664" spans="1:5" ht="13.15" customHeight="1" x14ac:dyDescent="0.25">
      <c r="A664" s="111">
        <v>40633396059</v>
      </c>
      <c r="B664" s="111">
        <v>339605</v>
      </c>
      <c r="C664" s="111" t="s">
        <v>1144</v>
      </c>
      <c r="D664" s="111" t="s">
        <v>1590</v>
      </c>
      <c r="E664" s="111">
        <v>98</v>
      </c>
    </row>
    <row r="665" spans="1:5" ht="13.15" customHeight="1" x14ac:dyDescent="0.25">
      <c r="A665" s="111">
        <v>40633396129</v>
      </c>
      <c r="B665" s="111">
        <v>339612</v>
      </c>
      <c r="C665" s="111" t="s">
        <v>1145</v>
      </c>
      <c r="D665" s="111" t="s">
        <v>1499</v>
      </c>
      <c r="E665" s="111">
        <v>98</v>
      </c>
    </row>
    <row r="666" spans="1:5" ht="13.15" customHeight="1" x14ac:dyDescent="0.25">
      <c r="A666" s="111">
        <v>40633395079</v>
      </c>
      <c r="B666" s="111">
        <v>339507</v>
      </c>
      <c r="C666" s="111" t="s">
        <v>1146</v>
      </c>
      <c r="D666" s="111" t="s">
        <v>1500</v>
      </c>
      <c r="E666" s="111">
        <v>100</v>
      </c>
    </row>
    <row r="667" spans="1:5" ht="13.15" customHeight="1" x14ac:dyDescent="0.25">
      <c r="A667" s="111">
        <v>40633394099</v>
      </c>
      <c r="B667" s="111">
        <v>339409</v>
      </c>
      <c r="C667" s="111" t="s">
        <v>1141</v>
      </c>
      <c r="D667" s="111" t="s">
        <v>1577</v>
      </c>
      <c r="E667" s="111">
        <v>100</v>
      </c>
    </row>
    <row r="668" spans="1:5" ht="13.15" customHeight="1" x14ac:dyDescent="0.25">
      <c r="A668" s="111">
        <v>40633394329</v>
      </c>
      <c r="B668" s="111">
        <v>339432</v>
      </c>
      <c r="C668" s="111" t="s">
        <v>1158</v>
      </c>
      <c r="D668" s="111" t="s">
        <v>1501</v>
      </c>
      <c r="E668" s="111">
        <v>100</v>
      </c>
    </row>
    <row r="669" spans="1:5" ht="13.15" customHeight="1" x14ac:dyDescent="0.25">
      <c r="A669" s="111">
        <v>40633394889</v>
      </c>
      <c r="B669" s="111">
        <v>339488</v>
      </c>
      <c r="C669" s="111" t="s">
        <v>1161</v>
      </c>
      <c r="D669" s="111" t="s">
        <v>1563</v>
      </c>
      <c r="E669" s="111">
        <v>100</v>
      </c>
    </row>
    <row r="670" spans="1:5" ht="13.15" customHeight="1" x14ac:dyDescent="0.25">
      <c r="A670" s="111">
        <v>40633394639</v>
      </c>
      <c r="B670" s="111">
        <v>339463</v>
      </c>
      <c r="C670" s="111" t="s">
        <v>1140</v>
      </c>
      <c r="D670" s="111" t="s">
        <v>1502</v>
      </c>
      <c r="E670" s="111">
        <v>100</v>
      </c>
    </row>
    <row r="671" spans="1:5" ht="13.15" customHeight="1" x14ac:dyDescent="0.25">
      <c r="A671" s="111">
        <v>40633395389</v>
      </c>
      <c r="B671" s="111">
        <v>339538</v>
      </c>
      <c r="C671" s="111" t="s">
        <v>1147</v>
      </c>
      <c r="D671" s="111" t="s">
        <v>1503</v>
      </c>
      <c r="E671" s="111">
        <v>100</v>
      </c>
    </row>
    <row r="672" spans="1:5" ht="13.15" customHeight="1" x14ac:dyDescent="0.25">
      <c r="A672" s="111">
        <v>40633395289</v>
      </c>
      <c r="B672" s="111">
        <v>339528</v>
      </c>
      <c r="C672" s="111" t="s">
        <v>1148</v>
      </c>
      <c r="D672" s="111" t="s">
        <v>1504</v>
      </c>
      <c r="E672" s="111">
        <v>100</v>
      </c>
    </row>
    <row r="673" spans="1:5" ht="13.15" customHeight="1" x14ac:dyDescent="0.25">
      <c r="A673" s="111">
        <v>40633395989</v>
      </c>
      <c r="B673" s="111">
        <v>339598</v>
      </c>
      <c r="C673" s="111" t="s">
        <v>1150</v>
      </c>
      <c r="D673" s="111" t="s">
        <v>1505</v>
      </c>
      <c r="E673" s="111">
        <v>100</v>
      </c>
    </row>
    <row r="674" spans="1:5" ht="13.15" customHeight="1" x14ac:dyDescent="0.25">
      <c r="A674" s="111">
        <v>40633399339</v>
      </c>
      <c r="B674" s="111">
        <v>339933</v>
      </c>
      <c r="C674" s="111" t="s">
        <v>1151</v>
      </c>
      <c r="D674" s="111" t="s">
        <v>1506</v>
      </c>
      <c r="E674" s="111">
        <v>100</v>
      </c>
    </row>
    <row r="675" spans="1:5" ht="13.15" customHeight="1" x14ac:dyDescent="0.25">
      <c r="A675" s="111">
        <v>40633395849</v>
      </c>
      <c r="B675" s="111">
        <v>339584</v>
      </c>
      <c r="C675" s="111" t="s">
        <v>1152</v>
      </c>
      <c r="D675" s="111" t="s">
        <v>1507</v>
      </c>
      <c r="E675" s="111">
        <v>100</v>
      </c>
    </row>
    <row r="676" spans="1:5" ht="13.15" customHeight="1" x14ac:dyDescent="0.25">
      <c r="A676" s="111">
        <v>40633396199</v>
      </c>
      <c r="B676" s="111">
        <v>339619</v>
      </c>
      <c r="C676" s="111" t="s">
        <v>1153</v>
      </c>
      <c r="D676" s="111" t="s">
        <v>1508</v>
      </c>
      <c r="E676" s="111">
        <v>100</v>
      </c>
    </row>
    <row r="677" spans="1:5" ht="13.15" customHeight="1" x14ac:dyDescent="0.25">
      <c r="A677" s="111">
        <v>40633395459</v>
      </c>
      <c r="B677" s="111">
        <v>339545</v>
      </c>
      <c r="C677" s="111" t="s">
        <v>1154</v>
      </c>
      <c r="D677" s="111" t="s">
        <v>1564</v>
      </c>
      <c r="E677" s="111">
        <v>100</v>
      </c>
    </row>
    <row r="678" spans="1:5" ht="13.15" customHeight="1" x14ac:dyDescent="0.25">
      <c r="A678" s="111">
        <v>40633390309</v>
      </c>
      <c r="B678" s="111">
        <v>339030</v>
      </c>
      <c r="C678" s="111" t="s">
        <v>1155</v>
      </c>
      <c r="D678" s="111" t="s">
        <v>1509</v>
      </c>
      <c r="E678" s="111">
        <v>100</v>
      </c>
    </row>
    <row r="679" spans="1:5" ht="13.15" customHeight="1" x14ac:dyDescent="0.25">
      <c r="A679" s="111">
        <v>40633395569</v>
      </c>
      <c r="B679" s="111">
        <v>339556</v>
      </c>
      <c r="C679" s="111" t="s">
        <v>1156</v>
      </c>
      <c r="D679" s="111" t="s">
        <v>1510</v>
      </c>
      <c r="E679" s="111">
        <v>100</v>
      </c>
    </row>
    <row r="680" spans="1:5" ht="13.15" customHeight="1" x14ac:dyDescent="0.25">
      <c r="A680" s="111">
        <v>40633395779</v>
      </c>
      <c r="B680" s="111">
        <v>339577</v>
      </c>
      <c r="C680" s="111" t="s">
        <v>1149</v>
      </c>
      <c r="D680" s="111" t="s">
        <v>1511</v>
      </c>
      <c r="E680" s="111">
        <v>100</v>
      </c>
    </row>
    <row r="681" spans="1:5" ht="13.15" customHeight="1" x14ac:dyDescent="0.25">
      <c r="A681" s="111">
        <v>40633516619</v>
      </c>
      <c r="B681" s="111">
        <v>351661</v>
      </c>
      <c r="C681" s="111" t="s">
        <v>680</v>
      </c>
      <c r="D681" s="111" t="s">
        <v>1512</v>
      </c>
      <c r="E681" s="111">
        <v>100</v>
      </c>
    </row>
    <row r="682" spans="1:5" ht="13.15" customHeight="1" x14ac:dyDescent="0.25">
      <c r="A682" s="111">
        <v>40633395919</v>
      </c>
      <c r="B682" s="111">
        <v>339591</v>
      </c>
      <c r="C682" s="111" t="s">
        <v>1157</v>
      </c>
      <c r="D682" s="111" t="s">
        <v>1513</v>
      </c>
      <c r="E682" s="111">
        <v>100</v>
      </c>
    </row>
    <row r="683" spans="1:5" ht="13.15" customHeight="1" x14ac:dyDescent="0.25">
      <c r="A683" s="111">
        <v>40633394449</v>
      </c>
      <c r="B683" s="111">
        <v>339444</v>
      </c>
      <c r="C683" s="111" t="s">
        <v>1160</v>
      </c>
      <c r="D683" s="111" t="s">
        <v>1514</v>
      </c>
      <c r="E683" s="111">
        <v>100</v>
      </c>
    </row>
    <row r="684" spans="1:5" ht="13.15" customHeight="1" x14ac:dyDescent="0.25">
      <c r="A684" s="111">
        <v>40633395689</v>
      </c>
      <c r="B684" s="111">
        <v>339568</v>
      </c>
      <c r="C684" s="111" t="s">
        <v>1159</v>
      </c>
      <c r="D684" s="111" t="s">
        <v>1515</v>
      </c>
      <c r="E684" s="111">
        <v>100</v>
      </c>
    </row>
    <row r="685" spans="1:5" ht="13.15" customHeight="1" x14ac:dyDescent="0.25">
      <c r="A685" s="111">
        <v>40630707629</v>
      </c>
      <c r="B685" s="111">
        <v>70762</v>
      </c>
      <c r="C685" s="111" t="s">
        <v>711</v>
      </c>
      <c r="D685" s="111" t="s">
        <v>197</v>
      </c>
      <c r="E685" s="111">
        <v>34</v>
      </c>
    </row>
    <row r="686" spans="1:5" ht="13.15" customHeight="1" x14ac:dyDescent="0.25">
      <c r="A686" s="111">
        <v>40630707699</v>
      </c>
      <c r="B686" s="111">
        <v>70769</v>
      </c>
      <c r="C686" s="111" t="s">
        <v>711</v>
      </c>
      <c r="D686" s="111" t="s">
        <v>198</v>
      </c>
      <c r="E686" s="111">
        <v>30</v>
      </c>
    </row>
    <row r="687" spans="1:5" ht="13.15" customHeight="1" x14ac:dyDescent="0.25">
      <c r="A687" s="111">
        <v>81200001455</v>
      </c>
      <c r="B687" s="111">
        <v>766552</v>
      </c>
      <c r="C687" s="111" t="s">
        <v>1162</v>
      </c>
      <c r="D687" s="111" t="s">
        <v>188</v>
      </c>
      <c r="E687" s="111">
        <v>92</v>
      </c>
    </row>
    <row r="688" spans="1:5" ht="13.15" customHeight="1" x14ac:dyDescent="0.25">
      <c r="A688" s="111">
        <v>81200001409</v>
      </c>
      <c r="B688" s="111">
        <v>766545</v>
      </c>
      <c r="C688" s="111" t="s">
        <v>1163</v>
      </c>
      <c r="D688" s="111" t="s">
        <v>187</v>
      </c>
      <c r="E688" s="111">
        <v>93</v>
      </c>
    </row>
    <row r="689" spans="1:5" ht="13.15" customHeight="1" x14ac:dyDescent="0.25">
      <c r="A689" s="111">
        <v>81200001253</v>
      </c>
      <c r="B689" s="111">
        <v>616006</v>
      </c>
      <c r="C689" s="111" t="s">
        <v>1164</v>
      </c>
      <c r="D689" s="111" t="s">
        <v>243</v>
      </c>
      <c r="E689" s="111">
        <v>0</v>
      </c>
    </row>
    <row r="690" spans="1:5" ht="13.15" customHeight="1" x14ac:dyDescent="0.25">
      <c r="A690" s="111">
        <v>40637024499</v>
      </c>
      <c r="B690" s="111">
        <v>702449</v>
      </c>
      <c r="C690" s="111" t="s">
        <v>1165</v>
      </c>
      <c r="D690" s="111" t="s">
        <v>1166</v>
      </c>
      <c r="E690" s="111">
        <v>0</v>
      </c>
    </row>
    <row r="691" spans="1:5" ht="13.15" customHeight="1" x14ac:dyDescent="0.25">
      <c r="A691" s="111">
        <v>40637481489</v>
      </c>
      <c r="B691" s="111">
        <v>748148</v>
      </c>
      <c r="C691" s="111"/>
      <c r="D691" s="111" t="s">
        <v>1167</v>
      </c>
      <c r="E691" s="111">
        <v>0</v>
      </c>
    </row>
    <row r="692" spans="1:5" ht="13.15" customHeight="1" x14ac:dyDescent="0.25">
      <c r="A692" s="111">
        <v>40631656899</v>
      </c>
      <c r="B692" s="111">
        <v>165689</v>
      </c>
      <c r="C692" s="111" t="s">
        <v>1232</v>
      </c>
      <c r="D692" s="111" t="s">
        <v>1234</v>
      </c>
      <c r="E692" s="111">
        <v>100</v>
      </c>
    </row>
    <row r="693" spans="1:5" ht="13.15" customHeight="1" x14ac:dyDescent="0.25">
      <c r="A693" s="111">
        <v>40631656969</v>
      </c>
      <c r="B693" s="111">
        <v>165696</v>
      </c>
      <c r="C693" s="111" t="s">
        <v>1233</v>
      </c>
      <c r="D693" s="111" t="s">
        <v>1235</v>
      </c>
      <c r="E693" s="111">
        <v>100</v>
      </c>
    </row>
    <row r="694" spans="1:5" ht="13.15" customHeight="1" x14ac:dyDescent="0.25">
      <c r="A694" s="111">
        <v>40633390729</v>
      </c>
      <c r="B694" s="111">
        <v>339072</v>
      </c>
      <c r="C694" s="111" t="s">
        <v>1168</v>
      </c>
      <c r="D694" s="111" t="s">
        <v>1516</v>
      </c>
      <c r="E694" s="111">
        <v>100</v>
      </c>
    </row>
    <row r="695" spans="1:5" ht="13.15" customHeight="1" x14ac:dyDescent="0.25">
      <c r="A695" s="111">
        <v>40633390659</v>
      </c>
      <c r="B695" s="111">
        <v>339065</v>
      </c>
      <c r="C695" s="111" t="s">
        <v>1183</v>
      </c>
      <c r="D695" s="111" t="s">
        <v>1517</v>
      </c>
      <c r="E695" s="111">
        <v>100</v>
      </c>
    </row>
    <row r="696" spans="1:5" ht="13.15" customHeight="1" x14ac:dyDescent="0.25">
      <c r="A696" s="111">
        <v>40633392579</v>
      </c>
      <c r="B696" s="111">
        <v>339257</v>
      </c>
      <c r="C696" s="111" t="s">
        <v>1185</v>
      </c>
      <c r="D696" s="111" t="s">
        <v>1518</v>
      </c>
      <c r="E696" s="111">
        <v>100</v>
      </c>
    </row>
    <row r="697" spans="1:5" ht="13.15" customHeight="1" x14ac:dyDescent="0.25">
      <c r="A697" s="111">
        <v>40633390869</v>
      </c>
      <c r="B697" s="111">
        <v>339086</v>
      </c>
      <c r="C697" s="111" t="s">
        <v>1186</v>
      </c>
      <c r="D697" s="111" t="s">
        <v>1519</v>
      </c>
      <c r="E697" s="111">
        <v>100</v>
      </c>
    </row>
    <row r="698" spans="1:5" ht="13.15" customHeight="1" x14ac:dyDescent="0.25">
      <c r="A698" s="111">
        <v>40633390799</v>
      </c>
      <c r="B698" s="111">
        <v>339079</v>
      </c>
      <c r="C698" s="111" t="s">
        <v>1190</v>
      </c>
      <c r="D698" s="111" t="s">
        <v>1565</v>
      </c>
      <c r="E698" s="111">
        <v>100</v>
      </c>
    </row>
    <row r="699" spans="1:5" ht="13.15" customHeight="1" x14ac:dyDescent="0.25">
      <c r="A699" s="111">
        <v>40633391119</v>
      </c>
      <c r="B699" s="111">
        <v>339111</v>
      </c>
      <c r="C699" s="111" t="s">
        <v>1187</v>
      </c>
      <c r="D699" s="111" t="s">
        <v>1520</v>
      </c>
      <c r="E699" s="111">
        <v>100</v>
      </c>
    </row>
    <row r="700" spans="1:5" ht="13.15" customHeight="1" x14ac:dyDescent="0.25">
      <c r="A700" s="111">
        <v>40633391259</v>
      </c>
      <c r="B700" s="111">
        <v>339125</v>
      </c>
      <c r="C700" s="111" t="s">
        <v>1188</v>
      </c>
      <c r="D700" s="111" t="s">
        <v>1521</v>
      </c>
      <c r="E700" s="111">
        <v>100</v>
      </c>
    </row>
    <row r="701" spans="1:5" ht="13.15" customHeight="1" x14ac:dyDescent="0.25">
      <c r="A701" s="111">
        <v>40633392749</v>
      </c>
      <c r="B701" s="111">
        <v>339274</v>
      </c>
      <c r="C701" s="111" t="s">
        <v>1189</v>
      </c>
      <c r="D701" s="111" t="s">
        <v>1522</v>
      </c>
      <c r="E701" s="111">
        <v>100</v>
      </c>
    </row>
    <row r="702" spans="1:5" ht="13.15" customHeight="1" x14ac:dyDescent="0.25">
      <c r="A702" s="111">
        <v>40633392099</v>
      </c>
      <c r="B702" s="111">
        <v>339209</v>
      </c>
      <c r="C702" s="111" t="s">
        <v>1191</v>
      </c>
      <c r="D702" s="111" t="s">
        <v>1523</v>
      </c>
      <c r="E702" s="111">
        <v>100</v>
      </c>
    </row>
    <row r="703" spans="1:5" ht="13.15" customHeight="1" x14ac:dyDescent="0.25">
      <c r="A703" s="111">
        <v>40633391039</v>
      </c>
      <c r="B703" s="111">
        <v>339103</v>
      </c>
      <c r="C703" s="111" t="s">
        <v>1192</v>
      </c>
      <c r="D703" s="111" t="s">
        <v>1524</v>
      </c>
      <c r="E703" s="111">
        <v>100</v>
      </c>
    </row>
    <row r="704" spans="1:5" ht="13.15" customHeight="1" x14ac:dyDescent="0.25">
      <c r="A704" s="111">
        <v>40633391779</v>
      </c>
      <c r="B704" s="111">
        <v>339177</v>
      </c>
      <c r="C704" s="111" t="s">
        <v>1193</v>
      </c>
      <c r="D704" s="111" t="s">
        <v>1525</v>
      </c>
      <c r="E704" s="111">
        <v>100</v>
      </c>
    </row>
    <row r="705" spans="1:5" ht="13.15" customHeight="1" x14ac:dyDescent="0.25">
      <c r="A705" s="111">
        <v>40633391189</v>
      </c>
      <c r="B705" s="111">
        <v>339118</v>
      </c>
      <c r="C705" s="111" t="s">
        <v>1194</v>
      </c>
      <c r="D705" s="111" t="s">
        <v>1526</v>
      </c>
      <c r="E705" s="111">
        <v>100</v>
      </c>
    </row>
    <row r="706" spans="1:5" ht="13.15" customHeight="1" x14ac:dyDescent="0.25">
      <c r="A706" s="111">
        <v>40633392409</v>
      </c>
      <c r="B706" s="111">
        <v>339240</v>
      </c>
      <c r="C706" s="111" t="s">
        <v>1195</v>
      </c>
      <c r="D706" s="111" t="s">
        <v>1527</v>
      </c>
      <c r="E706" s="111">
        <v>100</v>
      </c>
    </row>
    <row r="707" spans="1:5" ht="13.15" customHeight="1" x14ac:dyDescent="0.25">
      <c r="A707" s="111">
        <v>40633392259</v>
      </c>
      <c r="B707" s="111">
        <v>339225</v>
      </c>
      <c r="C707" s="111" t="s">
        <v>1184</v>
      </c>
      <c r="D707" s="111" t="s">
        <v>1566</v>
      </c>
      <c r="E707" s="111">
        <v>99</v>
      </c>
    </row>
    <row r="708" spans="1:5" ht="13.15" customHeight="1" x14ac:dyDescent="0.25">
      <c r="A708" s="111">
        <v>40633393159</v>
      </c>
      <c r="B708" s="111">
        <v>339315</v>
      </c>
      <c r="C708" s="111" t="s">
        <v>1169</v>
      </c>
      <c r="D708" s="111" t="s">
        <v>1528</v>
      </c>
      <c r="E708" s="111">
        <v>100</v>
      </c>
    </row>
    <row r="709" spans="1:5" ht="13.15" customHeight="1" x14ac:dyDescent="0.25">
      <c r="A709" s="111">
        <v>40633393249</v>
      </c>
      <c r="B709" s="111">
        <v>339324</v>
      </c>
      <c r="C709" s="111" t="s">
        <v>1170</v>
      </c>
      <c r="D709" s="111" t="s">
        <v>1529</v>
      </c>
      <c r="E709" s="111">
        <v>100</v>
      </c>
    </row>
    <row r="710" spans="1:5" ht="13.15" customHeight="1" x14ac:dyDescent="0.25">
      <c r="A710" s="111">
        <v>40633391399</v>
      </c>
      <c r="B710" s="111">
        <v>339139</v>
      </c>
      <c r="C710" s="111" t="s">
        <v>1196</v>
      </c>
      <c r="D710" s="111" t="s">
        <v>1530</v>
      </c>
      <c r="E710" s="111">
        <v>100</v>
      </c>
    </row>
    <row r="711" spans="1:5" ht="13.15" customHeight="1" x14ac:dyDescent="0.25">
      <c r="A711" s="111">
        <v>40633392829</v>
      </c>
      <c r="B711" s="111">
        <v>339282</v>
      </c>
      <c r="C711" s="111" t="s">
        <v>1199</v>
      </c>
      <c r="D711" s="111" t="s">
        <v>1531</v>
      </c>
      <c r="E711" s="111">
        <v>100</v>
      </c>
    </row>
    <row r="712" spans="1:5" ht="13.15" customHeight="1" x14ac:dyDescent="0.25">
      <c r="A712" s="111">
        <v>40633390449</v>
      </c>
      <c r="B712" s="111">
        <v>339044</v>
      </c>
      <c r="C712" s="111" t="s">
        <v>1197</v>
      </c>
      <c r="D712" s="111" t="s">
        <v>1532</v>
      </c>
      <c r="E712" s="111">
        <v>100</v>
      </c>
    </row>
    <row r="713" spans="1:5" ht="13.15" customHeight="1" x14ac:dyDescent="0.25">
      <c r="A713" s="111">
        <v>40633390589</v>
      </c>
      <c r="B713" s="111">
        <v>339058</v>
      </c>
      <c r="C713" s="111" t="s">
        <v>1198</v>
      </c>
      <c r="D713" s="111" t="s">
        <v>1533</v>
      </c>
      <c r="E713" s="111">
        <v>100</v>
      </c>
    </row>
    <row r="714" spans="1:5" ht="13.15" customHeight="1" x14ac:dyDescent="0.25">
      <c r="A714" s="111">
        <v>40633391959</v>
      </c>
      <c r="B714" s="111">
        <v>339195</v>
      </c>
      <c r="C714" s="111" t="s">
        <v>1200</v>
      </c>
      <c r="D714" s="111" t="s">
        <v>1534</v>
      </c>
      <c r="E714" s="111">
        <v>100</v>
      </c>
    </row>
    <row r="715" spans="1:5" ht="13.15" customHeight="1" x14ac:dyDescent="0.25">
      <c r="A715" s="111">
        <v>40633393389</v>
      </c>
      <c r="B715" s="111">
        <v>339338</v>
      </c>
      <c r="C715" s="111" t="s">
        <v>1181</v>
      </c>
      <c r="D715" s="111" t="s">
        <v>1535</v>
      </c>
      <c r="E715" s="111">
        <v>100</v>
      </c>
    </row>
    <row r="716" spans="1:5" ht="13.15" customHeight="1" x14ac:dyDescent="0.25">
      <c r="A716" s="111">
        <v>40633393319</v>
      </c>
      <c r="B716" s="111">
        <v>339331</v>
      </c>
      <c r="C716" s="111" t="s">
        <v>1182</v>
      </c>
      <c r="D716" s="111" t="s">
        <v>1536</v>
      </c>
      <c r="E716" s="111">
        <v>100</v>
      </c>
    </row>
    <row r="717" spans="1:5" ht="13.15" customHeight="1" x14ac:dyDescent="0.25">
      <c r="A717" s="111">
        <v>40633393469</v>
      </c>
      <c r="B717" s="111">
        <v>339346</v>
      </c>
      <c r="C717" s="111" t="s">
        <v>1171</v>
      </c>
      <c r="D717" s="111" t="s">
        <v>1537</v>
      </c>
      <c r="E717" s="111">
        <v>100</v>
      </c>
    </row>
    <row r="718" spans="1:5" ht="13.15" customHeight="1" x14ac:dyDescent="0.25">
      <c r="A718" s="111">
        <v>40633396339</v>
      </c>
      <c r="B718" s="111">
        <v>339633</v>
      </c>
      <c r="C718" s="111" t="s">
        <v>1172</v>
      </c>
      <c r="D718" s="111" t="s">
        <v>1538</v>
      </c>
      <c r="E718" s="111">
        <v>100</v>
      </c>
    </row>
    <row r="719" spans="1:5" ht="13.15" customHeight="1" x14ac:dyDescent="0.25">
      <c r="A719" s="111">
        <v>40633393819</v>
      </c>
      <c r="B719" s="111">
        <v>339381</v>
      </c>
      <c r="C719" s="111" t="s">
        <v>1173</v>
      </c>
      <c r="D719" s="111" t="s">
        <v>1539</v>
      </c>
      <c r="E719" s="111">
        <v>100</v>
      </c>
    </row>
    <row r="720" spans="1:5" ht="13.15" customHeight="1" x14ac:dyDescent="0.25">
      <c r="A720" s="111">
        <v>40633393539</v>
      </c>
      <c r="B720" s="111">
        <v>339353</v>
      </c>
      <c r="C720" s="111" t="s">
        <v>1175</v>
      </c>
      <c r="D720" s="111" t="s">
        <v>1567</v>
      </c>
      <c r="E720" s="111">
        <v>100</v>
      </c>
    </row>
    <row r="721" spans="1:5" ht="13.15" customHeight="1" x14ac:dyDescent="0.25">
      <c r="A721" s="111">
        <v>40633392909</v>
      </c>
      <c r="B721" s="111">
        <v>339290</v>
      </c>
      <c r="C721" s="111" t="s">
        <v>1174</v>
      </c>
      <c r="D721" s="111" t="s">
        <v>1540</v>
      </c>
      <c r="E721" s="111">
        <v>100</v>
      </c>
    </row>
    <row r="722" spans="1:5" ht="13.15" customHeight="1" x14ac:dyDescent="0.25">
      <c r="A722" s="111">
        <v>40633393739</v>
      </c>
      <c r="B722" s="111">
        <v>339373</v>
      </c>
      <c r="C722" s="111" t="s">
        <v>1176</v>
      </c>
      <c r="D722" s="111" t="s">
        <v>1541</v>
      </c>
      <c r="E722" s="111">
        <v>100</v>
      </c>
    </row>
    <row r="723" spans="1:5" ht="13.15" customHeight="1" x14ac:dyDescent="0.25">
      <c r="A723" s="111">
        <v>40633396269</v>
      </c>
      <c r="B723" s="111">
        <v>339626</v>
      </c>
      <c r="C723" s="111" t="s">
        <v>1177</v>
      </c>
      <c r="D723" s="111" t="s">
        <v>1542</v>
      </c>
      <c r="E723" s="111">
        <v>100</v>
      </c>
    </row>
    <row r="724" spans="1:5" ht="13.15" customHeight="1" x14ac:dyDescent="0.25">
      <c r="A724" s="111">
        <v>40633393059</v>
      </c>
      <c r="B724" s="111">
        <v>339305</v>
      </c>
      <c r="C724" s="111" t="s">
        <v>1178</v>
      </c>
      <c r="D724" s="111" t="s">
        <v>1543</v>
      </c>
      <c r="E724" s="111">
        <v>100</v>
      </c>
    </row>
    <row r="725" spans="1:5" ht="13.15" customHeight="1" x14ac:dyDescent="0.25">
      <c r="A725" s="111">
        <v>40633396829</v>
      </c>
      <c r="B725" s="111">
        <v>339682</v>
      </c>
      <c r="C725" s="111" t="s">
        <v>1179</v>
      </c>
      <c r="D725" s="111" t="s">
        <v>1544</v>
      </c>
      <c r="E725" s="111">
        <v>99</v>
      </c>
    </row>
    <row r="726" spans="1:5" ht="13.15" customHeight="1" x14ac:dyDescent="0.25">
      <c r="A726" s="111">
        <v>40633393959</v>
      </c>
      <c r="B726" s="111">
        <v>339395</v>
      </c>
      <c r="C726" s="111" t="s">
        <v>1180</v>
      </c>
      <c r="D726" s="111" t="s">
        <v>1545</v>
      </c>
      <c r="E726" s="111">
        <v>100</v>
      </c>
    </row>
    <row r="727" spans="1:5" ht="13.15" customHeight="1" x14ac:dyDescent="0.25">
      <c r="A727" s="111">
        <v>40631977429</v>
      </c>
      <c r="B727" s="111">
        <v>197742</v>
      </c>
      <c r="C727" s="111" t="s">
        <v>725</v>
      </c>
      <c r="D727" s="111" t="s">
        <v>1201</v>
      </c>
      <c r="E727" s="111">
        <v>0</v>
      </c>
    </row>
    <row r="728" spans="1:5" ht="13.15" customHeight="1" x14ac:dyDescent="0.25">
      <c r="A728" s="111">
        <v>81200001324</v>
      </c>
      <c r="B728" s="111">
        <v>766365</v>
      </c>
      <c r="C728" s="111" t="s">
        <v>1202</v>
      </c>
      <c r="D728" s="111" t="s">
        <v>189</v>
      </c>
      <c r="E728" s="111">
        <v>96</v>
      </c>
    </row>
    <row r="729" spans="1:5" ht="13.15" customHeight="1" x14ac:dyDescent="0.25">
      <c r="A729" s="111">
        <v>81200001328</v>
      </c>
      <c r="B729" s="111">
        <v>766386</v>
      </c>
      <c r="C729" s="111" t="s">
        <v>1203</v>
      </c>
      <c r="D729" s="111" t="s">
        <v>190</v>
      </c>
      <c r="E729" s="111">
        <v>100</v>
      </c>
    </row>
    <row r="730" spans="1:5" ht="13.15" customHeight="1" x14ac:dyDescent="0.25">
      <c r="A730" s="111">
        <v>40633398289</v>
      </c>
      <c r="B730" s="111">
        <v>339828</v>
      </c>
      <c r="C730" s="111" t="s">
        <v>1064</v>
      </c>
      <c r="D730" s="111" t="s">
        <v>1642</v>
      </c>
      <c r="E730" s="111">
        <v>30</v>
      </c>
    </row>
    <row r="731" spans="1:5" ht="13.15" customHeight="1" x14ac:dyDescent="0.25">
      <c r="A731" s="111">
        <v>81200001344</v>
      </c>
      <c r="B731" s="111">
        <v>702435</v>
      </c>
      <c r="C731" s="111" t="s">
        <v>1204</v>
      </c>
      <c r="D731" s="111" t="s">
        <v>192</v>
      </c>
      <c r="E731" s="111">
        <v>100</v>
      </c>
    </row>
    <row r="732" spans="1:5" ht="13.15" customHeight="1" x14ac:dyDescent="0.25">
      <c r="A732" s="111">
        <v>40636636869</v>
      </c>
      <c r="B732" s="111">
        <v>663686</v>
      </c>
      <c r="C732" s="111"/>
      <c r="D732" s="111" t="s">
        <v>1205</v>
      </c>
      <c r="E732" s="111">
        <v>60</v>
      </c>
    </row>
    <row r="733" spans="1:5" ht="13.15" customHeight="1" x14ac:dyDescent="0.25">
      <c r="A733" s="111">
        <v>81200001342</v>
      </c>
      <c r="B733" s="111">
        <v>702519</v>
      </c>
      <c r="C733" s="111" t="s">
        <v>1206</v>
      </c>
      <c r="D733" s="111" t="s">
        <v>191</v>
      </c>
      <c r="E733" s="111">
        <v>82</v>
      </c>
    </row>
    <row r="734" spans="1:5" ht="13.15" customHeight="1" x14ac:dyDescent="0.25">
      <c r="A734" s="111">
        <v>40638009129</v>
      </c>
      <c r="B734" s="111">
        <v>800912</v>
      </c>
      <c r="C734" s="111" t="s">
        <v>1207</v>
      </c>
      <c r="D734" s="111" t="s">
        <v>244</v>
      </c>
      <c r="E734" s="111">
        <v>0</v>
      </c>
    </row>
    <row r="735" spans="1:5" ht="13.15" customHeight="1" x14ac:dyDescent="0.25">
      <c r="A735" s="111">
        <v>40636637009</v>
      </c>
      <c r="B735" s="111">
        <v>663700</v>
      </c>
      <c r="C735" s="111"/>
      <c r="D735" s="111" t="s">
        <v>1208</v>
      </c>
      <c r="E735" s="111">
        <v>15</v>
      </c>
    </row>
    <row r="736" spans="1:5" ht="13.15" customHeight="1" x14ac:dyDescent="0.25">
      <c r="A736" s="111">
        <v>40636637079</v>
      </c>
      <c r="B736" s="111">
        <v>663707</v>
      </c>
      <c r="C736" s="111"/>
      <c r="D736" s="111" t="s">
        <v>1209</v>
      </c>
      <c r="E736" s="111">
        <v>15</v>
      </c>
    </row>
    <row r="737" spans="1:5" ht="13.15" customHeight="1" x14ac:dyDescent="0.25">
      <c r="A737" s="111">
        <v>81200001454</v>
      </c>
      <c r="B737" s="111">
        <v>766509</v>
      </c>
      <c r="C737" s="111" t="s">
        <v>1210</v>
      </c>
      <c r="D737" s="111" t="s">
        <v>193</v>
      </c>
      <c r="E737" s="111">
        <v>136</v>
      </c>
    </row>
    <row r="738" spans="1:5" ht="13.15" customHeight="1" x14ac:dyDescent="0.25">
      <c r="A738" s="111">
        <v>81200001445</v>
      </c>
      <c r="B738" s="111">
        <v>766488</v>
      </c>
      <c r="C738" s="111" t="s">
        <v>1211</v>
      </c>
      <c r="D738" s="111" t="s">
        <v>194</v>
      </c>
      <c r="E738" s="111">
        <v>75</v>
      </c>
    </row>
    <row r="739" spans="1:5" ht="13.15" customHeight="1" x14ac:dyDescent="0.25">
      <c r="A739" s="111">
        <v>40631294719</v>
      </c>
      <c r="B739" s="111">
        <v>129471</v>
      </c>
      <c r="C739" s="111" t="s">
        <v>711</v>
      </c>
      <c r="D739" s="111" t="s">
        <v>201</v>
      </c>
      <c r="E739" s="111">
        <v>35</v>
      </c>
    </row>
    <row r="740" spans="1:5" ht="13.15" customHeight="1" x14ac:dyDescent="0.25">
      <c r="A740" s="111">
        <v>40631294859</v>
      </c>
      <c r="B740" s="111">
        <v>129485</v>
      </c>
      <c r="C740" s="111" t="s">
        <v>711</v>
      </c>
      <c r="D740" s="111" t="s">
        <v>202</v>
      </c>
      <c r="E740" s="111">
        <v>46</v>
      </c>
    </row>
    <row r="741" spans="1:5" ht="13.15" customHeight="1" x14ac:dyDescent="0.25">
      <c r="A741" s="111">
        <v>40634252439</v>
      </c>
      <c r="B741" s="111">
        <v>425243</v>
      </c>
      <c r="C741" s="111" t="s">
        <v>1212</v>
      </c>
      <c r="D741" s="111" t="s">
        <v>213</v>
      </c>
      <c r="E741" s="111">
        <v>55</v>
      </c>
    </row>
    <row r="742" spans="1:5" ht="13.15" customHeight="1" x14ac:dyDescent="0.25">
      <c r="A742" s="111">
        <v>40634252509</v>
      </c>
      <c r="B742" s="111">
        <v>425250</v>
      </c>
      <c r="C742" s="111" t="s">
        <v>804</v>
      </c>
      <c r="D742" s="111" t="s">
        <v>214</v>
      </c>
      <c r="E742" s="111">
        <v>48</v>
      </c>
    </row>
    <row r="743" spans="1:5" ht="13.15" customHeight="1" x14ac:dyDescent="0.25">
      <c r="A743" s="111">
        <v>40631977639</v>
      </c>
      <c r="B743" s="111">
        <v>197763</v>
      </c>
      <c r="C743" s="111" t="s">
        <v>711</v>
      </c>
      <c r="D743" s="111" t="s">
        <v>209</v>
      </c>
      <c r="E743" s="111">
        <v>45</v>
      </c>
    </row>
    <row r="744" spans="1:5" ht="13.15" customHeight="1" x14ac:dyDescent="0.25">
      <c r="A744" s="111">
        <v>40631977709</v>
      </c>
      <c r="B744" s="111">
        <v>197770</v>
      </c>
      <c r="C744" s="111" t="s">
        <v>711</v>
      </c>
      <c r="D744" s="111" t="s">
        <v>210</v>
      </c>
      <c r="E744" s="111">
        <v>49</v>
      </c>
    </row>
    <row r="745" spans="1:5" ht="13.15" customHeight="1" x14ac:dyDescent="0.25">
      <c r="A745" s="111">
        <v>40636637219</v>
      </c>
      <c r="B745" s="111">
        <v>663721</v>
      </c>
      <c r="C745" s="111"/>
      <c r="D745" s="111" t="s">
        <v>1213</v>
      </c>
      <c r="E745" s="111">
        <v>15</v>
      </c>
    </row>
    <row r="746" spans="1:5" ht="13.15" customHeight="1" x14ac:dyDescent="0.25">
      <c r="A746" s="111">
        <v>81200001331</v>
      </c>
      <c r="B746" s="111">
        <v>766358</v>
      </c>
      <c r="C746" s="111" t="s">
        <v>1214</v>
      </c>
      <c r="D746" s="111" t="s">
        <v>195</v>
      </c>
      <c r="E746" s="111">
        <v>100</v>
      </c>
    </row>
    <row r="747" spans="1:5" ht="13.15" customHeight="1" x14ac:dyDescent="0.25">
      <c r="A747" s="111">
        <v>81200001335</v>
      </c>
      <c r="B747" s="111">
        <v>766351</v>
      </c>
      <c r="C747" s="111" t="s">
        <v>1215</v>
      </c>
      <c r="D747" s="111" t="s">
        <v>196</v>
      </c>
      <c r="E747" s="111">
        <v>100</v>
      </c>
    </row>
    <row r="748" spans="1:5" ht="13.15" customHeight="1" x14ac:dyDescent="0.25">
      <c r="A748" s="111">
        <v>40630696329</v>
      </c>
      <c r="B748" s="111">
        <v>69632</v>
      </c>
      <c r="C748" s="111" t="s">
        <v>974</v>
      </c>
      <c r="D748" s="111" t="s">
        <v>245</v>
      </c>
      <c r="E748" s="111">
        <v>10</v>
      </c>
    </row>
    <row r="749" spans="1:5" ht="13.15" customHeight="1" x14ac:dyDescent="0.25">
      <c r="A749" s="111">
        <v>40634252299</v>
      </c>
      <c r="B749" s="111">
        <v>425229</v>
      </c>
      <c r="C749" s="111" t="s">
        <v>1216</v>
      </c>
      <c r="D749" s="111" t="s">
        <v>211</v>
      </c>
      <c r="E749" s="111">
        <v>15</v>
      </c>
    </row>
    <row r="750" spans="1:5" ht="13.15" customHeight="1" x14ac:dyDescent="0.25">
      <c r="A750" s="111">
        <v>40634252369</v>
      </c>
      <c r="B750" s="111">
        <v>425236</v>
      </c>
      <c r="C750" s="111" t="s">
        <v>1217</v>
      </c>
      <c r="D750" s="111" t="s">
        <v>212</v>
      </c>
      <c r="E750" s="111">
        <v>15</v>
      </c>
    </row>
    <row r="751" spans="1:5" ht="13.15" customHeight="1" x14ac:dyDescent="0.25">
      <c r="A751" s="111">
        <v>40634319969</v>
      </c>
      <c r="B751" s="111">
        <v>431996</v>
      </c>
      <c r="C751" s="111" t="s">
        <v>1676</v>
      </c>
      <c r="D751" s="111" t="s">
        <v>1677</v>
      </c>
      <c r="E751" s="111">
        <v>10</v>
      </c>
    </row>
    <row r="752" spans="1:5" ht="13.15" customHeight="1" x14ac:dyDescent="0.25">
      <c r="A752" s="111">
        <v>40633398429</v>
      </c>
      <c r="B752" s="111">
        <v>339842</v>
      </c>
      <c r="C752" s="111" t="s">
        <v>1065</v>
      </c>
      <c r="D752" s="111" t="s">
        <v>1678</v>
      </c>
      <c r="E752" s="111">
        <v>10</v>
      </c>
    </row>
    <row r="753" spans="1:5" ht="13.15" customHeight="1" x14ac:dyDescent="0.25">
      <c r="A753" s="111">
        <v>40637126829</v>
      </c>
      <c r="B753" s="111">
        <v>712682</v>
      </c>
      <c r="C753" s="111"/>
      <c r="D753" s="111" t="s">
        <v>1218</v>
      </c>
      <c r="E753" s="111">
        <v>0</v>
      </c>
    </row>
    <row r="754" spans="1:5" ht="13.15" customHeight="1" x14ac:dyDescent="0.25">
      <c r="A754" s="111">
        <v>40637127319</v>
      </c>
      <c r="B754" s="111">
        <v>712731</v>
      </c>
      <c r="C754" s="111"/>
      <c r="D754" s="111" t="s">
        <v>1219</v>
      </c>
      <c r="E754" s="111">
        <v>0</v>
      </c>
    </row>
    <row r="755" spans="1:5" ht="13.15" customHeight="1" x14ac:dyDescent="0.25">
      <c r="A755" s="111">
        <v>40637127809</v>
      </c>
      <c r="B755" s="111">
        <v>712780</v>
      </c>
      <c r="C755" s="111"/>
      <c r="D755" s="111" t="s">
        <v>1220</v>
      </c>
      <c r="E755" s="111">
        <v>0</v>
      </c>
    </row>
    <row r="756" spans="1:5" ht="13.15" customHeight="1" x14ac:dyDescent="0.25">
      <c r="A756" s="111">
        <v>40637128509</v>
      </c>
      <c r="B756" s="111">
        <v>712850</v>
      </c>
      <c r="C756" s="111"/>
      <c r="D756" s="111" t="s">
        <v>1221</v>
      </c>
      <c r="E756" s="111">
        <v>0</v>
      </c>
    </row>
    <row r="757" spans="1:5" ht="13.15" customHeight="1" x14ac:dyDescent="0.25">
      <c r="A757" s="111">
        <v>40637128579</v>
      </c>
      <c r="B757" s="111">
        <v>712857</v>
      </c>
      <c r="C757" s="111"/>
      <c r="D757" s="111" t="s">
        <v>1222</v>
      </c>
      <c r="E757" s="111">
        <v>0</v>
      </c>
    </row>
    <row r="758" spans="1:5" ht="13.15" customHeight="1" x14ac:dyDescent="0.25">
      <c r="A758" s="111">
        <v>40638008909</v>
      </c>
      <c r="B758" s="111">
        <v>800890</v>
      </c>
      <c r="C758" s="111" t="s">
        <v>1223</v>
      </c>
      <c r="D758" s="111" t="s">
        <v>246</v>
      </c>
      <c r="E758" s="111">
        <v>0</v>
      </c>
    </row>
    <row r="759" spans="1:5" ht="13.15" customHeight="1" x14ac:dyDescent="0.25">
      <c r="A759" s="111">
        <v>40634401239</v>
      </c>
      <c r="B759" s="111">
        <v>440123</v>
      </c>
      <c r="C759" s="111" t="s">
        <v>1628</v>
      </c>
      <c r="D759" s="111" t="s">
        <v>1629</v>
      </c>
      <c r="E759" s="111">
        <v>30</v>
      </c>
    </row>
    <row r="760" spans="1:5" ht="13.15" customHeight="1" x14ac:dyDescent="0.25">
      <c r="A760" s="111">
        <v>40634401089</v>
      </c>
      <c r="B760" s="111">
        <v>440108</v>
      </c>
      <c r="C760" s="111" t="s">
        <v>1630</v>
      </c>
      <c r="D760" s="111" t="s">
        <v>1631</v>
      </c>
      <c r="E760" s="111">
        <v>29</v>
      </c>
    </row>
    <row r="761" spans="1:5" ht="13.15" customHeight="1" x14ac:dyDescent="0.25">
      <c r="A761" s="111">
        <v>81200001459</v>
      </c>
      <c r="B761" s="111">
        <v>799672</v>
      </c>
      <c r="C761" s="111"/>
      <c r="D761" s="111" t="s">
        <v>29</v>
      </c>
      <c r="E761" s="111">
        <v>30</v>
      </c>
    </row>
    <row r="762" spans="1:5" ht="13.15" customHeight="1" x14ac:dyDescent="0.25">
      <c r="A762" s="111">
        <v>81200001370</v>
      </c>
      <c r="B762" s="111">
        <v>799679</v>
      </c>
      <c r="C762" s="111"/>
      <c r="D762" s="111" t="s">
        <v>30</v>
      </c>
      <c r="E762" s="111">
        <v>30</v>
      </c>
    </row>
    <row r="763" spans="1:5" ht="13.15" customHeight="1" x14ac:dyDescent="0.25">
      <c r="A763" s="111">
        <v>81200001442</v>
      </c>
      <c r="B763" s="111">
        <v>799651</v>
      </c>
      <c r="C763" s="111"/>
      <c r="D763" s="111" t="s">
        <v>31</v>
      </c>
      <c r="E763" s="111">
        <v>35</v>
      </c>
    </row>
    <row r="764" spans="1:5" ht="13.15" customHeight="1" x14ac:dyDescent="0.25">
      <c r="A764" s="111">
        <v>81200001456</v>
      </c>
      <c r="B764" s="111">
        <v>799658</v>
      </c>
      <c r="C764" s="111"/>
      <c r="D764" s="111" t="s">
        <v>32</v>
      </c>
      <c r="E764" s="111">
        <v>25</v>
      </c>
    </row>
    <row r="765" spans="1:5" ht="13.15" customHeight="1" x14ac:dyDescent="0.25">
      <c r="A765" s="111">
        <v>81200001376</v>
      </c>
      <c r="B765" s="111">
        <v>799637</v>
      </c>
      <c r="C765" s="111"/>
      <c r="D765" s="111" t="s">
        <v>1636</v>
      </c>
      <c r="E765" s="111">
        <v>25</v>
      </c>
    </row>
    <row r="766" spans="1:5" ht="13.15" customHeight="1" x14ac:dyDescent="0.25">
      <c r="A766" s="111">
        <v>40630696259</v>
      </c>
      <c r="B766" s="111">
        <v>69625</v>
      </c>
      <c r="C766" s="111" t="s">
        <v>757</v>
      </c>
      <c r="D766" s="111" t="s">
        <v>247</v>
      </c>
      <c r="E766" s="111">
        <v>10</v>
      </c>
    </row>
    <row r="767" spans="1:5" ht="13.15" customHeight="1" x14ac:dyDescent="0.25">
      <c r="A767" s="111">
        <v>40633752139</v>
      </c>
      <c r="B767" s="111">
        <v>375213</v>
      </c>
      <c r="C767" s="111" t="s">
        <v>767</v>
      </c>
      <c r="D767" s="111" t="s">
        <v>179</v>
      </c>
      <c r="E767" s="111">
        <v>81</v>
      </c>
    </row>
    <row r="768" spans="1:5" ht="13.15" customHeight="1" x14ac:dyDescent="0.25">
      <c r="A768" s="111">
        <v>40633544069</v>
      </c>
      <c r="B768" s="111">
        <v>354406</v>
      </c>
      <c r="C768" s="111" t="s">
        <v>1224</v>
      </c>
      <c r="D768" s="111" t="s">
        <v>180</v>
      </c>
      <c r="E768" s="111">
        <v>90</v>
      </c>
    </row>
    <row r="769" spans="1:5" ht="13.15" customHeight="1" x14ac:dyDescent="0.25">
      <c r="A769" s="111">
        <v>40633323459</v>
      </c>
      <c r="B769" s="111">
        <v>332345</v>
      </c>
      <c r="C769" s="111" t="s">
        <v>1225</v>
      </c>
      <c r="D769" s="111" t="s">
        <v>355</v>
      </c>
      <c r="E769" s="111">
        <v>95</v>
      </c>
    </row>
    <row r="770" spans="1:5" ht="13.15" customHeight="1" x14ac:dyDescent="0.25">
      <c r="A770" s="111">
        <v>40633301059</v>
      </c>
      <c r="B770" s="111">
        <v>330105</v>
      </c>
      <c r="C770" s="111" t="s">
        <v>1226</v>
      </c>
      <c r="D770" s="111" t="s">
        <v>356</v>
      </c>
      <c r="E770" s="111">
        <v>98</v>
      </c>
    </row>
    <row r="771" spans="1:5" ht="13.15" customHeight="1" x14ac:dyDescent="0.25">
      <c r="A771" s="111">
        <v>40633205269</v>
      </c>
      <c r="B771" s="111">
        <v>320526</v>
      </c>
      <c r="C771" s="111" t="s">
        <v>1227</v>
      </c>
      <c r="D771" s="111" t="s">
        <v>357</v>
      </c>
      <c r="E771" s="111">
        <v>75</v>
      </c>
    </row>
    <row r="772" spans="1:5" ht="13.15" customHeight="1" x14ac:dyDescent="0.25">
      <c r="A772" s="111">
        <v>81200001411</v>
      </c>
      <c r="B772" s="111">
        <v>799729</v>
      </c>
      <c r="C772" s="111"/>
      <c r="D772" s="111" t="s">
        <v>33</v>
      </c>
      <c r="E772" s="111">
        <v>90</v>
      </c>
    </row>
    <row r="773" spans="1:5" ht="13.15" customHeight="1" x14ac:dyDescent="0.25">
      <c r="A773" s="111">
        <v>40634253139</v>
      </c>
      <c r="B773" s="111">
        <v>425313</v>
      </c>
      <c r="C773" s="111" t="s">
        <v>1228</v>
      </c>
      <c r="D773" s="111" t="s">
        <v>92</v>
      </c>
      <c r="E773" s="111">
        <v>96</v>
      </c>
    </row>
    <row r="774" spans="1:5" ht="13.15" customHeight="1" x14ac:dyDescent="0.25">
      <c r="A774" s="111">
        <v>40633791329</v>
      </c>
      <c r="B774" s="111">
        <v>379132</v>
      </c>
      <c r="C774" s="111" t="s">
        <v>1568</v>
      </c>
      <c r="D774" s="111" t="s">
        <v>1569</v>
      </c>
      <c r="E774" s="111">
        <v>99</v>
      </c>
    </row>
    <row r="775" spans="1:5" ht="13.15" customHeight="1" x14ac:dyDescent="0.25">
      <c r="A775" s="111">
        <v>40633791069</v>
      </c>
      <c r="B775" s="111">
        <v>379106</v>
      </c>
      <c r="C775" s="111" t="s">
        <v>1546</v>
      </c>
      <c r="D775" s="111" t="s">
        <v>1547</v>
      </c>
      <c r="E775" s="111">
        <v>100</v>
      </c>
    </row>
    <row r="776" spans="1:5" ht="13.15" customHeight="1" x14ac:dyDescent="0.25">
      <c r="A776" s="111">
        <v>40633791239</v>
      </c>
      <c r="B776" s="111">
        <v>379123</v>
      </c>
      <c r="C776" s="111" t="s">
        <v>1679</v>
      </c>
      <c r="D776" s="111" t="s">
        <v>1680</v>
      </c>
      <c r="E776" s="111">
        <v>0</v>
      </c>
    </row>
    <row r="777" spans="1:5" ht="13.15" customHeight="1" x14ac:dyDescent="0.25">
      <c r="A777" s="111">
        <v>40633790769</v>
      </c>
      <c r="B777" s="111">
        <v>379076</v>
      </c>
      <c r="C777" s="111" t="s">
        <v>1548</v>
      </c>
      <c r="D777" s="111" t="s">
        <v>1549</v>
      </c>
      <c r="E777" s="111">
        <v>100</v>
      </c>
    </row>
    <row r="778" spans="1:5" ht="13.15" customHeight="1" x14ac:dyDescent="0.25">
      <c r="A778" s="111">
        <v>40633792469</v>
      </c>
      <c r="B778" s="111">
        <v>379246</v>
      </c>
      <c r="C778" s="111" t="s">
        <v>1578</v>
      </c>
      <c r="D778" s="111" t="s">
        <v>1579</v>
      </c>
      <c r="E778" s="111">
        <v>96</v>
      </c>
    </row>
    <row r="779" spans="1:5" ht="13.15" customHeight="1" x14ac:dyDescent="0.25">
      <c r="A779" s="111">
        <v>40633791409</v>
      </c>
      <c r="B779" s="111">
        <v>379140</v>
      </c>
      <c r="C779" s="111" t="s">
        <v>1550</v>
      </c>
      <c r="D779" s="111" t="s">
        <v>1551</v>
      </c>
      <c r="E779" s="111">
        <v>100</v>
      </c>
    </row>
    <row r="780" spans="1:5" ht="13.15" customHeight="1" x14ac:dyDescent="0.25">
      <c r="A780" s="111">
        <v>40633791519</v>
      </c>
      <c r="B780" s="111">
        <v>379151</v>
      </c>
      <c r="C780" s="111" t="s">
        <v>1580</v>
      </c>
      <c r="D780" s="111" t="s">
        <v>1581</v>
      </c>
      <c r="E780" s="111">
        <v>90</v>
      </c>
    </row>
    <row r="781" spans="1:5" ht="13.15" customHeight="1" x14ac:dyDescent="0.25">
      <c r="A781" s="111">
        <v>40633792009</v>
      </c>
      <c r="B781" s="111">
        <v>379200</v>
      </c>
      <c r="C781" s="111" t="s">
        <v>1582</v>
      </c>
      <c r="D781" s="111" t="s">
        <v>1583</v>
      </c>
      <c r="E781" s="111">
        <v>100</v>
      </c>
    </row>
    <row r="782" spans="1:5" ht="13.15" customHeight="1" x14ac:dyDescent="0.25">
      <c r="A782" s="111">
        <v>40633792359</v>
      </c>
      <c r="B782" s="111">
        <v>379235</v>
      </c>
      <c r="C782" s="111" t="s">
        <v>1570</v>
      </c>
      <c r="D782" s="111" t="s">
        <v>1571</v>
      </c>
      <c r="E782" s="111">
        <v>96</v>
      </c>
    </row>
    <row r="783" spans="1:5" ht="13.15" customHeight="1" x14ac:dyDescent="0.25">
      <c r="A783" s="111">
        <v>40633398569</v>
      </c>
      <c r="B783" s="111">
        <v>339856</v>
      </c>
      <c r="C783" s="111" t="s">
        <v>1111</v>
      </c>
      <c r="D783" s="111" t="s">
        <v>1552</v>
      </c>
      <c r="E783" s="111">
        <v>100</v>
      </c>
    </row>
    <row r="784" spans="1:5" ht="13.15" customHeight="1" x14ac:dyDescent="0.25">
      <c r="A784" s="111">
        <v>40633205489</v>
      </c>
      <c r="B784" s="111">
        <v>320548</v>
      </c>
      <c r="C784" s="111" t="s">
        <v>1229</v>
      </c>
      <c r="D784" s="111" t="s">
        <v>358</v>
      </c>
      <c r="E784" s="111">
        <v>98</v>
      </c>
    </row>
    <row r="785" spans="1:5" ht="13.15" customHeight="1" x14ac:dyDescent="0.25">
      <c r="A785" s="111">
        <v>40634253609</v>
      </c>
      <c r="B785" s="111">
        <v>425360</v>
      </c>
      <c r="C785" s="111" t="s">
        <v>1230</v>
      </c>
      <c r="D785" s="111" t="s">
        <v>95</v>
      </c>
      <c r="E785" s="111">
        <v>98</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IZ1154"/>
  <sheetViews>
    <sheetView tabSelected="1" zoomScale="50" zoomScaleNormal="50" zoomScalePageLayoutView="125" workbookViewId="0">
      <pane ySplit="1" topLeftCell="A1129" activePane="bottomLeft" state="frozen"/>
      <selection activeCell="E1" sqref="E1"/>
      <selection pane="bottomLeft" activeCell="F1129" sqref="F1129"/>
    </sheetView>
  </sheetViews>
  <sheetFormatPr baseColWidth="10" defaultColWidth="17.5703125" defaultRowHeight="15" x14ac:dyDescent="0.25"/>
  <cols>
    <col min="1" max="1" width="11.140625" style="407" customWidth="1"/>
    <col min="2" max="2" width="15.85546875" style="407" bestFit="1" customWidth="1"/>
    <col min="3" max="3" width="20.85546875" style="390" customWidth="1"/>
    <col min="4" max="4" width="21" style="390" customWidth="1"/>
    <col min="5" max="5" width="37.5703125" style="390" customWidth="1"/>
    <col min="6" max="6" width="53.85546875" style="390" customWidth="1"/>
    <col min="7" max="7" width="22.7109375" style="390" customWidth="1"/>
    <col min="8" max="8" width="14.7109375" style="390" customWidth="1"/>
    <col min="9" max="9" width="11.42578125" style="390" customWidth="1"/>
    <col min="10" max="10" width="16" style="390" customWidth="1"/>
    <col min="11" max="11" width="19.42578125" style="390" customWidth="1"/>
    <col min="12" max="14" width="11.42578125" style="390" customWidth="1"/>
    <col min="15" max="22" width="10.140625" style="390" customWidth="1"/>
    <col min="23" max="23" width="17.85546875" style="408" customWidth="1"/>
    <col min="24" max="24" width="24.28515625" style="390" bestFit="1" customWidth="1"/>
    <col min="25" max="25" width="15.140625" style="390" bestFit="1" customWidth="1"/>
    <col min="26" max="26" width="29" style="409" bestFit="1" customWidth="1"/>
    <col min="27" max="27" width="8.85546875" style="390" customWidth="1"/>
    <col min="28" max="28" width="21.7109375" style="390" bestFit="1" customWidth="1"/>
    <col min="29" max="29" width="31" style="390" bestFit="1" customWidth="1"/>
    <col min="30" max="30" width="22.85546875" style="390" bestFit="1" customWidth="1"/>
    <col min="31" max="31" width="33.42578125" style="390" bestFit="1" customWidth="1"/>
    <col min="32" max="32" width="18.42578125" style="405" customWidth="1"/>
    <col min="33" max="33" width="14.85546875" style="410" customWidth="1"/>
    <col min="34" max="34" width="12.85546875" style="410" customWidth="1"/>
    <col min="35" max="35" width="12.42578125" style="410" customWidth="1"/>
    <col min="36" max="36" width="13.42578125" style="411" customWidth="1"/>
    <col min="37" max="37" width="19.42578125" style="412" bestFit="1" customWidth="1"/>
    <col min="38" max="38" width="15.140625" style="412" customWidth="1"/>
    <col min="39" max="39" width="17.140625" style="411" bestFit="1" customWidth="1"/>
    <col min="40" max="40" width="16.5703125" style="410" bestFit="1" customWidth="1"/>
    <col min="41" max="41" width="22.42578125" style="410" bestFit="1" customWidth="1"/>
    <col min="42" max="42" width="31.42578125" style="390" bestFit="1" customWidth="1"/>
    <col min="43" max="43" width="34.140625" style="390" bestFit="1" customWidth="1"/>
    <col min="44" max="16384" width="17.5703125" style="390"/>
  </cols>
  <sheetData>
    <row r="1" spans="1:43" s="345" customFormat="1" ht="30" customHeight="1" x14ac:dyDescent="0.25">
      <c r="A1" s="338" t="s">
        <v>2413</v>
      </c>
      <c r="B1" s="338" t="s">
        <v>297</v>
      </c>
      <c r="C1" s="339" t="s">
        <v>0</v>
      </c>
      <c r="D1" s="339" t="s">
        <v>4375</v>
      </c>
      <c r="E1" s="339" t="s">
        <v>1272</v>
      </c>
      <c r="F1" s="339" t="s">
        <v>248</v>
      </c>
      <c r="G1" s="339" t="s">
        <v>441</v>
      </c>
      <c r="H1" s="339" t="s">
        <v>2415</v>
      </c>
      <c r="I1" s="339" t="s">
        <v>4373</v>
      </c>
      <c r="J1" s="339" t="s">
        <v>4374</v>
      </c>
      <c r="K1" s="339" t="s">
        <v>4377</v>
      </c>
      <c r="L1" s="339" t="s">
        <v>2417</v>
      </c>
      <c r="M1" s="339" t="s">
        <v>2416</v>
      </c>
      <c r="N1" s="339" t="s">
        <v>7</v>
      </c>
      <c r="O1" s="339" t="s">
        <v>2332</v>
      </c>
      <c r="P1" s="422" t="s">
        <v>4488</v>
      </c>
      <c r="Q1" s="422" t="s">
        <v>4489</v>
      </c>
      <c r="R1" s="422" t="s">
        <v>4490</v>
      </c>
      <c r="S1" s="422" t="s">
        <v>4491</v>
      </c>
      <c r="T1" s="422" t="s">
        <v>4499</v>
      </c>
      <c r="U1" s="422" t="s">
        <v>4500</v>
      </c>
      <c r="V1" s="422" t="s">
        <v>4492</v>
      </c>
      <c r="W1" s="340" t="s">
        <v>2684</v>
      </c>
      <c r="X1" s="339" t="s">
        <v>10</v>
      </c>
      <c r="Y1" s="339" t="s">
        <v>11</v>
      </c>
      <c r="Z1" s="340" t="s">
        <v>12</v>
      </c>
      <c r="AA1" s="339" t="s">
        <v>2418</v>
      </c>
      <c r="AB1" s="339" t="s">
        <v>2419</v>
      </c>
      <c r="AC1" s="339" t="s">
        <v>2420</v>
      </c>
      <c r="AD1" s="339" t="s">
        <v>1236</v>
      </c>
      <c r="AE1" s="339" t="s">
        <v>1237</v>
      </c>
      <c r="AF1" s="413" t="s">
        <v>4181</v>
      </c>
      <c r="AG1" s="341" t="s">
        <v>2422</v>
      </c>
      <c r="AH1" s="341" t="s">
        <v>2423</v>
      </c>
      <c r="AI1" s="341" t="s">
        <v>2424</v>
      </c>
      <c r="AJ1" s="343" t="s">
        <v>4557</v>
      </c>
      <c r="AK1" s="342" t="s">
        <v>2426</v>
      </c>
      <c r="AL1" s="416" t="s">
        <v>1231</v>
      </c>
      <c r="AM1" s="343" t="s">
        <v>2425</v>
      </c>
      <c r="AN1" s="341" t="s">
        <v>2399</v>
      </c>
      <c r="AO1" s="420" t="s">
        <v>4378</v>
      </c>
      <c r="AP1" s="344" t="s">
        <v>2383</v>
      </c>
      <c r="AQ1" s="339" t="s">
        <v>3172</v>
      </c>
    </row>
    <row r="2" spans="1:43" s="347" customFormat="1" ht="30" customHeight="1" x14ac:dyDescent="0.25">
      <c r="A2" s="444">
        <v>510324</v>
      </c>
      <c r="B2" s="451" t="s">
        <v>4310</v>
      </c>
      <c r="C2" s="349" t="s">
        <v>4473</v>
      </c>
      <c r="D2" s="444" t="s">
        <v>4298</v>
      </c>
      <c r="E2" s="348" t="s">
        <v>4322</v>
      </c>
      <c r="F2" s="348" t="s">
        <v>4322</v>
      </c>
      <c r="G2" s="363" t="s">
        <v>4316</v>
      </c>
      <c r="H2" s="349" t="s">
        <v>4376</v>
      </c>
      <c r="I2" s="349" t="s">
        <v>250</v>
      </c>
      <c r="J2" s="349" t="s">
        <v>4379</v>
      </c>
      <c r="K2" s="349" t="s">
        <v>537</v>
      </c>
      <c r="L2" s="349" t="s">
        <v>537</v>
      </c>
      <c r="M2" s="349" t="s">
        <v>4317</v>
      </c>
      <c r="N2" s="349" t="s">
        <v>268</v>
      </c>
      <c r="O2" s="444" t="s">
        <v>4304</v>
      </c>
      <c r="P2" s="349" t="s">
        <v>268</v>
      </c>
      <c r="Q2" s="349" t="s">
        <v>268</v>
      </c>
      <c r="R2" s="349" t="s">
        <v>268</v>
      </c>
      <c r="S2" s="349">
        <v>0</v>
      </c>
      <c r="T2" s="349" t="s">
        <v>268</v>
      </c>
      <c r="U2" s="349">
        <v>0</v>
      </c>
      <c r="V2" s="444" t="s">
        <v>253</v>
      </c>
      <c r="W2" s="444" t="s">
        <v>4319</v>
      </c>
      <c r="X2" s="349" t="s">
        <v>268</v>
      </c>
      <c r="Y2" s="349">
        <v>20</v>
      </c>
      <c r="Z2" s="361">
        <v>1</v>
      </c>
      <c r="AA2" s="349">
        <v>20</v>
      </c>
      <c r="AB2" s="349" t="s">
        <v>273</v>
      </c>
      <c r="AC2" s="349" t="s">
        <v>4328</v>
      </c>
      <c r="AD2" s="349">
        <v>3</v>
      </c>
      <c r="AE2" s="349">
        <v>7</v>
      </c>
      <c r="AF2" s="350">
        <v>1.69</v>
      </c>
      <c r="AG2" s="351">
        <f t="shared" ref="AG2:AG9" si="0">AF2*Y2</f>
        <v>33.799999999999997</v>
      </c>
      <c r="AH2" s="351"/>
      <c r="AI2" s="351">
        <f t="shared" ref="AI2:AI65" si="1">SUM(AG2:AH2)</f>
        <v>33.799999999999997</v>
      </c>
      <c r="AJ2" s="352">
        <v>0.3</v>
      </c>
      <c r="AK2" s="353">
        <f t="shared" ref="AK2:AK65" si="2">AI2/(1-AJ2)</f>
        <v>48.285714285714285</v>
      </c>
      <c r="AL2" s="417">
        <f t="shared" ref="AL2:AL33" si="3">AK2</f>
        <v>48.285714285714285</v>
      </c>
      <c r="AM2" s="354">
        <v>0.15</v>
      </c>
      <c r="AN2" s="351">
        <f t="shared" ref="AN2:AN65" si="4">AL2/(1-AM2)</f>
        <v>56.806722689075627</v>
      </c>
      <c r="AO2" s="421">
        <f t="shared" ref="AO2:AO65" si="5">AN2</f>
        <v>56.806722689075627</v>
      </c>
      <c r="AP2" s="346"/>
      <c r="AQ2" s="346"/>
    </row>
    <row r="3" spans="1:43" s="347" customFormat="1" ht="30" customHeight="1" x14ac:dyDescent="0.25">
      <c r="A3" s="444">
        <v>510317</v>
      </c>
      <c r="B3" s="451" t="s">
        <v>4314</v>
      </c>
      <c r="C3" s="349" t="s">
        <v>4473</v>
      </c>
      <c r="D3" s="444" t="s">
        <v>4302</v>
      </c>
      <c r="E3" s="348" t="s">
        <v>4326</v>
      </c>
      <c r="F3" s="348" t="s">
        <v>4326</v>
      </c>
      <c r="G3" s="363" t="s">
        <v>4316</v>
      </c>
      <c r="H3" s="349" t="s">
        <v>4376</v>
      </c>
      <c r="I3" s="349" t="s">
        <v>250</v>
      </c>
      <c r="J3" s="349" t="s">
        <v>4379</v>
      </c>
      <c r="K3" s="349" t="s">
        <v>578</v>
      </c>
      <c r="L3" s="349" t="s">
        <v>578</v>
      </c>
      <c r="M3" s="349" t="s">
        <v>4317</v>
      </c>
      <c r="N3" s="349" t="s">
        <v>268</v>
      </c>
      <c r="O3" s="444" t="s">
        <v>4308</v>
      </c>
      <c r="P3" s="349" t="s">
        <v>268</v>
      </c>
      <c r="Q3" s="349" t="s">
        <v>268</v>
      </c>
      <c r="R3" s="349" t="s">
        <v>268</v>
      </c>
      <c r="S3" s="349">
        <v>0</v>
      </c>
      <c r="T3" s="349" t="s">
        <v>268</v>
      </c>
      <c r="U3" s="349">
        <v>0</v>
      </c>
      <c r="V3" s="444" t="s">
        <v>253</v>
      </c>
      <c r="W3" s="444" t="s">
        <v>4308</v>
      </c>
      <c r="X3" s="349" t="s">
        <v>268</v>
      </c>
      <c r="Y3" s="349">
        <v>20</v>
      </c>
      <c r="Z3" s="361">
        <v>1</v>
      </c>
      <c r="AA3" s="349">
        <v>20</v>
      </c>
      <c r="AB3" s="349" t="s">
        <v>273</v>
      </c>
      <c r="AC3" s="349" t="s">
        <v>4328</v>
      </c>
      <c r="AD3" s="349">
        <v>3</v>
      </c>
      <c r="AE3" s="349">
        <v>7</v>
      </c>
      <c r="AF3" s="350">
        <v>1.69</v>
      </c>
      <c r="AG3" s="351">
        <f t="shared" si="0"/>
        <v>33.799999999999997</v>
      </c>
      <c r="AH3" s="351"/>
      <c r="AI3" s="351">
        <f t="shared" si="1"/>
        <v>33.799999999999997</v>
      </c>
      <c r="AJ3" s="352">
        <v>0.3</v>
      </c>
      <c r="AK3" s="353">
        <f t="shared" si="2"/>
        <v>48.285714285714285</v>
      </c>
      <c r="AL3" s="417">
        <f t="shared" si="3"/>
        <v>48.285714285714285</v>
      </c>
      <c r="AM3" s="354">
        <v>0.15</v>
      </c>
      <c r="AN3" s="351">
        <f t="shared" si="4"/>
        <v>56.806722689075627</v>
      </c>
      <c r="AO3" s="421">
        <f t="shared" si="5"/>
        <v>56.806722689075627</v>
      </c>
      <c r="AP3" s="346"/>
      <c r="AQ3" s="346"/>
    </row>
    <row r="4" spans="1:43" s="347" customFormat="1" ht="30" customHeight="1" x14ac:dyDescent="0.25">
      <c r="A4" s="444">
        <v>510336</v>
      </c>
      <c r="B4" s="451" t="s">
        <v>4312</v>
      </c>
      <c r="C4" s="349" t="s">
        <v>4473</v>
      </c>
      <c r="D4" s="444" t="s">
        <v>4300</v>
      </c>
      <c r="E4" s="348" t="s">
        <v>4324</v>
      </c>
      <c r="F4" s="348" t="s">
        <v>4324</v>
      </c>
      <c r="G4" s="363" t="s">
        <v>4316</v>
      </c>
      <c r="H4" s="349" t="s">
        <v>4376</v>
      </c>
      <c r="I4" s="349" t="s">
        <v>250</v>
      </c>
      <c r="J4" s="349" t="s">
        <v>4379</v>
      </c>
      <c r="K4" s="349" t="s">
        <v>578</v>
      </c>
      <c r="L4" s="349" t="s">
        <v>578</v>
      </c>
      <c r="M4" s="349" t="s">
        <v>4318</v>
      </c>
      <c r="N4" s="349" t="s">
        <v>268</v>
      </c>
      <c r="O4" s="444" t="s">
        <v>4306</v>
      </c>
      <c r="P4" s="349" t="s">
        <v>268</v>
      </c>
      <c r="Q4" s="349" t="s">
        <v>268</v>
      </c>
      <c r="R4" s="349" t="s">
        <v>268</v>
      </c>
      <c r="S4" s="349">
        <v>0</v>
      </c>
      <c r="T4" s="349" t="s">
        <v>268</v>
      </c>
      <c r="U4" s="349">
        <v>0</v>
      </c>
      <c r="V4" s="444" t="s">
        <v>253</v>
      </c>
      <c r="W4" s="444" t="s">
        <v>4306</v>
      </c>
      <c r="X4" s="349" t="s">
        <v>268</v>
      </c>
      <c r="Y4" s="349">
        <v>30</v>
      </c>
      <c r="Z4" s="361">
        <v>1</v>
      </c>
      <c r="AA4" s="349">
        <v>30</v>
      </c>
      <c r="AB4" s="349" t="s">
        <v>273</v>
      </c>
      <c r="AC4" s="349" t="s">
        <v>4328</v>
      </c>
      <c r="AD4" s="349">
        <v>3</v>
      </c>
      <c r="AE4" s="349">
        <v>7</v>
      </c>
      <c r="AF4" s="350">
        <v>1.29</v>
      </c>
      <c r="AG4" s="351">
        <f t="shared" si="0"/>
        <v>38.700000000000003</v>
      </c>
      <c r="AH4" s="351"/>
      <c r="AI4" s="351">
        <f t="shared" si="1"/>
        <v>38.700000000000003</v>
      </c>
      <c r="AJ4" s="352">
        <v>0.3</v>
      </c>
      <c r="AK4" s="353">
        <f t="shared" si="2"/>
        <v>55.285714285714292</v>
      </c>
      <c r="AL4" s="417">
        <f t="shared" si="3"/>
        <v>55.285714285714292</v>
      </c>
      <c r="AM4" s="354">
        <v>0.15</v>
      </c>
      <c r="AN4" s="351">
        <f t="shared" si="4"/>
        <v>65.0420168067227</v>
      </c>
      <c r="AO4" s="421">
        <f t="shared" si="5"/>
        <v>65.0420168067227</v>
      </c>
      <c r="AP4" s="346"/>
      <c r="AQ4" s="346"/>
    </row>
    <row r="5" spans="1:43" s="347" customFormat="1" ht="30" customHeight="1" x14ac:dyDescent="0.25">
      <c r="A5" s="444">
        <v>510138</v>
      </c>
      <c r="B5" s="451" t="s">
        <v>4313</v>
      </c>
      <c r="C5" s="349" t="s">
        <v>4473</v>
      </c>
      <c r="D5" s="444" t="s">
        <v>4301</v>
      </c>
      <c r="E5" s="348" t="s">
        <v>4325</v>
      </c>
      <c r="F5" s="348" t="s">
        <v>4325</v>
      </c>
      <c r="G5" s="363" t="s">
        <v>4316</v>
      </c>
      <c r="H5" s="349" t="s">
        <v>4376</v>
      </c>
      <c r="I5" s="349" t="s">
        <v>250</v>
      </c>
      <c r="J5" s="349" t="s">
        <v>4379</v>
      </c>
      <c r="K5" s="349" t="s">
        <v>537</v>
      </c>
      <c r="L5" s="349" t="s">
        <v>537</v>
      </c>
      <c r="M5" s="349" t="s">
        <v>4318</v>
      </c>
      <c r="N5" s="349" t="s">
        <v>268</v>
      </c>
      <c r="O5" s="444" t="s">
        <v>4307</v>
      </c>
      <c r="P5" s="349" t="s">
        <v>268</v>
      </c>
      <c r="Q5" s="349" t="s">
        <v>268</v>
      </c>
      <c r="R5" s="349" t="s">
        <v>268</v>
      </c>
      <c r="S5" s="349">
        <v>0</v>
      </c>
      <c r="T5" s="349" t="s">
        <v>268</v>
      </c>
      <c r="U5" s="349">
        <v>0</v>
      </c>
      <c r="V5" s="444" t="s">
        <v>253</v>
      </c>
      <c r="W5" s="444" t="s">
        <v>4321</v>
      </c>
      <c r="X5" s="349" t="s">
        <v>268</v>
      </c>
      <c r="Y5" s="349">
        <v>30</v>
      </c>
      <c r="Z5" s="361">
        <v>1</v>
      </c>
      <c r="AA5" s="349">
        <v>30</v>
      </c>
      <c r="AB5" s="349" t="s">
        <v>273</v>
      </c>
      <c r="AC5" s="349" t="s">
        <v>4328</v>
      </c>
      <c r="AD5" s="349">
        <v>3</v>
      </c>
      <c r="AE5" s="349">
        <v>7</v>
      </c>
      <c r="AF5" s="350">
        <v>1.29</v>
      </c>
      <c r="AG5" s="351">
        <f t="shared" si="0"/>
        <v>38.700000000000003</v>
      </c>
      <c r="AH5" s="351"/>
      <c r="AI5" s="351">
        <f t="shared" si="1"/>
        <v>38.700000000000003</v>
      </c>
      <c r="AJ5" s="352">
        <v>0.3</v>
      </c>
      <c r="AK5" s="353">
        <f t="shared" si="2"/>
        <v>55.285714285714292</v>
      </c>
      <c r="AL5" s="417">
        <f t="shared" si="3"/>
        <v>55.285714285714292</v>
      </c>
      <c r="AM5" s="354">
        <v>0.15</v>
      </c>
      <c r="AN5" s="351">
        <f t="shared" si="4"/>
        <v>65.0420168067227</v>
      </c>
      <c r="AO5" s="421">
        <f t="shared" si="5"/>
        <v>65.0420168067227</v>
      </c>
      <c r="AP5" s="346"/>
      <c r="AQ5" s="346"/>
    </row>
    <row r="6" spans="1:43" s="347" customFormat="1" ht="30" customHeight="1" x14ac:dyDescent="0.25">
      <c r="A6" s="444">
        <v>510356</v>
      </c>
      <c r="B6" s="451" t="s">
        <v>4311</v>
      </c>
      <c r="C6" s="349" t="s">
        <v>4473</v>
      </c>
      <c r="D6" s="444" t="s">
        <v>4299</v>
      </c>
      <c r="E6" s="348" t="s">
        <v>4323</v>
      </c>
      <c r="F6" s="348" t="s">
        <v>4323</v>
      </c>
      <c r="G6" s="363" t="s">
        <v>4316</v>
      </c>
      <c r="H6" s="349" t="s">
        <v>4376</v>
      </c>
      <c r="I6" s="349" t="s">
        <v>250</v>
      </c>
      <c r="J6" s="349" t="s">
        <v>4379</v>
      </c>
      <c r="K6" s="349" t="s">
        <v>537</v>
      </c>
      <c r="L6" s="349" t="s">
        <v>537</v>
      </c>
      <c r="M6" s="349" t="s">
        <v>4388</v>
      </c>
      <c r="N6" s="349" t="s">
        <v>268</v>
      </c>
      <c r="O6" s="444" t="s">
        <v>4305</v>
      </c>
      <c r="P6" s="349" t="s">
        <v>268</v>
      </c>
      <c r="Q6" s="349" t="s">
        <v>268</v>
      </c>
      <c r="R6" s="349" t="s">
        <v>268</v>
      </c>
      <c r="S6" s="349">
        <v>0</v>
      </c>
      <c r="T6" s="349" t="s">
        <v>268</v>
      </c>
      <c r="U6" s="349">
        <v>0</v>
      </c>
      <c r="V6" s="444" t="s">
        <v>253</v>
      </c>
      <c r="W6" s="444" t="s">
        <v>4320</v>
      </c>
      <c r="X6" s="349" t="s">
        <v>268</v>
      </c>
      <c r="Y6" s="349">
        <v>40</v>
      </c>
      <c r="Z6" s="361">
        <v>1</v>
      </c>
      <c r="AA6" s="349">
        <v>40</v>
      </c>
      <c r="AB6" s="349" t="s">
        <v>273</v>
      </c>
      <c r="AC6" s="349" t="s">
        <v>4328</v>
      </c>
      <c r="AD6" s="349">
        <v>3</v>
      </c>
      <c r="AE6" s="349">
        <v>7</v>
      </c>
      <c r="AF6" s="350">
        <v>0.99</v>
      </c>
      <c r="AG6" s="351">
        <f t="shared" si="0"/>
        <v>39.6</v>
      </c>
      <c r="AH6" s="351"/>
      <c r="AI6" s="351">
        <f t="shared" si="1"/>
        <v>39.6</v>
      </c>
      <c r="AJ6" s="352">
        <v>0.3</v>
      </c>
      <c r="AK6" s="353">
        <f t="shared" si="2"/>
        <v>56.571428571428577</v>
      </c>
      <c r="AL6" s="417">
        <f t="shared" si="3"/>
        <v>56.571428571428577</v>
      </c>
      <c r="AM6" s="354">
        <v>0.15</v>
      </c>
      <c r="AN6" s="351">
        <f t="shared" si="4"/>
        <v>66.554621848739501</v>
      </c>
      <c r="AO6" s="421">
        <f t="shared" si="5"/>
        <v>66.554621848739501</v>
      </c>
      <c r="AP6" s="346"/>
      <c r="AQ6" s="346"/>
    </row>
    <row r="7" spans="1:43" s="347" customFormat="1" ht="30" customHeight="1" x14ac:dyDescent="0.25">
      <c r="A7" s="444">
        <v>510345</v>
      </c>
      <c r="B7" s="451" t="s">
        <v>4315</v>
      </c>
      <c r="C7" s="349" t="s">
        <v>4473</v>
      </c>
      <c r="D7" s="444" t="s">
        <v>4303</v>
      </c>
      <c r="E7" s="348" t="s">
        <v>4327</v>
      </c>
      <c r="F7" s="348" t="s">
        <v>4327</v>
      </c>
      <c r="G7" s="363" t="s">
        <v>4316</v>
      </c>
      <c r="H7" s="349" t="s">
        <v>4376</v>
      </c>
      <c r="I7" s="349" t="s">
        <v>250</v>
      </c>
      <c r="J7" s="349" t="s">
        <v>4379</v>
      </c>
      <c r="K7" s="349" t="s">
        <v>578</v>
      </c>
      <c r="L7" s="349" t="s">
        <v>578</v>
      </c>
      <c r="M7" s="349" t="s">
        <v>4388</v>
      </c>
      <c r="N7" s="349" t="s">
        <v>268</v>
      </c>
      <c r="O7" s="444" t="s">
        <v>4309</v>
      </c>
      <c r="P7" s="349" t="s">
        <v>268</v>
      </c>
      <c r="Q7" s="349" t="s">
        <v>268</v>
      </c>
      <c r="R7" s="349" t="s">
        <v>268</v>
      </c>
      <c r="S7" s="349">
        <v>0</v>
      </c>
      <c r="T7" s="349" t="s">
        <v>268</v>
      </c>
      <c r="U7" s="349">
        <v>0</v>
      </c>
      <c r="V7" s="444" t="s">
        <v>253</v>
      </c>
      <c r="W7" s="444" t="s">
        <v>4309</v>
      </c>
      <c r="X7" s="349" t="s">
        <v>268</v>
      </c>
      <c r="Y7" s="349">
        <v>40</v>
      </c>
      <c r="Z7" s="361">
        <v>1</v>
      </c>
      <c r="AA7" s="349">
        <v>40</v>
      </c>
      <c r="AB7" s="349" t="s">
        <v>273</v>
      </c>
      <c r="AC7" s="349" t="s">
        <v>4328</v>
      </c>
      <c r="AD7" s="349">
        <v>3</v>
      </c>
      <c r="AE7" s="349">
        <v>7</v>
      </c>
      <c r="AF7" s="350">
        <v>0.99</v>
      </c>
      <c r="AG7" s="351">
        <f t="shared" si="0"/>
        <v>39.6</v>
      </c>
      <c r="AH7" s="351"/>
      <c r="AI7" s="351">
        <f t="shared" si="1"/>
        <v>39.6</v>
      </c>
      <c r="AJ7" s="352">
        <v>0.3</v>
      </c>
      <c r="AK7" s="353">
        <f t="shared" si="2"/>
        <v>56.571428571428577</v>
      </c>
      <c r="AL7" s="417">
        <f t="shared" si="3"/>
        <v>56.571428571428577</v>
      </c>
      <c r="AM7" s="354">
        <v>0.15</v>
      </c>
      <c r="AN7" s="351">
        <f t="shared" si="4"/>
        <v>66.554621848739501</v>
      </c>
      <c r="AO7" s="421">
        <f t="shared" si="5"/>
        <v>66.554621848739501</v>
      </c>
      <c r="AP7" s="346"/>
      <c r="AQ7" s="346"/>
    </row>
    <row r="8" spans="1:43" s="347" customFormat="1" ht="30" customHeight="1" x14ac:dyDescent="0.25">
      <c r="A8" s="444">
        <v>30881</v>
      </c>
      <c r="B8" s="452">
        <v>406303088194</v>
      </c>
      <c r="C8" s="349" t="s">
        <v>4296</v>
      </c>
      <c r="D8" s="444" t="s">
        <v>4069</v>
      </c>
      <c r="E8" s="359" t="s">
        <v>3539</v>
      </c>
      <c r="F8" s="359" t="s">
        <v>3539</v>
      </c>
      <c r="G8" s="363" t="s">
        <v>4461</v>
      </c>
      <c r="H8" s="349" t="s">
        <v>3681</v>
      </c>
      <c r="I8" s="349" t="s">
        <v>249</v>
      </c>
      <c r="J8" s="349" t="s">
        <v>4379</v>
      </c>
      <c r="K8" s="349" t="s">
        <v>2676</v>
      </c>
      <c r="L8" s="349" t="s">
        <v>3695</v>
      </c>
      <c r="M8" s="349" t="s">
        <v>258</v>
      </c>
      <c r="N8" s="380" t="s">
        <v>268</v>
      </c>
      <c r="O8" s="349" t="s">
        <v>3692</v>
      </c>
      <c r="P8" s="349" t="s">
        <v>4493</v>
      </c>
      <c r="Q8" s="349" t="s">
        <v>268</v>
      </c>
      <c r="R8" s="349" t="s">
        <v>268</v>
      </c>
      <c r="S8" s="349">
        <v>0</v>
      </c>
      <c r="T8" s="349" t="s">
        <v>268</v>
      </c>
      <c r="U8" s="349">
        <v>0</v>
      </c>
      <c r="V8" s="349" t="s">
        <v>4498</v>
      </c>
      <c r="W8" s="360" t="s">
        <v>3696</v>
      </c>
      <c r="X8" s="349" t="s">
        <v>268</v>
      </c>
      <c r="Y8" s="349">
        <v>1</v>
      </c>
      <c r="Z8" s="361">
        <v>26</v>
      </c>
      <c r="AA8" s="361">
        <v>26</v>
      </c>
      <c r="AB8" s="349" t="s">
        <v>274</v>
      </c>
      <c r="AC8" s="349" t="s">
        <v>4466</v>
      </c>
      <c r="AD8" s="349">
        <v>3</v>
      </c>
      <c r="AE8" s="440">
        <v>7</v>
      </c>
      <c r="AF8" s="350">
        <v>14.5</v>
      </c>
      <c r="AG8" s="357">
        <f t="shared" si="0"/>
        <v>14.5</v>
      </c>
      <c r="AH8" s="351">
        <f>IF(AD8&lt;4,FLETES!$H$8,IF(AD8=4,FLETES!$H$9,IF(AD8=5,FLETES!$H$10,IF(AD8=6,FLETES!$H$11,IF(AD8=7,FLETES!$H$12,IF(AD8=8,FLETES!$H$13,IF(AD8=10,FLETES!$H$14,IF(AD8=12,FLETES!$H$15,IF(AD8&gt;12,FLETES!$H$16,"FALSO")))))))))</f>
        <v>22.277568000000002</v>
      </c>
      <c r="AI8" s="357">
        <f t="shared" si="1"/>
        <v>36.777568000000002</v>
      </c>
      <c r="AJ8" s="352">
        <v>0.2</v>
      </c>
      <c r="AK8" s="358">
        <f t="shared" si="2"/>
        <v>45.971960000000003</v>
      </c>
      <c r="AL8" s="418">
        <f t="shared" si="3"/>
        <v>45.971960000000003</v>
      </c>
      <c r="AM8" s="352">
        <v>0.15</v>
      </c>
      <c r="AN8" s="357">
        <f t="shared" si="4"/>
        <v>54.084658823529416</v>
      </c>
      <c r="AO8" s="421">
        <f t="shared" si="5"/>
        <v>54.084658823529416</v>
      </c>
      <c r="AP8" s="355"/>
      <c r="AQ8" s="355"/>
    </row>
    <row r="9" spans="1:43" s="347" customFormat="1" ht="30" customHeight="1" x14ac:dyDescent="0.25">
      <c r="A9" s="444">
        <v>30872</v>
      </c>
      <c r="B9" s="452">
        <v>406303087296</v>
      </c>
      <c r="C9" s="349" t="s">
        <v>4296</v>
      </c>
      <c r="D9" s="444" t="s">
        <v>4068</v>
      </c>
      <c r="E9" s="359" t="s">
        <v>3538</v>
      </c>
      <c r="F9" s="359" t="s">
        <v>3538</v>
      </c>
      <c r="G9" s="363" t="s">
        <v>4461</v>
      </c>
      <c r="H9" s="349" t="s">
        <v>3681</v>
      </c>
      <c r="I9" s="349" t="s">
        <v>249</v>
      </c>
      <c r="J9" s="349" t="s">
        <v>4379</v>
      </c>
      <c r="K9" s="349" t="s">
        <v>582</v>
      </c>
      <c r="L9" s="349" t="s">
        <v>582</v>
      </c>
      <c r="M9" s="349" t="s">
        <v>258</v>
      </c>
      <c r="N9" s="380" t="s">
        <v>268</v>
      </c>
      <c r="O9" s="349" t="s">
        <v>3692</v>
      </c>
      <c r="P9" s="349" t="s">
        <v>4493</v>
      </c>
      <c r="Q9" s="349" t="s">
        <v>268</v>
      </c>
      <c r="R9" s="349" t="s">
        <v>268</v>
      </c>
      <c r="S9" s="349">
        <v>0</v>
      </c>
      <c r="T9" s="349" t="s">
        <v>268</v>
      </c>
      <c r="U9" s="349">
        <v>0</v>
      </c>
      <c r="V9" s="349" t="s">
        <v>4498</v>
      </c>
      <c r="W9" s="360" t="s">
        <v>3694</v>
      </c>
      <c r="X9" s="349" t="s">
        <v>268</v>
      </c>
      <c r="Y9" s="349">
        <v>1</v>
      </c>
      <c r="Z9" s="361">
        <v>26</v>
      </c>
      <c r="AA9" s="361">
        <v>26</v>
      </c>
      <c r="AB9" s="349" t="s">
        <v>274</v>
      </c>
      <c r="AC9" s="349" t="s">
        <v>4466</v>
      </c>
      <c r="AD9" s="349">
        <v>3</v>
      </c>
      <c r="AE9" s="440">
        <v>7</v>
      </c>
      <c r="AF9" s="350">
        <v>14.5</v>
      </c>
      <c r="AG9" s="357">
        <f t="shared" si="0"/>
        <v>14.5</v>
      </c>
      <c r="AH9" s="351">
        <f>IF(AD9&lt;4,FLETES!$H$8,IF(AD9=4,FLETES!$H$9,IF(AD9=5,FLETES!$H$10,IF(AD9=6,FLETES!$H$11,IF(AD9=7,FLETES!$H$12,IF(AD9=8,FLETES!$H$13,IF(AD9=10,FLETES!$H$14,IF(AD9=12,FLETES!$H$15,IF(AD9&gt;12,FLETES!$H$16,"FALSO")))))))))</f>
        <v>22.277568000000002</v>
      </c>
      <c r="AI9" s="357">
        <f t="shared" si="1"/>
        <v>36.777568000000002</v>
      </c>
      <c r="AJ9" s="352">
        <v>0.2</v>
      </c>
      <c r="AK9" s="358">
        <f t="shared" si="2"/>
        <v>45.971960000000003</v>
      </c>
      <c r="AL9" s="418">
        <f t="shared" si="3"/>
        <v>45.971960000000003</v>
      </c>
      <c r="AM9" s="352">
        <v>0.15</v>
      </c>
      <c r="AN9" s="357">
        <f t="shared" si="4"/>
        <v>54.084658823529416</v>
      </c>
      <c r="AO9" s="421">
        <f t="shared" si="5"/>
        <v>54.084658823529416</v>
      </c>
      <c r="AP9" s="355"/>
      <c r="AQ9" s="355"/>
    </row>
    <row r="10" spans="1:43" s="347" customFormat="1" ht="30" customHeight="1" x14ac:dyDescent="0.25">
      <c r="A10" s="444">
        <v>30897</v>
      </c>
      <c r="B10" s="452">
        <v>406303089795</v>
      </c>
      <c r="C10" s="349" t="s">
        <v>4296</v>
      </c>
      <c r="D10" s="444" t="s">
        <v>4075</v>
      </c>
      <c r="E10" s="359" t="s">
        <v>3545</v>
      </c>
      <c r="F10" s="359" t="s">
        <v>3545</v>
      </c>
      <c r="G10" s="363" t="s">
        <v>4461</v>
      </c>
      <c r="H10" s="349" t="s">
        <v>3681</v>
      </c>
      <c r="I10" s="349" t="s">
        <v>249</v>
      </c>
      <c r="J10" s="349" t="s">
        <v>4379</v>
      </c>
      <c r="K10" s="349" t="s">
        <v>545</v>
      </c>
      <c r="L10" s="349" t="s">
        <v>545</v>
      </c>
      <c r="M10" s="349" t="s">
        <v>258</v>
      </c>
      <c r="N10" s="380" t="s">
        <v>268</v>
      </c>
      <c r="O10" s="349" t="s">
        <v>3692</v>
      </c>
      <c r="P10" s="349" t="s">
        <v>4493</v>
      </c>
      <c r="Q10" s="349" t="s">
        <v>268</v>
      </c>
      <c r="R10" s="349" t="s">
        <v>268</v>
      </c>
      <c r="S10" s="349">
        <v>0</v>
      </c>
      <c r="T10" s="349" t="s">
        <v>268</v>
      </c>
      <c r="U10" s="349">
        <v>0</v>
      </c>
      <c r="V10" s="349" t="s">
        <v>4498</v>
      </c>
      <c r="W10" s="360" t="s">
        <v>3698</v>
      </c>
      <c r="X10" s="349" t="s">
        <v>268</v>
      </c>
      <c r="Y10" s="349">
        <v>1</v>
      </c>
      <c r="Z10" s="361">
        <v>26</v>
      </c>
      <c r="AA10" s="349">
        <f>Y10*Z10</f>
        <v>26</v>
      </c>
      <c r="AB10" s="349" t="s">
        <v>274</v>
      </c>
      <c r="AC10" s="349" t="s">
        <v>4466</v>
      </c>
      <c r="AD10" s="349">
        <v>3</v>
      </c>
      <c r="AE10" s="440">
        <v>7</v>
      </c>
      <c r="AF10" s="350">
        <v>14.5</v>
      </c>
      <c r="AG10" s="357">
        <f>Y10*AF10</f>
        <v>14.5</v>
      </c>
      <c r="AH10" s="351">
        <f>IF(AD10&lt;4,FLETES!$H$8,IF(AD10=4,FLETES!$H$9,IF(AD10=5,FLETES!$H$10,IF(AD10=6,FLETES!$H$11,IF(AD10=7,FLETES!$H$12,IF(AD10=8,FLETES!$H$13,IF(AD10=10,FLETES!$H$14,IF(AD10=12,FLETES!$H$15,IF(AD10&gt;12,FLETES!$H$16,"FALSO")))))))))</f>
        <v>22.277568000000002</v>
      </c>
      <c r="AI10" s="357">
        <f t="shared" si="1"/>
        <v>36.777568000000002</v>
      </c>
      <c r="AJ10" s="352">
        <v>0.2</v>
      </c>
      <c r="AK10" s="358">
        <f t="shared" si="2"/>
        <v>45.971960000000003</v>
      </c>
      <c r="AL10" s="418">
        <f t="shared" si="3"/>
        <v>45.971960000000003</v>
      </c>
      <c r="AM10" s="352">
        <v>0.15</v>
      </c>
      <c r="AN10" s="357">
        <f t="shared" si="4"/>
        <v>54.084658823529416</v>
      </c>
      <c r="AO10" s="421">
        <f t="shared" si="5"/>
        <v>54.084658823529416</v>
      </c>
      <c r="AP10" s="355"/>
      <c r="AQ10" s="355"/>
    </row>
    <row r="11" spans="1:43" s="347" customFormat="1" ht="30" customHeight="1" x14ac:dyDescent="0.25">
      <c r="A11" s="444">
        <v>30840</v>
      </c>
      <c r="B11" s="452">
        <v>406303084097</v>
      </c>
      <c r="C11" s="349" t="s">
        <v>4296</v>
      </c>
      <c r="D11" s="444" t="s">
        <v>4077</v>
      </c>
      <c r="E11" s="359" t="s">
        <v>3547</v>
      </c>
      <c r="F11" s="359" t="s">
        <v>3547</v>
      </c>
      <c r="G11" s="363" t="s">
        <v>4461</v>
      </c>
      <c r="H11" s="349" t="s">
        <v>3681</v>
      </c>
      <c r="I11" s="349" t="s">
        <v>249</v>
      </c>
      <c r="J11" s="349" t="s">
        <v>4379</v>
      </c>
      <c r="K11" s="349" t="s">
        <v>2676</v>
      </c>
      <c r="L11" s="349" t="s">
        <v>3695</v>
      </c>
      <c r="M11" s="349" t="s">
        <v>258</v>
      </c>
      <c r="N11" s="380" t="s">
        <v>268</v>
      </c>
      <c r="O11" s="349" t="s">
        <v>3692</v>
      </c>
      <c r="P11" s="349" t="s">
        <v>4493</v>
      </c>
      <c r="Q11" s="349" t="s">
        <v>268</v>
      </c>
      <c r="R11" s="349" t="s">
        <v>268</v>
      </c>
      <c r="S11" s="349">
        <v>0</v>
      </c>
      <c r="T11" s="349" t="s">
        <v>268</v>
      </c>
      <c r="U11" s="349">
        <v>0</v>
      </c>
      <c r="V11" s="349" t="s">
        <v>413</v>
      </c>
      <c r="W11" s="360" t="s">
        <v>3700</v>
      </c>
      <c r="X11" s="349" t="s">
        <v>268</v>
      </c>
      <c r="Y11" s="349">
        <v>4</v>
      </c>
      <c r="Z11" s="361">
        <v>26</v>
      </c>
      <c r="AA11" s="361">
        <v>104</v>
      </c>
      <c r="AB11" s="349" t="s">
        <v>4295</v>
      </c>
      <c r="AC11" s="349" t="s">
        <v>1253</v>
      </c>
      <c r="AD11" s="349">
        <v>5</v>
      </c>
      <c r="AE11" s="440">
        <v>11</v>
      </c>
      <c r="AF11" s="350">
        <v>14.5</v>
      </c>
      <c r="AG11" s="357">
        <f>AF11*Y11</f>
        <v>58</v>
      </c>
      <c r="AH11" s="351">
        <f>IF(AD11&lt;4,FLETES!$H$8,IF(AD11=4,FLETES!$H$9,IF(AD11=5,FLETES!$H$10,IF(AD11=6,FLETES!$H$11,IF(AD11=7,FLETES!$H$12,IF(AD11=8,FLETES!$H$13,IF(AD11=10,FLETES!$H$14,IF(AD11=12,FLETES!$H$15,IF(AD11&gt;12,FLETES!$H$16,"FALSO")))))))))</f>
        <v>26.946735</v>
      </c>
      <c r="AI11" s="357">
        <f t="shared" si="1"/>
        <v>84.946735000000004</v>
      </c>
      <c r="AJ11" s="352">
        <v>0.2</v>
      </c>
      <c r="AK11" s="358">
        <f t="shared" si="2"/>
        <v>106.18341875</v>
      </c>
      <c r="AL11" s="418">
        <f t="shared" si="3"/>
        <v>106.18341875</v>
      </c>
      <c r="AM11" s="352">
        <v>0.15</v>
      </c>
      <c r="AN11" s="357">
        <f t="shared" si="4"/>
        <v>124.92166911764707</v>
      </c>
      <c r="AO11" s="421">
        <f t="shared" si="5"/>
        <v>124.92166911764707</v>
      </c>
      <c r="AP11" s="355"/>
      <c r="AQ11" s="355"/>
    </row>
    <row r="12" spans="1:43" s="347" customFormat="1" ht="30" customHeight="1" x14ac:dyDescent="0.25">
      <c r="A12" s="444">
        <v>30801</v>
      </c>
      <c r="B12" s="452">
        <v>406303080198</v>
      </c>
      <c r="C12" s="349" t="s">
        <v>4296</v>
      </c>
      <c r="D12" s="444" t="s">
        <v>4076</v>
      </c>
      <c r="E12" s="359" t="s">
        <v>3546</v>
      </c>
      <c r="F12" s="359" t="s">
        <v>3546</v>
      </c>
      <c r="G12" s="363" t="s">
        <v>4461</v>
      </c>
      <c r="H12" s="349" t="s">
        <v>3681</v>
      </c>
      <c r="I12" s="349" t="s">
        <v>249</v>
      </c>
      <c r="J12" s="349" t="s">
        <v>4379</v>
      </c>
      <c r="K12" s="349" t="s">
        <v>582</v>
      </c>
      <c r="L12" s="349" t="s">
        <v>582</v>
      </c>
      <c r="M12" s="349" t="s">
        <v>258</v>
      </c>
      <c r="N12" s="380" t="s">
        <v>268</v>
      </c>
      <c r="O12" s="349" t="s">
        <v>3692</v>
      </c>
      <c r="P12" s="349" t="s">
        <v>4493</v>
      </c>
      <c r="Q12" s="349" t="s">
        <v>268</v>
      </c>
      <c r="R12" s="349" t="s">
        <v>268</v>
      </c>
      <c r="S12" s="349">
        <v>0</v>
      </c>
      <c r="T12" s="349" t="s">
        <v>268</v>
      </c>
      <c r="U12" s="349">
        <v>0</v>
      </c>
      <c r="V12" s="349" t="s">
        <v>413</v>
      </c>
      <c r="W12" s="360" t="s">
        <v>3699</v>
      </c>
      <c r="X12" s="349" t="s">
        <v>268</v>
      </c>
      <c r="Y12" s="349">
        <v>4</v>
      </c>
      <c r="Z12" s="361">
        <v>26</v>
      </c>
      <c r="AA12" s="361">
        <v>104</v>
      </c>
      <c r="AB12" s="349" t="s">
        <v>4295</v>
      </c>
      <c r="AC12" s="349" t="s">
        <v>1253</v>
      </c>
      <c r="AD12" s="349">
        <v>5</v>
      </c>
      <c r="AE12" s="440">
        <v>11</v>
      </c>
      <c r="AF12" s="350">
        <v>14.5</v>
      </c>
      <c r="AG12" s="357">
        <f>AF12*Y12</f>
        <v>58</v>
      </c>
      <c r="AH12" s="351">
        <f>IF(AD12&lt;4,FLETES!$H$8,IF(AD12=4,FLETES!$H$9,IF(AD12=5,FLETES!$H$10,IF(AD12=6,FLETES!$H$11,IF(AD12=7,FLETES!$H$12,IF(AD12=8,FLETES!$H$13,IF(AD12=10,FLETES!$H$14,IF(AD12=12,FLETES!$H$15,IF(AD12&gt;12,FLETES!$H$16,"FALSO")))))))))</f>
        <v>26.946735</v>
      </c>
      <c r="AI12" s="357">
        <f t="shared" si="1"/>
        <v>84.946735000000004</v>
      </c>
      <c r="AJ12" s="352">
        <v>0.2</v>
      </c>
      <c r="AK12" s="358">
        <f t="shared" si="2"/>
        <v>106.18341875</v>
      </c>
      <c r="AL12" s="418">
        <f t="shared" si="3"/>
        <v>106.18341875</v>
      </c>
      <c r="AM12" s="352">
        <v>0.15</v>
      </c>
      <c r="AN12" s="357">
        <f t="shared" si="4"/>
        <v>124.92166911764707</v>
      </c>
      <c r="AO12" s="421">
        <f t="shared" si="5"/>
        <v>124.92166911764707</v>
      </c>
      <c r="AP12" s="355"/>
      <c r="AQ12" s="355"/>
    </row>
    <row r="13" spans="1:43" s="347" customFormat="1" ht="30" customHeight="1" x14ac:dyDescent="0.25">
      <c r="A13" s="444">
        <v>39876</v>
      </c>
      <c r="B13" s="452">
        <v>406303987695</v>
      </c>
      <c r="C13" s="349" t="s">
        <v>4296</v>
      </c>
      <c r="D13" s="444" t="s">
        <v>4063</v>
      </c>
      <c r="E13" s="359" t="s">
        <v>3533</v>
      </c>
      <c r="F13" s="359" t="s">
        <v>3533</v>
      </c>
      <c r="G13" s="363" t="s">
        <v>4461</v>
      </c>
      <c r="H13" s="349" t="s">
        <v>3681</v>
      </c>
      <c r="I13" s="349" t="s">
        <v>249</v>
      </c>
      <c r="J13" s="349" t="s">
        <v>4379</v>
      </c>
      <c r="K13" s="349" t="s">
        <v>537</v>
      </c>
      <c r="L13" s="349" t="s">
        <v>537</v>
      </c>
      <c r="M13" s="349" t="s">
        <v>258</v>
      </c>
      <c r="N13" s="380" t="s">
        <v>268</v>
      </c>
      <c r="O13" s="349" t="s">
        <v>3692</v>
      </c>
      <c r="P13" s="349" t="s">
        <v>4493</v>
      </c>
      <c r="Q13" s="349" t="s">
        <v>268</v>
      </c>
      <c r="R13" s="349" t="s">
        <v>268</v>
      </c>
      <c r="S13" s="349">
        <v>0</v>
      </c>
      <c r="T13" s="349" t="s">
        <v>268</v>
      </c>
      <c r="U13" s="349">
        <v>0</v>
      </c>
      <c r="V13" s="349" t="s">
        <v>413</v>
      </c>
      <c r="W13" s="360" t="s">
        <v>3693</v>
      </c>
      <c r="X13" s="349" t="s">
        <v>268</v>
      </c>
      <c r="Y13" s="349">
        <v>4</v>
      </c>
      <c r="Z13" s="361">
        <v>26</v>
      </c>
      <c r="AA13" s="349">
        <f t="shared" ref="AA13:AA19" si="6">Y13*Z13</f>
        <v>104</v>
      </c>
      <c r="AB13" s="349" t="s">
        <v>4295</v>
      </c>
      <c r="AC13" s="349" t="s">
        <v>1253</v>
      </c>
      <c r="AD13" s="349">
        <v>5</v>
      </c>
      <c r="AE13" s="440">
        <v>11</v>
      </c>
      <c r="AF13" s="350">
        <v>14.5</v>
      </c>
      <c r="AG13" s="357">
        <f t="shared" ref="AG13:AG44" si="7">Y13*AF13</f>
        <v>58</v>
      </c>
      <c r="AH13" s="351">
        <f>IF(AD13&lt;4,FLETES!$H$8,IF(AD13=4,FLETES!$H$9,IF(AD13=5,FLETES!$H$10,IF(AD13=6,FLETES!$H$11,IF(AD13=7,FLETES!$H$12,IF(AD13=8,FLETES!$H$13,IF(AD13=10,FLETES!$H$14,IF(AD13=12,FLETES!$H$15,IF(AD13&gt;12,FLETES!$H$16,"FALSO")))))))))</f>
        <v>26.946735</v>
      </c>
      <c r="AI13" s="357">
        <f t="shared" si="1"/>
        <v>84.946735000000004</v>
      </c>
      <c r="AJ13" s="352">
        <v>0.2</v>
      </c>
      <c r="AK13" s="358">
        <f t="shared" si="2"/>
        <v>106.18341875</v>
      </c>
      <c r="AL13" s="418">
        <f t="shared" si="3"/>
        <v>106.18341875</v>
      </c>
      <c r="AM13" s="352">
        <v>0.15</v>
      </c>
      <c r="AN13" s="357">
        <f t="shared" si="4"/>
        <v>124.92166911764707</v>
      </c>
      <c r="AO13" s="421">
        <f t="shared" si="5"/>
        <v>124.92166911764707</v>
      </c>
      <c r="AP13" s="355"/>
      <c r="AQ13" s="355"/>
    </row>
    <row r="14" spans="1:43" s="347" customFormat="1" ht="30" customHeight="1" x14ac:dyDescent="0.25">
      <c r="A14" s="444">
        <v>30824</v>
      </c>
      <c r="B14" s="452">
        <v>406303082499</v>
      </c>
      <c r="C14" s="349" t="s">
        <v>4296</v>
      </c>
      <c r="D14" s="444" t="s">
        <v>4074</v>
      </c>
      <c r="E14" s="359" t="s">
        <v>3544</v>
      </c>
      <c r="F14" s="359" t="s">
        <v>3544</v>
      </c>
      <c r="G14" s="363" t="s">
        <v>4461</v>
      </c>
      <c r="H14" s="349" t="s">
        <v>3681</v>
      </c>
      <c r="I14" s="349" t="s">
        <v>249</v>
      </c>
      <c r="J14" s="349" t="s">
        <v>4379</v>
      </c>
      <c r="K14" s="349" t="s">
        <v>545</v>
      </c>
      <c r="L14" s="349" t="s">
        <v>545</v>
      </c>
      <c r="M14" s="349" t="s">
        <v>258</v>
      </c>
      <c r="N14" s="380" t="s">
        <v>268</v>
      </c>
      <c r="O14" s="349" t="s">
        <v>3692</v>
      </c>
      <c r="P14" s="349" t="s">
        <v>4493</v>
      </c>
      <c r="Q14" s="349" t="s">
        <v>268</v>
      </c>
      <c r="R14" s="349" t="s">
        <v>268</v>
      </c>
      <c r="S14" s="349">
        <v>0</v>
      </c>
      <c r="T14" s="349" t="s">
        <v>268</v>
      </c>
      <c r="U14" s="349">
        <v>0</v>
      </c>
      <c r="V14" s="349" t="s">
        <v>413</v>
      </c>
      <c r="W14" s="360" t="s">
        <v>3697</v>
      </c>
      <c r="X14" s="349" t="s">
        <v>268</v>
      </c>
      <c r="Y14" s="349">
        <v>4</v>
      </c>
      <c r="Z14" s="361">
        <v>26</v>
      </c>
      <c r="AA14" s="349">
        <f t="shared" si="6"/>
        <v>104</v>
      </c>
      <c r="AB14" s="349" t="s">
        <v>4295</v>
      </c>
      <c r="AC14" s="349" t="s">
        <v>1253</v>
      </c>
      <c r="AD14" s="349">
        <v>5</v>
      </c>
      <c r="AE14" s="440">
        <v>11</v>
      </c>
      <c r="AF14" s="350">
        <v>14.5</v>
      </c>
      <c r="AG14" s="357">
        <f t="shared" si="7"/>
        <v>58</v>
      </c>
      <c r="AH14" s="351">
        <f>IF(AD14&lt;4,FLETES!$H$8,IF(AD14=4,FLETES!$H$9,IF(AD14=5,FLETES!$H$10,IF(AD14=6,FLETES!$H$11,IF(AD14=7,FLETES!$H$12,IF(AD14=8,FLETES!$H$13,IF(AD14=10,FLETES!$H$14,IF(AD14=12,FLETES!$H$15,IF(AD14&gt;12,FLETES!$H$16,"FALSO")))))))))</f>
        <v>26.946735</v>
      </c>
      <c r="AI14" s="357">
        <f t="shared" si="1"/>
        <v>84.946735000000004</v>
      </c>
      <c r="AJ14" s="352">
        <v>0.2</v>
      </c>
      <c r="AK14" s="358">
        <f t="shared" si="2"/>
        <v>106.18341875</v>
      </c>
      <c r="AL14" s="418">
        <f t="shared" si="3"/>
        <v>106.18341875</v>
      </c>
      <c r="AM14" s="352">
        <v>0.15</v>
      </c>
      <c r="AN14" s="357">
        <f t="shared" si="4"/>
        <v>124.92166911764707</v>
      </c>
      <c r="AO14" s="421">
        <f t="shared" si="5"/>
        <v>124.92166911764707</v>
      </c>
      <c r="AP14" s="355"/>
      <c r="AQ14" s="355"/>
    </row>
    <row r="15" spans="1:43" s="347" customFormat="1" ht="30" customHeight="1" x14ac:dyDescent="0.25">
      <c r="A15" s="444">
        <v>39805</v>
      </c>
      <c r="B15" s="452">
        <v>406303980597</v>
      </c>
      <c r="C15" s="349" t="s">
        <v>4296</v>
      </c>
      <c r="D15" s="444" t="s">
        <v>4062</v>
      </c>
      <c r="E15" s="359" t="s">
        <v>3532</v>
      </c>
      <c r="F15" s="359" t="s">
        <v>3532</v>
      </c>
      <c r="G15" s="363" t="s">
        <v>4461</v>
      </c>
      <c r="H15" s="349" t="s">
        <v>3681</v>
      </c>
      <c r="I15" s="349" t="s">
        <v>249</v>
      </c>
      <c r="J15" s="349" t="s">
        <v>4379</v>
      </c>
      <c r="K15" s="349" t="s">
        <v>537</v>
      </c>
      <c r="L15" s="349" t="s">
        <v>537</v>
      </c>
      <c r="M15" s="349" t="s">
        <v>258</v>
      </c>
      <c r="N15" s="380" t="s">
        <v>268</v>
      </c>
      <c r="O15" s="349" t="s">
        <v>3690</v>
      </c>
      <c r="P15" s="349" t="s">
        <v>4493</v>
      </c>
      <c r="Q15" s="349" t="s">
        <v>268</v>
      </c>
      <c r="R15" s="349" t="s">
        <v>268</v>
      </c>
      <c r="S15" s="349">
        <v>0</v>
      </c>
      <c r="T15" s="349" t="s">
        <v>268</v>
      </c>
      <c r="U15" s="349">
        <v>0</v>
      </c>
      <c r="V15" s="349" t="s">
        <v>413</v>
      </c>
      <c r="W15" s="360" t="s">
        <v>3691</v>
      </c>
      <c r="X15" s="349" t="s">
        <v>268</v>
      </c>
      <c r="Y15" s="349">
        <v>8</v>
      </c>
      <c r="Z15" s="361">
        <v>13</v>
      </c>
      <c r="AA15" s="349">
        <f t="shared" si="6"/>
        <v>104</v>
      </c>
      <c r="AB15" s="349" t="s">
        <v>4295</v>
      </c>
      <c r="AC15" s="349" t="s">
        <v>1253</v>
      </c>
      <c r="AD15" s="349">
        <v>5</v>
      </c>
      <c r="AE15" s="440">
        <v>11</v>
      </c>
      <c r="AF15" s="350">
        <v>6.85</v>
      </c>
      <c r="AG15" s="357">
        <f t="shared" si="7"/>
        <v>54.8</v>
      </c>
      <c r="AH15" s="351">
        <f>IF(AD15&lt;4,FLETES!$H$8,IF(AD15=4,FLETES!$H$9,IF(AD15=5,FLETES!$H$10,IF(AD15=6,FLETES!$H$11,IF(AD15=7,FLETES!$H$12,IF(AD15=8,FLETES!$H$13,IF(AD15=10,FLETES!$H$14,IF(AD15=12,FLETES!$H$15,IF(AD15&gt;12,FLETES!$H$16,"FALSO")))))))))</f>
        <v>26.946735</v>
      </c>
      <c r="AI15" s="357">
        <f t="shared" si="1"/>
        <v>81.746735000000001</v>
      </c>
      <c r="AJ15" s="352">
        <v>0.2</v>
      </c>
      <c r="AK15" s="358">
        <f t="shared" si="2"/>
        <v>102.18341875</v>
      </c>
      <c r="AL15" s="418">
        <f t="shared" si="3"/>
        <v>102.18341875</v>
      </c>
      <c r="AM15" s="352">
        <v>0.15</v>
      </c>
      <c r="AN15" s="357">
        <f t="shared" si="4"/>
        <v>120.21578676470588</v>
      </c>
      <c r="AO15" s="421">
        <f t="shared" si="5"/>
        <v>120.21578676470588</v>
      </c>
      <c r="AP15" s="355"/>
      <c r="AQ15" s="355"/>
    </row>
    <row r="16" spans="1:43" s="347" customFormat="1" ht="30" customHeight="1" x14ac:dyDescent="0.25">
      <c r="A16" s="391">
        <v>339898</v>
      </c>
      <c r="B16" s="391">
        <v>40633398989</v>
      </c>
      <c r="C16" s="349" t="s">
        <v>4296</v>
      </c>
      <c r="D16" s="349" t="s">
        <v>1042</v>
      </c>
      <c r="E16" s="356" t="s">
        <v>1948</v>
      </c>
      <c r="F16" s="355" t="s">
        <v>1949</v>
      </c>
      <c r="G16" s="363" t="s">
        <v>4461</v>
      </c>
      <c r="H16" s="349" t="s">
        <v>3681</v>
      </c>
      <c r="I16" s="349" t="s">
        <v>249</v>
      </c>
      <c r="J16" s="349" t="s">
        <v>4379</v>
      </c>
      <c r="K16" s="349" t="s">
        <v>596</v>
      </c>
      <c r="L16" s="349" t="s">
        <v>596</v>
      </c>
      <c r="M16" s="349" t="s">
        <v>258</v>
      </c>
      <c r="N16" s="349" t="s">
        <v>284</v>
      </c>
      <c r="O16" s="349" t="s">
        <v>2368</v>
      </c>
      <c r="P16" s="349" t="s">
        <v>4493</v>
      </c>
      <c r="Q16" s="349" t="s">
        <v>268</v>
      </c>
      <c r="R16" s="349" t="s">
        <v>268</v>
      </c>
      <c r="S16" s="349">
        <v>0</v>
      </c>
      <c r="T16" s="349" t="s">
        <v>268</v>
      </c>
      <c r="U16" s="349">
        <v>0</v>
      </c>
      <c r="V16" s="349" t="s">
        <v>413</v>
      </c>
      <c r="W16" s="360" t="s">
        <v>2656</v>
      </c>
      <c r="X16" s="349" t="s">
        <v>268</v>
      </c>
      <c r="Y16" s="349">
        <v>10</v>
      </c>
      <c r="Z16" s="361">
        <v>10</v>
      </c>
      <c r="AA16" s="349">
        <f t="shared" si="6"/>
        <v>100</v>
      </c>
      <c r="AB16" s="349" t="s">
        <v>4295</v>
      </c>
      <c r="AC16" s="349" t="s">
        <v>1253</v>
      </c>
      <c r="AD16" s="349">
        <v>6</v>
      </c>
      <c r="AE16" s="440">
        <f t="shared" ref="AE16:AE23" si="8">AD16*2.2</f>
        <v>13.200000000000001</v>
      </c>
      <c r="AF16" s="350">
        <v>7</v>
      </c>
      <c r="AG16" s="351">
        <f t="shared" si="7"/>
        <v>70</v>
      </c>
      <c r="AH16" s="351">
        <f>IF(AD16&lt;4,FLETES!$H$8,IF(AD16=4,FLETES!$H$9,IF(AD16=5,FLETES!$H$10,IF(AD16=6,FLETES!$H$11,IF(AD16=7,FLETES!$H$12,IF(AD16=8,FLETES!$H$13,IF(AD16=10,FLETES!$H$14,IF(AD16=12,FLETES!$H$15,IF(AD16&gt;12,FLETES!$H$16,"FALSO")))))))))</f>
        <v>31.615901999999998</v>
      </c>
      <c r="AI16" s="357">
        <f t="shared" si="1"/>
        <v>101.61590200000001</v>
      </c>
      <c r="AJ16" s="352">
        <v>0.2</v>
      </c>
      <c r="AK16" s="358">
        <f t="shared" si="2"/>
        <v>127.01987750000001</v>
      </c>
      <c r="AL16" s="418">
        <f t="shared" si="3"/>
        <v>127.01987750000001</v>
      </c>
      <c r="AM16" s="354">
        <v>0.15</v>
      </c>
      <c r="AN16" s="351">
        <f t="shared" si="4"/>
        <v>149.43515000000002</v>
      </c>
      <c r="AO16" s="421">
        <f t="shared" si="5"/>
        <v>149.43515000000002</v>
      </c>
      <c r="AP16" s="355"/>
      <c r="AQ16" s="355"/>
    </row>
    <row r="17" spans="1:43" s="347" customFormat="1" ht="30" customHeight="1" x14ac:dyDescent="0.25">
      <c r="A17" s="391">
        <v>339905</v>
      </c>
      <c r="B17" s="391">
        <v>40633399059</v>
      </c>
      <c r="C17" s="349" t="s">
        <v>4296</v>
      </c>
      <c r="D17" s="349" t="s">
        <v>1043</v>
      </c>
      <c r="E17" s="356" t="s">
        <v>1950</v>
      </c>
      <c r="F17" s="355" t="s">
        <v>1951</v>
      </c>
      <c r="G17" s="363" t="s">
        <v>4461</v>
      </c>
      <c r="H17" s="349" t="s">
        <v>3681</v>
      </c>
      <c r="I17" s="349" t="s">
        <v>249</v>
      </c>
      <c r="J17" s="349" t="s">
        <v>4379</v>
      </c>
      <c r="K17" s="349" t="s">
        <v>595</v>
      </c>
      <c r="L17" s="349" t="s">
        <v>595</v>
      </c>
      <c r="M17" s="349" t="s">
        <v>258</v>
      </c>
      <c r="N17" s="349" t="s">
        <v>284</v>
      </c>
      <c r="O17" s="349" t="s">
        <v>2368</v>
      </c>
      <c r="P17" s="349" t="s">
        <v>4493</v>
      </c>
      <c r="Q17" s="349" t="s">
        <v>268</v>
      </c>
      <c r="R17" s="349" t="s">
        <v>268</v>
      </c>
      <c r="S17" s="349">
        <v>0</v>
      </c>
      <c r="T17" s="349" t="s">
        <v>268</v>
      </c>
      <c r="U17" s="349">
        <v>0</v>
      </c>
      <c r="V17" s="349" t="s">
        <v>413</v>
      </c>
      <c r="W17" s="360" t="s">
        <v>2656</v>
      </c>
      <c r="X17" s="349" t="s">
        <v>268</v>
      </c>
      <c r="Y17" s="349">
        <v>10</v>
      </c>
      <c r="Z17" s="361">
        <v>10</v>
      </c>
      <c r="AA17" s="349">
        <f t="shared" si="6"/>
        <v>100</v>
      </c>
      <c r="AB17" s="349" t="s">
        <v>4295</v>
      </c>
      <c r="AC17" s="349" t="s">
        <v>1253</v>
      </c>
      <c r="AD17" s="349">
        <v>6</v>
      </c>
      <c r="AE17" s="440">
        <f t="shared" si="8"/>
        <v>13.200000000000001</v>
      </c>
      <c r="AF17" s="350">
        <v>7</v>
      </c>
      <c r="AG17" s="351">
        <f t="shared" si="7"/>
        <v>70</v>
      </c>
      <c r="AH17" s="351">
        <f>IF(AD17&lt;4,FLETES!$H$8,IF(AD17=4,FLETES!$H$9,IF(AD17=5,FLETES!$H$10,IF(AD17=6,FLETES!$H$11,IF(AD17=7,FLETES!$H$12,IF(AD17=8,FLETES!$H$13,IF(AD17=10,FLETES!$H$14,IF(AD17=12,FLETES!$H$15,IF(AD17&gt;12,FLETES!$H$16,"FALSO")))))))))</f>
        <v>31.615901999999998</v>
      </c>
      <c r="AI17" s="357">
        <f t="shared" si="1"/>
        <v>101.61590200000001</v>
      </c>
      <c r="AJ17" s="352">
        <v>0.2</v>
      </c>
      <c r="AK17" s="358">
        <f t="shared" si="2"/>
        <v>127.01987750000001</v>
      </c>
      <c r="AL17" s="418">
        <f t="shared" si="3"/>
        <v>127.01987750000001</v>
      </c>
      <c r="AM17" s="354">
        <v>0.15</v>
      </c>
      <c r="AN17" s="351">
        <f t="shared" si="4"/>
        <v>149.43515000000002</v>
      </c>
      <c r="AO17" s="421">
        <f t="shared" si="5"/>
        <v>149.43515000000002</v>
      </c>
      <c r="AP17" s="355"/>
      <c r="AQ17" s="355"/>
    </row>
    <row r="18" spans="1:43" s="347" customFormat="1" ht="30" customHeight="1" x14ac:dyDescent="0.25">
      <c r="A18" s="391">
        <v>339926</v>
      </c>
      <c r="B18" s="391">
        <v>40633399269</v>
      </c>
      <c r="C18" s="349" t="s">
        <v>4296</v>
      </c>
      <c r="D18" s="349" t="s">
        <v>1044</v>
      </c>
      <c r="E18" s="356" t="s">
        <v>1952</v>
      </c>
      <c r="F18" s="355" t="s">
        <v>1953</v>
      </c>
      <c r="G18" s="363" t="s">
        <v>4461</v>
      </c>
      <c r="H18" s="349" t="s">
        <v>3681</v>
      </c>
      <c r="I18" s="349" t="s">
        <v>249</v>
      </c>
      <c r="J18" s="349" t="s">
        <v>4379</v>
      </c>
      <c r="K18" s="349" t="s">
        <v>594</v>
      </c>
      <c r="L18" s="349" t="s">
        <v>594</v>
      </c>
      <c r="M18" s="349" t="s">
        <v>258</v>
      </c>
      <c r="N18" s="349" t="s">
        <v>284</v>
      </c>
      <c r="O18" s="349" t="s">
        <v>2368</v>
      </c>
      <c r="P18" s="349" t="s">
        <v>4493</v>
      </c>
      <c r="Q18" s="349" t="s">
        <v>268</v>
      </c>
      <c r="R18" s="349" t="s">
        <v>268</v>
      </c>
      <c r="S18" s="349">
        <v>0</v>
      </c>
      <c r="T18" s="349" t="s">
        <v>268</v>
      </c>
      <c r="U18" s="349">
        <v>0</v>
      </c>
      <c r="V18" s="349" t="s">
        <v>413</v>
      </c>
      <c r="W18" s="360" t="s">
        <v>2656</v>
      </c>
      <c r="X18" s="349" t="s">
        <v>268</v>
      </c>
      <c r="Y18" s="349">
        <v>10</v>
      </c>
      <c r="Z18" s="361">
        <v>10</v>
      </c>
      <c r="AA18" s="349">
        <f t="shared" si="6"/>
        <v>100</v>
      </c>
      <c r="AB18" s="349" t="s">
        <v>4295</v>
      </c>
      <c r="AC18" s="349" t="s">
        <v>1253</v>
      </c>
      <c r="AD18" s="349">
        <v>6</v>
      </c>
      <c r="AE18" s="440">
        <f t="shared" si="8"/>
        <v>13.200000000000001</v>
      </c>
      <c r="AF18" s="350">
        <v>7</v>
      </c>
      <c r="AG18" s="351">
        <f t="shared" si="7"/>
        <v>70</v>
      </c>
      <c r="AH18" s="351">
        <f>IF(AD18&lt;4,FLETES!$H$8,IF(AD18=4,FLETES!$H$9,IF(AD18=5,FLETES!$H$10,IF(AD18=6,FLETES!$H$11,IF(AD18=7,FLETES!$H$12,IF(AD18=8,FLETES!$H$13,IF(AD18=10,FLETES!$H$14,IF(AD18=12,FLETES!$H$15,IF(AD18&gt;12,FLETES!$H$16,"FALSO")))))))))</f>
        <v>31.615901999999998</v>
      </c>
      <c r="AI18" s="357">
        <f t="shared" si="1"/>
        <v>101.61590200000001</v>
      </c>
      <c r="AJ18" s="352">
        <v>0.2</v>
      </c>
      <c r="AK18" s="358">
        <f t="shared" si="2"/>
        <v>127.01987750000001</v>
      </c>
      <c r="AL18" s="418">
        <f t="shared" si="3"/>
        <v>127.01987750000001</v>
      </c>
      <c r="AM18" s="354">
        <v>0.15</v>
      </c>
      <c r="AN18" s="351">
        <f t="shared" si="4"/>
        <v>149.43515000000002</v>
      </c>
      <c r="AO18" s="421">
        <f t="shared" si="5"/>
        <v>149.43515000000002</v>
      </c>
      <c r="AP18" s="355"/>
      <c r="AQ18" s="355"/>
    </row>
    <row r="19" spans="1:43" s="347" customFormat="1" ht="30" customHeight="1" x14ac:dyDescent="0.25">
      <c r="A19" s="391">
        <v>339912</v>
      </c>
      <c r="B19" s="391">
        <v>40633399129</v>
      </c>
      <c r="C19" s="349" t="s">
        <v>4296</v>
      </c>
      <c r="D19" s="349" t="s">
        <v>1045</v>
      </c>
      <c r="E19" s="356" t="s">
        <v>1954</v>
      </c>
      <c r="F19" s="355" t="s">
        <v>1955</v>
      </c>
      <c r="G19" s="363" t="s">
        <v>4461</v>
      </c>
      <c r="H19" s="349" t="s">
        <v>3681</v>
      </c>
      <c r="I19" s="349" t="s">
        <v>249</v>
      </c>
      <c r="J19" s="349" t="s">
        <v>4379</v>
      </c>
      <c r="K19" s="349" t="s">
        <v>4370</v>
      </c>
      <c r="L19" s="349" t="s">
        <v>4370</v>
      </c>
      <c r="M19" s="349" t="s">
        <v>258</v>
      </c>
      <c r="N19" s="349" t="s">
        <v>284</v>
      </c>
      <c r="O19" s="349" t="s">
        <v>2368</v>
      </c>
      <c r="P19" s="349" t="s">
        <v>4493</v>
      </c>
      <c r="Q19" s="349" t="s">
        <v>268</v>
      </c>
      <c r="R19" s="349" t="s">
        <v>268</v>
      </c>
      <c r="S19" s="349">
        <v>0</v>
      </c>
      <c r="T19" s="349" t="s">
        <v>268</v>
      </c>
      <c r="U19" s="349">
        <v>0</v>
      </c>
      <c r="V19" s="349" t="s">
        <v>413</v>
      </c>
      <c r="W19" s="360" t="s">
        <v>2656</v>
      </c>
      <c r="X19" s="349" t="s">
        <v>268</v>
      </c>
      <c r="Y19" s="349">
        <v>10</v>
      </c>
      <c r="Z19" s="361">
        <v>10</v>
      </c>
      <c r="AA19" s="349">
        <f t="shared" si="6"/>
        <v>100</v>
      </c>
      <c r="AB19" s="349" t="s">
        <v>4295</v>
      </c>
      <c r="AC19" s="349" t="s">
        <v>1253</v>
      </c>
      <c r="AD19" s="349">
        <v>6</v>
      </c>
      <c r="AE19" s="440">
        <f t="shared" si="8"/>
        <v>13.200000000000001</v>
      </c>
      <c r="AF19" s="350">
        <v>7</v>
      </c>
      <c r="AG19" s="351">
        <f t="shared" si="7"/>
        <v>70</v>
      </c>
      <c r="AH19" s="351">
        <f>IF(AD19&lt;4,FLETES!$H$8,IF(AD19=4,FLETES!$H$9,IF(AD19=5,FLETES!$H$10,IF(AD19=6,FLETES!$H$11,IF(AD19=7,FLETES!$H$12,IF(AD19=8,FLETES!$H$13,IF(AD19=10,FLETES!$H$14,IF(AD19=12,FLETES!$H$15,IF(AD19&gt;12,FLETES!$H$16,"FALSO")))))))))</f>
        <v>31.615901999999998</v>
      </c>
      <c r="AI19" s="357">
        <f t="shared" si="1"/>
        <v>101.61590200000001</v>
      </c>
      <c r="AJ19" s="352">
        <v>0.2</v>
      </c>
      <c r="AK19" s="358">
        <f t="shared" si="2"/>
        <v>127.01987750000001</v>
      </c>
      <c r="AL19" s="418">
        <f t="shared" si="3"/>
        <v>127.01987750000001</v>
      </c>
      <c r="AM19" s="354">
        <v>0.15</v>
      </c>
      <c r="AN19" s="351">
        <f t="shared" si="4"/>
        <v>149.43515000000002</v>
      </c>
      <c r="AO19" s="421">
        <f t="shared" si="5"/>
        <v>149.43515000000002</v>
      </c>
      <c r="AP19" s="355"/>
      <c r="AQ19" s="355"/>
    </row>
    <row r="20" spans="1:43" s="347" customFormat="1" ht="30" customHeight="1" x14ac:dyDescent="0.25">
      <c r="A20" s="391">
        <v>339919</v>
      </c>
      <c r="B20" s="391">
        <v>40633399199</v>
      </c>
      <c r="C20" s="349" t="s">
        <v>4296</v>
      </c>
      <c r="D20" s="349" t="s">
        <v>1046</v>
      </c>
      <c r="E20" s="356" t="s">
        <v>1957</v>
      </c>
      <c r="F20" s="355" t="s">
        <v>1958</v>
      </c>
      <c r="G20" s="363" t="s">
        <v>4461</v>
      </c>
      <c r="H20" s="349" t="s">
        <v>3681</v>
      </c>
      <c r="I20" s="349" t="s">
        <v>250</v>
      </c>
      <c r="J20" s="349" t="s">
        <v>4379</v>
      </c>
      <c r="K20" s="349" t="s">
        <v>4341</v>
      </c>
      <c r="L20" s="349" t="s">
        <v>4341</v>
      </c>
      <c r="M20" s="349" t="s">
        <v>258</v>
      </c>
      <c r="N20" s="349" t="s">
        <v>284</v>
      </c>
      <c r="O20" s="349" t="s">
        <v>592</v>
      </c>
      <c r="P20" s="349" t="s">
        <v>4493</v>
      </c>
      <c r="Q20" s="349" t="s">
        <v>268</v>
      </c>
      <c r="R20" s="349" t="s">
        <v>268</v>
      </c>
      <c r="S20" s="349">
        <v>0</v>
      </c>
      <c r="T20" s="349" t="s">
        <v>268</v>
      </c>
      <c r="U20" s="349">
        <v>0</v>
      </c>
      <c r="V20" s="349" t="s">
        <v>413</v>
      </c>
      <c r="W20" s="360" t="s">
        <v>2656</v>
      </c>
      <c r="X20" s="349" t="s">
        <v>268</v>
      </c>
      <c r="Y20" s="349">
        <v>40</v>
      </c>
      <c r="Z20" s="361">
        <v>2</v>
      </c>
      <c r="AA20" s="349">
        <f t="shared" ref="AA20:AA59" si="9">Y20</f>
        <v>40</v>
      </c>
      <c r="AB20" s="349" t="s">
        <v>4295</v>
      </c>
      <c r="AC20" s="349" t="s">
        <v>1253</v>
      </c>
      <c r="AD20" s="349">
        <v>6</v>
      </c>
      <c r="AE20" s="440">
        <f t="shared" si="8"/>
        <v>13.200000000000001</v>
      </c>
      <c r="AF20" s="350">
        <v>1.3</v>
      </c>
      <c r="AG20" s="351">
        <f t="shared" si="7"/>
        <v>52</v>
      </c>
      <c r="AH20" s="351">
        <f>IF(AD20&lt;4,FLETES!$H$8,IF(AD20=4,FLETES!$H$9,IF(AD20=5,FLETES!$H$10,IF(AD20=6,FLETES!$H$11,IF(AD20=7,FLETES!$H$12,IF(AD20=8,FLETES!$H$13,IF(AD20=10,FLETES!$H$14,IF(AD20=12,FLETES!$H$15,IF(AD20&gt;12,FLETES!$H$16,"FALSO")))))))))</f>
        <v>31.615901999999998</v>
      </c>
      <c r="AI20" s="357">
        <f t="shared" si="1"/>
        <v>83.615902000000006</v>
      </c>
      <c r="AJ20" s="352">
        <v>0.2</v>
      </c>
      <c r="AK20" s="358">
        <f t="shared" si="2"/>
        <v>104.51987750000001</v>
      </c>
      <c r="AL20" s="418">
        <f t="shared" si="3"/>
        <v>104.51987750000001</v>
      </c>
      <c r="AM20" s="354">
        <v>0.15</v>
      </c>
      <c r="AN20" s="351">
        <f t="shared" si="4"/>
        <v>122.96456176470589</v>
      </c>
      <c r="AO20" s="421">
        <f t="shared" si="5"/>
        <v>122.96456176470589</v>
      </c>
      <c r="AP20" s="355"/>
      <c r="AQ20" s="355"/>
    </row>
    <row r="21" spans="1:43" s="347" customFormat="1" ht="30" customHeight="1" x14ac:dyDescent="0.25">
      <c r="A21" s="391">
        <v>339947</v>
      </c>
      <c r="B21" s="391">
        <v>40633399479</v>
      </c>
      <c r="C21" s="349" t="s">
        <v>4296</v>
      </c>
      <c r="D21" s="349" t="s">
        <v>1047</v>
      </c>
      <c r="E21" s="356" t="s">
        <v>1959</v>
      </c>
      <c r="F21" s="355" t="s">
        <v>1960</v>
      </c>
      <c r="G21" s="363" t="s">
        <v>4461</v>
      </c>
      <c r="H21" s="349" t="s">
        <v>3681</v>
      </c>
      <c r="I21" s="349" t="s">
        <v>250</v>
      </c>
      <c r="J21" s="349" t="s">
        <v>4379</v>
      </c>
      <c r="K21" s="349" t="s">
        <v>4342</v>
      </c>
      <c r="L21" s="349" t="s">
        <v>4342</v>
      </c>
      <c r="M21" s="349" t="s">
        <v>258</v>
      </c>
      <c r="N21" s="349" t="s">
        <v>284</v>
      </c>
      <c r="O21" s="349" t="s">
        <v>592</v>
      </c>
      <c r="P21" s="349" t="s">
        <v>4493</v>
      </c>
      <c r="Q21" s="349" t="s">
        <v>268</v>
      </c>
      <c r="R21" s="349" t="s">
        <v>268</v>
      </c>
      <c r="S21" s="349">
        <v>0</v>
      </c>
      <c r="T21" s="349" t="s">
        <v>268</v>
      </c>
      <c r="U21" s="349">
        <v>0</v>
      </c>
      <c r="V21" s="349" t="s">
        <v>413</v>
      </c>
      <c r="W21" s="360" t="s">
        <v>2656</v>
      </c>
      <c r="X21" s="349" t="s">
        <v>268</v>
      </c>
      <c r="Y21" s="349">
        <v>40</v>
      </c>
      <c r="Z21" s="361">
        <v>2</v>
      </c>
      <c r="AA21" s="349">
        <f t="shared" si="9"/>
        <v>40</v>
      </c>
      <c r="AB21" s="349" t="s">
        <v>4295</v>
      </c>
      <c r="AC21" s="349" t="s">
        <v>1253</v>
      </c>
      <c r="AD21" s="349">
        <v>6</v>
      </c>
      <c r="AE21" s="440">
        <f t="shared" si="8"/>
        <v>13.200000000000001</v>
      </c>
      <c r="AF21" s="350">
        <v>1.3</v>
      </c>
      <c r="AG21" s="351">
        <f t="shared" si="7"/>
        <v>52</v>
      </c>
      <c r="AH21" s="351">
        <f>IF(AD21&lt;4,FLETES!$H$8,IF(AD21=4,FLETES!$H$9,IF(AD21=5,FLETES!$H$10,IF(AD21=6,FLETES!$H$11,IF(AD21=7,FLETES!$H$12,IF(AD21=8,FLETES!$H$13,IF(AD21=10,FLETES!$H$14,IF(AD21=12,FLETES!$H$15,IF(AD21&gt;12,FLETES!$H$16,"FALSO")))))))))</f>
        <v>31.615901999999998</v>
      </c>
      <c r="AI21" s="357">
        <f t="shared" si="1"/>
        <v>83.615902000000006</v>
      </c>
      <c r="AJ21" s="352">
        <v>0.2</v>
      </c>
      <c r="AK21" s="358">
        <f t="shared" si="2"/>
        <v>104.51987750000001</v>
      </c>
      <c r="AL21" s="418">
        <f t="shared" si="3"/>
        <v>104.51987750000001</v>
      </c>
      <c r="AM21" s="354">
        <v>0.15</v>
      </c>
      <c r="AN21" s="351">
        <f t="shared" si="4"/>
        <v>122.96456176470589</v>
      </c>
      <c r="AO21" s="421">
        <f t="shared" si="5"/>
        <v>122.96456176470589</v>
      </c>
      <c r="AP21" s="355"/>
      <c r="AQ21" s="355"/>
    </row>
    <row r="22" spans="1:43" s="347" customFormat="1" ht="30" customHeight="1" x14ac:dyDescent="0.25">
      <c r="A22" s="391">
        <v>339954</v>
      </c>
      <c r="B22" s="391">
        <v>40633399549</v>
      </c>
      <c r="C22" s="349" t="s">
        <v>4296</v>
      </c>
      <c r="D22" s="349" t="s">
        <v>1048</v>
      </c>
      <c r="E22" s="356" t="s">
        <v>1961</v>
      </c>
      <c r="F22" s="355" t="s">
        <v>1962</v>
      </c>
      <c r="G22" s="363" t="s">
        <v>4461</v>
      </c>
      <c r="H22" s="349" t="s">
        <v>3681</v>
      </c>
      <c r="I22" s="349" t="s">
        <v>250</v>
      </c>
      <c r="J22" s="349" t="s">
        <v>4379</v>
      </c>
      <c r="K22" s="349" t="s">
        <v>4343</v>
      </c>
      <c r="L22" s="349" t="s">
        <v>4343</v>
      </c>
      <c r="M22" s="349" t="s">
        <v>258</v>
      </c>
      <c r="N22" s="349" t="s">
        <v>284</v>
      </c>
      <c r="O22" s="349" t="s">
        <v>592</v>
      </c>
      <c r="P22" s="349" t="s">
        <v>4493</v>
      </c>
      <c r="Q22" s="349" t="s">
        <v>268</v>
      </c>
      <c r="R22" s="349" t="s">
        <v>268</v>
      </c>
      <c r="S22" s="349">
        <v>0</v>
      </c>
      <c r="T22" s="349" t="s">
        <v>268</v>
      </c>
      <c r="U22" s="349">
        <v>0</v>
      </c>
      <c r="V22" s="349" t="s">
        <v>413</v>
      </c>
      <c r="W22" s="360" t="s">
        <v>2656</v>
      </c>
      <c r="X22" s="349" t="s">
        <v>268</v>
      </c>
      <c r="Y22" s="349">
        <v>40</v>
      </c>
      <c r="Z22" s="361">
        <v>2</v>
      </c>
      <c r="AA22" s="349">
        <f t="shared" si="9"/>
        <v>40</v>
      </c>
      <c r="AB22" s="349" t="s">
        <v>4295</v>
      </c>
      <c r="AC22" s="349" t="s">
        <v>1253</v>
      </c>
      <c r="AD22" s="349">
        <v>6</v>
      </c>
      <c r="AE22" s="440">
        <f t="shared" si="8"/>
        <v>13.200000000000001</v>
      </c>
      <c r="AF22" s="350">
        <v>1.3</v>
      </c>
      <c r="AG22" s="351">
        <f t="shared" si="7"/>
        <v>52</v>
      </c>
      <c r="AH22" s="351">
        <f>IF(AD22&lt;4,FLETES!$H$8,IF(AD22=4,FLETES!$H$9,IF(AD22=5,FLETES!$H$10,IF(AD22=6,FLETES!$H$11,IF(AD22=7,FLETES!$H$12,IF(AD22=8,FLETES!$H$13,IF(AD22=10,FLETES!$H$14,IF(AD22=12,FLETES!$H$15,IF(AD22&gt;12,FLETES!$H$16,"FALSO")))))))))</f>
        <v>31.615901999999998</v>
      </c>
      <c r="AI22" s="357">
        <f t="shared" si="1"/>
        <v>83.615902000000006</v>
      </c>
      <c r="AJ22" s="352">
        <v>0.2</v>
      </c>
      <c r="AK22" s="358">
        <f t="shared" si="2"/>
        <v>104.51987750000001</v>
      </c>
      <c r="AL22" s="418">
        <f t="shared" si="3"/>
        <v>104.51987750000001</v>
      </c>
      <c r="AM22" s="354">
        <v>0.15</v>
      </c>
      <c r="AN22" s="351">
        <f t="shared" si="4"/>
        <v>122.96456176470589</v>
      </c>
      <c r="AO22" s="421">
        <f t="shared" si="5"/>
        <v>122.96456176470589</v>
      </c>
      <c r="AP22" s="355"/>
      <c r="AQ22" s="355"/>
    </row>
    <row r="23" spans="1:43" s="347" customFormat="1" ht="30" customHeight="1" x14ac:dyDescent="0.25">
      <c r="A23" s="391">
        <v>339940</v>
      </c>
      <c r="B23" s="391">
        <v>40633399409</v>
      </c>
      <c r="C23" s="349" t="s">
        <v>4296</v>
      </c>
      <c r="D23" s="349" t="s">
        <v>1049</v>
      </c>
      <c r="E23" s="356" t="s">
        <v>1963</v>
      </c>
      <c r="F23" s="355" t="s">
        <v>1964</v>
      </c>
      <c r="G23" s="363" t="s">
        <v>4461</v>
      </c>
      <c r="H23" s="349" t="s">
        <v>3681</v>
      </c>
      <c r="I23" s="349" t="s">
        <v>250</v>
      </c>
      <c r="J23" s="349" t="s">
        <v>4379</v>
      </c>
      <c r="K23" s="349" t="s">
        <v>593</v>
      </c>
      <c r="L23" s="349" t="s">
        <v>593</v>
      </c>
      <c r="M23" s="349" t="s">
        <v>258</v>
      </c>
      <c r="N23" s="349" t="s">
        <v>284</v>
      </c>
      <c r="O23" s="349" t="s">
        <v>592</v>
      </c>
      <c r="P23" s="349" t="s">
        <v>4493</v>
      </c>
      <c r="Q23" s="349" t="s">
        <v>268</v>
      </c>
      <c r="R23" s="349" t="s">
        <v>268</v>
      </c>
      <c r="S23" s="349">
        <v>0</v>
      </c>
      <c r="T23" s="349" t="s">
        <v>268</v>
      </c>
      <c r="U23" s="349">
        <v>0</v>
      </c>
      <c r="V23" s="349" t="s">
        <v>413</v>
      </c>
      <c r="W23" s="360" t="s">
        <v>2656</v>
      </c>
      <c r="X23" s="349" t="s">
        <v>268</v>
      </c>
      <c r="Y23" s="349">
        <v>40</v>
      </c>
      <c r="Z23" s="361">
        <v>2</v>
      </c>
      <c r="AA23" s="349">
        <f t="shared" si="9"/>
        <v>40</v>
      </c>
      <c r="AB23" s="349" t="s">
        <v>4295</v>
      </c>
      <c r="AC23" s="349" t="s">
        <v>1253</v>
      </c>
      <c r="AD23" s="349">
        <v>6</v>
      </c>
      <c r="AE23" s="440">
        <f t="shared" si="8"/>
        <v>13.200000000000001</v>
      </c>
      <c r="AF23" s="350">
        <v>1.3</v>
      </c>
      <c r="AG23" s="351">
        <f t="shared" si="7"/>
        <v>52</v>
      </c>
      <c r="AH23" s="351">
        <f>IF(AD23&lt;4,FLETES!$H$8,IF(AD23=4,FLETES!$H$9,IF(AD23=5,FLETES!$H$10,IF(AD23=6,FLETES!$H$11,IF(AD23=7,FLETES!$H$12,IF(AD23=8,FLETES!$H$13,IF(AD23=10,FLETES!$H$14,IF(AD23=12,FLETES!$H$15,IF(AD23&gt;12,FLETES!$H$16,"FALSO")))))))))</f>
        <v>31.615901999999998</v>
      </c>
      <c r="AI23" s="357">
        <f t="shared" si="1"/>
        <v>83.615902000000006</v>
      </c>
      <c r="AJ23" s="352">
        <v>0.2</v>
      </c>
      <c r="AK23" s="358">
        <f t="shared" si="2"/>
        <v>104.51987750000001</v>
      </c>
      <c r="AL23" s="418">
        <f t="shared" si="3"/>
        <v>104.51987750000001</v>
      </c>
      <c r="AM23" s="354">
        <v>0.15</v>
      </c>
      <c r="AN23" s="351">
        <f t="shared" si="4"/>
        <v>122.96456176470589</v>
      </c>
      <c r="AO23" s="421">
        <f t="shared" si="5"/>
        <v>122.96456176470589</v>
      </c>
      <c r="AP23" s="355"/>
      <c r="AQ23" s="355"/>
    </row>
    <row r="24" spans="1:43" s="347" customFormat="1" ht="30" customHeight="1" x14ac:dyDescent="0.25">
      <c r="A24" s="444">
        <v>39503</v>
      </c>
      <c r="B24" s="452">
        <v>406303950392</v>
      </c>
      <c r="C24" s="349" t="s">
        <v>4296</v>
      </c>
      <c r="D24" s="444" t="s">
        <v>4056</v>
      </c>
      <c r="E24" s="359" t="s">
        <v>3526</v>
      </c>
      <c r="F24" s="359" t="s">
        <v>3526</v>
      </c>
      <c r="G24" s="363" t="s">
        <v>4461</v>
      </c>
      <c r="H24" s="349" t="s">
        <v>3681</v>
      </c>
      <c r="I24" s="349" t="s">
        <v>250</v>
      </c>
      <c r="J24" s="349" t="s">
        <v>4381</v>
      </c>
      <c r="K24" s="349" t="s">
        <v>537</v>
      </c>
      <c r="L24" s="349" t="s">
        <v>537</v>
      </c>
      <c r="M24" s="349" t="s">
        <v>258</v>
      </c>
      <c r="N24" s="349" t="s">
        <v>284</v>
      </c>
      <c r="O24" s="349" t="s">
        <v>3682</v>
      </c>
      <c r="P24" s="349" t="s">
        <v>4493</v>
      </c>
      <c r="Q24" s="349" t="s">
        <v>268</v>
      </c>
      <c r="R24" s="349" t="s">
        <v>268</v>
      </c>
      <c r="S24" s="349">
        <v>0</v>
      </c>
      <c r="T24" s="349" t="s">
        <v>268</v>
      </c>
      <c r="U24" s="349">
        <v>0</v>
      </c>
      <c r="V24" s="349" t="s">
        <v>413</v>
      </c>
      <c r="W24" s="360" t="s">
        <v>3685</v>
      </c>
      <c r="X24" s="349" t="s">
        <v>268</v>
      </c>
      <c r="Y24" s="349">
        <v>50</v>
      </c>
      <c r="Z24" s="361">
        <v>10</v>
      </c>
      <c r="AA24" s="349">
        <f t="shared" si="9"/>
        <v>50</v>
      </c>
      <c r="AB24" s="349" t="s">
        <v>4295</v>
      </c>
      <c r="AC24" s="349" t="s">
        <v>1253</v>
      </c>
      <c r="AD24" s="349">
        <v>4</v>
      </c>
      <c r="AE24" s="440">
        <v>9</v>
      </c>
      <c r="AF24" s="350">
        <v>0.76</v>
      </c>
      <c r="AG24" s="357">
        <f t="shared" si="7"/>
        <v>38</v>
      </c>
      <c r="AH24" s="351">
        <f>IF(AD24&lt;4,FLETES!$H$8,IF(AD24=4,FLETES!$H$9,IF(AD24=5,FLETES!$H$10,IF(AD24=6,FLETES!$H$11,IF(AD24=7,FLETES!$H$12,IF(AD24=8,FLETES!$H$13,IF(AD24=10,FLETES!$H$14,IF(AD24=12,FLETES!$H$15,IF(AD24&gt;12,FLETES!$H$16,"FALSO")))))))))</f>
        <v>22.277568000000002</v>
      </c>
      <c r="AI24" s="357">
        <f t="shared" si="1"/>
        <v>60.277568000000002</v>
      </c>
      <c r="AJ24" s="352">
        <v>0.2</v>
      </c>
      <c r="AK24" s="358">
        <f t="shared" si="2"/>
        <v>75.346959999999996</v>
      </c>
      <c r="AL24" s="418">
        <f t="shared" si="3"/>
        <v>75.346959999999996</v>
      </c>
      <c r="AM24" s="352">
        <v>0.15</v>
      </c>
      <c r="AN24" s="357">
        <f t="shared" si="4"/>
        <v>88.643482352941177</v>
      </c>
      <c r="AO24" s="421">
        <f t="shared" si="5"/>
        <v>88.643482352941177</v>
      </c>
      <c r="AP24" s="355"/>
      <c r="AQ24" s="355"/>
    </row>
    <row r="25" spans="1:43" s="347" customFormat="1" ht="30" customHeight="1" x14ac:dyDescent="0.25">
      <c r="A25" s="444">
        <v>39488</v>
      </c>
      <c r="B25" s="452">
        <v>406303948894</v>
      </c>
      <c r="C25" s="349" t="s">
        <v>4296</v>
      </c>
      <c r="D25" s="444" t="s">
        <v>4057</v>
      </c>
      <c r="E25" s="359" t="s">
        <v>3527</v>
      </c>
      <c r="F25" s="359" t="s">
        <v>3527</v>
      </c>
      <c r="G25" s="363" t="s">
        <v>4461</v>
      </c>
      <c r="H25" s="349" t="s">
        <v>3681</v>
      </c>
      <c r="I25" s="349" t="s">
        <v>250</v>
      </c>
      <c r="J25" s="349" t="s">
        <v>4381</v>
      </c>
      <c r="K25" s="349" t="s">
        <v>537</v>
      </c>
      <c r="L25" s="349" t="s">
        <v>537</v>
      </c>
      <c r="M25" s="349" t="s">
        <v>258</v>
      </c>
      <c r="N25" s="349" t="s">
        <v>284</v>
      </c>
      <c r="O25" s="349" t="s">
        <v>3682</v>
      </c>
      <c r="P25" s="349" t="s">
        <v>4493</v>
      </c>
      <c r="Q25" s="349" t="s">
        <v>268</v>
      </c>
      <c r="R25" s="349" t="s">
        <v>268</v>
      </c>
      <c r="S25" s="349">
        <v>0</v>
      </c>
      <c r="T25" s="349" t="s">
        <v>268</v>
      </c>
      <c r="U25" s="349">
        <v>0</v>
      </c>
      <c r="V25" s="349" t="s">
        <v>413</v>
      </c>
      <c r="W25" s="360" t="s">
        <v>3684</v>
      </c>
      <c r="X25" s="349" t="s">
        <v>268</v>
      </c>
      <c r="Y25" s="349">
        <v>50</v>
      </c>
      <c r="Z25" s="361">
        <v>10</v>
      </c>
      <c r="AA25" s="349">
        <f t="shared" si="9"/>
        <v>50</v>
      </c>
      <c r="AB25" s="349" t="s">
        <v>4295</v>
      </c>
      <c r="AC25" s="349" t="s">
        <v>1253</v>
      </c>
      <c r="AD25" s="349">
        <v>4</v>
      </c>
      <c r="AE25" s="440">
        <v>9</v>
      </c>
      <c r="AF25" s="350">
        <v>0.76</v>
      </c>
      <c r="AG25" s="357">
        <f t="shared" si="7"/>
        <v>38</v>
      </c>
      <c r="AH25" s="351">
        <f>IF(AD25&lt;4,FLETES!$H$8,IF(AD25=4,FLETES!$H$9,IF(AD25=5,FLETES!$H$10,IF(AD25=6,FLETES!$H$11,IF(AD25=7,FLETES!$H$12,IF(AD25=8,FLETES!$H$13,IF(AD25=10,FLETES!$H$14,IF(AD25=12,FLETES!$H$15,IF(AD25&gt;12,FLETES!$H$16,"FALSO")))))))))</f>
        <v>22.277568000000002</v>
      </c>
      <c r="AI25" s="357">
        <f t="shared" si="1"/>
        <v>60.277568000000002</v>
      </c>
      <c r="AJ25" s="352">
        <v>0.2</v>
      </c>
      <c r="AK25" s="358">
        <f t="shared" si="2"/>
        <v>75.346959999999996</v>
      </c>
      <c r="AL25" s="418">
        <f t="shared" si="3"/>
        <v>75.346959999999996</v>
      </c>
      <c r="AM25" s="352">
        <v>0.15</v>
      </c>
      <c r="AN25" s="357">
        <f t="shared" si="4"/>
        <v>88.643482352941177</v>
      </c>
      <c r="AO25" s="421">
        <f t="shared" si="5"/>
        <v>88.643482352941177</v>
      </c>
      <c r="AP25" s="355"/>
      <c r="AQ25" s="355"/>
    </row>
    <row r="26" spans="1:43" s="347" customFormat="1" ht="30" customHeight="1" x14ac:dyDescent="0.25">
      <c r="A26" s="444">
        <v>183572</v>
      </c>
      <c r="B26" s="453">
        <v>406318357292</v>
      </c>
      <c r="C26" s="349" t="s">
        <v>4296</v>
      </c>
      <c r="D26" s="444" t="s">
        <v>4173</v>
      </c>
      <c r="E26" s="359" t="s">
        <v>3643</v>
      </c>
      <c r="F26" s="359" t="s">
        <v>3643</v>
      </c>
      <c r="G26" s="363" t="s">
        <v>4461</v>
      </c>
      <c r="H26" s="349" t="s">
        <v>3681</v>
      </c>
      <c r="I26" s="349" t="s">
        <v>250</v>
      </c>
      <c r="J26" s="349" t="s">
        <v>4381</v>
      </c>
      <c r="K26" s="362" t="s">
        <v>4354</v>
      </c>
      <c r="L26" s="362" t="s">
        <v>4354</v>
      </c>
      <c r="M26" s="349" t="s">
        <v>258</v>
      </c>
      <c r="N26" s="349" t="s">
        <v>284</v>
      </c>
      <c r="O26" s="349" t="s">
        <v>3682</v>
      </c>
      <c r="P26" s="349" t="s">
        <v>4493</v>
      </c>
      <c r="Q26" s="349" t="s">
        <v>268</v>
      </c>
      <c r="R26" s="349" t="s">
        <v>268</v>
      </c>
      <c r="S26" s="349">
        <v>0</v>
      </c>
      <c r="T26" s="349" t="s">
        <v>268</v>
      </c>
      <c r="U26" s="349">
        <v>0</v>
      </c>
      <c r="V26" s="349" t="s">
        <v>413</v>
      </c>
      <c r="W26" s="386"/>
      <c r="X26" s="349" t="s">
        <v>268</v>
      </c>
      <c r="Y26" s="349">
        <v>50</v>
      </c>
      <c r="Z26" s="361">
        <v>10</v>
      </c>
      <c r="AA26" s="349">
        <f t="shared" si="9"/>
        <v>50</v>
      </c>
      <c r="AB26" s="349" t="s">
        <v>4295</v>
      </c>
      <c r="AC26" s="349" t="s">
        <v>1253</v>
      </c>
      <c r="AD26" s="349">
        <v>4</v>
      </c>
      <c r="AE26" s="440">
        <v>9</v>
      </c>
      <c r="AF26" s="350">
        <v>0.76</v>
      </c>
      <c r="AG26" s="357">
        <f t="shared" si="7"/>
        <v>38</v>
      </c>
      <c r="AH26" s="351">
        <f>IF(AD26&lt;4,FLETES!$H$8,IF(AD26=4,FLETES!$H$9,IF(AD26=5,FLETES!$H$10,IF(AD26=6,FLETES!$H$11,IF(AD26=7,FLETES!$H$12,IF(AD26=8,FLETES!$H$13,IF(AD26=10,FLETES!$H$14,IF(AD26=12,FLETES!$H$15,IF(AD26&gt;12,FLETES!$H$16,"FALSO")))))))))</f>
        <v>22.277568000000002</v>
      </c>
      <c r="AI26" s="357">
        <f t="shared" si="1"/>
        <v>60.277568000000002</v>
      </c>
      <c r="AJ26" s="352">
        <v>0.2</v>
      </c>
      <c r="AK26" s="358">
        <f t="shared" si="2"/>
        <v>75.346959999999996</v>
      </c>
      <c r="AL26" s="418">
        <f t="shared" si="3"/>
        <v>75.346959999999996</v>
      </c>
      <c r="AM26" s="352">
        <v>0.15</v>
      </c>
      <c r="AN26" s="357">
        <f t="shared" si="4"/>
        <v>88.643482352941177</v>
      </c>
      <c r="AO26" s="421">
        <f t="shared" si="5"/>
        <v>88.643482352941177</v>
      </c>
      <c r="AP26" s="355"/>
      <c r="AQ26" s="355"/>
    </row>
    <row r="27" spans="1:43" s="347" customFormat="1" ht="30" customHeight="1" x14ac:dyDescent="0.25">
      <c r="A27" s="444">
        <v>183358</v>
      </c>
      <c r="B27" s="453">
        <v>406318335894</v>
      </c>
      <c r="C27" s="349" t="s">
        <v>4296</v>
      </c>
      <c r="D27" s="444" t="s">
        <v>4179</v>
      </c>
      <c r="E27" s="359" t="s">
        <v>3649</v>
      </c>
      <c r="F27" s="359" t="s">
        <v>3649</v>
      </c>
      <c r="G27" s="363" t="s">
        <v>4461</v>
      </c>
      <c r="H27" s="349" t="s">
        <v>3681</v>
      </c>
      <c r="I27" s="349" t="s">
        <v>250</v>
      </c>
      <c r="J27" s="349" t="s">
        <v>4381</v>
      </c>
      <c r="K27" s="362" t="s">
        <v>4355</v>
      </c>
      <c r="L27" s="362" t="s">
        <v>4355</v>
      </c>
      <c r="M27" s="349" t="s">
        <v>258</v>
      </c>
      <c r="N27" s="349" t="s">
        <v>284</v>
      </c>
      <c r="O27" s="349" t="s">
        <v>3682</v>
      </c>
      <c r="P27" s="349" t="s">
        <v>4493</v>
      </c>
      <c r="Q27" s="349" t="s">
        <v>268</v>
      </c>
      <c r="R27" s="349" t="s">
        <v>268</v>
      </c>
      <c r="S27" s="349">
        <v>0</v>
      </c>
      <c r="T27" s="349" t="s">
        <v>268</v>
      </c>
      <c r="U27" s="349">
        <v>0</v>
      </c>
      <c r="V27" s="349" t="s">
        <v>413</v>
      </c>
      <c r="W27" s="386"/>
      <c r="X27" s="349" t="s">
        <v>268</v>
      </c>
      <c r="Y27" s="349">
        <v>50</v>
      </c>
      <c r="Z27" s="361">
        <v>10</v>
      </c>
      <c r="AA27" s="349">
        <f t="shared" si="9"/>
        <v>50</v>
      </c>
      <c r="AB27" s="349" t="s">
        <v>4295</v>
      </c>
      <c r="AC27" s="349" t="s">
        <v>1253</v>
      </c>
      <c r="AD27" s="349">
        <v>4</v>
      </c>
      <c r="AE27" s="440">
        <v>9</v>
      </c>
      <c r="AF27" s="350">
        <v>0.76</v>
      </c>
      <c r="AG27" s="357">
        <f t="shared" si="7"/>
        <v>38</v>
      </c>
      <c r="AH27" s="351">
        <f>IF(AD27&lt;4,FLETES!$H$8,IF(AD27=4,FLETES!$H$9,IF(AD27=5,FLETES!$H$10,IF(AD27=6,FLETES!$H$11,IF(AD27=7,FLETES!$H$12,IF(AD27=8,FLETES!$H$13,IF(AD27=10,FLETES!$H$14,IF(AD27=12,FLETES!$H$15,IF(AD27&gt;12,FLETES!$H$16,"FALSO")))))))))</f>
        <v>22.277568000000002</v>
      </c>
      <c r="AI27" s="357">
        <f t="shared" si="1"/>
        <v>60.277568000000002</v>
      </c>
      <c r="AJ27" s="352">
        <v>0.2</v>
      </c>
      <c r="AK27" s="358">
        <f t="shared" si="2"/>
        <v>75.346959999999996</v>
      </c>
      <c r="AL27" s="418">
        <f t="shared" si="3"/>
        <v>75.346959999999996</v>
      </c>
      <c r="AM27" s="352">
        <v>0.15</v>
      </c>
      <c r="AN27" s="357">
        <f t="shared" si="4"/>
        <v>88.643482352941177</v>
      </c>
      <c r="AO27" s="421">
        <f t="shared" si="5"/>
        <v>88.643482352941177</v>
      </c>
      <c r="AP27" s="355"/>
      <c r="AQ27" s="355"/>
    </row>
    <row r="28" spans="1:43" s="347" customFormat="1" ht="30" customHeight="1" x14ac:dyDescent="0.25">
      <c r="A28" s="444">
        <v>183723</v>
      </c>
      <c r="B28" s="453">
        <v>406318372394</v>
      </c>
      <c r="C28" s="349" t="s">
        <v>4296</v>
      </c>
      <c r="D28" s="444" t="s">
        <v>4174</v>
      </c>
      <c r="E28" s="359" t="s">
        <v>3644</v>
      </c>
      <c r="F28" s="359" t="s">
        <v>3644</v>
      </c>
      <c r="G28" s="363" t="s">
        <v>4461</v>
      </c>
      <c r="H28" s="349" t="s">
        <v>3681</v>
      </c>
      <c r="I28" s="349" t="s">
        <v>250</v>
      </c>
      <c r="J28" s="349" t="s">
        <v>4381</v>
      </c>
      <c r="K28" s="362" t="s">
        <v>4356</v>
      </c>
      <c r="L28" s="362" t="s">
        <v>4356</v>
      </c>
      <c r="M28" s="349" t="s">
        <v>258</v>
      </c>
      <c r="N28" s="349" t="s">
        <v>284</v>
      </c>
      <c r="O28" s="349" t="s">
        <v>3682</v>
      </c>
      <c r="P28" s="349" t="s">
        <v>4493</v>
      </c>
      <c r="Q28" s="349" t="s">
        <v>268</v>
      </c>
      <c r="R28" s="349" t="s">
        <v>268</v>
      </c>
      <c r="S28" s="349">
        <v>0</v>
      </c>
      <c r="T28" s="349" t="s">
        <v>268</v>
      </c>
      <c r="U28" s="349">
        <v>0</v>
      </c>
      <c r="V28" s="349" t="s">
        <v>413</v>
      </c>
      <c r="W28" s="386"/>
      <c r="X28" s="349" t="s">
        <v>268</v>
      </c>
      <c r="Y28" s="349">
        <v>50</v>
      </c>
      <c r="Z28" s="361">
        <v>10</v>
      </c>
      <c r="AA28" s="349">
        <f t="shared" si="9"/>
        <v>50</v>
      </c>
      <c r="AB28" s="349" t="s">
        <v>4295</v>
      </c>
      <c r="AC28" s="349" t="s">
        <v>1253</v>
      </c>
      <c r="AD28" s="349">
        <v>4</v>
      </c>
      <c r="AE28" s="440">
        <v>9</v>
      </c>
      <c r="AF28" s="350">
        <v>0.76</v>
      </c>
      <c r="AG28" s="357">
        <f t="shared" si="7"/>
        <v>38</v>
      </c>
      <c r="AH28" s="351">
        <f>IF(AD28&lt;4,FLETES!$H$8,IF(AD28=4,FLETES!$H$9,IF(AD28=5,FLETES!$H$10,IF(AD28=6,FLETES!$H$11,IF(AD28=7,FLETES!$H$12,IF(AD28=8,FLETES!$H$13,IF(AD28=10,FLETES!$H$14,IF(AD28=12,FLETES!$H$15,IF(AD28&gt;12,FLETES!$H$16,"FALSO")))))))))</f>
        <v>22.277568000000002</v>
      </c>
      <c r="AI28" s="357">
        <f t="shared" si="1"/>
        <v>60.277568000000002</v>
      </c>
      <c r="AJ28" s="352">
        <v>0.2</v>
      </c>
      <c r="AK28" s="358">
        <f t="shared" si="2"/>
        <v>75.346959999999996</v>
      </c>
      <c r="AL28" s="418">
        <f t="shared" si="3"/>
        <v>75.346959999999996</v>
      </c>
      <c r="AM28" s="352">
        <v>0.15</v>
      </c>
      <c r="AN28" s="357">
        <f t="shared" si="4"/>
        <v>88.643482352941177</v>
      </c>
      <c r="AO28" s="421">
        <f t="shared" si="5"/>
        <v>88.643482352941177</v>
      </c>
      <c r="AP28" s="355"/>
      <c r="AQ28" s="355"/>
    </row>
    <row r="29" spans="1:43" s="347" customFormat="1" ht="30" customHeight="1" x14ac:dyDescent="0.25">
      <c r="A29" s="444">
        <v>183121</v>
      </c>
      <c r="B29" s="453">
        <v>406318312192</v>
      </c>
      <c r="C29" s="349" t="s">
        <v>4296</v>
      </c>
      <c r="D29" s="444" t="s">
        <v>4177</v>
      </c>
      <c r="E29" s="359" t="s">
        <v>3647</v>
      </c>
      <c r="F29" s="359" t="s">
        <v>3647</v>
      </c>
      <c r="G29" s="363" t="s">
        <v>4461</v>
      </c>
      <c r="H29" s="349" t="s">
        <v>3681</v>
      </c>
      <c r="I29" s="349" t="s">
        <v>250</v>
      </c>
      <c r="J29" s="349" t="s">
        <v>4381</v>
      </c>
      <c r="K29" s="362" t="s">
        <v>4357</v>
      </c>
      <c r="L29" s="362" t="s">
        <v>4357</v>
      </c>
      <c r="M29" s="349" t="s">
        <v>258</v>
      </c>
      <c r="N29" s="349" t="s">
        <v>284</v>
      </c>
      <c r="O29" s="349" t="s">
        <v>3682</v>
      </c>
      <c r="P29" s="349" t="s">
        <v>4493</v>
      </c>
      <c r="Q29" s="349" t="s">
        <v>268</v>
      </c>
      <c r="R29" s="349" t="s">
        <v>268</v>
      </c>
      <c r="S29" s="349">
        <v>0</v>
      </c>
      <c r="T29" s="349" t="s">
        <v>268</v>
      </c>
      <c r="U29" s="349">
        <v>0</v>
      </c>
      <c r="V29" s="349" t="s">
        <v>413</v>
      </c>
      <c r="W29" s="386"/>
      <c r="X29" s="349" t="s">
        <v>268</v>
      </c>
      <c r="Y29" s="349">
        <v>50</v>
      </c>
      <c r="Z29" s="361">
        <v>10</v>
      </c>
      <c r="AA29" s="349">
        <f t="shared" si="9"/>
        <v>50</v>
      </c>
      <c r="AB29" s="349" t="s">
        <v>4295</v>
      </c>
      <c r="AC29" s="349" t="s">
        <v>1253</v>
      </c>
      <c r="AD29" s="349">
        <v>4</v>
      </c>
      <c r="AE29" s="440">
        <v>9</v>
      </c>
      <c r="AF29" s="350">
        <v>0.76</v>
      </c>
      <c r="AG29" s="357">
        <f t="shared" si="7"/>
        <v>38</v>
      </c>
      <c r="AH29" s="351">
        <f>IF(AD29&lt;4,FLETES!$H$8,IF(AD29=4,FLETES!$H$9,IF(AD29=5,FLETES!$H$10,IF(AD29=6,FLETES!$H$11,IF(AD29=7,FLETES!$H$12,IF(AD29=8,FLETES!$H$13,IF(AD29=10,FLETES!$H$14,IF(AD29=12,FLETES!$H$15,IF(AD29&gt;12,FLETES!$H$16,"FALSO")))))))))</f>
        <v>22.277568000000002</v>
      </c>
      <c r="AI29" s="357">
        <f t="shared" si="1"/>
        <v>60.277568000000002</v>
      </c>
      <c r="AJ29" s="352">
        <v>0.2</v>
      </c>
      <c r="AK29" s="358">
        <f t="shared" si="2"/>
        <v>75.346959999999996</v>
      </c>
      <c r="AL29" s="418">
        <f t="shared" si="3"/>
        <v>75.346959999999996</v>
      </c>
      <c r="AM29" s="352">
        <v>0.15</v>
      </c>
      <c r="AN29" s="357">
        <f t="shared" si="4"/>
        <v>88.643482352941177</v>
      </c>
      <c r="AO29" s="421">
        <f t="shared" si="5"/>
        <v>88.643482352941177</v>
      </c>
      <c r="AP29" s="355"/>
      <c r="AQ29" s="355"/>
    </row>
    <row r="30" spans="1:43" s="347" customFormat="1" ht="30" customHeight="1" x14ac:dyDescent="0.25">
      <c r="A30" s="444">
        <v>183253</v>
      </c>
      <c r="B30" s="453">
        <v>406318325390</v>
      </c>
      <c r="C30" s="349" t="s">
        <v>4296</v>
      </c>
      <c r="D30" s="444" t="s">
        <v>4172</v>
      </c>
      <c r="E30" s="359" t="s">
        <v>3642</v>
      </c>
      <c r="F30" s="359" t="s">
        <v>3642</v>
      </c>
      <c r="G30" s="363" t="s">
        <v>4461</v>
      </c>
      <c r="H30" s="349" t="s">
        <v>3681</v>
      </c>
      <c r="I30" s="349" t="s">
        <v>250</v>
      </c>
      <c r="J30" s="349" t="s">
        <v>4381</v>
      </c>
      <c r="K30" s="349" t="s">
        <v>1255</v>
      </c>
      <c r="L30" s="349" t="s">
        <v>1255</v>
      </c>
      <c r="M30" s="349" t="s">
        <v>258</v>
      </c>
      <c r="N30" s="349" t="s">
        <v>284</v>
      </c>
      <c r="O30" s="349" t="s">
        <v>3682</v>
      </c>
      <c r="P30" s="349" t="s">
        <v>4493</v>
      </c>
      <c r="Q30" s="349" t="s">
        <v>268</v>
      </c>
      <c r="R30" s="349" t="s">
        <v>268</v>
      </c>
      <c r="S30" s="349">
        <v>0</v>
      </c>
      <c r="T30" s="349" t="s">
        <v>268</v>
      </c>
      <c r="U30" s="349">
        <v>0</v>
      </c>
      <c r="V30" s="349" t="s">
        <v>413</v>
      </c>
      <c r="W30" s="386"/>
      <c r="X30" s="349" t="s">
        <v>268</v>
      </c>
      <c r="Y30" s="349">
        <v>50</v>
      </c>
      <c r="Z30" s="361">
        <v>10</v>
      </c>
      <c r="AA30" s="349">
        <f t="shared" si="9"/>
        <v>50</v>
      </c>
      <c r="AB30" s="349" t="s">
        <v>4295</v>
      </c>
      <c r="AC30" s="349" t="s">
        <v>1253</v>
      </c>
      <c r="AD30" s="349">
        <v>4</v>
      </c>
      <c r="AE30" s="440">
        <v>9</v>
      </c>
      <c r="AF30" s="350">
        <v>0.76</v>
      </c>
      <c r="AG30" s="357">
        <f t="shared" si="7"/>
        <v>38</v>
      </c>
      <c r="AH30" s="351">
        <f>IF(AD30&lt;4,FLETES!$H$8,IF(AD30=4,FLETES!$H$9,IF(AD30=5,FLETES!$H$10,IF(AD30=6,FLETES!$H$11,IF(AD30=7,FLETES!$H$12,IF(AD30=8,FLETES!$H$13,IF(AD30=10,FLETES!$H$14,IF(AD30=12,FLETES!$H$15,IF(AD30&gt;12,FLETES!$H$16,"FALSO")))))))))</f>
        <v>22.277568000000002</v>
      </c>
      <c r="AI30" s="357">
        <f t="shared" si="1"/>
        <v>60.277568000000002</v>
      </c>
      <c r="AJ30" s="352">
        <v>0.2</v>
      </c>
      <c r="AK30" s="358">
        <f t="shared" si="2"/>
        <v>75.346959999999996</v>
      </c>
      <c r="AL30" s="418">
        <f t="shared" si="3"/>
        <v>75.346959999999996</v>
      </c>
      <c r="AM30" s="352">
        <v>0.15</v>
      </c>
      <c r="AN30" s="357">
        <f t="shared" si="4"/>
        <v>88.643482352941177</v>
      </c>
      <c r="AO30" s="421">
        <f t="shared" si="5"/>
        <v>88.643482352941177</v>
      </c>
      <c r="AP30" s="355"/>
      <c r="AQ30" s="355"/>
    </row>
    <row r="31" spans="1:43" s="347" customFormat="1" ht="30" customHeight="1" x14ac:dyDescent="0.25">
      <c r="A31" s="444">
        <v>183348</v>
      </c>
      <c r="B31" s="453">
        <v>406318334897</v>
      </c>
      <c r="C31" s="349" t="s">
        <v>4296</v>
      </c>
      <c r="D31" s="444" t="s">
        <v>4171</v>
      </c>
      <c r="E31" s="359" t="s">
        <v>3641</v>
      </c>
      <c r="F31" s="359" t="s">
        <v>3641</v>
      </c>
      <c r="G31" s="363" t="s">
        <v>4461</v>
      </c>
      <c r="H31" s="349" t="s">
        <v>3681</v>
      </c>
      <c r="I31" s="349" t="s">
        <v>250</v>
      </c>
      <c r="J31" s="349" t="s">
        <v>4381</v>
      </c>
      <c r="K31" s="362" t="s">
        <v>4353</v>
      </c>
      <c r="L31" s="362" t="s">
        <v>4353</v>
      </c>
      <c r="M31" s="349" t="s">
        <v>258</v>
      </c>
      <c r="N31" s="349" t="s">
        <v>284</v>
      </c>
      <c r="O31" s="349" t="s">
        <v>3682</v>
      </c>
      <c r="P31" s="349" t="s">
        <v>4493</v>
      </c>
      <c r="Q31" s="349" t="s">
        <v>268</v>
      </c>
      <c r="R31" s="349" t="s">
        <v>268</v>
      </c>
      <c r="S31" s="349">
        <v>0</v>
      </c>
      <c r="T31" s="349" t="s">
        <v>268</v>
      </c>
      <c r="U31" s="349">
        <v>0</v>
      </c>
      <c r="V31" s="349" t="s">
        <v>413</v>
      </c>
      <c r="W31" s="386"/>
      <c r="X31" s="349" t="s">
        <v>268</v>
      </c>
      <c r="Y31" s="349">
        <v>50</v>
      </c>
      <c r="Z31" s="361">
        <v>10</v>
      </c>
      <c r="AA31" s="349">
        <f t="shared" si="9"/>
        <v>50</v>
      </c>
      <c r="AB31" s="349" t="s">
        <v>4295</v>
      </c>
      <c r="AC31" s="349" t="s">
        <v>1253</v>
      </c>
      <c r="AD31" s="349">
        <v>4</v>
      </c>
      <c r="AE31" s="440">
        <v>9</v>
      </c>
      <c r="AF31" s="350">
        <v>0.76</v>
      </c>
      <c r="AG31" s="357">
        <f t="shared" si="7"/>
        <v>38</v>
      </c>
      <c r="AH31" s="351">
        <f>IF(AD31&lt;4,FLETES!$H$8,IF(AD31=4,FLETES!$H$9,IF(AD31=5,FLETES!$H$10,IF(AD31=6,FLETES!$H$11,IF(AD31=7,FLETES!$H$12,IF(AD31=8,FLETES!$H$13,IF(AD31=10,FLETES!$H$14,IF(AD31=12,FLETES!$H$15,IF(AD31&gt;12,FLETES!$H$16,"FALSO")))))))))</f>
        <v>22.277568000000002</v>
      </c>
      <c r="AI31" s="357">
        <f t="shared" si="1"/>
        <v>60.277568000000002</v>
      </c>
      <c r="AJ31" s="352">
        <v>0.2</v>
      </c>
      <c r="AK31" s="358">
        <f t="shared" si="2"/>
        <v>75.346959999999996</v>
      </c>
      <c r="AL31" s="418">
        <f t="shared" si="3"/>
        <v>75.346959999999996</v>
      </c>
      <c r="AM31" s="352">
        <v>0.15</v>
      </c>
      <c r="AN31" s="357">
        <f t="shared" si="4"/>
        <v>88.643482352941177</v>
      </c>
      <c r="AO31" s="421">
        <f t="shared" si="5"/>
        <v>88.643482352941177</v>
      </c>
      <c r="AP31" s="355"/>
      <c r="AQ31" s="355"/>
    </row>
    <row r="32" spans="1:43" s="347" customFormat="1" ht="30" customHeight="1" x14ac:dyDescent="0.25">
      <c r="A32" s="444">
        <v>183411</v>
      </c>
      <c r="B32" s="453">
        <v>406318341192</v>
      </c>
      <c r="C32" s="349" t="s">
        <v>4296</v>
      </c>
      <c r="D32" s="444" t="s">
        <v>4176</v>
      </c>
      <c r="E32" s="359" t="s">
        <v>3646</v>
      </c>
      <c r="F32" s="359" t="s">
        <v>3646</v>
      </c>
      <c r="G32" s="363" t="s">
        <v>4461</v>
      </c>
      <c r="H32" s="349" t="s">
        <v>3681</v>
      </c>
      <c r="I32" s="349" t="s">
        <v>250</v>
      </c>
      <c r="J32" s="349" t="s">
        <v>4381</v>
      </c>
      <c r="K32" s="362" t="s">
        <v>4358</v>
      </c>
      <c r="L32" s="362" t="s">
        <v>4358</v>
      </c>
      <c r="M32" s="349" t="s">
        <v>258</v>
      </c>
      <c r="N32" s="349" t="s">
        <v>284</v>
      </c>
      <c r="O32" s="349" t="s">
        <v>3682</v>
      </c>
      <c r="P32" s="349" t="s">
        <v>4493</v>
      </c>
      <c r="Q32" s="349" t="s">
        <v>268</v>
      </c>
      <c r="R32" s="349" t="s">
        <v>268</v>
      </c>
      <c r="S32" s="349">
        <v>0</v>
      </c>
      <c r="T32" s="349" t="s">
        <v>268</v>
      </c>
      <c r="U32" s="349">
        <v>0</v>
      </c>
      <c r="V32" s="349" t="s">
        <v>413</v>
      </c>
      <c r="W32" s="386"/>
      <c r="X32" s="349" t="s">
        <v>268</v>
      </c>
      <c r="Y32" s="349">
        <v>50</v>
      </c>
      <c r="Z32" s="361">
        <v>10</v>
      </c>
      <c r="AA32" s="349">
        <f t="shared" si="9"/>
        <v>50</v>
      </c>
      <c r="AB32" s="349" t="s">
        <v>4295</v>
      </c>
      <c r="AC32" s="349" t="s">
        <v>1253</v>
      </c>
      <c r="AD32" s="349">
        <v>4</v>
      </c>
      <c r="AE32" s="440">
        <v>9</v>
      </c>
      <c r="AF32" s="350">
        <v>0.76</v>
      </c>
      <c r="AG32" s="357">
        <f t="shared" si="7"/>
        <v>38</v>
      </c>
      <c r="AH32" s="351">
        <f>IF(AD32&lt;4,FLETES!$H$8,IF(AD32=4,FLETES!$H$9,IF(AD32=5,FLETES!$H$10,IF(AD32=6,FLETES!$H$11,IF(AD32=7,FLETES!$H$12,IF(AD32=8,FLETES!$H$13,IF(AD32=10,FLETES!$H$14,IF(AD32=12,FLETES!$H$15,IF(AD32&gt;12,FLETES!$H$16,"FALSO")))))))))</f>
        <v>22.277568000000002</v>
      </c>
      <c r="AI32" s="357">
        <f t="shared" si="1"/>
        <v>60.277568000000002</v>
      </c>
      <c r="AJ32" s="352">
        <v>0.2</v>
      </c>
      <c r="AK32" s="358">
        <f t="shared" si="2"/>
        <v>75.346959999999996</v>
      </c>
      <c r="AL32" s="418">
        <f t="shared" si="3"/>
        <v>75.346959999999996</v>
      </c>
      <c r="AM32" s="352">
        <v>0.15</v>
      </c>
      <c r="AN32" s="357">
        <f t="shared" si="4"/>
        <v>88.643482352941177</v>
      </c>
      <c r="AO32" s="421">
        <f t="shared" si="5"/>
        <v>88.643482352941177</v>
      </c>
      <c r="AP32" s="355"/>
      <c r="AQ32" s="355"/>
    </row>
    <row r="33" spans="1:43" s="347" customFormat="1" ht="30" customHeight="1" x14ac:dyDescent="0.25">
      <c r="A33" s="444">
        <v>183597</v>
      </c>
      <c r="B33" s="453">
        <v>406318359791</v>
      </c>
      <c r="C33" s="349" t="s">
        <v>4296</v>
      </c>
      <c r="D33" s="444" t="s">
        <v>4178</v>
      </c>
      <c r="E33" s="359" t="s">
        <v>3648</v>
      </c>
      <c r="F33" s="359" t="s">
        <v>3648</v>
      </c>
      <c r="G33" s="363" t="s">
        <v>4461</v>
      </c>
      <c r="H33" s="349" t="s">
        <v>3681</v>
      </c>
      <c r="I33" s="349" t="s">
        <v>250</v>
      </c>
      <c r="J33" s="349" t="s">
        <v>4381</v>
      </c>
      <c r="K33" s="362" t="s">
        <v>4359</v>
      </c>
      <c r="L33" s="362" t="s">
        <v>4359</v>
      </c>
      <c r="M33" s="349" t="s">
        <v>258</v>
      </c>
      <c r="N33" s="349" t="s">
        <v>284</v>
      </c>
      <c r="O33" s="349" t="s">
        <v>3682</v>
      </c>
      <c r="P33" s="349" t="s">
        <v>4493</v>
      </c>
      <c r="Q33" s="349" t="s">
        <v>268</v>
      </c>
      <c r="R33" s="349" t="s">
        <v>268</v>
      </c>
      <c r="S33" s="349">
        <v>0</v>
      </c>
      <c r="T33" s="349" t="s">
        <v>268</v>
      </c>
      <c r="U33" s="349">
        <v>0</v>
      </c>
      <c r="V33" s="349" t="s">
        <v>413</v>
      </c>
      <c r="W33" s="386"/>
      <c r="X33" s="349" t="s">
        <v>268</v>
      </c>
      <c r="Y33" s="349">
        <v>50</v>
      </c>
      <c r="Z33" s="361">
        <v>10</v>
      </c>
      <c r="AA33" s="349">
        <f t="shared" si="9"/>
        <v>50</v>
      </c>
      <c r="AB33" s="349" t="s">
        <v>4295</v>
      </c>
      <c r="AC33" s="349" t="s">
        <v>1253</v>
      </c>
      <c r="AD33" s="349">
        <v>4</v>
      </c>
      <c r="AE33" s="440">
        <v>9</v>
      </c>
      <c r="AF33" s="350">
        <v>0.76</v>
      </c>
      <c r="AG33" s="357">
        <f t="shared" si="7"/>
        <v>38</v>
      </c>
      <c r="AH33" s="351">
        <f>IF(AD33&lt;4,FLETES!$H$8,IF(AD33=4,FLETES!$H$9,IF(AD33=5,FLETES!$H$10,IF(AD33=6,FLETES!$H$11,IF(AD33=7,FLETES!$H$12,IF(AD33=8,FLETES!$H$13,IF(AD33=10,FLETES!$H$14,IF(AD33=12,FLETES!$H$15,IF(AD33&gt;12,FLETES!$H$16,"FALSO")))))))))</f>
        <v>22.277568000000002</v>
      </c>
      <c r="AI33" s="357">
        <f t="shared" si="1"/>
        <v>60.277568000000002</v>
      </c>
      <c r="AJ33" s="352">
        <v>0.2</v>
      </c>
      <c r="AK33" s="358">
        <f t="shared" si="2"/>
        <v>75.346959999999996</v>
      </c>
      <c r="AL33" s="418">
        <f t="shared" si="3"/>
        <v>75.346959999999996</v>
      </c>
      <c r="AM33" s="352">
        <v>0.15</v>
      </c>
      <c r="AN33" s="357">
        <f t="shared" si="4"/>
        <v>88.643482352941177</v>
      </c>
      <c r="AO33" s="421">
        <f t="shared" si="5"/>
        <v>88.643482352941177</v>
      </c>
      <c r="AP33" s="355"/>
      <c r="AQ33" s="355"/>
    </row>
    <row r="34" spans="1:43" s="347" customFormat="1" ht="30" customHeight="1" x14ac:dyDescent="0.25">
      <c r="A34" s="444">
        <v>183271</v>
      </c>
      <c r="B34" s="453">
        <v>406318327196</v>
      </c>
      <c r="C34" s="349" t="s">
        <v>4296</v>
      </c>
      <c r="D34" s="444" t="s">
        <v>4180</v>
      </c>
      <c r="E34" s="359" t="s">
        <v>3650</v>
      </c>
      <c r="F34" s="359" t="s">
        <v>3650</v>
      </c>
      <c r="G34" s="363" t="s">
        <v>4461</v>
      </c>
      <c r="H34" s="349" t="s">
        <v>3681</v>
      </c>
      <c r="I34" s="349" t="s">
        <v>250</v>
      </c>
      <c r="J34" s="349" t="s">
        <v>4381</v>
      </c>
      <c r="K34" s="349" t="s">
        <v>594</v>
      </c>
      <c r="L34" s="349" t="s">
        <v>594</v>
      </c>
      <c r="M34" s="349" t="s">
        <v>258</v>
      </c>
      <c r="N34" s="349" t="s">
        <v>284</v>
      </c>
      <c r="O34" s="349" t="s">
        <v>3682</v>
      </c>
      <c r="P34" s="349" t="s">
        <v>4493</v>
      </c>
      <c r="Q34" s="349" t="s">
        <v>268</v>
      </c>
      <c r="R34" s="349" t="s">
        <v>268</v>
      </c>
      <c r="S34" s="349">
        <v>0</v>
      </c>
      <c r="T34" s="349" t="s">
        <v>268</v>
      </c>
      <c r="U34" s="349">
        <v>0</v>
      </c>
      <c r="V34" s="349" t="s">
        <v>413</v>
      </c>
      <c r="W34" s="386"/>
      <c r="X34" s="349" t="s">
        <v>268</v>
      </c>
      <c r="Y34" s="349">
        <v>50</v>
      </c>
      <c r="Z34" s="361">
        <v>10</v>
      </c>
      <c r="AA34" s="349">
        <f t="shared" si="9"/>
        <v>50</v>
      </c>
      <c r="AB34" s="349" t="s">
        <v>4295</v>
      </c>
      <c r="AC34" s="349" t="s">
        <v>1253</v>
      </c>
      <c r="AD34" s="349">
        <v>4</v>
      </c>
      <c r="AE34" s="440">
        <v>9</v>
      </c>
      <c r="AF34" s="350">
        <v>0.76</v>
      </c>
      <c r="AG34" s="357">
        <f t="shared" si="7"/>
        <v>38</v>
      </c>
      <c r="AH34" s="351">
        <f>IF(AD34&lt;4,FLETES!$H$8,IF(AD34=4,FLETES!$H$9,IF(AD34=5,FLETES!$H$10,IF(AD34=6,FLETES!$H$11,IF(AD34=7,FLETES!$H$12,IF(AD34=8,FLETES!$H$13,IF(AD34=10,FLETES!$H$14,IF(AD34=12,FLETES!$H$15,IF(AD34&gt;12,FLETES!$H$16,"FALSO")))))))))</f>
        <v>22.277568000000002</v>
      </c>
      <c r="AI34" s="357">
        <f t="shared" si="1"/>
        <v>60.277568000000002</v>
      </c>
      <c r="AJ34" s="352">
        <v>0.2</v>
      </c>
      <c r="AK34" s="358">
        <f t="shared" si="2"/>
        <v>75.346959999999996</v>
      </c>
      <c r="AL34" s="418">
        <f t="shared" ref="AL34:AL65" si="10">AK34</f>
        <v>75.346959999999996</v>
      </c>
      <c r="AM34" s="352">
        <v>0.15</v>
      </c>
      <c r="AN34" s="357">
        <f t="shared" si="4"/>
        <v>88.643482352941177</v>
      </c>
      <c r="AO34" s="421">
        <f t="shared" si="5"/>
        <v>88.643482352941177</v>
      </c>
      <c r="AP34" s="355"/>
      <c r="AQ34" s="355"/>
    </row>
    <row r="35" spans="1:43" s="347" customFormat="1" ht="30" customHeight="1" x14ac:dyDescent="0.25">
      <c r="A35" s="444">
        <v>183579</v>
      </c>
      <c r="B35" s="453">
        <v>406318357995</v>
      </c>
      <c r="C35" s="349" t="s">
        <v>4296</v>
      </c>
      <c r="D35" s="444" t="s">
        <v>4175</v>
      </c>
      <c r="E35" s="359" t="s">
        <v>3645</v>
      </c>
      <c r="F35" s="359" t="s">
        <v>3645</v>
      </c>
      <c r="G35" s="363" t="s">
        <v>4461</v>
      </c>
      <c r="H35" s="349" t="s">
        <v>3681</v>
      </c>
      <c r="I35" s="349" t="s">
        <v>250</v>
      </c>
      <c r="J35" s="349" t="s">
        <v>4381</v>
      </c>
      <c r="K35" s="362" t="s">
        <v>4360</v>
      </c>
      <c r="L35" s="362" t="s">
        <v>4360</v>
      </c>
      <c r="M35" s="349" t="s">
        <v>258</v>
      </c>
      <c r="N35" s="349" t="s">
        <v>284</v>
      </c>
      <c r="O35" s="349" t="s">
        <v>3682</v>
      </c>
      <c r="P35" s="349" t="s">
        <v>4493</v>
      </c>
      <c r="Q35" s="349" t="s">
        <v>268</v>
      </c>
      <c r="R35" s="349" t="s">
        <v>268</v>
      </c>
      <c r="S35" s="349">
        <v>0</v>
      </c>
      <c r="T35" s="349" t="s">
        <v>268</v>
      </c>
      <c r="U35" s="349">
        <v>0</v>
      </c>
      <c r="V35" s="349" t="s">
        <v>413</v>
      </c>
      <c r="W35" s="386"/>
      <c r="X35" s="349" t="s">
        <v>268</v>
      </c>
      <c r="Y35" s="349">
        <v>50</v>
      </c>
      <c r="Z35" s="361">
        <v>10</v>
      </c>
      <c r="AA35" s="349">
        <f t="shared" si="9"/>
        <v>50</v>
      </c>
      <c r="AB35" s="349" t="s">
        <v>4295</v>
      </c>
      <c r="AC35" s="349" t="s">
        <v>1253</v>
      </c>
      <c r="AD35" s="349">
        <v>4</v>
      </c>
      <c r="AE35" s="440">
        <v>9</v>
      </c>
      <c r="AF35" s="350">
        <v>0.76</v>
      </c>
      <c r="AG35" s="357">
        <f t="shared" si="7"/>
        <v>38</v>
      </c>
      <c r="AH35" s="351">
        <f>IF(AD35&lt;4,FLETES!$H$8,IF(AD35=4,FLETES!$H$9,IF(AD35=5,FLETES!$H$10,IF(AD35=6,FLETES!$H$11,IF(AD35=7,FLETES!$H$12,IF(AD35=8,FLETES!$H$13,IF(AD35=10,FLETES!$H$14,IF(AD35=12,FLETES!$H$15,IF(AD35&gt;12,FLETES!$H$16,"FALSO")))))))))</f>
        <v>22.277568000000002</v>
      </c>
      <c r="AI35" s="357">
        <f t="shared" si="1"/>
        <v>60.277568000000002</v>
      </c>
      <c r="AJ35" s="352">
        <v>0.2</v>
      </c>
      <c r="AK35" s="358">
        <f t="shared" si="2"/>
        <v>75.346959999999996</v>
      </c>
      <c r="AL35" s="418">
        <f t="shared" si="10"/>
        <v>75.346959999999996</v>
      </c>
      <c r="AM35" s="352">
        <v>0.15</v>
      </c>
      <c r="AN35" s="357">
        <f t="shared" si="4"/>
        <v>88.643482352941177</v>
      </c>
      <c r="AO35" s="421">
        <f t="shared" si="5"/>
        <v>88.643482352941177</v>
      </c>
      <c r="AP35" s="355"/>
      <c r="AQ35" s="355"/>
    </row>
    <row r="36" spans="1:43" s="347" customFormat="1" ht="30" customHeight="1" x14ac:dyDescent="0.25">
      <c r="A36" s="444">
        <v>39479</v>
      </c>
      <c r="B36" s="452">
        <v>406303947996</v>
      </c>
      <c r="C36" s="349" t="s">
        <v>4296</v>
      </c>
      <c r="D36" s="444" t="s">
        <v>4054</v>
      </c>
      <c r="E36" s="359" t="s">
        <v>3524</v>
      </c>
      <c r="F36" s="359" t="s">
        <v>3524</v>
      </c>
      <c r="G36" s="363" t="s">
        <v>4461</v>
      </c>
      <c r="H36" s="349" t="s">
        <v>3681</v>
      </c>
      <c r="I36" s="349" t="s">
        <v>250</v>
      </c>
      <c r="J36" s="349" t="s">
        <v>4381</v>
      </c>
      <c r="K36" s="349" t="s">
        <v>537</v>
      </c>
      <c r="L36" s="349" t="s">
        <v>537</v>
      </c>
      <c r="M36" s="349" t="s">
        <v>258</v>
      </c>
      <c r="N36" s="349" t="s">
        <v>284</v>
      </c>
      <c r="O36" s="349" t="s">
        <v>3682</v>
      </c>
      <c r="P36" s="349" t="s">
        <v>4493</v>
      </c>
      <c r="Q36" s="349" t="s">
        <v>268</v>
      </c>
      <c r="R36" s="349" t="s">
        <v>268</v>
      </c>
      <c r="S36" s="349">
        <v>0</v>
      </c>
      <c r="T36" s="349" t="s">
        <v>268</v>
      </c>
      <c r="U36" s="349">
        <v>0</v>
      </c>
      <c r="V36" s="349" t="s">
        <v>413</v>
      </c>
      <c r="W36" s="360" t="s">
        <v>3683</v>
      </c>
      <c r="X36" s="349" t="s">
        <v>268</v>
      </c>
      <c r="Y36" s="349">
        <v>100</v>
      </c>
      <c r="Z36" s="361">
        <v>10</v>
      </c>
      <c r="AA36" s="349">
        <f t="shared" si="9"/>
        <v>100</v>
      </c>
      <c r="AB36" s="349" t="s">
        <v>4295</v>
      </c>
      <c r="AC36" s="349" t="s">
        <v>1253</v>
      </c>
      <c r="AD36" s="349">
        <v>5</v>
      </c>
      <c r="AE36" s="440">
        <v>11</v>
      </c>
      <c r="AF36" s="350">
        <v>0.76</v>
      </c>
      <c r="AG36" s="357">
        <f t="shared" si="7"/>
        <v>76</v>
      </c>
      <c r="AH36" s="351">
        <f>IF(AD36&lt;4,FLETES!$H$8,IF(AD36=4,FLETES!$H$9,IF(AD36=5,FLETES!$H$10,IF(AD36=6,FLETES!$H$11,IF(AD36=7,FLETES!$H$12,IF(AD36=8,FLETES!$H$13,IF(AD36=10,FLETES!$H$14,IF(AD36=12,FLETES!$H$15,IF(AD36&gt;12,FLETES!$H$16,"FALSO")))))))))</f>
        <v>26.946735</v>
      </c>
      <c r="AI36" s="357">
        <f t="shared" si="1"/>
        <v>102.946735</v>
      </c>
      <c r="AJ36" s="352">
        <v>0.2</v>
      </c>
      <c r="AK36" s="358">
        <f t="shared" si="2"/>
        <v>128.68341874999999</v>
      </c>
      <c r="AL36" s="418">
        <f t="shared" si="10"/>
        <v>128.68341874999999</v>
      </c>
      <c r="AM36" s="352">
        <v>0.15</v>
      </c>
      <c r="AN36" s="357">
        <f t="shared" si="4"/>
        <v>151.39225735294116</v>
      </c>
      <c r="AO36" s="421">
        <f t="shared" si="5"/>
        <v>151.39225735294116</v>
      </c>
      <c r="AP36" s="355"/>
      <c r="AQ36" s="355"/>
    </row>
    <row r="37" spans="1:43" s="347" customFormat="1" ht="30" customHeight="1" x14ac:dyDescent="0.25">
      <c r="A37" s="444">
        <v>39465</v>
      </c>
      <c r="B37" s="452">
        <v>406303946593</v>
      </c>
      <c r="C37" s="349" t="s">
        <v>4296</v>
      </c>
      <c r="D37" s="444" t="s">
        <v>4055</v>
      </c>
      <c r="E37" s="359" t="s">
        <v>3525</v>
      </c>
      <c r="F37" s="359" t="s">
        <v>3525</v>
      </c>
      <c r="G37" s="363" t="s">
        <v>4461</v>
      </c>
      <c r="H37" s="349" t="s">
        <v>3681</v>
      </c>
      <c r="I37" s="349" t="s">
        <v>250</v>
      </c>
      <c r="J37" s="349" t="s">
        <v>4381</v>
      </c>
      <c r="K37" s="349" t="s">
        <v>537</v>
      </c>
      <c r="L37" s="349" t="s">
        <v>537</v>
      </c>
      <c r="M37" s="349" t="s">
        <v>258</v>
      </c>
      <c r="N37" s="349" t="s">
        <v>284</v>
      </c>
      <c r="O37" s="349" t="s">
        <v>3682</v>
      </c>
      <c r="P37" s="349" t="s">
        <v>4493</v>
      </c>
      <c r="Q37" s="349" t="s">
        <v>268</v>
      </c>
      <c r="R37" s="349" t="s">
        <v>268</v>
      </c>
      <c r="S37" s="349">
        <v>0</v>
      </c>
      <c r="T37" s="349" t="s">
        <v>268</v>
      </c>
      <c r="U37" s="349">
        <v>0</v>
      </c>
      <c r="V37" s="349" t="s">
        <v>413</v>
      </c>
      <c r="W37" s="360" t="s">
        <v>3684</v>
      </c>
      <c r="X37" s="349" t="s">
        <v>268</v>
      </c>
      <c r="Y37" s="349">
        <v>100</v>
      </c>
      <c r="Z37" s="361">
        <v>10</v>
      </c>
      <c r="AA37" s="349">
        <f t="shared" si="9"/>
        <v>100</v>
      </c>
      <c r="AB37" s="349" t="s">
        <v>4295</v>
      </c>
      <c r="AC37" s="349" t="s">
        <v>1253</v>
      </c>
      <c r="AD37" s="349">
        <v>5</v>
      </c>
      <c r="AE37" s="440">
        <v>11</v>
      </c>
      <c r="AF37" s="350">
        <v>0.76</v>
      </c>
      <c r="AG37" s="357">
        <f t="shared" si="7"/>
        <v>76</v>
      </c>
      <c r="AH37" s="351">
        <f>IF(AD37&lt;4,FLETES!$H$8,IF(AD37=4,FLETES!$H$9,IF(AD37=5,FLETES!$H$10,IF(AD37=6,FLETES!$H$11,IF(AD37=7,FLETES!$H$12,IF(AD37=8,FLETES!$H$13,IF(AD37=10,FLETES!$H$14,IF(AD37=12,FLETES!$H$15,IF(AD37&gt;12,FLETES!$H$16,"FALSO")))))))))</f>
        <v>26.946735</v>
      </c>
      <c r="AI37" s="357">
        <f t="shared" si="1"/>
        <v>102.946735</v>
      </c>
      <c r="AJ37" s="352">
        <v>0.2</v>
      </c>
      <c r="AK37" s="358">
        <f t="shared" si="2"/>
        <v>128.68341874999999</v>
      </c>
      <c r="AL37" s="418">
        <f t="shared" si="10"/>
        <v>128.68341874999999</v>
      </c>
      <c r="AM37" s="352">
        <v>0.15</v>
      </c>
      <c r="AN37" s="357">
        <f t="shared" si="4"/>
        <v>151.39225735294116</v>
      </c>
      <c r="AO37" s="421">
        <f t="shared" si="5"/>
        <v>151.39225735294116</v>
      </c>
      <c r="AP37" s="355"/>
      <c r="AQ37" s="355"/>
    </row>
    <row r="38" spans="1:43" s="347" customFormat="1" ht="30" customHeight="1" x14ac:dyDescent="0.25">
      <c r="A38" s="444">
        <v>183704</v>
      </c>
      <c r="B38" s="453">
        <v>406318370499</v>
      </c>
      <c r="C38" s="349" t="s">
        <v>4296</v>
      </c>
      <c r="D38" s="444" t="s">
        <v>4161</v>
      </c>
      <c r="E38" s="359" t="s">
        <v>3631</v>
      </c>
      <c r="F38" s="359" t="s">
        <v>3631</v>
      </c>
      <c r="G38" s="363" t="s">
        <v>4461</v>
      </c>
      <c r="H38" s="349" t="s">
        <v>3681</v>
      </c>
      <c r="I38" s="349" t="s">
        <v>250</v>
      </c>
      <c r="J38" s="349" t="s">
        <v>4381</v>
      </c>
      <c r="K38" s="362" t="s">
        <v>4353</v>
      </c>
      <c r="L38" s="362" t="s">
        <v>4353</v>
      </c>
      <c r="M38" s="349" t="s">
        <v>258</v>
      </c>
      <c r="N38" s="349" t="s">
        <v>284</v>
      </c>
      <c r="O38" s="349" t="s">
        <v>3682</v>
      </c>
      <c r="P38" s="349" t="s">
        <v>4493</v>
      </c>
      <c r="Q38" s="349" t="s">
        <v>268</v>
      </c>
      <c r="R38" s="349" t="s">
        <v>268</v>
      </c>
      <c r="S38" s="349">
        <v>0</v>
      </c>
      <c r="T38" s="349" t="s">
        <v>268</v>
      </c>
      <c r="U38" s="349">
        <v>0</v>
      </c>
      <c r="V38" s="349" t="s">
        <v>413</v>
      </c>
      <c r="W38" s="386"/>
      <c r="X38" s="349" t="s">
        <v>268</v>
      </c>
      <c r="Y38" s="349">
        <v>100</v>
      </c>
      <c r="Z38" s="361">
        <v>10</v>
      </c>
      <c r="AA38" s="349">
        <f t="shared" si="9"/>
        <v>100</v>
      </c>
      <c r="AB38" s="349" t="s">
        <v>4295</v>
      </c>
      <c r="AC38" s="349" t="s">
        <v>1253</v>
      </c>
      <c r="AD38" s="349">
        <v>5</v>
      </c>
      <c r="AE38" s="440">
        <v>11</v>
      </c>
      <c r="AF38" s="350">
        <v>0.76</v>
      </c>
      <c r="AG38" s="357">
        <f t="shared" si="7"/>
        <v>76</v>
      </c>
      <c r="AH38" s="351">
        <f>IF(AD38&lt;4,FLETES!$H$8,IF(AD38=4,FLETES!$H$9,IF(AD38=5,FLETES!$H$10,IF(AD38=6,FLETES!$H$11,IF(AD38=7,FLETES!$H$12,IF(AD38=8,FLETES!$H$13,IF(AD38=10,FLETES!$H$14,IF(AD38=12,FLETES!$H$15,IF(AD38&gt;12,FLETES!$H$16,"FALSO")))))))))</f>
        <v>26.946735</v>
      </c>
      <c r="AI38" s="357">
        <f t="shared" si="1"/>
        <v>102.946735</v>
      </c>
      <c r="AJ38" s="352">
        <v>0.2</v>
      </c>
      <c r="AK38" s="358">
        <f t="shared" si="2"/>
        <v>128.68341874999999</v>
      </c>
      <c r="AL38" s="418">
        <f t="shared" si="10"/>
        <v>128.68341874999999</v>
      </c>
      <c r="AM38" s="352">
        <v>0.15</v>
      </c>
      <c r="AN38" s="357">
        <f t="shared" si="4"/>
        <v>151.39225735294116</v>
      </c>
      <c r="AO38" s="421">
        <f t="shared" si="5"/>
        <v>151.39225735294116</v>
      </c>
      <c r="AP38" s="355"/>
      <c r="AQ38" s="355"/>
    </row>
    <row r="39" spans="1:43" s="347" customFormat="1" ht="30" customHeight="1" x14ac:dyDescent="0.25">
      <c r="A39" s="444">
        <v>183337</v>
      </c>
      <c r="B39" s="453">
        <v>406318333791</v>
      </c>
      <c r="C39" s="349" t="s">
        <v>4296</v>
      </c>
      <c r="D39" s="444" t="s">
        <v>4162</v>
      </c>
      <c r="E39" s="359" t="s">
        <v>3632</v>
      </c>
      <c r="F39" s="359" t="s">
        <v>3632</v>
      </c>
      <c r="G39" s="363" t="s">
        <v>4461</v>
      </c>
      <c r="H39" s="349" t="s">
        <v>3681</v>
      </c>
      <c r="I39" s="349" t="s">
        <v>250</v>
      </c>
      <c r="J39" s="349" t="s">
        <v>4381</v>
      </c>
      <c r="K39" s="349" t="s">
        <v>1255</v>
      </c>
      <c r="L39" s="349" t="s">
        <v>1255</v>
      </c>
      <c r="M39" s="349" t="s">
        <v>258</v>
      </c>
      <c r="N39" s="349" t="s">
        <v>284</v>
      </c>
      <c r="O39" s="349" t="s">
        <v>3682</v>
      </c>
      <c r="P39" s="349" t="s">
        <v>4493</v>
      </c>
      <c r="Q39" s="349" t="s">
        <v>268</v>
      </c>
      <c r="R39" s="349" t="s">
        <v>268</v>
      </c>
      <c r="S39" s="349">
        <v>0</v>
      </c>
      <c r="T39" s="349" t="s">
        <v>268</v>
      </c>
      <c r="U39" s="349">
        <v>0</v>
      </c>
      <c r="V39" s="349" t="s">
        <v>413</v>
      </c>
      <c r="W39" s="386"/>
      <c r="X39" s="349" t="s">
        <v>268</v>
      </c>
      <c r="Y39" s="349">
        <v>100</v>
      </c>
      <c r="Z39" s="361">
        <v>10</v>
      </c>
      <c r="AA39" s="349">
        <f t="shared" si="9"/>
        <v>100</v>
      </c>
      <c r="AB39" s="349" t="s">
        <v>4295</v>
      </c>
      <c r="AC39" s="349" t="s">
        <v>1253</v>
      </c>
      <c r="AD39" s="349">
        <v>5</v>
      </c>
      <c r="AE39" s="440">
        <v>11</v>
      </c>
      <c r="AF39" s="350">
        <v>0.76</v>
      </c>
      <c r="AG39" s="357">
        <f t="shared" si="7"/>
        <v>76</v>
      </c>
      <c r="AH39" s="351">
        <f>IF(AD39&lt;4,FLETES!$H$8,IF(AD39=4,FLETES!$H$9,IF(AD39=5,FLETES!$H$10,IF(AD39=6,FLETES!$H$11,IF(AD39=7,FLETES!$H$12,IF(AD39=8,FLETES!$H$13,IF(AD39=10,FLETES!$H$14,IF(AD39=12,FLETES!$H$15,IF(AD39&gt;12,FLETES!$H$16,"FALSO")))))))))</f>
        <v>26.946735</v>
      </c>
      <c r="AI39" s="357">
        <f t="shared" si="1"/>
        <v>102.946735</v>
      </c>
      <c r="AJ39" s="352">
        <v>0.2</v>
      </c>
      <c r="AK39" s="358">
        <f t="shared" si="2"/>
        <v>128.68341874999999</v>
      </c>
      <c r="AL39" s="418">
        <f t="shared" si="10"/>
        <v>128.68341874999999</v>
      </c>
      <c r="AM39" s="352">
        <v>0.15</v>
      </c>
      <c r="AN39" s="357">
        <f t="shared" si="4"/>
        <v>151.39225735294116</v>
      </c>
      <c r="AO39" s="421">
        <f t="shared" si="5"/>
        <v>151.39225735294116</v>
      </c>
      <c r="AP39" s="355"/>
      <c r="AQ39" s="355"/>
    </row>
    <row r="40" spans="1:43" s="347" customFormat="1" ht="30" customHeight="1" x14ac:dyDescent="0.25">
      <c r="A40" s="444">
        <v>183372</v>
      </c>
      <c r="B40" s="453">
        <v>406318337294</v>
      </c>
      <c r="C40" s="349" t="s">
        <v>4296</v>
      </c>
      <c r="D40" s="444" t="s">
        <v>4163</v>
      </c>
      <c r="E40" s="359" t="s">
        <v>3633</v>
      </c>
      <c r="F40" s="359" t="s">
        <v>3633</v>
      </c>
      <c r="G40" s="363" t="s">
        <v>4461</v>
      </c>
      <c r="H40" s="349" t="s">
        <v>3681</v>
      </c>
      <c r="I40" s="349" t="s">
        <v>250</v>
      </c>
      <c r="J40" s="349" t="s">
        <v>4381</v>
      </c>
      <c r="K40" s="362" t="s">
        <v>4354</v>
      </c>
      <c r="L40" s="362" t="s">
        <v>4354</v>
      </c>
      <c r="M40" s="349" t="s">
        <v>258</v>
      </c>
      <c r="N40" s="349" t="s">
        <v>284</v>
      </c>
      <c r="O40" s="349" t="s">
        <v>3682</v>
      </c>
      <c r="P40" s="349" t="s">
        <v>4493</v>
      </c>
      <c r="Q40" s="349" t="s">
        <v>268</v>
      </c>
      <c r="R40" s="349" t="s">
        <v>268</v>
      </c>
      <c r="S40" s="349">
        <v>0</v>
      </c>
      <c r="T40" s="349" t="s">
        <v>268</v>
      </c>
      <c r="U40" s="349">
        <v>0</v>
      </c>
      <c r="V40" s="349" t="s">
        <v>413</v>
      </c>
      <c r="W40" s="386"/>
      <c r="X40" s="349" t="s">
        <v>268</v>
      </c>
      <c r="Y40" s="349">
        <v>100</v>
      </c>
      <c r="Z40" s="361">
        <v>10</v>
      </c>
      <c r="AA40" s="349">
        <f t="shared" si="9"/>
        <v>100</v>
      </c>
      <c r="AB40" s="349" t="s">
        <v>4295</v>
      </c>
      <c r="AC40" s="349" t="s">
        <v>1253</v>
      </c>
      <c r="AD40" s="349">
        <v>5</v>
      </c>
      <c r="AE40" s="440">
        <v>11</v>
      </c>
      <c r="AF40" s="350">
        <v>0.76</v>
      </c>
      <c r="AG40" s="357">
        <f t="shared" si="7"/>
        <v>76</v>
      </c>
      <c r="AH40" s="351">
        <f>IF(AD40&lt;4,FLETES!$H$8,IF(AD40=4,FLETES!$H$9,IF(AD40=5,FLETES!$H$10,IF(AD40=6,FLETES!$H$11,IF(AD40=7,FLETES!$H$12,IF(AD40=8,FLETES!$H$13,IF(AD40=10,FLETES!$H$14,IF(AD40=12,FLETES!$H$15,IF(AD40&gt;12,FLETES!$H$16,"FALSO")))))))))</f>
        <v>26.946735</v>
      </c>
      <c r="AI40" s="357">
        <f t="shared" si="1"/>
        <v>102.946735</v>
      </c>
      <c r="AJ40" s="352">
        <v>0.2</v>
      </c>
      <c r="AK40" s="358">
        <f t="shared" si="2"/>
        <v>128.68341874999999</v>
      </c>
      <c r="AL40" s="418">
        <f t="shared" si="10"/>
        <v>128.68341874999999</v>
      </c>
      <c r="AM40" s="352">
        <v>0.15</v>
      </c>
      <c r="AN40" s="357">
        <f t="shared" si="4"/>
        <v>151.39225735294116</v>
      </c>
      <c r="AO40" s="421">
        <f t="shared" si="5"/>
        <v>151.39225735294116</v>
      </c>
      <c r="AP40" s="355"/>
      <c r="AQ40" s="355"/>
    </row>
    <row r="41" spans="1:43" s="347" customFormat="1" ht="30" customHeight="1" x14ac:dyDescent="0.25">
      <c r="A41" s="444">
        <v>183779</v>
      </c>
      <c r="B41" s="453">
        <v>406318377993</v>
      </c>
      <c r="C41" s="349" t="s">
        <v>4296</v>
      </c>
      <c r="D41" s="444" t="s">
        <v>4169</v>
      </c>
      <c r="E41" s="359" t="s">
        <v>3639</v>
      </c>
      <c r="F41" s="359" t="s">
        <v>3639</v>
      </c>
      <c r="G41" s="363" t="s">
        <v>4461</v>
      </c>
      <c r="H41" s="349" t="s">
        <v>3681</v>
      </c>
      <c r="I41" s="349" t="s">
        <v>250</v>
      </c>
      <c r="J41" s="349" t="s">
        <v>4381</v>
      </c>
      <c r="K41" s="362" t="s">
        <v>4355</v>
      </c>
      <c r="L41" s="362" t="s">
        <v>4355</v>
      </c>
      <c r="M41" s="349" t="s">
        <v>258</v>
      </c>
      <c r="N41" s="349" t="s">
        <v>284</v>
      </c>
      <c r="O41" s="349" t="s">
        <v>3682</v>
      </c>
      <c r="P41" s="349" t="s">
        <v>4493</v>
      </c>
      <c r="Q41" s="349" t="s">
        <v>268</v>
      </c>
      <c r="R41" s="349" t="s">
        <v>268</v>
      </c>
      <c r="S41" s="349">
        <v>0</v>
      </c>
      <c r="T41" s="349" t="s">
        <v>268</v>
      </c>
      <c r="U41" s="349">
        <v>0</v>
      </c>
      <c r="V41" s="349" t="s">
        <v>413</v>
      </c>
      <c r="W41" s="386"/>
      <c r="X41" s="349" t="s">
        <v>268</v>
      </c>
      <c r="Y41" s="349">
        <v>100</v>
      </c>
      <c r="Z41" s="361">
        <v>10</v>
      </c>
      <c r="AA41" s="349">
        <f t="shared" si="9"/>
        <v>100</v>
      </c>
      <c r="AB41" s="349" t="s">
        <v>4295</v>
      </c>
      <c r="AC41" s="349" t="s">
        <v>1253</v>
      </c>
      <c r="AD41" s="349">
        <v>5</v>
      </c>
      <c r="AE41" s="440">
        <v>11</v>
      </c>
      <c r="AF41" s="350">
        <v>0.76</v>
      </c>
      <c r="AG41" s="357">
        <f t="shared" si="7"/>
        <v>76</v>
      </c>
      <c r="AH41" s="351">
        <f>IF(AD41&lt;4,FLETES!$H$8,IF(AD41=4,FLETES!$H$9,IF(AD41=5,FLETES!$H$10,IF(AD41=6,FLETES!$H$11,IF(AD41=7,FLETES!$H$12,IF(AD41=8,FLETES!$H$13,IF(AD41=10,FLETES!$H$14,IF(AD41=12,FLETES!$H$15,IF(AD41&gt;12,FLETES!$H$16,"FALSO")))))))))</f>
        <v>26.946735</v>
      </c>
      <c r="AI41" s="357">
        <f t="shared" si="1"/>
        <v>102.946735</v>
      </c>
      <c r="AJ41" s="352">
        <v>0.2</v>
      </c>
      <c r="AK41" s="358">
        <f t="shared" si="2"/>
        <v>128.68341874999999</v>
      </c>
      <c r="AL41" s="418">
        <f t="shared" si="10"/>
        <v>128.68341874999999</v>
      </c>
      <c r="AM41" s="352">
        <v>0.15</v>
      </c>
      <c r="AN41" s="357">
        <f t="shared" si="4"/>
        <v>151.39225735294116</v>
      </c>
      <c r="AO41" s="421">
        <f t="shared" si="5"/>
        <v>151.39225735294116</v>
      </c>
      <c r="AP41" s="355"/>
      <c r="AQ41" s="355"/>
    </row>
    <row r="42" spans="1:43" s="347" customFormat="1" ht="30" customHeight="1" x14ac:dyDescent="0.25">
      <c r="A42" s="444">
        <v>183152</v>
      </c>
      <c r="B42" s="453">
        <v>406318315292</v>
      </c>
      <c r="C42" s="349" t="s">
        <v>4296</v>
      </c>
      <c r="D42" s="444" t="s">
        <v>4164</v>
      </c>
      <c r="E42" s="359" t="s">
        <v>3634</v>
      </c>
      <c r="F42" s="359" t="s">
        <v>3634</v>
      </c>
      <c r="G42" s="363" t="s">
        <v>4461</v>
      </c>
      <c r="H42" s="349" t="s">
        <v>3681</v>
      </c>
      <c r="I42" s="349" t="s">
        <v>250</v>
      </c>
      <c r="J42" s="349" t="s">
        <v>4381</v>
      </c>
      <c r="K42" s="362" t="s">
        <v>4356</v>
      </c>
      <c r="L42" s="362" t="s">
        <v>4356</v>
      </c>
      <c r="M42" s="349" t="s">
        <v>258</v>
      </c>
      <c r="N42" s="349" t="s">
        <v>284</v>
      </c>
      <c r="O42" s="349" t="s">
        <v>3682</v>
      </c>
      <c r="P42" s="349" t="s">
        <v>4493</v>
      </c>
      <c r="Q42" s="349" t="s">
        <v>268</v>
      </c>
      <c r="R42" s="349" t="s">
        <v>268</v>
      </c>
      <c r="S42" s="349">
        <v>0</v>
      </c>
      <c r="T42" s="349" t="s">
        <v>268</v>
      </c>
      <c r="U42" s="349">
        <v>0</v>
      </c>
      <c r="V42" s="349" t="s">
        <v>413</v>
      </c>
      <c r="W42" s="386"/>
      <c r="X42" s="349" t="s">
        <v>268</v>
      </c>
      <c r="Y42" s="349">
        <v>100</v>
      </c>
      <c r="Z42" s="361">
        <v>10</v>
      </c>
      <c r="AA42" s="349">
        <f t="shared" si="9"/>
        <v>100</v>
      </c>
      <c r="AB42" s="349" t="s">
        <v>4295</v>
      </c>
      <c r="AC42" s="349" t="s">
        <v>1253</v>
      </c>
      <c r="AD42" s="349">
        <v>5</v>
      </c>
      <c r="AE42" s="440">
        <v>11</v>
      </c>
      <c r="AF42" s="350">
        <v>0.76</v>
      </c>
      <c r="AG42" s="357">
        <f t="shared" si="7"/>
        <v>76</v>
      </c>
      <c r="AH42" s="351">
        <f>IF(AD42&lt;4,FLETES!$H$8,IF(AD42=4,FLETES!$H$9,IF(AD42=5,FLETES!$H$10,IF(AD42=6,FLETES!$H$11,IF(AD42=7,FLETES!$H$12,IF(AD42=8,FLETES!$H$13,IF(AD42=10,FLETES!$H$14,IF(AD42=12,FLETES!$H$15,IF(AD42&gt;12,FLETES!$H$16,"FALSO")))))))))</f>
        <v>26.946735</v>
      </c>
      <c r="AI42" s="357">
        <f t="shared" si="1"/>
        <v>102.946735</v>
      </c>
      <c r="AJ42" s="352">
        <v>0.2</v>
      </c>
      <c r="AK42" s="358">
        <f t="shared" si="2"/>
        <v>128.68341874999999</v>
      </c>
      <c r="AL42" s="418">
        <f t="shared" si="10"/>
        <v>128.68341874999999</v>
      </c>
      <c r="AM42" s="352">
        <v>0.15</v>
      </c>
      <c r="AN42" s="357">
        <f t="shared" si="4"/>
        <v>151.39225735294116</v>
      </c>
      <c r="AO42" s="421">
        <f t="shared" si="5"/>
        <v>151.39225735294116</v>
      </c>
      <c r="AP42" s="355"/>
      <c r="AQ42" s="355"/>
    </row>
    <row r="43" spans="1:43" s="347" customFormat="1" ht="30" customHeight="1" x14ac:dyDescent="0.25">
      <c r="A43" s="444">
        <v>183043</v>
      </c>
      <c r="B43" s="453">
        <v>406318304395</v>
      </c>
      <c r="C43" s="349" t="s">
        <v>4296</v>
      </c>
      <c r="D43" s="444" t="s">
        <v>4167</v>
      </c>
      <c r="E43" s="359" t="s">
        <v>3637</v>
      </c>
      <c r="F43" s="359" t="s">
        <v>3637</v>
      </c>
      <c r="G43" s="363" t="s">
        <v>4461</v>
      </c>
      <c r="H43" s="349" t="s">
        <v>3681</v>
      </c>
      <c r="I43" s="349" t="s">
        <v>250</v>
      </c>
      <c r="J43" s="349" t="s">
        <v>4381</v>
      </c>
      <c r="K43" s="362" t="s">
        <v>4357</v>
      </c>
      <c r="L43" s="362" t="s">
        <v>4357</v>
      </c>
      <c r="M43" s="349" t="s">
        <v>258</v>
      </c>
      <c r="N43" s="349" t="s">
        <v>284</v>
      </c>
      <c r="O43" s="349" t="s">
        <v>3682</v>
      </c>
      <c r="P43" s="349" t="s">
        <v>4493</v>
      </c>
      <c r="Q43" s="349" t="s">
        <v>268</v>
      </c>
      <c r="R43" s="349" t="s">
        <v>268</v>
      </c>
      <c r="S43" s="349">
        <v>0</v>
      </c>
      <c r="T43" s="349" t="s">
        <v>268</v>
      </c>
      <c r="U43" s="349">
        <v>0</v>
      </c>
      <c r="V43" s="349" t="s">
        <v>413</v>
      </c>
      <c r="W43" s="386"/>
      <c r="X43" s="349" t="s">
        <v>268</v>
      </c>
      <c r="Y43" s="349">
        <v>100</v>
      </c>
      <c r="Z43" s="361">
        <v>10</v>
      </c>
      <c r="AA43" s="349">
        <f t="shared" si="9"/>
        <v>100</v>
      </c>
      <c r="AB43" s="349" t="s">
        <v>4295</v>
      </c>
      <c r="AC43" s="349" t="s">
        <v>1253</v>
      </c>
      <c r="AD43" s="349">
        <v>5</v>
      </c>
      <c r="AE43" s="440">
        <v>11</v>
      </c>
      <c r="AF43" s="350">
        <v>0.76</v>
      </c>
      <c r="AG43" s="357">
        <f t="shared" si="7"/>
        <v>76</v>
      </c>
      <c r="AH43" s="351">
        <f>IF(AD43&lt;4,FLETES!$H$8,IF(AD43=4,FLETES!$H$9,IF(AD43=5,FLETES!$H$10,IF(AD43=6,FLETES!$H$11,IF(AD43=7,FLETES!$H$12,IF(AD43=8,FLETES!$H$13,IF(AD43=10,FLETES!$H$14,IF(AD43=12,FLETES!$H$15,IF(AD43&gt;12,FLETES!$H$16,"FALSO")))))))))</f>
        <v>26.946735</v>
      </c>
      <c r="AI43" s="357">
        <f t="shared" si="1"/>
        <v>102.946735</v>
      </c>
      <c r="AJ43" s="352">
        <v>0.2</v>
      </c>
      <c r="AK43" s="358">
        <f t="shared" si="2"/>
        <v>128.68341874999999</v>
      </c>
      <c r="AL43" s="418">
        <f t="shared" si="10"/>
        <v>128.68341874999999</v>
      </c>
      <c r="AM43" s="352">
        <v>0.15</v>
      </c>
      <c r="AN43" s="357">
        <f t="shared" si="4"/>
        <v>151.39225735294116</v>
      </c>
      <c r="AO43" s="421">
        <f t="shared" si="5"/>
        <v>151.39225735294116</v>
      </c>
      <c r="AP43" s="355"/>
      <c r="AQ43" s="355"/>
    </row>
    <row r="44" spans="1:43" s="347" customFormat="1" ht="30" customHeight="1" x14ac:dyDescent="0.25">
      <c r="A44" s="444">
        <v>183086</v>
      </c>
      <c r="B44" s="453">
        <v>406318308690</v>
      </c>
      <c r="C44" s="349" t="s">
        <v>4296</v>
      </c>
      <c r="D44" s="444" t="s">
        <v>4170</v>
      </c>
      <c r="E44" s="359" t="s">
        <v>3640</v>
      </c>
      <c r="F44" s="359" t="s">
        <v>3640</v>
      </c>
      <c r="G44" s="363" t="s">
        <v>4461</v>
      </c>
      <c r="H44" s="349" t="s">
        <v>3681</v>
      </c>
      <c r="I44" s="349" t="s">
        <v>250</v>
      </c>
      <c r="J44" s="349" t="s">
        <v>4381</v>
      </c>
      <c r="K44" s="349" t="s">
        <v>594</v>
      </c>
      <c r="L44" s="349" t="s">
        <v>594</v>
      </c>
      <c r="M44" s="349" t="s">
        <v>258</v>
      </c>
      <c r="N44" s="349" t="s">
        <v>284</v>
      </c>
      <c r="O44" s="349" t="s">
        <v>3682</v>
      </c>
      <c r="P44" s="349" t="s">
        <v>4493</v>
      </c>
      <c r="Q44" s="349" t="s">
        <v>268</v>
      </c>
      <c r="R44" s="349" t="s">
        <v>268</v>
      </c>
      <c r="S44" s="349">
        <v>0</v>
      </c>
      <c r="T44" s="349" t="s">
        <v>268</v>
      </c>
      <c r="U44" s="349">
        <v>0</v>
      </c>
      <c r="V44" s="349" t="s">
        <v>413</v>
      </c>
      <c r="W44" s="386"/>
      <c r="X44" s="349" t="s">
        <v>268</v>
      </c>
      <c r="Y44" s="349">
        <v>100</v>
      </c>
      <c r="Z44" s="361">
        <v>10</v>
      </c>
      <c r="AA44" s="349">
        <f t="shared" si="9"/>
        <v>100</v>
      </c>
      <c r="AB44" s="349" t="s">
        <v>4295</v>
      </c>
      <c r="AC44" s="349" t="s">
        <v>1253</v>
      </c>
      <c r="AD44" s="349">
        <v>5</v>
      </c>
      <c r="AE44" s="440">
        <v>11</v>
      </c>
      <c r="AF44" s="350">
        <v>0.76</v>
      </c>
      <c r="AG44" s="357">
        <f t="shared" si="7"/>
        <v>76</v>
      </c>
      <c r="AH44" s="351">
        <f>IF(AD44&lt;4,FLETES!$H$8,IF(AD44=4,FLETES!$H$9,IF(AD44=5,FLETES!$H$10,IF(AD44=6,FLETES!$H$11,IF(AD44=7,FLETES!$H$12,IF(AD44=8,FLETES!$H$13,IF(AD44=10,FLETES!$H$14,IF(AD44=12,FLETES!$H$15,IF(AD44&gt;12,FLETES!$H$16,"FALSO")))))))))</f>
        <v>26.946735</v>
      </c>
      <c r="AI44" s="357">
        <f t="shared" si="1"/>
        <v>102.946735</v>
      </c>
      <c r="AJ44" s="352">
        <v>0.2</v>
      </c>
      <c r="AK44" s="358">
        <f t="shared" si="2"/>
        <v>128.68341874999999</v>
      </c>
      <c r="AL44" s="418">
        <f t="shared" si="10"/>
        <v>128.68341874999999</v>
      </c>
      <c r="AM44" s="352">
        <v>0.15</v>
      </c>
      <c r="AN44" s="357">
        <f t="shared" si="4"/>
        <v>151.39225735294116</v>
      </c>
      <c r="AO44" s="421">
        <f t="shared" si="5"/>
        <v>151.39225735294116</v>
      </c>
      <c r="AP44" s="355"/>
      <c r="AQ44" s="355"/>
    </row>
    <row r="45" spans="1:43" s="347" customFormat="1" ht="30" customHeight="1" x14ac:dyDescent="0.25">
      <c r="A45" s="444">
        <v>183050</v>
      </c>
      <c r="B45" s="453">
        <v>406318305095</v>
      </c>
      <c r="C45" s="349" t="s">
        <v>4296</v>
      </c>
      <c r="D45" s="444" t="s">
        <v>4166</v>
      </c>
      <c r="E45" s="359" t="s">
        <v>3636</v>
      </c>
      <c r="F45" s="359" t="s">
        <v>3636</v>
      </c>
      <c r="G45" s="363" t="s">
        <v>4461</v>
      </c>
      <c r="H45" s="349" t="s">
        <v>3681</v>
      </c>
      <c r="I45" s="349" t="s">
        <v>250</v>
      </c>
      <c r="J45" s="349" t="s">
        <v>4381</v>
      </c>
      <c r="K45" s="362" t="s">
        <v>4358</v>
      </c>
      <c r="L45" s="362" t="s">
        <v>4358</v>
      </c>
      <c r="M45" s="349" t="s">
        <v>258</v>
      </c>
      <c r="N45" s="349" t="s">
        <v>284</v>
      </c>
      <c r="O45" s="349" t="s">
        <v>3682</v>
      </c>
      <c r="P45" s="349" t="s">
        <v>4493</v>
      </c>
      <c r="Q45" s="349" t="s">
        <v>268</v>
      </c>
      <c r="R45" s="349" t="s">
        <v>268</v>
      </c>
      <c r="S45" s="349">
        <v>0</v>
      </c>
      <c r="T45" s="349" t="s">
        <v>268</v>
      </c>
      <c r="U45" s="349">
        <v>0</v>
      </c>
      <c r="V45" s="349" t="s">
        <v>413</v>
      </c>
      <c r="W45" s="386"/>
      <c r="X45" s="349" t="s">
        <v>268</v>
      </c>
      <c r="Y45" s="349">
        <v>100</v>
      </c>
      <c r="Z45" s="361">
        <v>10</v>
      </c>
      <c r="AA45" s="349">
        <f t="shared" si="9"/>
        <v>100</v>
      </c>
      <c r="AB45" s="349" t="s">
        <v>4295</v>
      </c>
      <c r="AC45" s="349" t="s">
        <v>1253</v>
      </c>
      <c r="AD45" s="349">
        <v>5</v>
      </c>
      <c r="AE45" s="440">
        <v>11</v>
      </c>
      <c r="AF45" s="350">
        <v>0.76</v>
      </c>
      <c r="AG45" s="357">
        <f t="shared" ref="AG45:AG76" si="11">Y45*AF45</f>
        <v>76</v>
      </c>
      <c r="AH45" s="351">
        <f>IF(AD45&lt;4,FLETES!$H$8,IF(AD45=4,FLETES!$H$9,IF(AD45=5,FLETES!$H$10,IF(AD45=6,FLETES!$H$11,IF(AD45=7,FLETES!$H$12,IF(AD45=8,FLETES!$H$13,IF(AD45=10,FLETES!$H$14,IF(AD45=12,FLETES!$H$15,IF(AD45&gt;12,FLETES!$H$16,"FALSO")))))))))</f>
        <v>26.946735</v>
      </c>
      <c r="AI45" s="357">
        <f t="shared" si="1"/>
        <v>102.946735</v>
      </c>
      <c r="AJ45" s="352">
        <v>0.2</v>
      </c>
      <c r="AK45" s="358">
        <f t="shared" si="2"/>
        <v>128.68341874999999</v>
      </c>
      <c r="AL45" s="418">
        <f t="shared" si="10"/>
        <v>128.68341874999999</v>
      </c>
      <c r="AM45" s="352">
        <v>0.15</v>
      </c>
      <c r="AN45" s="357">
        <f t="shared" si="4"/>
        <v>151.39225735294116</v>
      </c>
      <c r="AO45" s="421">
        <f t="shared" si="5"/>
        <v>151.39225735294116</v>
      </c>
      <c r="AP45" s="355"/>
      <c r="AQ45" s="355"/>
    </row>
    <row r="46" spans="1:43" s="347" customFormat="1" ht="30" customHeight="1" x14ac:dyDescent="0.25">
      <c r="A46" s="444">
        <v>183198</v>
      </c>
      <c r="B46" s="453">
        <v>406318319894</v>
      </c>
      <c r="C46" s="349" t="s">
        <v>4296</v>
      </c>
      <c r="D46" s="444" t="s">
        <v>4168</v>
      </c>
      <c r="E46" s="359" t="s">
        <v>3638</v>
      </c>
      <c r="F46" s="359" t="s">
        <v>3638</v>
      </c>
      <c r="G46" s="363" t="s">
        <v>4461</v>
      </c>
      <c r="H46" s="349" t="s">
        <v>3681</v>
      </c>
      <c r="I46" s="349" t="s">
        <v>250</v>
      </c>
      <c r="J46" s="349" t="s">
        <v>4381</v>
      </c>
      <c r="K46" s="362" t="s">
        <v>4359</v>
      </c>
      <c r="L46" s="362" t="s">
        <v>4359</v>
      </c>
      <c r="M46" s="349" t="s">
        <v>258</v>
      </c>
      <c r="N46" s="349" t="s">
        <v>284</v>
      </c>
      <c r="O46" s="349" t="s">
        <v>3682</v>
      </c>
      <c r="P46" s="349" t="s">
        <v>4493</v>
      </c>
      <c r="Q46" s="349" t="s">
        <v>268</v>
      </c>
      <c r="R46" s="349" t="s">
        <v>268</v>
      </c>
      <c r="S46" s="349">
        <v>0</v>
      </c>
      <c r="T46" s="349" t="s">
        <v>268</v>
      </c>
      <c r="U46" s="349">
        <v>0</v>
      </c>
      <c r="V46" s="349" t="s">
        <v>413</v>
      </c>
      <c r="W46" s="386"/>
      <c r="X46" s="349" t="s">
        <v>268</v>
      </c>
      <c r="Y46" s="349">
        <v>100</v>
      </c>
      <c r="Z46" s="361">
        <v>10</v>
      </c>
      <c r="AA46" s="349">
        <f t="shared" si="9"/>
        <v>100</v>
      </c>
      <c r="AB46" s="349" t="s">
        <v>4295</v>
      </c>
      <c r="AC46" s="349" t="s">
        <v>1253</v>
      </c>
      <c r="AD46" s="349">
        <v>5</v>
      </c>
      <c r="AE46" s="440">
        <v>11</v>
      </c>
      <c r="AF46" s="350">
        <v>0.76</v>
      </c>
      <c r="AG46" s="357">
        <f t="shared" si="11"/>
        <v>76</v>
      </c>
      <c r="AH46" s="351">
        <f>IF(AD46&lt;4,FLETES!$H$8,IF(AD46=4,FLETES!$H$9,IF(AD46=5,FLETES!$H$10,IF(AD46=6,FLETES!$H$11,IF(AD46=7,FLETES!$H$12,IF(AD46=8,FLETES!$H$13,IF(AD46=10,FLETES!$H$14,IF(AD46=12,FLETES!$H$15,IF(AD46&gt;12,FLETES!$H$16,"FALSO")))))))))</f>
        <v>26.946735</v>
      </c>
      <c r="AI46" s="357">
        <f t="shared" si="1"/>
        <v>102.946735</v>
      </c>
      <c r="AJ46" s="352">
        <v>0.2</v>
      </c>
      <c r="AK46" s="358">
        <f t="shared" si="2"/>
        <v>128.68341874999999</v>
      </c>
      <c r="AL46" s="418">
        <f t="shared" si="10"/>
        <v>128.68341874999999</v>
      </c>
      <c r="AM46" s="352">
        <v>0.15</v>
      </c>
      <c r="AN46" s="357">
        <f t="shared" si="4"/>
        <v>151.39225735294116</v>
      </c>
      <c r="AO46" s="421">
        <f t="shared" si="5"/>
        <v>151.39225735294116</v>
      </c>
      <c r="AP46" s="355"/>
      <c r="AQ46" s="355"/>
    </row>
    <row r="47" spans="1:43" s="347" customFormat="1" ht="30" customHeight="1" x14ac:dyDescent="0.25">
      <c r="A47" s="444">
        <v>183732</v>
      </c>
      <c r="B47" s="453">
        <v>406318373292</v>
      </c>
      <c r="C47" s="349" t="s">
        <v>4296</v>
      </c>
      <c r="D47" s="444" t="s">
        <v>4165</v>
      </c>
      <c r="E47" s="359" t="s">
        <v>3635</v>
      </c>
      <c r="F47" s="359" t="s">
        <v>3635</v>
      </c>
      <c r="G47" s="363" t="s">
        <v>4461</v>
      </c>
      <c r="H47" s="349" t="s">
        <v>3681</v>
      </c>
      <c r="I47" s="349" t="s">
        <v>250</v>
      </c>
      <c r="J47" s="349" t="s">
        <v>4381</v>
      </c>
      <c r="K47" s="362" t="s">
        <v>4360</v>
      </c>
      <c r="L47" s="362" t="s">
        <v>4360</v>
      </c>
      <c r="M47" s="349" t="s">
        <v>258</v>
      </c>
      <c r="N47" s="349" t="s">
        <v>284</v>
      </c>
      <c r="O47" s="349" t="s">
        <v>3682</v>
      </c>
      <c r="P47" s="349" t="s">
        <v>4493</v>
      </c>
      <c r="Q47" s="349" t="s">
        <v>268</v>
      </c>
      <c r="R47" s="349" t="s">
        <v>268</v>
      </c>
      <c r="S47" s="349">
        <v>0</v>
      </c>
      <c r="T47" s="349" t="s">
        <v>268</v>
      </c>
      <c r="U47" s="349">
        <v>0</v>
      </c>
      <c r="V47" s="349" t="s">
        <v>413</v>
      </c>
      <c r="W47" s="386"/>
      <c r="X47" s="349" t="s">
        <v>268</v>
      </c>
      <c r="Y47" s="349">
        <v>100</v>
      </c>
      <c r="Z47" s="361">
        <v>10</v>
      </c>
      <c r="AA47" s="349">
        <f t="shared" si="9"/>
        <v>100</v>
      </c>
      <c r="AB47" s="349" t="s">
        <v>4295</v>
      </c>
      <c r="AC47" s="349" t="s">
        <v>1253</v>
      </c>
      <c r="AD47" s="349">
        <v>5</v>
      </c>
      <c r="AE47" s="440">
        <v>11</v>
      </c>
      <c r="AF47" s="350">
        <v>0.76</v>
      </c>
      <c r="AG47" s="357">
        <f t="shared" si="11"/>
        <v>76</v>
      </c>
      <c r="AH47" s="351">
        <f>IF(AD47&lt;4,FLETES!$H$8,IF(AD47=4,FLETES!$H$9,IF(AD47=5,FLETES!$H$10,IF(AD47=6,FLETES!$H$11,IF(AD47=7,FLETES!$H$12,IF(AD47=8,FLETES!$H$13,IF(AD47=10,FLETES!$H$14,IF(AD47=12,FLETES!$H$15,IF(AD47&gt;12,FLETES!$H$16,"FALSO")))))))))</f>
        <v>26.946735</v>
      </c>
      <c r="AI47" s="357">
        <f t="shared" si="1"/>
        <v>102.946735</v>
      </c>
      <c r="AJ47" s="352">
        <v>0.2</v>
      </c>
      <c r="AK47" s="358">
        <f t="shared" si="2"/>
        <v>128.68341874999999</v>
      </c>
      <c r="AL47" s="418">
        <f t="shared" si="10"/>
        <v>128.68341874999999</v>
      </c>
      <c r="AM47" s="352">
        <v>0.15</v>
      </c>
      <c r="AN47" s="357">
        <f t="shared" si="4"/>
        <v>151.39225735294116</v>
      </c>
      <c r="AO47" s="421">
        <f t="shared" si="5"/>
        <v>151.39225735294116</v>
      </c>
      <c r="AP47" s="355"/>
      <c r="AQ47" s="355"/>
    </row>
    <row r="48" spans="1:43" s="347" customFormat="1" ht="30" customHeight="1" x14ac:dyDescent="0.25">
      <c r="A48" s="391">
        <v>339884</v>
      </c>
      <c r="B48" s="391">
        <v>40633398849</v>
      </c>
      <c r="C48" s="349" t="s">
        <v>4296</v>
      </c>
      <c r="D48" s="349" t="s">
        <v>1050</v>
      </c>
      <c r="E48" s="356" t="s">
        <v>1965</v>
      </c>
      <c r="F48" s="355" t="s">
        <v>1966</v>
      </c>
      <c r="G48" s="363" t="s">
        <v>4461</v>
      </c>
      <c r="H48" s="349" t="s">
        <v>3681</v>
      </c>
      <c r="I48" s="349" t="s">
        <v>250</v>
      </c>
      <c r="J48" s="349" t="s">
        <v>4379</v>
      </c>
      <c r="K48" s="349" t="s">
        <v>570</v>
      </c>
      <c r="L48" s="349" t="s">
        <v>570</v>
      </c>
      <c r="M48" s="349" t="s">
        <v>258</v>
      </c>
      <c r="N48" s="349" t="s">
        <v>284</v>
      </c>
      <c r="O48" s="349" t="s">
        <v>3682</v>
      </c>
      <c r="P48" s="349" t="s">
        <v>4493</v>
      </c>
      <c r="Q48" s="349" t="s">
        <v>268</v>
      </c>
      <c r="R48" s="349" t="s">
        <v>268</v>
      </c>
      <c r="S48" s="349">
        <v>0</v>
      </c>
      <c r="T48" s="349" t="s">
        <v>268</v>
      </c>
      <c r="U48" s="349">
        <v>0</v>
      </c>
      <c r="V48" s="349" t="s">
        <v>413</v>
      </c>
      <c r="W48" s="360" t="s">
        <v>2656</v>
      </c>
      <c r="X48" s="349" t="s">
        <v>268</v>
      </c>
      <c r="Y48" s="349">
        <v>100</v>
      </c>
      <c r="Z48" s="361">
        <v>10</v>
      </c>
      <c r="AA48" s="349">
        <f t="shared" si="9"/>
        <v>100</v>
      </c>
      <c r="AB48" s="349" t="s">
        <v>4295</v>
      </c>
      <c r="AC48" s="349" t="s">
        <v>1253</v>
      </c>
      <c r="AD48" s="349">
        <v>6</v>
      </c>
      <c r="AE48" s="440">
        <f t="shared" ref="AE48:AE59" si="12">AD48*2.2</f>
        <v>13.200000000000001</v>
      </c>
      <c r="AF48" s="350">
        <v>0.6</v>
      </c>
      <c r="AG48" s="351">
        <f t="shared" si="11"/>
        <v>60</v>
      </c>
      <c r="AH48" s="351">
        <f>IF(AD48&lt;4,FLETES!$H$8,IF(AD48=4,FLETES!$H$9,IF(AD48=5,FLETES!$H$10,IF(AD48=6,FLETES!$H$11,IF(AD48=7,FLETES!$H$12,IF(AD48=8,FLETES!$H$13,IF(AD48=10,FLETES!$H$14,IF(AD48=12,FLETES!$H$15,IF(AD48&gt;12,FLETES!$H$16,"FALSO")))))))))</f>
        <v>31.615901999999998</v>
      </c>
      <c r="AI48" s="357">
        <f t="shared" si="1"/>
        <v>91.615902000000006</v>
      </c>
      <c r="AJ48" s="352">
        <v>0.2</v>
      </c>
      <c r="AK48" s="358">
        <f t="shared" si="2"/>
        <v>114.51987750000001</v>
      </c>
      <c r="AL48" s="418">
        <f t="shared" si="10"/>
        <v>114.51987750000001</v>
      </c>
      <c r="AM48" s="354">
        <v>0.15</v>
      </c>
      <c r="AN48" s="351">
        <f t="shared" si="4"/>
        <v>134.72926764705883</v>
      </c>
      <c r="AO48" s="421">
        <f t="shared" si="5"/>
        <v>134.72926764705883</v>
      </c>
      <c r="AP48" s="355"/>
      <c r="AQ48" s="355"/>
    </row>
    <row r="49" spans="1:43" s="347" customFormat="1" ht="30" customHeight="1" x14ac:dyDescent="0.25">
      <c r="A49" s="391">
        <v>339877</v>
      </c>
      <c r="B49" s="391">
        <v>40633398779</v>
      </c>
      <c r="C49" s="349" t="s">
        <v>4296</v>
      </c>
      <c r="D49" s="349" t="s">
        <v>1051</v>
      </c>
      <c r="E49" s="356" t="s">
        <v>1978</v>
      </c>
      <c r="F49" s="355" t="s">
        <v>1979</v>
      </c>
      <c r="G49" s="363" t="s">
        <v>4461</v>
      </c>
      <c r="H49" s="349" t="s">
        <v>3681</v>
      </c>
      <c r="I49" s="349" t="s">
        <v>250</v>
      </c>
      <c r="J49" s="349" t="s">
        <v>4379</v>
      </c>
      <c r="K49" s="349" t="s">
        <v>564</v>
      </c>
      <c r="L49" s="349" t="s">
        <v>564</v>
      </c>
      <c r="M49" s="349" t="s">
        <v>258</v>
      </c>
      <c r="N49" s="349" t="s">
        <v>284</v>
      </c>
      <c r="O49" s="349" t="s">
        <v>3682</v>
      </c>
      <c r="P49" s="349" t="s">
        <v>4493</v>
      </c>
      <c r="Q49" s="349" t="s">
        <v>268</v>
      </c>
      <c r="R49" s="349" t="s">
        <v>268</v>
      </c>
      <c r="S49" s="349">
        <v>0</v>
      </c>
      <c r="T49" s="349" t="s">
        <v>268</v>
      </c>
      <c r="U49" s="349">
        <v>0</v>
      </c>
      <c r="V49" s="349" t="s">
        <v>413</v>
      </c>
      <c r="W49" s="360" t="s">
        <v>2656</v>
      </c>
      <c r="X49" s="349" t="s">
        <v>268</v>
      </c>
      <c r="Y49" s="349">
        <v>100</v>
      </c>
      <c r="Z49" s="361">
        <v>10</v>
      </c>
      <c r="AA49" s="349">
        <f t="shared" si="9"/>
        <v>100</v>
      </c>
      <c r="AB49" s="349" t="s">
        <v>4295</v>
      </c>
      <c r="AC49" s="349" t="s">
        <v>1253</v>
      </c>
      <c r="AD49" s="349">
        <v>6</v>
      </c>
      <c r="AE49" s="440">
        <f t="shared" si="12"/>
        <v>13.200000000000001</v>
      </c>
      <c r="AF49" s="350">
        <v>0.6</v>
      </c>
      <c r="AG49" s="351">
        <f t="shared" si="11"/>
        <v>60</v>
      </c>
      <c r="AH49" s="351">
        <f>IF(AD49&lt;4,FLETES!$H$8,IF(AD49=4,FLETES!$H$9,IF(AD49=5,FLETES!$H$10,IF(AD49=6,FLETES!$H$11,IF(AD49=7,FLETES!$H$12,IF(AD49=8,FLETES!$H$13,IF(AD49=10,FLETES!$H$14,IF(AD49=12,FLETES!$H$15,IF(AD49&gt;12,FLETES!$H$16,"FALSO")))))))))</f>
        <v>31.615901999999998</v>
      </c>
      <c r="AI49" s="357">
        <f t="shared" si="1"/>
        <v>91.615902000000006</v>
      </c>
      <c r="AJ49" s="352">
        <v>0.2</v>
      </c>
      <c r="AK49" s="358">
        <f t="shared" si="2"/>
        <v>114.51987750000001</v>
      </c>
      <c r="AL49" s="418">
        <f t="shared" si="10"/>
        <v>114.51987750000001</v>
      </c>
      <c r="AM49" s="354">
        <v>0.15</v>
      </c>
      <c r="AN49" s="351">
        <f t="shared" si="4"/>
        <v>134.72926764705883</v>
      </c>
      <c r="AO49" s="421">
        <f t="shared" si="5"/>
        <v>134.72926764705883</v>
      </c>
      <c r="AP49" s="355"/>
      <c r="AQ49" s="355"/>
    </row>
    <row r="50" spans="1:43" s="347" customFormat="1" ht="30" customHeight="1" x14ac:dyDescent="0.25">
      <c r="A50" s="391">
        <v>339891</v>
      </c>
      <c r="B50" s="391">
        <v>40633398919</v>
      </c>
      <c r="C50" s="349" t="s">
        <v>4296</v>
      </c>
      <c r="D50" s="349" t="s">
        <v>1052</v>
      </c>
      <c r="E50" s="356" t="s">
        <v>1980</v>
      </c>
      <c r="F50" s="355" t="s">
        <v>1981</v>
      </c>
      <c r="G50" s="363" t="s">
        <v>4461</v>
      </c>
      <c r="H50" s="349" t="s">
        <v>3681</v>
      </c>
      <c r="I50" s="349" t="s">
        <v>250</v>
      </c>
      <c r="J50" s="349" t="s">
        <v>4379</v>
      </c>
      <c r="K50" s="349" t="s">
        <v>597</v>
      </c>
      <c r="L50" s="349" t="s">
        <v>597</v>
      </c>
      <c r="M50" s="349" t="s">
        <v>258</v>
      </c>
      <c r="N50" s="349" t="s">
        <v>284</v>
      </c>
      <c r="O50" s="349" t="s">
        <v>3682</v>
      </c>
      <c r="P50" s="349" t="s">
        <v>4493</v>
      </c>
      <c r="Q50" s="349" t="s">
        <v>268</v>
      </c>
      <c r="R50" s="349" t="s">
        <v>268</v>
      </c>
      <c r="S50" s="349">
        <v>0</v>
      </c>
      <c r="T50" s="349" t="s">
        <v>268</v>
      </c>
      <c r="U50" s="349">
        <v>0</v>
      </c>
      <c r="V50" s="349" t="s">
        <v>413</v>
      </c>
      <c r="W50" s="360" t="s">
        <v>2656</v>
      </c>
      <c r="X50" s="349" t="s">
        <v>268</v>
      </c>
      <c r="Y50" s="349">
        <v>100</v>
      </c>
      <c r="Z50" s="361">
        <v>10</v>
      </c>
      <c r="AA50" s="349">
        <f t="shared" si="9"/>
        <v>100</v>
      </c>
      <c r="AB50" s="349" t="s">
        <v>4295</v>
      </c>
      <c r="AC50" s="349" t="s">
        <v>1253</v>
      </c>
      <c r="AD50" s="349">
        <v>6</v>
      </c>
      <c r="AE50" s="440">
        <f t="shared" si="12"/>
        <v>13.200000000000001</v>
      </c>
      <c r="AF50" s="350">
        <v>0.6</v>
      </c>
      <c r="AG50" s="351">
        <f t="shared" si="11"/>
        <v>60</v>
      </c>
      <c r="AH50" s="351">
        <f>IF(AD50&lt;4,FLETES!$H$8,IF(AD50=4,FLETES!$H$9,IF(AD50=5,FLETES!$H$10,IF(AD50=6,FLETES!$H$11,IF(AD50=7,FLETES!$H$12,IF(AD50=8,FLETES!$H$13,IF(AD50=10,FLETES!$H$14,IF(AD50=12,FLETES!$H$15,IF(AD50&gt;12,FLETES!$H$16,"FALSO")))))))))</f>
        <v>31.615901999999998</v>
      </c>
      <c r="AI50" s="357">
        <f t="shared" si="1"/>
        <v>91.615902000000006</v>
      </c>
      <c r="AJ50" s="352">
        <v>0.2</v>
      </c>
      <c r="AK50" s="358">
        <f t="shared" si="2"/>
        <v>114.51987750000001</v>
      </c>
      <c r="AL50" s="418">
        <f t="shared" si="10"/>
        <v>114.51987750000001</v>
      </c>
      <c r="AM50" s="354">
        <v>0.15</v>
      </c>
      <c r="AN50" s="351">
        <f t="shared" si="4"/>
        <v>134.72926764705883</v>
      </c>
      <c r="AO50" s="421">
        <f t="shared" si="5"/>
        <v>134.72926764705883</v>
      </c>
      <c r="AP50" s="355"/>
      <c r="AQ50" s="355"/>
    </row>
    <row r="51" spans="1:43" s="347" customFormat="1" ht="30" customHeight="1" x14ac:dyDescent="0.25">
      <c r="A51" s="391">
        <v>70448</v>
      </c>
      <c r="B51" s="391">
        <v>40630704489</v>
      </c>
      <c r="C51" s="349" t="s">
        <v>4296</v>
      </c>
      <c r="D51" s="349" t="s">
        <v>1058</v>
      </c>
      <c r="E51" s="356" t="s">
        <v>1967</v>
      </c>
      <c r="F51" s="355" t="s">
        <v>1968</v>
      </c>
      <c r="G51" s="363" t="s">
        <v>4461</v>
      </c>
      <c r="H51" s="349" t="s">
        <v>3681</v>
      </c>
      <c r="I51" s="349" t="s">
        <v>250</v>
      </c>
      <c r="J51" s="349" t="s">
        <v>4379</v>
      </c>
      <c r="K51" s="349" t="s">
        <v>537</v>
      </c>
      <c r="L51" s="349" t="s">
        <v>537</v>
      </c>
      <c r="M51" s="349" t="s">
        <v>258</v>
      </c>
      <c r="N51" s="349" t="s">
        <v>284</v>
      </c>
      <c r="O51" s="349" t="s">
        <v>3682</v>
      </c>
      <c r="P51" s="349" t="s">
        <v>4493</v>
      </c>
      <c r="Q51" s="349" t="s">
        <v>268</v>
      </c>
      <c r="R51" s="349" t="s">
        <v>268</v>
      </c>
      <c r="S51" s="349">
        <v>0</v>
      </c>
      <c r="T51" s="349" t="s">
        <v>268</v>
      </c>
      <c r="U51" s="349">
        <v>0</v>
      </c>
      <c r="V51" s="349" t="s">
        <v>413</v>
      </c>
      <c r="W51" s="360" t="s">
        <v>2685</v>
      </c>
      <c r="X51" s="349" t="s">
        <v>268</v>
      </c>
      <c r="Y51" s="349">
        <v>100</v>
      </c>
      <c r="Z51" s="361">
        <v>10</v>
      </c>
      <c r="AA51" s="349">
        <f t="shared" si="9"/>
        <v>100</v>
      </c>
      <c r="AB51" s="349" t="s">
        <v>4295</v>
      </c>
      <c r="AC51" s="349" t="s">
        <v>1253</v>
      </c>
      <c r="AD51" s="349">
        <v>6</v>
      </c>
      <c r="AE51" s="440">
        <f t="shared" si="12"/>
        <v>13.200000000000001</v>
      </c>
      <c r="AF51" s="350">
        <v>0.6</v>
      </c>
      <c r="AG51" s="351">
        <f t="shared" si="11"/>
        <v>60</v>
      </c>
      <c r="AH51" s="351">
        <f>IF(AD51&lt;4,FLETES!$H$8,IF(AD51=4,FLETES!$H$9,IF(AD51=5,FLETES!$H$10,IF(AD51=6,FLETES!$H$11,IF(AD51=7,FLETES!$H$12,IF(AD51=8,FLETES!$H$13,IF(AD51=10,FLETES!$H$14,IF(AD51=12,FLETES!$H$15,IF(AD51&gt;12,FLETES!$H$16,"FALSO")))))))))</f>
        <v>31.615901999999998</v>
      </c>
      <c r="AI51" s="357">
        <f t="shared" si="1"/>
        <v>91.615902000000006</v>
      </c>
      <c r="AJ51" s="352">
        <v>0.2</v>
      </c>
      <c r="AK51" s="358">
        <f t="shared" si="2"/>
        <v>114.51987750000001</v>
      </c>
      <c r="AL51" s="418">
        <f t="shared" si="10"/>
        <v>114.51987750000001</v>
      </c>
      <c r="AM51" s="354">
        <v>0.15</v>
      </c>
      <c r="AN51" s="351">
        <f t="shared" si="4"/>
        <v>134.72926764705883</v>
      </c>
      <c r="AO51" s="421">
        <f t="shared" si="5"/>
        <v>134.72926764705883</v>
      </c>
      <c r="AP51" s="355"/>
      <c r="AQ51" s="355"/>
    </row>
    <row r="52" spans="1:43" s="347" customFormat="1" ht="30" customHeight="1" x14ac:dyDescent="0.25">
      <c r="A52" s="391">
        <v>69524</v>
      </c>
      <c r="B52" s="391">
        <v>40630695249</v>
      </c>
      <c r="C52" s="349" t="s">
        <v>4296</v>
      </c>
      <c r="D52" s="349" t="s">
        <v>853</v>
      </c>
      <c r="E52" s="356" t="s">
        <v>1969</v>
      </c>
      <c r="F52" s="355" t="s">
        <v>1970</v>
      </c>
      <c r="G52" s="363" t="s">
        <v>4461</v>
      </c>
      <c r="H52" s="349" t="s">
        <v>3681</v>
      </c>
      <c r="I52" s="349" t="s">
        <v>250</v>
      </c>
      <c r="J52" s="349" t="s">
        <v>4379</v>
      </c>
      <c r="K52" s="349" t="s">
        <v>582</v>
      </c>
      <c r="L52" s="349" t="s">
        <v>582</v>
      </c>
      <c r="M52" s="349" t="s">
        <v>258</v>
      </c>
      <c r="N52" s="349" t="s">
        <v>284</v>
      </c>
      <c r="O52" s="349" t="s">
        <v>3682</v>
      </c>
      <c r="P52" s="349" t="s">
        <v>4493</v>
      </c>
      <c r="Q52" s="349" t="s">
        <v>268</v>
      </c>
      <c r="R52" s="349" t="s">
        <v>268</v>
      </c>
      <c r="S52" s="349">
        <v>0</v>
      </c>
      <c r="T52" s="349" t="s">
        <v>268</v>
      </c>
      <c r="U52" s="349">
        <v>0</v>
      </c>
      <c r="V52" s="349" t="s">
        <v>413</v>
      </c>
      <c r="W52" s="360" t="s">
        <v>2688</v>
      </c>
      <c r="X52" s="349" t="s">
        <v>268</v>
      </c>
      <c r="Y52" s="349">
        <v>100</v>
      </c>
      <c r="Z52" s="361">
        <v>10</v>
      </c>
      <c r="AA52" s="349">
        <f t="shared" si="9"/>
        <v>100</v>
      </c>
      <c r="AB52" s="349" t="s">
        <v>4295</v>
      </c>
      <c r="AC52" s="349" t="s">
        <v>1253</v>
      </c>
      <c r="AD52" s="349">
        <v>6</v>
      </c>
      <c r="AE52" s="440">
        <f t="shared" si="12"/>
        <v>13.200000000000001</v>
      </c>
      <c r="AF52" s="350">
        <v>0.6</v>
      </c>
      <c r="AG52" s="351">
        <f t="shared" si="11"/>
        <v>60</v>
      </c>
      <c r="AH52" s="351">
        <f>IF(AD52&lt;4,FLETES!$H$8,IF(AD52=4,FLETES!$H$9,IF(AD52=5,FLETES!$H$10,IF(AD52=6,FLETES!$H$11,IF(AD52=7,FLETES!$H$12,IF(AD52=8,FLETES!$H$13,IF(AD52=10,FLETES!$H$14,IF(AD52=12,FLETES!$H$15,IF(AD52&gt;12,FLETES!$H$16,"FALSO")))))))))</f>
        <v>31.615901999999998</v>
      </c>
      <c r="AI52" s="357">
        <f t="shared" si="1"/>
        <v>91.615902000000006</v>
      </c>
      <c r="AJ52" s="352">
        <v>0.2</v>
      </c>
      <c r="AK52" s="358">
        <f t="shared" si="2"/>
        <v>114.51987750000001</v>
      </c>
      <c r="AL52" s="418">
        <f t="shared" si="10"/>
        <v>114.51987750000001</v>
      </c>
      <c r="AM52" s="354">
        <v>0.15</v>
      </c>
      <c r="AN52" s="351">
        <f t="shared" si="4"/>
        <v>134.72926764705883</v>
      </c>
      <c r="AO52" s="421">
        <f t="shared" si="5"/>
        <v>134.72926764705883</v>
      </c>
      <c r="AP52" s="355"/>
      <c r="AQ52" s="355"/>
    </row>
    <row r="53" spans="1:43" s="347" customFormat="1" ht="30" customHeight="1" x14ac:dyDescent="0.25">
      <c r="A53" s="391">
        <v>69532</v>
      </c>
      <c r="B53" s="391">
        <v>40630695329</v>
      </c>
      <c r="C53" s="349" t="s">
        <v>4296</v>
      </c>
      <c r="D53" s="349" t="s">
        <v>1058</v>
      </c>
      <c r="E53" s="356" t="s">
        <v>1971</v>
      </c>
      <c r="F53" s="355" t="s">
        <v>1971</v>
      </c>
      <c r="G53" s="363" t="s">
        <v>4461</v>
      </c>
      <c r="H53" s="349" t="s">
        <v>3681</v>
      </c>
      <c r="I53" s="349" t="s">
        <v>250</v>
      </c>
      <c r="J53" s="349" t="s">
        <v>4379</v>
      </c>
      <c r="K53" s="349" t="s">
        <v>2669</v>
      </c>
      <c r="L53" s="349" t="s">
        <v>2669</v>
      </c>
      <c r="M53" s="349" t="s">
        <v>258</v>
      </c>
      <c r="N53" s="349" t="s">
        <v>284</v>
      </c>
      <c r="O53" s="349" t="s">
        <v>3682</v>
      </c>
      <c r="P53" s="349" t="s">
        <v>4493</v>
      </c>
      <c r="Q53" s="349" t="s">
        <v>268</v>
      </c>
      <c r="R53" s="349" t="s">
        <v>268</v>
      </c>
      <c r="S53" s="349">
        <v>0</v>
      </c>
      <c r="T53" s="349" t="s">
        <v>268</v>
      </c>
      <c r="U53" s="349">
        <v>0</v>
      </c>
      <c r="V53" s="349" t="s">
        <v>413</v>
      </c>
      <c r="W53" s="360" t="s">
        <v>2689</v>
      </c>
      <c r="X53" s="349" t="s">
        <v>268</v>
      </c>
      <c r="Y53" s="349">
        <v>100</v>
      </c>
      <c r="Z53" s="361">
        <v>10</v>
      </c>
      <c r="AA53" s="349">
        <f t="shared" si="9"/>
        <v>100</v>
      </c>
      <c r="AB53" s="349" t="s">
        <v>4295</v>
      </c>
      <c r="AC53" s="349" t="s">
        <v>1253</v>
      </c>
      <c r="AD53" s="349">
        <v>6</v>
      </c>
      <c r="AE53" s="440">
        <f t="shared" si="12"/>
        <v>13.200000000000001</v>
      </c>
      <c r="AF53" s="350">
        <v>0.6</v>
      </c>
      <c r="AG53" s="351">
        <f t="shared" si="11"/>
        <v>60</v>
      </c>
      <c r="AH53" s="351">
        <f>IF(AD53&lt;4,FLETES!$H$8,IF(AD53=4,FLETES!$H$9,IF(AD53=5,FLETES!$H$10,IF(AD53=6,FLETES!$H$11,IF(AD53=7,FLETES!$H$12,IF(AD53=8,FLETES!$H$13,IF(AD53=10,FLETES!$H$14,IF(AD53=12,FLETES!$H$15,IF(AD53&gt;12,FLETES!$H$16,"FALSO")))))))))</f>
        <v>31.615901999999998</v>
      </c>
      <c r="AI53" s="357">
        <f t="shared" si="1"/>
        <v>91.615902000000006</v>
      </c>
      <c r="AJ53" s="352">
        <v>0.2</v>
      </c>
      <c r="AK53" s="358">
        <f t="shared" si="2"/>
        <v>114.51987750000001</v>
      </c>
      <c r="AL53" s="418">
        <f t="shared" si="10"/>
        <v>114.51987750000001</v>
      </c>
      <c r="AM53" s="354">
        <v>0.15</v>
      </c>
      <c r="AN53" s="351">
        <f t="shared" si="4"/>
        <v>134.72926764705883</v>
      </c>
      <c r="AO53" s="421">
        <f t="shared" si="5"/>
        <v>134.72926764705883</v>
      </c>
      <c r="AP53" s="355"/>
      <c r="AQ53" s="355"/>
    </row>
    <row r="54" spans="1:43" s="347" customFormat="1" ht="30" customHeight="1" x14ac:dyDescent="0.25">
      <c r="A54" s="391">
        <v>69568</v>
      </c>
      <c r="B54" s="391">
        <v>40630695689</v>
      </c>
      <c r="C54" s="349" t="s">
        <v>4296</v>
      </c>
      <c r="D54" s="349" t="s">
        <v>929</v>
      </c>
      <c r="E54" s="356" t="s">
        <v>1956</v>
      </c>
      <c r="F54" s="355" t="s">
        <v>1956</v>
      </c>
      <c r="G54" s="363" t="s">
        <v>4461</v>
      </c>
      <c r="H54" s="349" t="s">
        <v>3681</v>
      </c>
      <c r="I54" s="349" t="s">
        <v>250</v>
      </c>
      <c r="J54" s="349" t="s">
        <v>4379</v>
      </c>
      <c r="K54" s="349" t="s">
        <v>580</v>
      </c>
      <c r="L54" s="349" t="s">
        <v>580</v>
      </c>
      <c r="M54" s="349" t="s">
        <v>258</v>
      </c>
      <c r="N54" s="349" t="s">
        <v>284</v>
      </c>
      <c r="O54" s="349" t="s">
        <v>3682</v>
      </c>
      <c r="P54" s="349" t="s">
        <v>4493</v>
      </c>
      <c r="Q54" s="349" t="s">
        <v>268</v>
      </c>
      <c r="R54" s="349" t="s">
        <v>268</v>
      </c>
      <c r="S54" s="349">
        <v>0</v>
      </c>
      <c r="T54" s="349" t="s">
        <v>268</v>
      </c>
      <c r="U54" s="349">
        <v>0</v>
      </c>
      <c r="V54" s="349" t="s">
        <v>413</v>
      </c>
      <c r="W54" s="360" t="s">
        <v>2691</v>
      </c>
      <c r="X54" s="349" t="s">
        <v>268</v>
      </c>
      <c r="Y54" s="349">
        <v>100</v>
      </c>
      <c r="Z54" s="361">
        <v>10</v>
      </c>
      <c r="AA54" s="349">
        <f t="shared" si="9"/>
        <v>100</v>
      </c>
      <c r="AB54" s="349" t="s">
        <v>4295</v>
      </c>
      <c r="AC54" s="349" t="s">
        <v>1253</v>
      </c>
      <c r="AD54" s="349">
        <v>6</v>
      </c>
      <c r="AE54" s="440">
        <f t="shared" si="12"/>
        <v>13.200000000000001</v>
      </c>
      <c r="AF54" s="350">
        <v>0.6</v>
      </c>
      <c r="AG54" s="351">
        <f t="shared" si="11"/>
        <v>60</v>
      </c>
      <c r="AH54" s="351">
        <f>IF(AD54&lt;4,FLETES!$H$8,IF(AD54=4,FLETES!$H$9,IF(AD54=5,FLETES!$H$10,IF(AD54=6,FLETES!$H$11,IF(AD54=7,FLETES!$H$12,IF(AD54=8,FLETES!$H$13,IF(AD54=10,FLETES!$H$14,IF(AD54=12,FLETES!$H$15,IF(AD54&gt;12,FLETES!$H$16,"FALSO")))))))))</f>
        <v>31.615901999999998</v>
      </c>
      <c r="AI54" s="357">
        <f t="shared" si="1"/>
        <v>91.615902000000006</v>
      </c>
      <c r="AJ54" s="352">
        <v>0.2</v>
      </c>
      <c r="AK54" s="358">
        <f t="shared" si="2"/>
        <v>114.51987750000001</v>
      </c>
      <c r="AL54" s="418">
        <f t="shared" si="10"/>
        <v>114.51987750000001</v>
      </c>
      <c r="AM54" s="354">
        <v>0.15</v>
      </c>
      <c r="AN54" s="351">
        <f t="shared" si="4"/>
        <v>134.72926764705883</v>
      </c>
      <c r="AO54" s="421">
        <f t="shared" si="5"/>
        <v>134.72926764705883</v>
      </c>
      <c r="AP54" s="355"/>
      <c r="AQ54" s="355"/>
    </row>
    <row r="55" spans="1:43" s="347" customFormat="1" ht="30" customHeight="1" x14ac:dyDescent="0.25">
      <c r="A55" s="391">
        <v>69582</v>
      </c>
      <c r="B55" s="391">
        <v>40630695829</v>
      </c>
      <c r="C55" s="349" t="s">
        <v>4296</v>
      </c>
      <c r="D55" s="349" t="s">
        <v>920</v>
      </c>
      <c r="E55" s="356" t="s">
        <v>1972</v>
      </c>
      <c r="F55" s="355" t="s">
        <v>1972</v>
      </c>
      <c r="G55" s="363" t="s">
        <v>4461</v>
      </c>
      <c r="H55" s="349" t="s">
        <v>3681</v>
      </c>
      <c r="I55" s="349" t="s">
        <v>250</v>
      </c>
      <c r="J55" s="349" t="s">
        <v>4379</v>
      </c>
      <c r="K55" s="349" t="s">
        <v>2676</v>
      </c>
      <c r="L55" s="349" t="s">
        <v>2676</v>
      </c>
      <c r="M55" s="349" t="s">
        <v>258</v>
      </c>
      <c r="N55" s="349" t="s">
        <v>284</v>
      </c>
      <c r="O55" s="349" t="s">
        <v>3682</v>
      </c>
      <c r="P55" s="349" t="s">
        <v>4493</v>
      </c>
      <c r="Q55" s="349" t="s">
        <v>268</v>
      </c>
      <c r="R55" s="349" t="s">
        <v>268</v>
      </c>
      <c r="S55" s="349">
        <v>0</v>
      </c>
      <c r="T55" s="349" t="s">
        <v>268</v>
      </c>
      <c r="U55" s="349">
        <v>0</v>
      </c>
      <c r="V55" s="349" t="s">
        <v>413</v>
      </c>
      <c r="W55" s="360" t="s">
        <v>2692</v>
      </c>
      <c r="X55" s="349" t="s">
        <v>268</v>
      </c>
      <c r="Y55" s="349">
        <v>100</v>
      </c>
      <c r="Z55" s="361">
        <v>10</v>
      </c>
      <c r="AA55" s="349">
        <f t="shared" si="9"/>
        <v>100</v>
      </c>
      <c r="AB55" s="349" t="s">
        <v>4295</v>
      </c>
      <c r="AC55" s="349" t="s">
        <v>1253</v>
      </c>
      <c r="AD55" s="349">
        <v>6</v>
      </c>
      <c r="AE55" s="440">
        <f t="shared" si="12"/>
        <v>13.200000000000001</v>
      </c>
      <c r="AF55" s="350">
        <v>0.6</v>
      </c>
      <c r="AG55" s="351">
        <f t="shared" si="11"/>
        <v>60</v>
      </c>
      <c r="AH55" s="351">
        <f>IF(AD55&lt;4,FLETES!$H$8,IF(AD55=4,FLETES!$H$9,IF(AD55=5,FLETES!$H$10,IF(AD55=6,FLETES!$H$11,IF(AD55=7,FLETES!$H$12,IF(AD55=8,FLETES!$H$13,IF(AD55=10,FLETES!$H$14,IF(AD55=12,FLETES!$H$15,IF(AD55&gt;12,FLETES!$H$16,"FALSO")))))))))</f>
        <v>31.615901999999998</v>
      </c>
      <c r="AI55" s="357">
        <f t="shared" si="1"/>
        <v>91.615902000000006</v>
      </c>
      <c r="AJ55" s="352">
        <v>0.2</v>
      </c>
      <c r="AK55" s="358">
        <f t="shared" si="2"/>
        <v>114.51987750000001</v>
      </c>
      <c r="AL55" s="418">
        <f t="shared" si="10"/>
        <v>114.51987750000001</v>
      </c>
      <c r="AM55" s="354">
        <v>0.15</v>
      </c>
      <c r="AN55" s="351">
        <f t="shared" si="4"/>
        <v>134.72926764705883</v>
      </c>
      <c r="AO55" s="421">
        <f t="shared" si="5"/>
        <v>134.72926764705883</v>
      </c>
      <c r="AP55" s="355"/>
      <c r="AQ55" s="355"/>
    </row>
    <row r="56" spans="1:43" s="347" customFormat="1" ht="30" customHeight="1" x14ac:dyDescent="0.25">
      <c r="A56" s="391">
        <v>69297</v>
      </c>
      <c r="B56" s="391">
        <v>40630692979</v>
      </c>
      <c r="C56" s="349" t="s">
        <v>4296</v>
      </c>
      <c r="D56" s="349" t="s">
        <v>918</v>
      </c>
      <c r="E56" s="356" t="s">
        <v>1973</v>
      </c>
      <c r="F56" s="355" t="s">
        <v>1973</v>
      </c>
      <c r="G56" s="363" t="s">
        <v>4461</v>
      </c>
      <c r="H56" s="349" t="s">
        <v>3681</v>
      </c>
      <c r="I56" s="349" t="s">
        <v>250</v>
      </c>
      <c r="J56" s="349" t="s">
        <v>4379</v>
      </c>
      <c r="K56" s="349" t="s">
        <v>571</v>
      </c>
      <c r="L56" s="349" t="s">
        <v>571</v>
      </c>
      <c r="M56" s="349" t="s">
        <v>258</v>
      </c>
      <c r="N56" s="349" t="s">
        <v>284</v>
      </c>
      <c r="O56" s="349" t="s">
        <v>3682</v>
      </c>
      <c r="P56" s="349" t="s">
        <v>4493</v>
      </c>
      <c r="Q56" s="349" t="s">
        <v>268</v>
      </c>
      <c r="R56" s="349" t="s">
        <v>268</v>
      </c>
      <c r="S56" s="349">
        <v>0</v>
      </c>
      <c r="T56" s="349" t="s">
        <v>268</v>
      </c>
      <c r="U56" s="349">
        <v>0</v>
      </c>
      <c r="V56" s="349" t="s">
        <v>413</v>
      </c>
      <c r="W56" s="360" t="s">
        <v>2687</v>
      </c>
      <c r="X56" s="349" t="s">
        <v>268</v>
      </c>
      <c r="Y56" s="349">
        <v>100</v>
      </c>
      <c r="Z56" s="361">
        <v>10</v>
      </c>
      <c r="AA56" s="349">
        <f t="shared" si="9"/>
        <v>100</v>
      </c>
      <c r="AB56" s="349" t="s">
        <v>4295</v>
      </c>
      <c r="AC56" s="349" t="s">
        <v>1253</v>
      </c>
      <c r="AD56" s="349">
        <v>6</v>
      </c>
      <c r="AE56" s="440">
        <f t="shared" si="12"/>
        <v>13.200000000000001</v>
      </c>
      <c r="AF56" s="350">
        <v>0.6</v>
      </c>
      <c r="AG56" s="351">
        <f t="shared" si="11"/>
        <v>60</v>
      </c>
      <c r="AH56" s="351">
        <f>IF(AD56&lt;4,FLETES!$H$8,IF(AD56=4,FLETES!$H$9,IF(AD56=5,FLETES!$H$10,IF(AD56=6,FLETES!$H$11,IF(AD56=7,FLETES!$H$12,IF(AD56=8,FLETES!$H$13,IF(AD56=10,FLETES!$H$14,IF(AD56=12,FLETES!$H$15,IF(AD56&gt;12,FLETES!$H$16,"FALSO")))))))))</f>
        <v>31.615901999999998</v>
      </c>
      <c r="AI56" s="357">
        <f t="shared" si="1"/>
        <v>91.615902000000006</v>
      </c>
      <c r="AJ56" s="352">
        <v>0.2</v>
      </c>
      <c r="AK56" s="358">
        <f t="shared" si="2"/>
        <v>114.51987750000001</v>
      </c>
      <c r="AL56" s="418">
        <f t="shared" si="10"/>
        <v>114.51987750000001</v>
      </c>
      <c r="AM56" s="354">
        <v>0.15</v>
      </c>
      <c r="AN56" s="351">
        <f t="shared" si="4"/>
        <v>134.72926764705883</v>
      </c>
      <c r="AO56" s="421">
        <f t="shared" si="5"/>
        <v>134.72926764705883</v>
      </c>
      <c r="AP56" s="355"/>
      <c r="AQ56" s="355"/>
    </row>
    <row r="57" spans="1:43" s="347" customFormat="1" ht="30" customHeight="1" x14ac:dyDescent="0.25">
      <c r="A57" s="391">
        <v>69561</v>
      </c>
      <c r="B57" s="391">
        <v>40630695619</v>
      </c>
      <c r="C57" s="349" t="s">
        <v>4296</v>
      </c>
      <c r="D57" s="349" t="s">
        <v>931</v>
      </c>
      <c r="E57" s="356" t="s">
        <v>1974</v>
      </c>
      <c r="F57" s="355" t="s">
        <v>1974</v>
      </c>
      <c r="G57" s="363" t="s">
        <v>4461</v>
      </c>
      <c r="H57" s="349" t="s">
        <v>3681</v>
      </c>
      <c r="I57" s="349" t="s">
        <v>250</v>
      </c>
      <c r="J57" s="349" t="s">
        <v>4379</v>
      </c>
      <c r="K57" s="349" t="s">
        <v>578</v>
      </c>
      <c r="L57" s="349" t="s">
        <v>578</v>
      </c>
      <c r="M57" s="349" t="s">
        <v>258</v>
      </c>
      <c r="N57" s="349" t="s">
        <v>284</v>
      </c>
      <c r="O57" s="349" t="s">
        <v>3682</v>
      </c>
      <c r="P57" s="349" t="s">
        <v>4493</v>
      </c>
      <c r="Q57" s="349" t="s">
        <v>268</v>
      </c>
      <c r="R57" s="349" t="s">
        <v>268</v>
      </c>
      <c r="S57" s="349">
        <v>0</v>
      </c>
      <c r="T57" s="349" t="s">
        <v>268</v>
      </c>
      <c r="U57" s="349">
        <v>0</v>
      </c>
      <c r="V57" s="349" t="s">
        <v>413</v>
      </c>
      <c r="W57" s="360" t="s">
        <v>2690</v>
      </c>
      <c r="X57" s="349" t="s">
        <v>268</v>
      </c>
      <c r="Y57" s="349">
        <v>100</v>
      </c>
      <c r="Z57" s="361">
        <v>10</v>
      </c>
      <c r="AA57" s="349">
        <f t="shared" si="9"/>
        <v>100</v>
      </c>
      <c r="AB57" s="349" t="s">
        <v>4295</v>
      </c>
      <c r="AC57" s="349" t="s">
        <v>1253</v>
      </c>
      <c r="AD57" s="349">
        <v>6</v>
      </c>
      <c r="AE57" s="440">
        <f t="shared" si="12"/>
        <v>13.200000000000001</v>
      </c>
      <c r="AF57" s="350">
        <v>0.6</v>
      </c>
      <c r="AG57" s="351">
        <f t="shared" si="11"/>
        <v>60</v>
      </c>
      <c r="AH57" s="351">
        <f>IF(AD57&lt;4,FLETES!$H$8,IF(AD57=4,FLETES!$H$9,IF(AD57=5,FLETES!$H$10,IF(AD57=6,FLETES!$H$11,IF(AD57=7,FLETES!$H$12,IF(AD57=8,FLETES!$H$13,IF(AD57=10,FLETES!$H$14,IF(AD57=12,FLETES!$H$15,IF(AD57&gt;12,FLETES!$H$16,"FALSO")))))))))</f>
        <v>31.615901999999998</v>
      </c>
      <c r="AI57" s="357">
        <f t="shared" si="1"/>
        <v>91.615902000000006</v>
      </c>
      <c r="AJ57" s="352">
        <v>0.2</v>
      </c>
      <c r="AK57" s="358">
        <f t="shared" si="2"/>
        <v>114.51987750000001</v>
      </c>
      <c r="AL57" s="418">
        <f t="shared" si="10"/>
        <v>114.51987750000001</v>
      </c>
      <c r="AM57" s="354">
        <v>0.15</v>
      </c>
      <c r="AN57" s="351">
        <f t="shared" si="4"/>
        <v>134.72926764705883</v>
      </c>
      <c r="AO57" s="421">
        <f t="shared" si="5"/>
        <v>134.72926764705883</v>
      </c>
      <c r="AP57" s="355"/>
      <c r="AQ57" s="355"/>
    </row>
    <row r="58" spans="1:43" s="347" customFormat="1" ht="30" customHeight="1" x14ac:dyDescent="0.25">
      <c r="A58" s="391">
        <v>460981</v>
      </c>
      <c r="B58" s="391">
        <v>40634609819</v>
      </c>
      <c r="C58" s="349" t="s">
        <v>4296</v>
      </c>
      <c r="D58" s="349" t="s">
        <v>1061</v>
      </c>
      <c r="E58" s="356" t="s">
        <v>1975</v>
      </c>
      <c r="F58" s="355" t="s">
        <v>1976</v>
      </c>
      <c r="G58" s="363" t="s">
        <v>4461</v>
      </c>
      <c r="H58" s="349" t="s">
        <v>3681</v>
      </c>
      <c r="I58" s="349" t="s">
        <v>250</v>
      </c>
      <c r="J58" s="349" t="s">
        <v>4379</v>
      </c>
      <c r="K58" s="349" t="s">
        <v>545</v>
      </c>
      <c r="L58" s="349" t="s">
        <v>545</v>
      </c>
      <c r="M58" s="349" t="s">
        <v>258</v>
      </c>
      <c r="N58" s="349" t="s">
        <v>284</v>
      </c>
      <c r="O58" s="349" t="s">
        <v>3682</v>
      </c>
      <c r="P58" s="349" t="s">
        <v>4493</v>
      </c>
      <c r="Q58" s="349" t="s">
        <v>268</v>
      </c>
      <c r="R58" s="349" t="s">
        <v>268</v>
      </c>
      <c r="S58" s="349">
        <v>0</v>
      </c>
      <c r="T58" s="349" t="s">
        <v>268</v>
      </c>
      <c r="U58" s="349">
        <v>0</v>
      </c>
      <c r="V58" s="349" t="s">
        <v>413</v>
      </c>
      <c r="W58" s="360" t="s">
        <v>2693</v>
      </c>
      <c r="X58" s="349" t="s">
        <v>268</v>
      </c>
      <c r="Y58" s="349">
        <v>100</v>
      </c>
      <c r="Z58" s="361">
        <v>10</v>
      </c>
      <c r="AA58" s="349">
        <f t="shared" si="9"/>
        <v>100</v>
      </c>
      <c r="AB58" s="349" t="s">
        <v>4295</v>
      </c>
      <c r="AC58" s="349" t="s">
        <v>1253</v>
      </c>
      <c r="AD58" s="349">
        <v>6</v>
      </c>
      <c r="AE58" s="440">
        <f t="shared" si="12"/>
        <v>13.200000000000001</v>
      </c>
      <c r="AF58" s="350">
        <v>0.6</v>
      </c>
      <c r="AG58" s="351">
        <f t="shared" si="11"/>
        <v>60</v>
      </c>
      <c r="AH58" s="351">
        <f>IF(AD58&lt;4,FLETES!$H$8,IF(AD58=4,FLETES!$H$9,IF(AD58=5,FLETES!$H$10,IF(AD58=6,FLETES!$H$11,IF(AD58=7,FLETES!$H$12,IF(AD58=8,FLETES!$H$13,IF(AD58=10,FLETES!$H$14,IF(AD58=12,FLETES!$H$15,IF(AD58&gt;12,FLETES!$H$16,"FALSO")))))))))</f>
        <v>31.615901999999998</v>
      </c>
      <c r="AI58" s="357">
        <f t="shared" si="1"/>
        <v>91.615902000000006</v>
      </c>
      <c r="AJ58" s="352">
        <v>0.2</v>
      </c>
      <c r="AK58" s="358">
        <f t="shared" si="2"/>
        <v>114.51987750000001</v>
      </c>
      <c r="AL58" s="418">
        <f t="shared" si="10"/>
        <v>114.51987750000001</v>
      </c>
      <c r="AM58" s="354">
        <v>0.15</v>
      </c>
      <c r="AN58" s="351">
        <f t="shared" si="4"/>
        <v>134.72926764705883</v>
      </c>
      <c r="AO58" s="421">
        <f t="shared" si="5"/>
        <v>134.72926764705883</v>
      </c>
      <c r="AP58" s="355"/>
      <c r="AQ58" s="355"/>
    </row>
    <row r="59" spans="1:43" s="347" customFormat="1" ht="30" customHeight="1" x14ac:dyDescent="0.25">
      <c r="A59" s="391">
        <v>69589</v>
      </c>
      <c r="B59" s="391">
        <v>40630695899</v>
      </c>
      <c r="C59" s="349" t="s">
        <v>4296</v>
      </c>
      <c r="D59" s="349" t="s">
        <v>854</v>
      </c>
      <c r="E59" s="356" t="s">
        <v>1977</v>
      </c>
      <c r="F59" s="355" t="s">
        <v>1977</v>
      </c>
      <c r="G59" s="363" t="s">
        <v>4461</v>
      </c>
      <c r="H59" s="349" t="s">
        <v>3681</v>
      </c>
      <c r="I59" s="349" t="s">
        <v>250</v>
      </c>
      <c r="J59" s="349" t="s">
        <v>4379</v>
      </c>
      <c r="K59" s="349" t="s">
        <v>563</v>
      </c>
      <c r="L59" s="349" t="s">
        <v>563</v>
      </c>
      <c r="M59" s="349" t="s">
        <v>258</v>
      </c>
      <c r="N59" s="349" t="s">
        <v>284</v>
      </c>
      <c r="O59" s="349" t="s">
        <v>3682</v>
      </c>
      <c r="P59" s="349" t="s">
        <v>4493</v>
      </c>
      <c r="Q59" s="349" t="s">
        <v>268</v>
      </c>
      <c r="R59" s="349" t="s">
        <v>268</v>
      </c>
      <c r="S59" s="349">
        <v>0</v>
      </c>
      <c r="T59" s="349" t="s">
        <v>268</v>
      </c>
      <c r="U59" s="349">
        <v>0</v>
      </c>
      <c r="V59" s="349" t="s">
        <v>413</v>
      </c>
      <c r="W59" s="360" t="s">
        <v>563</v>
      </c>
      <c r="X59" s="349" t="s">
        <v>268</v>
      </c>
      <c r="Y59" s="349">
        <v>100</v>
      </c>
      <c r="Z59" s="361">
        <v>10</v>
      </c>
      <c r="AA59" s="349">
        <f t="shared" si="9"/>
        <v>100</v>
      </c>
      <c r="AB59" s="349" t="s">
        <v>4295</v>
      </c>
      <c r="AC59" s="349" t="s">
        <v>1253</v>
      </c>
      <c r="AD59" s="349">
        <v>6</v>
      </c>
      <c r="AE59" s="440">
        <f t="shared" si="12"/>
        <v>13.200000000000001</v>
      </c>
      <c r="AF59" s="350">
        <v>0.6</v>
      </c>
      <c r="AG59" s="351">
        <f t="shared" si="11"/>
        <v>60</v>
      </c>
      <c r="AH59" s="351">
        <f>IF(AD59&lt;4,FLETES!$H$8,IF(AD59=4,FLETES!$H$9,IF(AD59=5,FLETES!$H$10,IF(AD59=6,FLETES!$H$11,IF(AD59=7,FLETES!$H$12,IF(AD59=8,FLETES!$H$13,IF(AD59=10,FLETES!$H$14,IF(AD59=12,FLETES!$H$15,IF(AD59&gt;12,FLETES!$H$16,"FALSO")))))))))</f>
        <v>31.615901999999998</v>
      </c>
      <c r="AI59" s="357">
        <f t="shared" si="1"/>
        <v>91.615902000000006</v>
      </c>
      <c r="AJ59" s="352">
        <v>0.2</v>
      </c>
      <c r="AK59" s="358">
        <f t="shared" si="2"/>
        <v>114.51987750000001</v>
      </c>
      <c r="AL59" s="418">
        <f t="shared" si="10"/>
        <v>114.51987750000001</v>
      </c>
      <c r="AM59" s="354">
        <v>0.15</v>
      </c>
      <c r="AN59" s="351">
        <f t="shared" si="4"/>
        <v>134.72926764705883</v>
      </c>
      <c r="AO59" s="421">
        <f t="shared" si="5"/>
        <v>134.72926764705883</v>
      </c>
      <c r="AP59" s="355"/>
      <c r="AQ59" s="355"/>
    </row>
    <row r="60" spans="1:43" s="347" customFormat="1" ht="30" customHeight="1" x14ac:dyDescent="0.25">
      <c r="A60" s="391">
        <v>70428</v>
      </c>
      <c r="B60" s="391">
        <v>40630704289</v>
      </c>
      <c r="C60" s="349" t="s">
        <v>4296</v>
      </c>
      <c r="D60" s="349" t="s">
        <v>852</v>
      </c>
      <c r="E60" s="356" t="s">
        <v>1983</v>
      </c>
      <c r="F60" s="355" t="s">
        <v>1984</v>
      </c>
      <c r="G60" s="363" t="s">
        <v>280</v>
      </c>
      <c r="H60" s="349" t="s">
        <v>281</v>
      </c>
      <c r="I60" s="349" t="s">
        <v>250</v>
      </c>
      <c r="J60" s="349" t="s">
        <v>4379</v>
      </c>
      <c r="K60" s="349" t="s">
        <v>570</v>
      </c>
      <c r="L60" s="349" t="s">
        <v>570</v>
      </c>
      <c r="M60" s="349" t="s">
        <v>285</v>
      </c>
      <c r="N60" s="380" t="s">
        <v>267</v>
      </c>
      <c r="O60" s="349" t="s">
        <v>2367</v>
      </c>
      <c r="P60" s="349" t="s">
        <v>4493</v>
      </c>
      <c r="Q60" s="349" t="s">
        <v>268</v>
      </c>
      <c r="R60" s="349" t="s">
        <v>268</v>
      </c>
      <c r="S60" s="349">
        <v>0</v>
      </c>
      <c r="T60" s="349" t="s">
        <v>268</v>
      </c>
      <c r="U60" s="349">
        <v>0</v>
      </c>
      <c r="V60" s="349" t="s">
        <v>413</v>
      </c>
      <c r="W60" s="360" t="s">
        <v>2656</v>
      </c>
      <c r="X60" s="349" t="s">
        <v>267</v>
      </c>
      <c r="Y60" s="349">
        <v>200</v>
      </c>
      <c r="Z60" s="361">
        <v>10</v>
      </c>
      <c r="AA60" s="349">
        <v>200</v>
      </c>
      <c r="AB60" s="349" t="s">
        <v>4295</v>
      </c>
      <c r="AC60" s="349" t="s">
        <v>1253</v>
      </c>
      <c r="AD60" s="349">
        <v>7</v>
      </c>
      <c r="AE60" s="440">
        <v>15</v>
      </c>
      <c r="AF60" s="350">
        <v>0.13</v>
      </c>
      <c r="AG60" s="351">
        <f t="shared" si="11"/>
        <v>26</v>
      </c>
      <c r="AH60" s="351">
        <f>IF(AD60&lt;4,FLETES!$H$8,IF(AD60=4,FLETES!$H$9,IF(AD60=5,FLETES!$H$10,IF(AD60=6,FLETES!$H$11,IF(AD60=7,FLETES!$H$12,IF(AD60=8,FLETES!$H$13,IF(AD60=10,FLETES!$H$14,IF(AD60=12,FLETES!$H$15,IF(AD60&gt;12,FLETES!$H$16,"FALSO")))))))))</f>
        <v>36.285069</v>
      </c>
      <c r="AI60" s="357">
        <f t="shared" si="1"/>
        <v>62.285069</v>
      </c>
      <c r="AJ60" s="352">
        <v>0.2</v>
      </c>
      <c r="AK60" s="358">
        <f t="shared" si="2"/>
        <v>77.856336249999998</v>
      </c>
      <c r="AL60" s="418">
        <f t="shared" si="10"/>
        <v>77.856336249999998</v>
      </c>
      <c r="AM60" s="354">
        <v>0.15</v>
      </c>
      <c r="AN60" s="351">
        <f t="shared" si="4"/>
        <v>91.59568970588235</v>
      </c>
      <c r="AO60" s="421">
        <f t="shared" si="5"/>
        <v>91.59568970588235</v>
      </c>
      <c r="AP60" s="355"/>
      <c r="AQ60" s="355"/>
    </row>
    <row r="61" spans="1:43" s="347" customFormat="1" ht="30" customHeight="1" x14ac:dyDescent="0.25">
      <c r="A61" s="391">
        <v>70414</v>
      </c>
      <c r="B61" s="391">
        <v>40630704149</v>
      </c>
      <c r="C61" s="349" t="s">
        <v>4296</v>
      </c>
      <c r="D61" s="349" t="s">
        <v>824</v>
      </c>
      <c r="E61" s="356" t="s">
        <v>1989</v>
      </c>
      <c r="F61" s="355" t="s">
        <v>1989</v>
      </c>
      <c r="G61" s="363" t="s">
        <v>280</v>
      </c>
      <c r="H61" s="349" t="s">
        <v>281</v>
      </c>
      <c r="I61" s="349" t="s">
        <v>250</v>
      </c>
      <c r="J61" s="349" t="s">
        <v>4379</v>
      </c>
      <c r="K61" s="349" t="s">
        <v>578</v>
      </c>
      <c r="L61" s="349" t="s">
        <v>578</v>
      </c>
      <c r="M61" s="349" t="s">
        <v>285</v>
      </c>
      <c r="N61" s="380" t="s">
        <v>267</v>
      </c>
      <c r="O61" s="349" t="s">
        <v>2367</v>
      </c>
      <c r="P61" s="349" t="s">
        <v>4493</v>
      </c>
      <c r="Q61" s="349" t="s">
        <v>268</v>
      </c>
      <c r="R61" s="349" t="s">
        <v>268</v>
      </c>
      <c r="S61" s="349">
        <v>0</v>
      </c>
      <c r="T61" s="349" t="s">
        <v>268</v>
      </c>
      <c r="U61" s="349">
        <v>0</v>
      </c>
      <c r="V61" s="349" t="s">
        <v>413</v>
      </c>
      <c r="W61" s="360" t="s">
        <v>2656</v>
      </c>
      <c r="X61" s="349" t="s">
        <v>267</v>
      </c>
      <c r="Y61" s="349">
        <v>200</v>
      </c>
      <c r="Z61" s="361">
        <v>10</v>
      </c>
      <c r="AA61" s="349">
        <v>200</v>
      </c>
      <c r="AB61" s="349" t="s">
        <v>4295</v>
      </c>
      <c r="AC61" s="349" t="s">
        <v>1253</v>
      </c>
      <c r="AD61" s="349">
        <v>7</v>
      </c>
      <c r="AE61" s="440">
        <v>15</v>
      </c>
      <c r="AF61" s="350">
        <v>0.13</v>
      </c>
      <c r="AG61" s="351">
        <f t="shared" si="11"/>
        <v>26</v>
      </c>
      <c r="AH61" s="351">
        <f>IF(AD61&lt;4,FLETES!$H$8,IF(AD61=4,FLETES!$H$9,IF(AD61=5,FLETES!$H$10,IF(AD61=6,FLETES!$H$11,IF(AD61=7,FLETES!$H$12,IF(AD61=8,FLETES!$H$13,IF(AD61=10,FLETES!$H$14,IF(AD61=12,FLETES!$H$15,IF(AD61&gt;12,FLETES!$H$16,"FALSO")))))))))</f>
        <v>36.285069</v>
      </c>
      <c r="AI61" s="357">
        <f t="shared" si="1"/>
        <v>62.285069</v>
      </c>
      <c r="AJ61" s="352">
        <v>0.2</v>
      </c>
      <c r="AK61" s="358">
        <f t="shared" si="2"/>
        <v>77.856336249999998</v>
      </c>
      <c r="AL61" s="418">
        <f t="shared" si="10"/>
        <v>77.856336249999998</v>
      </c>
      <c r="AM61" s="354">
        <v>0.15</v>
      </c>
      <c r="AN61" s="351">
        <f t="shared" si="4"/>
        <v>91.59568970588235</v>
      </c>
      <c r="AO61" s="421">
        <f t="shared" si="5"/>
        <v>91.59568970588235</v>
      </c>
      <c r="AP61" s="355"/>
      <c r="AQ61" s="355"/>
    </row>
    <row r="62" spans="1:43" s="347" customFormat="1" ht="30" customHeight="1" x14ac:dyDescent="0.25">
      <c r="A62" s="391">
        <v>70387</v>
      </c>
      <c r="B62" s="391">
        <v>40630703879</v>
      </c>
      <c r="C62" s="349" t="s">
        <v>4296</v>
      </c>
      <c r="D62" s="349" t="s">
        <v>726</v>
      </c>
      <c r="E62" s="356" t="s">
        <v>1990</v>
      </c>
      <c r="F62" s="355" t="s">
        <v>1990</v>
      </c>
      <c r="G62" s="363" t="s">
        <v>280</v>
      </c>
      <c r="H62" s="349" t="s">
        <v>281</v>
      </c>
      <c r="I62" s="349" t="s">
        <v>250</v>
      </c>
      <c r="J62" s="349" t="s">
        <v>4379</v>
      </c>
      <c r="K62" s="349" t="s">
        <v>537</v>
      </c>
      <c r="L62" s="349" t="s">
        <v>537</v>
      </c>
      <c r="M62" s="349" t="s">
        <v>285</v>
      </c>
      <c r="N62" s="380" t="s">
        <v>267</v>
      </c>
      <c r="O62" s="349" t="s">
        <v>2367</v>
      </c>
      <c r="P62" s="349" t="s">
        <v>4493</v>
      </c>
      <c r="Q62" s="349" t="s">
        <v>268</v>
      </c>
      <c r="R62" s="349" t="s">
        <v>268</v>
      </c>
      <c r="S62" s="349">
        <v>0</v>
      </c>
      <c r="T62" s="349" t="s">
        <v>268</v>
      </c>
      <c r="U62" s="349">
        <v>0</v>
      </c>
      <c r="V62" s="349" t="s">
        <v>413</v>
      </c>
      <c r="W62" s="360" t="s">
        <v>4346</v>
      </c>
      <c r="X62" s="349" t="s">
        <v>267</v>
      </c>
      <c r="Y62" s="349">
        <v>200</v>
      </c>
      <c r="Z62" s="361">
        <v>10</v>
      </c>
      <c r="AA62" s="349">
        <v>200</v>
      </c>
      <c r="AB62" s="349" t="s">
        <v>4295</v>
      </c>
      <c r="AC62" s="349" t="s">
        <v>1253</v>
      </c>
      <c r="AD62" s="349">
        <v>7</v>
      </c>
      <c r="AE62" s="440">
        <v>15</v>
      </c>
      <c r="AF62" s="350">
        <v>0.13</v>
      </c>
      <c r="AG62" s="351">
        <f t="shared" si="11"/>
        <v>26</v>
      </c>
      <c r="AH62" s="351">
        <f>IF(AD62&lt;4,FLETES!$H$8,IF(AD62=4,FLETES!$H$9,IF(AD62=5,FLETES!$H$10,IF(AD62=6,FLETES!$H$11,IF(AD62=7,FLETES!$H$12,IF(AD62=8,FLETES!$H$13,IF(AD62=10,FLETES!$H$14,IF(AD62=12,FLETES!$H$15,IF(AD62&gt;12,FLETES!$H$16,"FALSO")))))))))</f>
        <v>36.285069</v>
      </c>
      <c r="AI62" s="357">
        <f t="shared" si="1"/>
        <v>62.285069</v>
      </c>
      <c r="AJ62" s="352">
        <v>0.2</v>
      </c>
      <c r="AK62" s="358">
        <f t="shared" si="2"/>
        <v>77.856336249999998</v>
      </c>
      <c r="AL62" s="418">
        <f t="shared" si="10"/>
        <v>77.856336249999998</v>
      </c>
      <c r="AM62" s="354">
        <v>0.15</v>
      </c>
      <c r="AN62" s="351">
        <f t="shared" si="4"/>
        <v>91.59568970588235</v>
      </c>
      <c r="AO62" s="421">
        <f t="shared" si="5"/>
        <v>91.59568970588235</v>
      </c>
      <c r="AP62" s="355"/>
      <c r="AQ62" s="355"/>
    </row>
    <row r="63" spans="1:43" s="347" customFormat="1" ht="30" customHeight="1" x14ac:dyDescent="0.25">
      <c r="A63" s="391">
        <v>70398</v>
      </c>
      <c r="B63" s="391">
        <v>40630703989</v>
      </c>
      <c r="C63" s="349" t="s">
        <v>4296</v>
      </c>
      <c r="D63" s="349" t="s">
        <v>834</v>
      </c>
      <c r="E63" s="356" t="s">
        <v>1987</v>
      </c>
      <c r="F63" s="355" t="s">
        <v>1988</v>
      </c>
      <c r="G63" s="363" t="s">
        <v>280</v>
      </c>
      <c r="H63" s="349" t="s">
        <v>281</v>
      </c>
      <c r="I63" s="349" t="s">
        <v>250</v>
      </c>
      <c r="J63" s="349" t="s">
        <v>4379</v>
      </c>
      <c r="K63" s="349" t="s">
        <v>545</v>
      </c>
      <c r="L63" s="349" t="s">
        <v>545</v>
      </c>
      <c r="M63" s="349" t="s">
        <v>285</v>
      </c>
      <c r="N63" s="380" t="s">
        <v>267</v>
      </c>
      <c r="O63" s="349" t="s">
        <v>2367</v>
      </c>
      <c r="P63" s="349" t="s">
        <v>4493</v>
      </c>
      <c r="Q63" s="349" t="s">
        <v>268</v>
      </c>
      <c r="R63" s="349" t="s">
        <v>268</v>
      </c>
      <c r="S63" s="349">
        <v>0</v>
      </c>
      <c r="T63" s="349" t="s">
        <v>268</v>
      </c>
      <c r="U63" s="349">
        <v>0</v>
      </c>
      <c r="V63" s="349" t="s">
        <v>413</v>
      </c>
      <c r="W63" s="360" t="s">
        <v>2656</v>
      </c>
      <c r="X63" s="349" t="s">
        <v>267</v>
      </c>
      <c r="Y63" s="349">
        <v>200</v>
      </c>
      <c r="Z63" s="361">
        <v>10</v>
      </c>
      <c r="AA63" s="349">
        <v>200</v>
      </c>
      <c r="AB63" s="349" t="s">
        <v>4295</v>
      </c>
      <c r="AC63" s="349" t="s">
        <v>1253</v>
      </c>
      <c r="AD63" s="349">
        <v>7</v>
      </c>
      <c r="AE63" s="440">
        <v>15</v>
      </c>
      <c r="AF63" s="350">
        <v>0.13</v>
      </c>
      <c r="AG63" s="351">
        <f t="shared" si="11"/>
        <v>26</v>
      </c>
      <c r="AH63" s="351">
        <f>IF(AD63&lt;4,FLETES!$H$8,IF(AD63=4,FLETES!$H$9,IF(AD63=5,FLETES!$H$10,IF(AD63=6,FLETES!$H$11,IF(AD63=7,FLETES!$H$12,IF(AD63=8,FLETES!$H$13,IF(AD63=10,FLETES!$H$14,IF(AD63=12,FLETES!$H$15,IF(AD63&gt;12,FLETES!$H$16,"FALSO")))))))))</f>
        <v>36.285069</v>
      </c>
      <c r="AI63" s="357">
        <f t="shared" si="1"/>
        <v>62.285069</v>
      </c>
      <c r="AJ63" s="352">
        <v>0.2</v>
      </c>
      <c r="AK63" s="358">
        <f t="shared" si="2"/>
        <v>77.856336249999998</v>
      </c>
      <c r="AL63" s="418">
        <f t="shared" si="10"/>
        <v>77.856336249999998</v>
      </c>
      <c r="AM63" s="354">
        <v>0.15</v>
      </c>
      <c r="AN63" s="351">
        <f t="shared" si="4"/>
        <v>91.59568970588235</v>
      </c>
      <c r="AO63" s="421">
        <f t="shared" si="5"/>
        <v>91.59568970588235</v>
      </c>
      <c r="AP63" s="355"/>
      <c r="AQ63" s="355"/>
    </row>
    <row r="64" spans="1:43" s="347" customFormat="1" ht="30" customHeight="1" x14ac:dyDescent="0.25">
      <c r="A64" s="391">
        <v>70406</v>
      </c>
      <c r="B64" s="391">
        <v>40630704069</v>
      </c>
      <c r="C64" s="349" t="s">
        <v>4296</v>
      </c>
      <c r="D64" s="349" t="s">
        <v>744</v>
      </c>
      <c r="E64" s="356" t="s">
        <v>1982</v>
      </c>
      <c r="F64" s="355" t="s">
        <v>1982</v>
      </c>
      <c r="G64" s="363" t="s">
        <v>280</v>
      </c>
      <c r="H64" s="349" t="s">
        <v>281</v>
      </c>
      <c r="I64" s="349" t="s">
        <v>250</v>
      </c>
      <c r="J64" s="349" t="s">
        <v>4379</v>
      </c>
      <c r="K64" s="349" t="s">
        <v>2666</v>
      </c>
      <c r="L64" s="349" t="s">
        <v>2666</v>
      </c>
      <c r="M64" s="349" t="s">
        <v>285</v>
      </c>
      <c r="N64" s="439" t="s">
        <v>267</v>
      </c>
      <c r="O64" s="349" t="s">
        <v>2367</v>
      </c>
      <c r="P64" s="349" t="s">
        <v>4493</v>
      </c>
      <c r="Q64" s="349" t="s">
        <v>268</v>
      </c>
      <c r="R64" s="349" t="s">
        <v>268</v>
      </c>
      <c r="S64" s="349">
        <v>0</v>
      </c>
      <c r="T64" s="349" t="s">
        <v>268</v>
      </c>
      <c r="U64" s="349">
        <v>0</v>
      </c>
      <c r="V64" s="349" t="s">
        <v>413</v>
      </c>
      <c r="W64" s="360" t="s">
        <v>2656</v>
      </c>
      <c r="X64" s="439" t="s">
        <v>267</v>
      </c>
      <c r="Y64" s="349">
        <v>200</v>
      </c>
      <c r="Z64" s="361">
        <v>10</v>
      </c>
      <c r="AA64" s="349">
        <v>200</v>
      </c>
      <c r="AB64" s="349" t="s">
        <v>4295</v>
      </c>
      <c r="AC64" s="349" t="s">
        <v>1253</v>
      </c>
      <c r="AD64" s="349">
        <v>7</v>
      </c>
      <c r="AE64" s="440">
        <v>15</v>
      </c>
      <c r="AF64" s="350">
        <v>0.13</v>
      </c>
      <c r="AG64" s="351">
        <f t="shared" si="11"/>
        <v>26</v>
      </c>
      <c r="AH64" s="351">
        <f>IF(AD64&lt;4,FLETES!$H$8,IF(AD64=4,FLETES!$H$9,IF(AD64=5,FLETES!$H$10,IF(AD64=6,FLETES!$H$11,IF(AD64=7,FLETES!$H$12,IF(AD64=8,FLETES!$H$13,IF(AD64=10,FLETES!$H$14,IF(AD64=12,FLETES!$H$15,IF(AD64&gt;12,FLETES!$H$16,"FALSO")))))))))</f>
        <v>36.285069</v>
      </c>
      <c r="AI64" s="357">
        <f t="shared" si="1"/>
        <v>62.285069</v>
      </c>
      <c r="AJ64" s="352">
        <v>0.2</v>
      </c>
      <c r="AK64" s="358">
        <f t="shared" si="2"/>
        <v>77.856336249999998</v>
      </c>
      <c r="AL64" s="418">
        <f t="shared" si="10"/>
        <v>77.856336249999998</v>
      </c>
      <c r="AM64" s="354">
        <v>0.15</v>
      </c>
      <c r="AN64" s="351">
        <f t="shared" si="4"/>
        <v>91.59568970588235</v>
      </c>
      <c r="AO64" s="421">
        <f t="shared" si="5"/>
        <v>91.59568970588235</v>
      </c>
      <c r="AP64" s="355"/>
      <c r="AQ64" s="355"/>
    </row>
    <row r="65" spans="1:43" s="347" customFormat="1" ht="30" customHeight="1" x14ac:dyDescent="0.25">
      <c r="A65" s="391">
        <v>70380</v>
      </c>
      <c r="B65" s="391">
        <v>40630703809</v>
      </c>
      <c r="C65" s="349" t="s">
        <v>4296</v>
      </c>
      <c r="D65" s="349" t="s">
        <v>765</v>
      </c>
      <c r="E65" s="356" t="s">
        <v>1991</v>
      </c>
      <c r="F65" s="355" t="s">
        <v>1992</v>
      </c>
      <c r="G65" s="363" t="s">
        <v>280</v>
      </c>
      <c r="H65" s="349" t="s">
        <v>281</v>
      </c>
      <c r="I65" s="349" t="s">
        <v>250</v>
      </c>
      <c r="J65" s="349" t="s">
        <v>4379</v>
      </c>
      <c r="K65" s="349" t="s">
        <v>537</v>
      </c>
      <c r="L65" s="349" t="s">
        <v>537</v>
      </c>
      <c r="M65" s="349" t="s">
        <v>285</v>
      </c>
      <c r="N65" s="439" t="s">
        <v>267</v>
      </c>
      <c r="O65" s="349" t="s">
        <v>2367</v>
      </c>
      <c r="P65" s="349" t="s">
        <v>4493</v>
      </c>
      <c r="Q65" s="349" t="s">
        <v>268</v>
      </c>
      <c r="R65" s="349" t="s">
        <v>268</v>
      </c>
      <c r="S65" s="349">
        <v>0</v>
      </c>
      <c r="T65" s="349" t="s">
        <v>268</v>
      </c>
      <c r="U65" s="349">
        <v>0</v>
      </c>
      <c r="V65" s="349" t="s">
        <v>413</v>
      </c>
      <c r="W65" s="360" t="s">
        <v>2656</v>
      </c>
      <c r="X65" s="439" t="s">
        <v>267</v>
      </c>
      <c r="Y65" s="349">
        <v>200</v>
      </c>
      <c r="Z65" s="361">
        <v>10</v>
      </c>
      <c r="AA65" s="349">
        <v>200</v>
      </c>
      <c r="AB65" s="349" t="s">
        <v>4295</v>
      </c>
      <c r="AC65" s="349" t="s">
        <v>1253</v>
      </c>
      <c r="AD65" s="349">
        <v>7</v>
      </c>
      <c r="AE65" s="440">
        <v>15</v>
      </c>
      <c r="AF65" s="350">
        <v>0.13</v>
      </c>
      <c r="AG65" s="351">
        <f t="shared" si="11"/>
        <v>26</v>
      </c>
      <c r="AH65" s="351">
        <f>IF(AD65&lt;4,FLETES!$H$8,IF(AD65=4,FLETES!$H$9,IF(AD65=5,FLETES!$H$10,IF(AD65=6,FLETES!$H$11,IF(AD65=7,FLETES!$H$12,IF(AD65=8,FLETES!$H$13,IF(AD65=10,FLETES!$H$14,IF(AD65=12,FLETES!$H$15,IF(AD65&gt;12,FLETES!$H$16,"FALSO")))))))))</f>
        <v>36.285069</v>
      </c>
      <c r="AI65" s="357">
        <f t="shared" si="1"/>
        <v>62.285069</v>
      </c>
      <c r="AJ65" s="352">
        <v>0.2</v>
      </c>
      <c r="AK65" s="358">
        <f t="shared" si="2"/>
        <v>77.856336249999998</v>
      </c>
      <c r="AL65" s="418">
        <f t="shared" si="10"/>
        <v>77.856336249999998</v>
      </c>
      <c r="AM65" s="354">
        <v>0.15</v>
      </c>
      <c r="AN65" s="351">
        <f t="shared" si="4"/>
        <v>91.59568970588235</v>
      </c>
      <c r="AO65" s="421">
        <f t="shared" si="5"/>
        <v>91.59568970588235</v>
      </c>
      <c r="AP65" s="355"/>
      <c r="AQ65" s="355"/>
    </row>
    <row r="66" spans="1:43" s="347" customFormat="1" ht="30" customHeight="1" x14ac:dyDescent="0.25">
      <c r="A66" s="391">
        <v>70435</v>
      </c>
      <c r="B66" s="391">
        <v>40630704359</v>
      </c>
      <c r="C66" s="349" t="s">
        <v>4296</v>
      </c>
      <c r="D66" s="349" t="s">
        <v>853</v>
      </c>
      <c r="E66" s="356" t="s">
        <v>1985</v>
      </c>
      <c r="F66" s="355" t="s">
        <v>1986</v>
      </c>
      <c r="G66" s="363" t="s">
        <v>280</v>
      </c>
      <c r="H66" s="349" t="s">
        <v>281</v>
      </c>
      <c r="I66" s="349" t="s">
        <v>250</v>
      </c>
      <c r="J66" s="349" t="s">
        <v>4379</v>
      </c>
      <c r="K66" s="349" t="s">
        <v>2667</v>
      </c>
      <c r="L66" s="349" t="s">
        <v>537</v>
      </c>
      <c r="M66" s="349" t="s">
        <v>285</v>
      </c>
      <c r="N66" s="439" t="s">
        <v>267</v>
      </c>
      <c r="O66" s="349" t="s">
        <v>2367</v>
      </c>
      <c r="P66" s="349" t="s">
        <v>4493</v>
      </c>
      <c r="Q66" s="349" t="s">
        <v>268</v>
      </c>
      <c r="R66" s="349" t="s">
        <v>268</v>
      </c>
      <c r="S66" s="349">
        <v>0</v>
      </c>
      <c r="T66" s="349" t="s">
        <v>268</v>
      </c>
      <c r="U66" s="349">
        <v>0</v>
      </c>
      <c r="V66" s="349" t="s">
        <v>413</v>
      </c>
      <c r="W66" s="360" t="s">
        <v>2694</v>
      </c>
      <c r="X66" s="439" t="s">
        <v>267</v>
      </c>
      <c r="Y66" s="349">
        <v>200</v>
      </c>
      <c r="Z66" s="361">
        <v>10</v>
      </c>
      <c r="AA66" s="349">
        <v>200</v>
      </c>
      <c r="AB66" s="349" t="s">
        <v>4295</v>
      </c>
      <c r="AC66" s="349" t="s">
        <v>1253</v>
      </c>
      <c r="AD66" s="349">
        <v>7</v>
      </c>
      <c r="AE66" s="440">
        <v>15</v>
      </c>
      <c r="AF66" s="350">
        <v>0.13</v>
      </c>
      <c r="AG66" s="351">
        <f t="shared" si="11"/>
        <v>26</v>
      </c>
      <c r="AH66" s="351">
        <f>IF(AD66&lt;4,FLETES!$H$8,IF(AD66=4,FLETES!$H$9,IF(AD66=5,FLETES!$H$10,IF(AD66=6,FLETES!$H$11,IF(AD66=7,FLETES!$H$12,IF(AD66=8,FLETES!$H$13,IF(AD66=10,FLETES!$H$14,IF(AD66=12,FLETES!$H$15,IF(AD66&gt;12,FLETES!$H$16,"FALSO")))))))))</f>
        <v>36.285069</v>
      </c>
      <c r="AI66" s="357">
        <f t="shared" ref="AI66:AI129" si="13">SUM(AG66:AH66)</f>
        <v>62.285069</v>
      </c>
      <c r="AJ66" s="352">
        <v>0.2</v>
      </c>
      <c r="AK66" s="358">
        <f t="shared" ref="AK66:AK129" si="14">AI66/(1-AJ66)</f>
        <v>77.856336249999998</v>
      </c>
      <c r="AL66" s="418">
        <f t="shared" ref="AL66" si="15">AK66</f>
        <v>77.856336249999998</v>
      </c>
      <c r="AM66" s="354">
        <v>0.15</v>
      </c>
      <c r="AN66" s="351">
        <f t="shared" ref="AN66:AN129" si="16">AL66/(1-AM66)</f>
        <v>91.59568970588235</v>
      </c>
      <c r="AO66" s="421">
        <f t="shared" ref="AO66:AO129" si="17">AN66</f>
        <v>91.59568970588235</v>
      </c>
      <c r="AP66" s="355"/>
      <c r="AQ66" s="355"/>
    </row>
    <row r="67" spans="1:43" s="347" customFormat="1" ht="30" customHeight="1" x14ac:dyDescent="0.25">
      <c r="A67" s="391">
        <v>70351</v>
      </c>
      <c r="B67" s="391">
        <v>40630703519</v>
      </c>
      <c r="C67" s="349" t="s">
        <v>24</v>
      </c>
      <c r="D67" s="349" t="s">
        <v>729</v>
      </c>
      <c r="E67" s="356" t="s">
        <v>1863</v>
      </c>
      <c r="F67" s="355" t="s">
        <v>1864</v>
      </c>
      <c r="G67" s="363" t="s">
        <v>280</v>
      </c>
      <c r="H67" s="349" t="s">
        <v>4376</v>
      </c>
      <c r="I67" s="349" t="s">
        <v>250</v>
      </c>
      <c r="J67" s="349" t="s">
        <v>4379</v>
      </c>
      <c r="K67" s="349" t="s">
        <v>2666</v>
      </c>
      <c r="L67" s="349" t="s">
        <v>2666</v>
      </c>
      <c r="M67" s="349" t="s">
        <v>285</v>
      </c>
      <c r="N67" s="380" t="s">
        <v>4397</v>
      </c>
      <c r="O67" s="349" t="s">
        <v>2361</v>
      </c>
      <c r="P67" s="349" t="s">
        <v>4493</v>
      </c>
      <c r="Q67" s="349" t="s">
        <v>268</v>
      </c>
      <c r="R67" s="349" t="s">
        <v>268</v>
      </c>
      <c r="S67" s="349">
        <v>0</v>
      </c>
      <c r="T67" s="349" t="s">
        <v>268</v>
      </c>
      <c r="U67" s="349">
        <v>0</v>
      </c>
      <c r="V67" s="349" t="s">
        <v>413</v>
      </c>
      <c r="W67" s="360" t="s">
        <v>2656</v>
      </c>
      <c r="X67" s="349" t="s">
        <v>266</v>
      </c>
      <c r="Y67" s="349">
        <v>200</v>
      </c>
      <c r="Z67" s="361">
        <v>25</v>
      </c>
      <c r="AA67" s="349">
        <f t="shared" ref="AA67:AA77" si="18">Y67</f>
        <v>200</v>
      </c>
      <c r="AB67" s="349" t="s">
        <v>4295</v>
      </c>
      <c r="AC67" s="349" t="s">
        <v>4297</v>
      </c>
      <c r="AD67" s="349">
        <v>7</v>
      </c>
      <c r="AE67" s="440">
        <v>15</v>
      </c>
      <c r="AF67" s="350">
        <v>0.13</v>
      </c>
      <c r="AG67" s="351">
        <f t="shared" si="11"/>
        <v>26</v>
      </c>
      <c r="AH67" s="351">
        <f>IF(AD67&lt;4,FLETES!$H$8,IF(AD67=4,FLETES!$H$9,IF(AD67=5,FLETES!$H$10,IF(AD67=6,FLETES!$H$11,IF(AD67=7,FLETES!$H$12,IF(AD67=8,FLETES!$H$13,IF(AD67=10,FLETES!$H$14,IF(AD67=12,FLETES!$H$15,IF(AD67&gt;12,FLETES!$H$16,"FALSO")))))))))</f>
        <v>36.285069</v>
      </c>
      <c r="AI67" s="351">
        <f t="shared" si="13"/>
        <v>62.285069</v>
      </c>
      <c r="AJ67" s="352">
        <v>0.2</v>
      </c>
      <c r="AK67" s="353">
        <f t="shared" si="14"/>
        <v>77.856336249999998</v>
      </c>
      <c r="AL67" s="419">
        <f t="shared" ref="AL67:AL77" si="19">(AG67*6.4%)+AK67</f>
        <v>79.52033625</v>
      </c>
      <c r="AM67" s="354">
        <v>0.15</v>
      </c>
      <c r="AN67" s="351">
        <f t="shared" si="16"/>
        <v>93.55333676470589</v>
      </c>
      <c r="AO67" s="421">
        <f t="shared" si="17"/>
        <v>93.55333676470589</v>
      </c>
      <c r="AP67" s="355"/>
      <c r="AQ67" s="355"/>
    </row>
    <row r="68" spans="1:43" s="347" customFormat="1" ht="30" customHeight="1" x14ac:dyDescent="0.25">
      <c r="A68" s="391">
        <v>70365</v>
      </c>
      <c r="B68" s="391">
        <v>40630703659</v>
      </c>
      <c r="C68" s="349" t="s">
        <v>24</v>
      </c>
      <c r="D68" s="349" t="s">
        <v>764</v>
      </c>
      <c r="E68" s="356" t="s">
        <v>1860</v>
      </c>
      <c r="F68" s="355" t="s">
        <v>1860</v>
      </c>
      <c r="G68" s="363" t="s">
        <v>280</v>
      </c>
      <c r="H68" s="349" t="s">
        <v>4376</v>
      </c>
      <c r="I68" s="349" t="s">
        <v>250</v>
      </c>
      <c r="J68" s="349" t="s">
        <v>4379</v>
      </c>
      <c r="K68" s="349" t="s">
        <v>570</v>
      </c>
      <c r="L68" s="349" t="s">
        <v>570</v>
      </c>
      <c r="M68" s="349" t="s">
        <v>285</v>
      </c>
      <c r="N68" s="380" t="s">
        <v>4397</v>
      </c>
      <c r="O68" s="349" t="s">
        <v>2361</v>
      </c>
      <c r="P68" s="349" t="s">
        <v>4493</v>
      </c>
      <c r="Q68" s="349" t="s">
        <v>268</v>
      </c>
      <c r="R68" s="349" t="s">
        <v>268</v>
      </c>
      <c r="S68" s="349">
        <v>0</v>
      </c>
      <c r="T68" s="349" t="s">
        <v>268</v>
      </c>
      <c r="U68" s="349">
        <v>0</v>
      </c>
      <c r="V68" s="349" t="s">
        <v>413</v>
      </c>
      <c r="W68" s="360" t="s">
        <v>2656</v>
      </c>
      <c r="X68" s="349" t="s">
        <v>266</v>
      </c>
      <c r="Y68" s="349">
        <v>200</v>
      </c>
      <c r="Z68" s="361">
        <v>25</v>
      </c>
      <c r="AA68" s="349">
        <f t="shared" si="18"/>
        <v>200</v>
      </c>
      <c r="AB68" s="349" t="s">
        <v>4295</v>
      </c>
      <c r="AC68" s="349" t="s">
        <v>4297</v>
      </c>
      <c r="AD68" s="349">
        <v>7</v>
      </c>
      <c r="AE68" s="440">
        <v>15</v>
      </c>
      <c r="AF68" s="350">
        <v>0.13</v>
      </c>
      <c r="AG68" s="351">
        <f t="shared" si="11"/>
        <v>26</v>
      </c>
      <c r="AH68" s="351">
        <f>IF(AD68&lt;4,FLETES!$H$8,IF(AD68=4,FLETES!$H$9,IF(AD68=5,FLETES!$H$10,IF(AD68=6,FLETES!$H$11,IF(AD68=7,FLETES!$H$12,IF(AD68=8,FLETES!$H$13,IF(AD68=10,FLETES!$H$14,IF(AD68=12,FLETES!$H$15,IF(AD68&gt;12,FLETES!$H$16,"FALSO")))))))))</f>
        <v>36.285069</v>
      </c>
      <c r="AI68" s="351">
        <f t="shared" si="13"/>
        <v>62.285069</v>
      </c>
      <c r="AJ68" s="352">
        <v>0.2</v>
      </c>
      <c r="AK68" s="353">
        <f t="shared" si="14"/>
        <v>77.856336249999998</v>
      </c>
      <c r="AL68" s="419">
        <f t="shared" si="19"/>
        <v>79.52033625</v>
      </c>
      <c r="AM68" s="354">
        <v>0.15</v>
      </c>
      <c r="AN68" s="351">
        <f t="shared" si="16"/>
        <v>93.55333676470589</v>
      </c>
      <c r="AO68" s="421">
        <f t="shared" si="17"/>
        <v>93.55333676470589</v>
      </c>
      <c r="AP68" s="355"/>
      <c r="AQ68" s="355"/>
    </row>
    <row r="69" spans="1:43" s="364" customFormat="1" ht="30" customHeight="1" x14ac:dyDescent="0.25">
      <c r="A69" s="391">
        <v>70358</v>
      </c>
      <c r="B69" s="391">
        <v>40630703589</v>
      </c>
      <c r="C69" s="349" t="s">
        <v>24</v>
      </c>
      <c r="D69" s="349" t="s">
        <v>763</v>
      </c>
      <c r="E69" s="356" t="s">
        <v>1861</v>
      </c>
      <c r="F69" s="355" t="s">
        <v>1861</v>
      </c>
      <c r="G69" s="363" t="s">
        <v>280</v>
      </c>
      <c r="H69" s="349" t="s">
        <v>4376</v>
      </c>
      <c r="I69" s="349" t="s">
        <v>250</v>
      </c>
      <c r="J69" s="349" t="s">
        <v>4379</v>
      </c>
      <c r="K69" s="349" t="s">
        <v>571</v>
      </c>
      <c r="L69" s="349" t="s">
        <v>571</v>
      </c>
      <c r="M69" s="349" t="s">
        <v>285</v>
      </c>
      <c r="N69" s="380" t="s">
        <v>4397</v>
      </c>
      <c r="O69" s="349" t="s">
        <v>2361</v>
      </c>
      <c r="P69" s="349" t="s">
        <v>4493</v>
      </c>
      <c r="Q69" s="349" t="s">
        <v>268</v>
      </c>
      <c r="R69" s="349" t="s">
        <v>268</v>
      </c>
      <c r="S69" s="349">
        <v>0</v>
      </c>
      <c r="T69" s="349" t="s">
        <v>268</v>
      </c>
      <c r="U69" s="349">
        <v>0</v>
      </c>
      <c r="V69" s="349" t="s">
        <v>413</v>
      </c>
      <c r="W69" s="360" t="s">
        <v>2656</v>
      </c>
      <c r="X69" s="349" t="s">
        <v>266</v>
      </c>
      <c r="Y69" s="349">
        <v>200</v>
      </c>
      <c r="Z69" s="361">
        <v>25</v>
      </c>
      <c r="AA69" s="349">
        <f t="shared" si="18"/>
        <v>200</v>
      </c>
      <c r="AB69" s="349" t="s">
        <v>4295</v>
      </c>
      <c r="AC69" s="349" t="s">
        <v>4297</v>
      </c>
      <c r="AD69" s="349">
        <v>7</v>
      </c>
      <c r="AE69" s="440">
        <v>15</v>
      </c>
      <c r="AF69" s="350">
        <v>0.13</v>
      </c>
      <c r="AG69" s="351">
        <f t="shared" si="11"/>
        <v>26</v>
      </c>
      <c r="AH69" s="351">
        <f>IF(AD69&lt;4,FLETES!$H$8,IF(AD69=4,FLETES!$H$9,IF(AD69=5,FLETES!$H$10,IF(AD69=6,FLETES!$H$11,IF(AD69=7,FLETES!$H$12,IF(AD69=8,FLETES!$H$13,IF(AD69=10,FLETES!$H$14,IF(AD69=12,FLETES!$H$15,IF(AD69&gt;12,FLETES!$H$16,"FALSO")))))))))</f>
        <v>36.285069</v>
      </c>
      <c r="AI69" s="351">
        <f t="shared" si="13"/>
        <v>62.285069</v>
      </c>
      <c r="AJ69" s="352">
        <v>0.2</v>
      </c>
      <c r="AK69" s="353">
        <f t="shared" si="14"/>
        <v>77.856336249999998</v>
      </c>
      <c r="AL69" s="419">
        <f t="shared" si="19"/>
        <v>79.52033625</v>
      </c>
      <c r="AM69" s="354">
        <v>0.15</v>
      </c>
      <c r="AN69" s="351">
        <f t="shared" si="16"/>
        <v>93.55333676470589</v>
      </c>
      <c r="AO69" s="421">
        <f t="shared" si="17"/>
        <v>93.55333676470589</v>
      </c>
      <c r="AP69" s="355"/>
      <c r="AQ69" s="355"/>
    </row>
    <row r="70" spans="1:43" s="364" customFormat="1" ht="30" customHeight="1" x14ac:dyDescent="0.25">
      <c r="A70" s="391">
        <v>70337</v>
      </c>
      <c r="B70" s="391">
        <v>40630703379</v>
      </c>
      <c r="C70" s="349" t="s">
        <v>24</v>
      </c>
      <c r="D70" s="349" t="s">
        <v>723</v>
      </c>
      <c r="E70" s="356" t="s">
        <v>1862</v>
      </c>
      <c r="F70" s="355" t="s">
        <v>1862</v>
      </c>
      <c r="G70" s="363" t="s">
        <v>280</v>
      </c>
      <c r="H70" s="349" t="s">
        <v>4376</v>
      </c>
      <c r="I70" s="349" t="s">
        <v>250</v>
      </c>
      <c r="J70" s="349" t="s">
        <v>4379</v>
      </c>
      <c r="K70" s="349" t="s">
        <v>578</v>
      </c>
      <c r="L70" s="349" t="s">
        <v>578</v>
      </c>
      <c r="M70" s="349" t="s">
        <v>285</v>
      </c>
      <c r="N70" s="380" t="s">
        <v>4397</v>
      </c>
      <c r="O70" s="349" t="s">
        <v>2361</v>
      </c>
      <c r="P70" s="349" t="s">
        <v>4493</v>
      </c>
      <c r="Q70" s="349" t="s">
        <v>268</v>
      </c>
      <c r="R70" s="349" t="s">
        <v>268</v>
      </c>
      <c r="S70" s="349">
        <v>0</v>
      </c>
      <c r="T70" s="349" t="s">
        <v>268</v>
      </c>
      <c r="U70" s="349">
        <v>0</v>
      </c>
      <c r="V70" s="349" t="s">
        <v>413</v>
      </c>
      <c r="W70" s="360" t="s">
        <v>2656</v>
      </c>
      <c r="X70" s="349" t="s">
        <v>266</v>
      </c>
      <c r="Y70" s="349">
        <v>200</v>
      </c>
      <c r="Z70" s="361">
        <v>25</v>
      </c>
      <c r="AA70" s="349">
        <f t="shared" si="18"/>
        <v>200</v>
      </c>
      <c r="AB70" s="349" t="s">
        <v>4295</v>
      </c>
      <c r="AC70" s="349" t="s">
        <v>4297</v>
      </c>
      <c r="AD70" s="349">
        <v>7</v>
      </c>
      <c r="AE70" s="440">
        <v>15</v>
      </c>
      <c r="AF70" s="350">
        <v>0.13</v>
      </c>
      <c r="AG70" s="351">
        <f t="shared" si="11"/>
        <v>26</v>
      </c>
      <c r="AH70" s="351">
        <f>IF(AD70&lt;4,FLETES!$H$8,IF(AD70=4,FLETES!$H$9,IF(AD70=5,FLETES!$H$10,IF(AD70=6,FLETES!$H$11,IF(AD70=7,FLETES!$H$12,IF(AD70=8,FLETES!$H$13,IF(AD70=10,FLETES!$H$14,IF(AD70=12,FLETES!$H$15,IF(AD70&gt;12,FLETES!$H$16,"FALSO")))))))))</f>
        <v>36.285069</v>
      </c>
      <c r="AI70" s="351">
        <f t="shared" si="13"/>
        <v>62.285069</v>
      </c>
      <c r="AJ70" s="352">
        <v>0.2</v>
      </c>
      <c r="AK70" s="353">
        <f t="shared" si="14"/>
        <v>77.856336249999998</v>
      </c>
      <c r="AL70" s="419">
        <f t="shared" si="19"/>
        <v>79.52033625</v>
      </c>
      <c r="AM70" s="354">
        <v>0.15</v>
      </c>
      <c r="AN70" s="351">
        <f t="shared" si="16"/>
        <v>93.55333676470589</v>
      </c>
      <c r="AO70" s="421">
        <f t="shared" si="17"/>
        <v>93.55333676470589</v>
      </c>
      <c r="AP70" s="355"/>
      <c r="AQ70" s="355"/>
    </row>
    <row r="71" spans="1:43" s="364" customFormat="1" ht="30" customHeight="1" x14ac:dyDescent="0.25">
      <c r="A71" s="391">
        <v>70344</v>
      </c>
      <c r="B71" s="391">
        <v>40630703449</v>
      </c>
      <c r="C71" s="349" t="s">
        <v>24</v>
      </c>
      <c r="D71" s="349" t="s">
        <v>766</v>
      </c>
      <c r="E71" s="356" t="s">
        <v>1866</v>
      </c>
      <c r="F71" s="355" t="s">
        <v>1867</v>
      </c>
      <c r="G71" s="363" t="s">
        <v>280</v>
      </c>
      <c r="H71" s="349" t="s">
        <v>4376</v>
      </c>
      <c r="I71" s="349" t="s">
        <v>250</v>
      </c>
      <c r="J71" s="349" t="s">
        <v>4379</v>
      </c>
      <c r="K71" s="349" t="s">
        <v>545</v>
      </c>
      <c r="L71" s="349" t="s">
        <v>545</v>
      </c>
      <c r="M71" s="349" t="s">
        <v>285</v>
      </c>
      <c r="N71" s="380" t="s">
        <v>4397</v>
      </c>
      <c r="O71" s="349" t="s">
        <v>2361</v>
      </c>
      <c r="P71" s="349" t="s">
        <v>4493</v>
      </c>
      <c r="Q71" s="349" t="s">
        <v>268</v>
      </c>
      <c r="R71" s="349" t="s">
        <v>268</v>
      </c>
      <c r="S71" s="349">
        <v>0</v>
      </c>
      <c r="T71" s="349" t="s">
        <v>268</v>
      </c>
      <c r="U71" s="349">
        <v>0</v>
      </c>
      <c r="V71" s="349" t="s">
        <v>413</v>
      </c>
      <c r="W71" s="360" t="s">
        <v>2656</v>
      </c>
      <c r="X71" s="349" t="s">
        <v>266</v>
      </c>
      <c r="Y71" s="349">
        <v>200</v>
      </c>
      <c r="Z71" s="361">
        <v>25</v>
      </c>
      <c r="AA71" s="349">
        <f t="shared" si="18"/>
        <v>200</v>
      </c>
      <c r="AB71" s="349" t="s">
        <v>4295</v>
      </c>
      <c r="AC71" s="349" t="s">
        <v>4297</v>
      </c>
      <c r="AD71" s="349">
        <v>7</v>
      </c>
      <c r="AE71" s="440">
        <v>15</v>
      </c>
      <c r="AF71" s="350">
        <v>0.13</v>
      </c>
      <c r="AG71" s="351">
        <f t="shared" si="11"/>
        <v>26</v>
      </c>
      <c r="AH71" s="351">
        <f>IF(AD71&lt;4,FLETES!$H$8,IF(AD71=4,FLETES!$H$9,IF(AD71=5,FLETES!$H$10,IF(AD71=6,FLETES!$H$11,IF(AD71=7,FLETES!$H$12,IF(AD71=8,FLETES!$H$13,IF(AD71=10,FLETES!$H$14,IF(AD71=12,FLETES!$H$15,IF(AD71&gt;12,FLETES!$H$16,"FALSO")))))))))</f>
        <v>36.285069</v>
      </c>
      <c r="AI71" s="351">
        <f t="shared" si="13"/>
        <v>62.285069</v>
      </c>
      <c r="AJ71" s="352">
        <v>0.2</v>
      </c>
      <c r="AK71" s="353">
        <f t="shared" si="14"/>
        <v>77.856336249999998</v>
      </c>
      <c r="AL71" s="419">
        <f t="shared" si="19"/>
        <v>79.52033625</v>
      </c>
      <c r="AM71" s="354">
        <v>0.15</v>
      </c>
      <c r="AN71" s="351">
        <f t="shared" si="16"/>
        <v>93.55333676470589</v>
      </c>
      <c r="AO71" s="421">
        <f t="shared" si="17"/>
        <v>93.55333676470589</v>
      </c>
      <c r="AP71" s="355"/>
      <c r="AQ71" s="355"/>
    </row>
    <row r="72" spans="1:43" s="364" customFormat="1" ht="30" customHeight="1" x14ac:dyDescent="0.25">
      <c r="A72" s="391">
        <v>70328</v>
      </c>
      <c r="B72" s="391">
        <v>40630703289</v>
      </c>
      <c r="C72" s="349" t="s">
        <v>24</v>
      </c>
      <c r="D72" s="349" t="s">
        <v>970</v>
      </c>
      <c r="E72" s="356" t="s">
        <v>1858</v>
      </c>
      <c r="F72" s="355" t="s">
        <v>1859</v>
      </c>
      <c r="G72" s="363" t="s">
        <v>280</v>
      </c>
      <c r="H72" s="349" t="s">
        <v>4376</v>
      </c>
      <c r="I72" s="349" t="s">
        <v>250</v>
      </c>
      <c r="J72" s="349" t="s">
        <v>4379</v>
      </c>
      <c r="K72" s="349" t="s">
        <v>537</v>
      </c>
      <c r="L72" s="349" t="s">
        <v>537</v>
      </c>
      <c r="M72" s="349" t="s">
        <v>285</v>
      </c>
      <c r="N72" s="380" t="s">
        <v>4397</v>
      </c>
      <c r="O72" s="349" t="s">
        <v>2361</v>
      </c>
      <c r="P72" s="349" t="s">
        <v>4493</v>
      </c>
      <c r="Q72" s="349" t="s">
        <v>268</v>
      </c>
      <c r="R72" s="349" t="s">
        <v>268</v>
      </c>
      <c r="S72" s="349">
        <v>0</v>
      </c>
      <c r="T72" s="349" t="s">
        <v>268</v>
      </c>
      <c r="U72" s="349">
        <v>0</v>
      </c>
      <c r="V72" s="349" t="s">
        <v>413</v>
      </c>
      <c r="W72" s="360" t="s">
        <v>2685</v>
      </c>
      <c r="X72" s="349" t="s">
        <v>266</v>
      </c>
      <c r="Y72" s="349">
        <v>200</v>
      </c>
      <c r="Z72" s="361">
        <v>25</v>
      </c>
      <c r="AA72" s="349">
        <f t="shared" si="18"/>
        <v>200</v>
      </c>
      <c r="AB72" s="349" t="s">
        <v>4295</v>
      </c>
      <c r="AC72" s="349" t="s">
        <v>4297</v>
      </c>
      <c r="AD72" s="349">
        <v>7</v>
      </c>
      <c r="AE72" s="440">
        <v>15</v>
      </c>
      <c r="AF72" s="350">
        <v>0.13</v>
      </c>
      <c r="AG72" s="351">
        <f t="shared" si="11"/>
        <v>26</v>
      </c>
      <c r="AH72" s="351">
        <f>IF(AD72&lt;4,FLETES!$H$8,IF(AD72=4,FLETES!$H$9,IF(AD72=5,FLETES!$H$10,IF(AD72=6,FLETES!$H$11,IF(AD72=7,FLETES!$H$12,IF(AD72=8,FLETES!$H$13,IF(AD72=10,FLETES!$H$14,IF(AD72=12,FLETES!$H$15,IF(AD72&gt;12,FLETES!$H$16,"FALSO")))))))))</f>
        <v>36.285069</v>
      </c>
      <c r="AI72" s="351">
        <f t="shared" si="13"/>
        <v>62.285069</v>
      </c>
      <c r="AJ72" s="352">
        <v>0.2</v>
      </c>
      <c r="AK72" s="353">
        <f t="shared" si="14"/>
        <v>77.856336249999998</v>
      </c>
      <c r="AL72" s="419">
        <f t="shared" si="19"/>
        <v>79.52033625</v>
      </c>
      <c r="AM72" s="354">
        <v>0.15</v>
      </c>
      <c r="AN72" s="351">
        <f t="shared" si="16"/>
        <v>93.55333676470589</v>
      </c>
      <c r="AO72" s="421">
        <f t="shared" si="17"/>
        <v>93.55333676470589</v>
      </c>
      <c r="AP72" s="355"/>
      <c r="AQ72" s="355"/>
    </row>
    <row r="73" spans="1:43" s="347" customFormat="1" ht="30" customHeight="1" x14ac:dyDescent="0.25">
      <c r="A73" s="391">
        <v>70372</v>
      </c>
      <c r="B73" s="391">
        <v>40630703729</v>
      </c>
      <c r="C73" s="349" t="s">
        <v>24</v>
      </c>
      <c r="D73" s="349" t="s">
        <v>748</v>
      </c>
      <c r="E73" s="356" t="s">
        <v>1865</v>
      </c>
      <c r="F73" s="355" t="s">
        <v>4329</v>
      </c>
      <c r="G73" s="363" t="s">
        <v>280</v>
      </c>
      <c r="H73" s="349" t="s">
        <v>4376</v>
      </c>
      <c r="I73" s="349" t="s">
        <v>250</v>
      </c>
      <c r="J73" s="349" t="s">
        <v>4379</v>
      </c>
      <c r="K73" s="349" t="s">
        <v>2667</v>
      </c>
      <c r="L73" s="349" t="s">
        <v>537</v>
      </c>
      <c r="M73" s="349" t="s">
        <v>285</v>
      </c>
      <c r="N73" s="380" t="s">
        <v>4397</v>
      </c>
      <c r="O73" s="349" t="s">
        <v>2361</v>
      </c>
      <c r="P73" s="349" t="s">
        <v>4493</v>
      </c>
      <c r="Q73" s="349" t="s">
        <v>268</v>
      </c>
      <c r="R73" s="349" t="s">
        <v>268</v>
      </c>
      <c r="S73" s="349">
        <v>0</v>
      </c>
      <c r="T73" s="349" t="s">
        <v>268</v>
      </c>
      <c r="U73" s="349">
        <v>0</v>
      </c>
      <c r="V73" s="349" t="s">
        <v>413</v>
      </c>
      <c r="W73" s="360" t="s">
        <v>2686</v>
      </c>
      <c r="X73" s="349" t="s">
        <v>266</v>
      </c>
      <c r="Y73" s="349">
        <v>200</v>
      </c>
      <c r="Z73" s="361">
        <v>25</v>
      </c>
      <c r="AA73" s="349">
        <f t="shared" si="18"/>
        <v>200</v>
      </c>
      <c r="AB73" s="349" t="s">
        <v>4295</v>
      </c>
      <c r="AC73" s="349" t="s">
        <v>4297</v>
      </c>
      <c r="AD73" s="349">
        <v>7</v>
      </c>
      <c r="AE73" s="440">
        <v>15</v>
      </c>
      <c r="AF73" s="350">
        <v>0.13</v>
      </c>
      <c r="AG73" s="351">
        <f t="shared" si="11"/>
        <v>26</v>
      </c>
      <c r="AH73" s="351">
        <f>IF(AD73&lt;4,FLETES!$H$8,IF(AD73=4,FLETES!$H$9,IF(AD73=5,FLETES!$H$10,IF(AD73=6,FLETES!$H$11,IF(AD73=7,FLETES!$H$12,IF(AD73=8,FLETES!$H$13,IF(AD73=10,FLETES!$H$14,IF(AD73=12,FLETES!$H$15,IF(AD73&gt;12,FLETES!$H$16,"FALSO")))))))))</f>
        <v>36.285069</v>
      </c>
      <c r="AI73" s="351">
        <f t="shared" si="13"/>
        <v>62.285069</v>
      </c>
      <c r="AJ73" s="352">
        <v>0.2</v>
      </c>
      <c r="AK73" s="353">
        <f t="shared" si="14"/>
        <v>77.856336249999998</v>
      </c>
      <c r="AL73" s="419">
        <f t="shared" si="19"/>
        <v>79.52033625</v>
      </c>
      <c r="AM73" s="354">
        <v>0.15</v>
      </c>
      <c r="AN73" s="351">
        <f t="shared" si="16"/>
        <v>93.55333676470589</v>
      </c>
      <c r="AO73" s="421">
        <f t="shared" si="17"/>
        <v>93.55333676470589</v>
      </c>
      <c r="AP73" s="355"/>
      <c r="AQ73" s="355"/>
    </row>
    <row r="74" spans="1:43" s="347" customFormat="1" ht="30" customHeight="1" x14ac:dyDescent="0.25">
      <c r="A74" s="391">
        <v>755777</v>
      </c>
      <c r="B74" s="391">
        <v>40637557779</v>
      </c>
      <c r="C74" s="349" t="s">
        <v>24</v>
      </c>
      <c r="D74" s="349" t="s">
        <v>2470</v>
      </c>
      <c r="E74" s="356" t="s">
        <v>2600</v>
      </c>
      <c r="F74" s="355" t="s">
        <v>2600</v>
      </c>
      <c r="G74" s="363" t="s">
        <v>280</v>
      </c>
      <c r="H74" s="349" t="s">
        <v>4376</v>
      </c>
      <c r="I74" s="349" t="s">
        <v>250</v>
      </c>
      <c r="J74" s="349" t="s">
        <v>4379</v>
      </c>
      <c r="K74" s="349" t="s">
        <v>537</v>
      </c>
      <c r="L74" s="349" t="s">
        <v>1255</v>
      </c>
      <c r="M74" s="349" t="s">
        <v>285</v>
      </c>
      <c r="N74" s="380" t="s">
        <v>4397</v>
      </c>
      <c r="O74" s="349" t="s">
        <v>2361</v>
      </c>
      <c r="P74" s="349" t="s">
        <v>4493</v>
      </c>
      <c r="Q74" s="349" t="s">
        <v>268</v>
      </c>
      <c r="R74" s="349" t="s">
        <v>268</v>
      </c>
      <c r="S74" s="349">
        <v>0</v>
      </c>
      <c r="T74" s="349" t="s">
        <v>268</v>
      </c>
      <c r="U74" s="349">
        <v>0</v>
      </c>
      <c r="V74" s="349" t="s">
        <v>413</v>
      </c>
      <c r="W74" s="360" t="s">
        <v>2798</v>
      </c>
      <c r="X74" s="349" t="s">
        <v>266</v>
      </c>
      <c r="Y74" s="349">
        <v>200</v>
      </c>
      <c r="Z74" s="361">
        <v>25</v>
      </c>
      <c r="AA74" s="349">
        <f t="shared" si="18"/>
        <v>200</v>
      </c>
      <c r="AB74" s="349" t="s">
        <v>4295</v>
      </c>
      <c r="AC74" s="349" t="s">
        <v>4297</v>
      </c>
      <c r="AD74" s="349">
        <v>7</v>
      </c>
      <c r="AE74" s="440">
        <v>15</v>
      </c>
      <c r="AF74" s="350">
        <v>0.13</v>
      </c>
      <c r="AG74" s="351">
        <f t="shared" si="11"/>
        <v>26</v>
      </c>
      <c r="AH74" s="351">
        <f>IF(AD74&lt;4,FLETES!$H$8,IF(AD74=4,FLETES!$H$9,IF(AD74=5,FLETES!$H$10,IF(AD74=6,FLETES!$H$11,IF(AD74=7,FLETES!$H$12,IF(AD74=8,FLETES!$H$13,IF(AD74=10,FLETES!$H$14,IF(AD74=12,FLETES!$H$15,IF(AD74&gt;12,FLETES!$H$16,"FALSO")))))))))</f>
        <v>36.285069</v>
      </c>
      <c r="AI74" s="351">
        <f t="shared" si="13"/>
        <v>62.285069</v>
      </c>
      <c r="AJ74" s="352">
        <v>0.2</v>
      </c>
      <c r="AK74" s="353">
        <f t="shared" si="14"/>
        <v>77.856336249999998</v>
      </c>
      <c r="AL74" s="419">
        <f t="shared" si="19"/>
        <v>79.52033625</v>
      </c>
      <c r="AM74" s="354">
        <v>0.15</v>
      </c>
      <c r="AN74" s="351">
        <f t="shared" si="16"/>
        <v>93.55333676470589</v>
      </c>
      <c r="AO74" s="421">
        <f t="shared" si="17"/>
        <v>93.55333676470589</v>
      </c>
      <c r="AP74" s="355" t="s">
        <v>2476</v>
      </c>
      <c r="AQ74" s="355"/>
    </row>
    <row r="75" spans="1:43" s="347" customFormat="1" ht="30" customHeight="1" x14ac:dyDescent="0.25">
      <c r="A75" s="391">
        <v>755770</v>
      </c>
      <c r="B75" s="391">
        <v>40637557709</v>
      </c>
      <c r="C75" s="349" t="s">
        <v>24</v>
      </c>
      <c r="D75" s="349" t="s">
        <v>2471</v>
      </c>
      <c r="E75" s="356" t="s">
        <v>2601</v>
      </c>
      <c r="F75" s="355" t="s">
        <v>2601</v>
      </c>
      <c r="G75" s="363" t="s">
        <v>280</v>
      </c>
      <c r="H75" s="349" t="s">
        <v>4376</v>
      </c>
      <c r="I75" s="349" t="s">
        <v>250</v>
      </c>
      <c r="J75" s="349" t="s">
        <v>4379</v>
      </c>
      <c r="K75" s="349" t="s">
        <v>537</v>
      </c>
      <c r="L75" s="349" t="s">
        <v>4395</v>
      </c>
      <c r="M75" s="349" t="s">
        <v>285</v>
      </c>
      <c r="N75" s="380" t="s">
        <v>4397</v>
      </c>
      <c r="O75" s="349" t="s">
        <v>2361</v>
      </c>
      <c r="P75" s="349" t="s">
        <v>4493</v>
      </c>
      <c r="Q75" s="349" t="s">
        <v>268</v>
      </c>
      <c r="R75" s="349" t="s">
        <v>268</v>
      </c>
      <c r="S75" s="349">
        <v>0</v>
      </c>
      <c r="T75" s="349" t="s">
        <v>268</v>
      </c>
      <c r="U75" s="349">
        <v>0</v>
      </c>
      <c r="V75" s="349" t="s">
        <v>413</v>
      </c>
      <c r="W75" s="360" t="s">
        <v>2799</v>
      </c>
      <c r="X75" s="349" t="s">
        <v>266</v>
      </c>
      <c r="Y75" s="349">
        <v>200</v>
      </c>
      <c r="Z75" s="361">
        <v>25</v>
      </c>
      <c r="AA75" s="349">
        <f t="shared" si="18"/>
        <v>200</v>
      </c>
      <c r="AB75" s="349" t="s">
        <v>4295</v>
      </c>
      <c r="AC75" s="349" t="s">
        <v>4297</v>
      </c>
      <c r="AD75" s="349">
        <v>7</v>
      </c>
      <c r="AE75" s="440">
        <v>15</v>
      </c>
      <c r="AF75" s="350">
        <v>0.13</v>
      </c>
      <c r="AG75" s="351">
        <f t="shared" si="11"/>
        <v>26</v>
      </c>
      <c r="AH75" s="351">
        <f>IF(AD75&lt;4,FLETES!$H$8,IF(AD75=4,FLETES!$H$9,IF(AD75=5,FLETES!$H$10,IF(AD75=6,FLETES!$H$11,IF(AD75=7,FLETES!$H$12,IF(AD75=8,FLETES!$H$13,IF(AD75=10,FLETES!$H$14,IF(AD75=12,FLETES!$H$15,IF(AD75&gt;12,FLETES!$H$16,"FALSO")))))))))</f>
        <v>36.285069</v>
      </c>
      <c r="AI75" s="351">
        <f t="shared" si="13"/>
        <v>62.285069</v>
      </c>
      <c r="AJ75" s="352">
        <v>0.2</v>
      </c>
      <c r="AK75" s="353">
        <f t="shared" si="14"/>
        <v>77.856336249999998</v>
      </c>
      <c r="AL75" s="419">
        <f t="shared" si="19"/>
        <v>79.52033625</v>
      </c>
      <c r="AM75" s="354">
        <v>0.15</v>
      </c>
      <c r="AN75" s="351">
        <f t="shared" si="16"/>
        <v>93.55333676470589</v>
      </c>
      <c r="AO75" s="421">
        <f t="shared" si="17"/>
        <v>93.55333676470589</v>
      </c>
      <c r="AP75" s="355" t="s">
        <v>2476</v>
      </c>
      <c r="AQ75" s="355"/>
    </row>
    <row r="76" spans="1:43" s="347" customFormat="1" ht="30" customHeight="1" x14ac:dyDescent="0.25">
      <c r="A76" s="391">
        <v>755791</v>
      </c>
      <c r="B76" s="391">
        <v>40637557919</v>
      </c>
      <c r="C76" s="349" t="s">
        <v>24</v>
      </c>
      <c r="D76" s="349" t="s">
        <v>2469</v>
      </c>
      <c r="E76" s="356" t="s">
        <v>2599</v>
      </c>
      <c r="F76" s="355" t="s">
        <v>2599</v>
      </c>
      <c r="G76" s="363" t="s">
        <v>280</v>
      </c>
      <c r="H76" s="349" t="s">
        <v>4376</v>
      </c>
      <c r="I76" s="349" t="s">
        <v>250</v>
      </c>
      <c r="J76" s="349" t="s">
        <v>4379</v>
      </c>
      <c r="K76" s="349" t="s">
        <v>537</v>
      </c>
      <c r="L76" s="349" t="s">
        <v>4396</v>
      </c>
      <c r="M76" s="349" t="s">
        <v>285</v>
      </c>
      <c r="N76" s="380" t="s">
        <v>4397</v>
      </c>
      <c r="O76" s="349" t="s">
        <v>2361</v>
      </c>
      <c r="P76" s="349" t="s">
        <v>4493</v>
      </c>
      <c r="Q76" s="349" t="s">
        <v>268</v>
      </c>
      <c r="R76" s="349" t="s">
        <v>268</v>
      </c>
      <c r="S76" s="349">
        <v>0</v>
      </c>
      <c r="T76" s="349" t="s">
        <v>268</v>
      </c>
      <c r="U76" s="349">
        <v>0</v>
      </c>
      <c r="V76" s="349" t="s">
        <v>413</v>
      </c>
      <c r="W76" s="360" t="s">
        <v>2797</v>
      </c>
      <c r="X76" s="349" t="s">
        <v>266</v>
      </c>
      <c r="Y76" s="349">
        <v>200</v>
      </c>
      <c r="Z76" s="361">
        <v>25</v>
      </c>
      <c r="AA76" s="349">
        <f t="shared" si="18"/>
        <v>200</v>
      </c>
      <c r="AB76" s="349" t="s">
        <v>4295</v>
      </c>
      <c r="AC76" s="349" t="s">
        <v>4297</v>
      </c>
      <c r="AD76" s="349">
        <v>7</v>
      </c>
      <c r="AE76" s="440">
        <v>15</v>
      </c>
      <c r="AF76" s="350">
        <v>0.13</v>
      </c>
      <c r="AG76" s="351">
        <f t="shared" si="11"/>
        <v>26</v>
      </c>
      <c r="AH76" s="351">
        <f>IF(AD76&lt;4,FLETES!$H$8,IF(AD76=4,FLETES!$H$9,IF(AD76=5,FLETES!$H$10,IF(AD76=6,FLETES!$H$11,IF(AD76=7,FLETES!$H$12,IF(AD76=8,FLETES!$H$13,IF(AD76=10,FLETES!$H$14,IF(AD76=12,FLETES!$H$15,IF(AD76&gt;12,FLETES!$H$16,"FALSO")))))))))</f>
        <v>36.285069</v>
      </c>
      <c r="AI76" s="351">
        <f t="shared" si="13"/>
        <v>62.285069</v>
      </c>
      <c r="AJ76" s="352">
        <v>0.2</v>
      </c>
      <c r="AK76" s="353">
        <f t="shared" si="14"/>
        <v>77.856336249999998</v>
      </c>
      <c r="AL76" s="419">
        <f t="shared" si="19"/>
        <v>79.52033625</v>
      </c>
      <c r="AM76" s="354">
        <v>0.15</v>
      </c>
      <c r="AN76" s="351">
        <f t="shared" si="16"/>
        <v>93.55333676470589</v>
      </c>
      <c r="AO76" s="421">
        <f t="shared" si="17"/>
        <v>93.55333676470589</v>
      </c>
      <c r="AP76" s="355" t="s">
        <v>2476</v>
      </c>
      <c r="AQ76" s="355"/>
    </row>
    <row r="77" spans="1:43" s="347" customFormat="1" ht="30" customHeight="1" x14ac:dyDescent="0.25">
      <c r="A77" s="391">
        <v>755784</v>
      </c>
      <c r="B77" s="391">
        <v>40637557849</v>
      </c>
      <c r="C77" s="349" t="s">
        <v>24</v>
      </c>
      <c r="D77" s="349" t="s">
        <v>2468</v>
      </c>
      <c r="E77" s="356" t="s">
        <v>2598</v>
      </c>
      <c r="F77" s="355" t="s">
        <v>2598</v>
      </c>
      <c r="G77" s="363" t="s">
        <v>280</v>
      </c>
      <c r="H77" s="349" t="s">
        <v>4376</v>
      </c>
      <c r="I77" s="349" t="s">
        <v>250</v>
      </c>
      <c r="J77" s="349" t="s">
        <v>4379</v>
      </c>
      <c r="K77" s="349" t="s">
        <v>537</v>
      </c>
      <c r="L77" s="349" t="s">
        <v>1264</v>
      </c>
      <c r="M77" s="349" t="s">
        <v>285</v>
      </c>
      <c r="N77" s="380" t="s">
        <v>4397</v>
      </c>
      <c r="O77" s="349" t="s">
        <v>2361</v>
      </c>
      <c r="P77" s="349" t="s">
        <v>4493</v>
      </c>
      <c r="Q77" s="349" t="s">
        <v>268</v>
      </c>
      <c r="R77" s="349" t="s">
        <v>268</v>
      </c>
      <c r="S77" s="349">
        <v>0</v>
      </c>
      <c r="T77" s="349" t="s">
        <v>268</v>
      </c>
      <c r="U77" s="349">
        <v>0</v>
      </c>
      <c r="V77" s="349" t="s">
        <v>413</v>
      </c>
      <c r="W77" s="360" t="s">
        <v>2796</v>
      </c>
      <c r="X77" s="349" t="s">
        <v>266</v>
      </c>
      <c r="Y77" s="349">
        <v>200</v>
      </c>
      <c r="Z77" s="361">
        <v>25</v>
      </c>
      <c r="AA77" s="349">
        <f t="shared" si="18"/>
        <v>200</v>
      </c>
      <c r="AB77" s="349" t="s">
        <v>4295</v>
      </c>
      <c r="AC77" s="349" t="s">
        <v>4297</v>
      </c>
      <c r="AD77" s="349">
        <v>7</v>
      </c>
      <c r="AE77" s="440">
        <v>15</v>
      </c>
      <c r="AF77" s="350">
        <v>0.13</v>
      </c>
      <c r="AG77" s="351">
        <f t="shared" ref="AG77" si="20">Y77*AF77</f>
        <v>26</v>
      </c>
      <c r="AH77" s="351">
        <f>IF(AD77&lt;4,FLETES!$H$8,IF(AD77=4,FLETES!$H$9,IF(AD77=5,FLETES!$H$10,IF(AD77=6,FLETES!$H$11,IF(AD77=7,FLETES!$H$12,IF(AD77=8,FLETES!$H$13,IF(AD77=10,FLETES!$H$14,IF(AD77=12,FLETES!$H$15,IF(AD77&gt;12,FLETES!$H$16,"FALSO")))))))))</f>
        <v>36.285069</v>
      </c>
      <c r="AI77" s="351">
        <f t="shared" si="13"/>
        <v>62.285069</v>
      </c>
      <c r="AJ77" s="352">
        <v>0.2</v>
      </c>
      <c r="AK77" s="353">
        <f t="shared" si="14"/>
        <v>77.856336249999998</v>
      </c>
      <c r="AL77" s="419">
        <f t="shared" si="19"/>
        <v>79.52033625</v>
      </c>
      <c r="AM77" s="354">
        <v>0.15</v>
      </c>
      <c r="AN77" s="351">
        <f t="shared" si="16"/>
        <v>93.55333676470589</v>
      </c>
      <c r="AO77" s="421">
        <f t="shared" si="17"/>
        <v>93.55333676470589</v>
      </c>
      <c r="AP77" s="355" t="s">
        <v>2476</v>
      </c>
      <c r="AQ77" s="355"/>
    </row>
    <row r="78" spans="1:43" s="347" customFormat="1" ht="30" customHeight="1" x14ac:dyDescent="0.25">
      <c r="A78" s="371">
        <v>616013</v>
      </c>
      <c r="B78" s="449">
        <v>81200001254</v>
      </c>
      <c r="C78" s="371" t="s">
        <v>4476</v>
      </c>
      <c r="D78" s="371" t="s">
        <v>756</v>
      </c>
      <c r="E78" s="368" t="s">
        <v>2627</v>
      </c>
      <c r="F78" s="369" t="s">
        <v>2627</v>
      </c>
      <c r="G78" s="363" t="s">
        <v>4416</v>
      </c>
      <c r="H78" s="370" t="s">
        <v>4376</v>
      </c>
      <c r="I78" s="371" t="s">
        <v>1330</v>
      </c>
      <c r="J78" s="371" t="s">
        <v>1345</v>
      </c>
      <c r="K78" s="371" t="s">
        <v>264</v>
      </c>
      <c r="L78" s="371" t="s">
        <v>264</v>
      </c>
      <c r="M78" s="371" t="s">
        <v>268</v>
      </c>
      <c r="N78" s="371" t="s">
        <v>268</v>
      </c>
      <c r="O78" s="371" t="s">
        <v>2830</v>
      </c>
      <c r="P78" s="349" t="s">
        <v>268</v>
      </c>
      <c r="Q78" s="349" t="s">
        <v>268</v>
      </c>
      <c r="R78" s="349" t="s">
        <v>268</v>
      </c>
      <c r="S78" s="349">
        <v>0</v>
      </c>
      <c r="T78" s="349" t="s">
        <v>268</v>
      </c>
      <c r="U78" s="349">
        <v>0</v>
      </c>
      <c r="V78" s="349" t="s">
        <v>268</v>
      </c>
      <c r="W78" s="455" t="s">
        <v>2830</v>
      </c>
      <c r="X78" s="371" t="s">
        <v>268</v>
      </c>
      <c r="Y78" s="371">
        <v>1</v>
      </c>
      <c r="Z78" s="431" t="s">
        <v>268</v>
      </c>
      <c r="AA78" s="371" t="s">
        <v>268</v>
      </c>
      <c r="AB78" s="371" t="s">
        <v>2523</v>
      </c>
      <c r="AC78" s="371" t="s">
        <v>456</v>
      </c>
      <c r="AD78" s="371">
        <v>3.6</v>
      </c>
      <c r="AE78" s="371">
        <v>8</v>
      </c>
      <c r="AF78" s="373">
        <v>23.5</v>
      </c>
      <c r="AG78" s="374">
        <f>AF78*Y78</f>
        <v>23.5</v>
      </c>
      <c r="AH78" s="374"/>
      <c r="AI78" s="374">
        <f t="shared" si="13"/>
        <v>23.5</v>
      </c>
      <c r="AJ78" s="424">
        <v>0.2</v>
      </c>
      <c r="AK78" s="375">
        <f t="shared" si="14"/>
        <v>29.375</v>
      </c>
      <c r="AL78" s="425">
        <f t="shared" ref="AL78:AL109" si="21">AK78</f>
        <v>29.375</v>
      </c>
      <c r="AM78" s="376">
        <v>0.15</v>
      </c>
      <c r="AN78" s="374">
        <f t="shared" si="16"/>
        <v>34.558823529411768</v>
      </c>
      <c r="AO78" s="421">
        <f t="shared" si="17"/>
        <v>34.558823529411768</v>
      </c>
      <c r="AP78" s="346" t="s">
        <v>2859</v>
      </c>
      <c r="AQ78" s="346"/>
    </row>
    <row r="79" spans="1:43" s="347" customFormat="1" ht="30" customHeight="1" x14ac:dyDescent="0.25">
      <c r="A79" s="365">
        <v>431962</v>
      </c>
      <c r="B79" s="392">
        <v>40634319629</v>
      </c>
      <c r="C79" s="365" t="s">
        <v>4477</v>
      </c>
      <c r="D79" s="392" t="s">
        <v>1752</v>
      </c>
      <c r="E79" s="356" t="s">
        <v>1821</v>
      </c>
      <c r="F79" s="355" t="s">
        <v>1821</v>
      </c>
      <c r="G79" s="363" t="s">
        <v>4416</v>
      </c>
      <c r="H79" s="365" t="s">
        <v>4376</v>
      </c>
      <c r="I79" s="365" t="s">
        <v>1330</v>
      </c>
      <c r="J79" s="349" t="s">
        <v>1345</v>
      </c>
      <c r="K79" s="349" t="s">
        <v>264</v>
      </c>
      <c r="L79" s="349" t="s">
        <v>264</v>
      </c>
      <c r="M79" s="365" t="s">
        <v>268</v>
      </c>
      <c r="N79" s="365" t="s">
        <v>268</v>
      </c>
      <c r="O79" s="349" t="s">
        <v>2342</v>
      </c>
      <c r="P79" s="349" t="s">
        <v>268</v>
      </c>
      <c r="Q79" s="349" t="s">
        <v>268</v>
      </c>
      <c r="R79" s="349" t="s">
        <v>268</v>
      </c>
      <c r="S79" s="349">
        <v>0</v>
      </c>
      <c r="T79" s="349" t="s">
        <v>268</v>
      </c>
      <c r="U79" s="349">
        <v>0</v>
      </c>
      <c r="V79" s="349" t="s">
        <v>268</v>
      </c>
      <c r="W79" s="386" t="s">
        <v>2656</v>
      </c>
      <c r="X79" s="432" t="s">
        <v>268</v>
      </c>
      <c r="Y79" s="392">
        <v>1</v>
      </c>
      <c r="Z79" s="432">
        <v>1</v>
      </c>
      <c r="AA79" s="365">
        <f t="shared" ref="AA79:AA87" si="22">Y79*Z79</f>
        <v>1</v>
      </c>
      <c r="AB79" s="365" t="s">
        <v>273</v>
      </c>
      <c r="AC79" s="365" t="s">
        <v>1347</v>
      </c>
      <c r="AD79" s="433">
        <v>1.4</v>
      </c>
      <c r="AE79" s="440">
        <v>3</v>
      </c>
      <c r="AF79" s="350">
        <v>14.845500000000001</v>
      </c>
      <c r="AG79" s="351">
        <f t="shared" ref="AG79:AG87" si="23">AA79*AF79</f>
        <v>14.845500000000001</v>
      </c>
      <c r="AH79" s="351"/>
      <c r="AI79" s="351">
        <f t="shared" si="13"/>
        <v>14.845500000000001</v>
      </c>
      <c r="AJ79" s="352">
        <v>0.2</v>
      </c>
      <c r="AK79" s="353">
        <f t="shared" si="14"/>
        <v>18.556875000000002</v>
      </c>
      <c r="AL79" s="417">
        <f t="shared" si="21"/>
        <v>18.556875000000002</v>
      </c>
      <c r="AM79" s="354">
        <v>0.15</v>
      </c>
      <c r="AN79" s="351">
        <f t="shared" si="16"/>
        <v>21.831617647058827</v>
      </c>
      <c r="AO79" s="421">
        <f t="shared" si="17"/>
        <v>21.831617647058827</v>
      </c>
      <c r="AP79" s="346" t="s">
        <v>2822</v>
      </c>
      <c r="AQ79" s="346"/>
    </row>
    <row r="80" spans="1:43" s="347" customFormat="1" ht="30" customHeight="1" x14ac:dyDescent="0.25">
      <c r="A80" s="370">
        <v>432031</v>
      </c>
      <c r="B80" s="435">
        <v>40634320319</v>
      </c>
      <c r="C80" s="370" t="s">
        <v>4477</v>
      </c>
      <c r="D80" s="435" t="s">
        <v>1784</v>
      </c>
      <c r="E80" s="368" t="s">
        <v>1830</v>
      </c>
      <c r="F80" s="369" t="s">
        <v>1830</v>
      </c>
      <c r="G80" s="363" t="s">
        <v>4416</v>
      </c>
      <c r="H80" s="370" t="s">
        <v>4376</v>
      </c>
      <c r="I80" s="370" t="s">
        <v>1330</v>
      </c>
      <c r="J80" s="371" t="s">
        <v>1345</v>
      </c>
      <c r="K80" s="371" t="s">
        <v>264</v>
      </c>
      <c r="L80" s="371" t="s">
        <v>264</v>
      </c>
      <c r="M80" s="370" t="s">
        <v>268</v>
      </c>
      <c r="N80" s="370" t="s">
        <v>268</v>
      </c>
      <c r="O80" s="371" t="s">
        <v>2351</v>
      </c>
      <c r="P80" s="349" t="s">
        <v>268</v>
      </c>
      <c r="Q80" s="349" t="s">
        <v>268</v>
      </c>
      <c r="R80" s="349" t="s">
        <v>268</v>
      </c>
      <c r="S80" s="349">
        <v>0</v>
      </c>
      <c r="T80" s="349" t="s">
        <v>268</v>
      </c>
      <c r="U80" s="349">
        <v>0</v>
      </c>
      <c r="V80" s="349" t="s">
        <v>268</v>
      </c>
      <c r="W80" s="455" t="s">
        <v>2656</v>
      </c>
      <c r="X80" s="434" t="s">
        <v>268</v>
      </c>
      <c r="Y80" s="435">
        <v>1</v>
      </c>
      <c r="Z80" s="434">
        <v>1</v>
      </c>
      <c r="AA80" s="370">
        <f t="shared" si="22"/>
        <v>1</v>
      </c>
      <c r="AB80" s="370" t="s">
        <v>273</v>
      </c>
      <c r="AC80" s="370" t="s">
        <v>1392</v>
      </c>
      <c r="AD80" s="436">
        <v>0.9</v>
      </c>
      <c r="AE80" s="449">
        <v>2</v>
      </c>
      <c r="AF80" s="373">
        <v>8.9954999999999998</v>
      </c>
      <c r="AG80" s="374">
        <f t="shared" si="23"/>
        <v>8.9954999999999998</v>
      </c>
      <c r="AH80" s="374"/>
      <c r="AI80" s="374">
        <f t="shared" si="13"/>
        <v>8.9954999999999998</v>
      </c>
      <c r="AJ80" s="424">
        <v>0.2</v>
      </c>
      <c r="AK80" s="375">
        <f t="shared" si="14"/>
        <v>11.244375</v>
      </c>
      <c r="AL80" s="425">
        <f t="shared" si="21"/>
        <v>11.244375</v>
      </c>
      <c r="AM80" s="376">
        <v>0.15</v>
      </c>
      <c r="AN80" s="374">
        <f t="shared" si="16"/>
        <v>13.228676470588235</v>
      </c>
      <c r="AO80" s="421">
        <f t="shared" si="17"/>
        <v>13.228676470588235</v>
      </c>
      <c r="AP80" s="346" t="s">
        <v>2822</v>
      </c>
      <c r="AQ80" s="346"/>
    </row>
    <row r="81" spans="1:43" s="347" customFormat="1" ht="30" customHeight="1" x14ac:dyDescent="0.25">
      <c r="A81" s="370">
        <v>432140</v>
      </c>
      <c r="B81" s="435">
        <v>40634321409</v>
      </c>
      <c r="C81" s="370" t="s">
        <v>4477</v>
      </c>
      <c r="D81" s="435" t="s">
        <v>1750</v>
      </c>
      <c r="E81" s="368" t="s">
        <v>1837</v>
      </c>
      <c r="F81" s="369" t="s">
        <v>1837</v>
      </c>
      <c r="G81" s="363" t="s">
        <v>4416</v>
      </c>
      <c r="H81" s="370" t="s">
        <v>4376</v>
      </c>
      <c r="I81" s="370" t="s">
        <v>1330</v>
      </c>
      <c r="J81" s="371" t="s">
        <v>1345</v>
      </c>
      <c r="K81" s="371" t="s">
        <v>264</v>
      </c>
      <c r="L81" s="371" t="s">
        <v>264</v>
      </c>
      <c r="M81" s="370" t="s">
        <v>268</v>
      </c>
      <c r="N81" s="370" t="s">
        <v>268</v>
      </c>
      <c r="O81" s="371" t="s">
        <v>2358</v>
      </c>
      <c r="P81" s="349" t="s">
        <v>268</v>
      </c>
      <c r="Q81" s="349" t="s">
        <v>268</v>
      </c>
      <c r="R81" s="349" t="s">
        <v>268</v>
      </c>
      <c r="S81" s="349">
        <v>0</v>
      </c>
      <c r="T81" s="349" t="s">
        <v>268</v>
      </c>
      <c r="U81" s="349">
        <v>0</v>
      </c>
      <c r="V81" s="349" t="s">
        <v>268</v>
      </c>
      <c r="W81" s="455" t="s">
        <v>2656</v>
      </c>
      <c r="X81" s="434" t="s">
        <v>268</v>
      </c>
      <c r="Y81" s="435">
        <v>1</v>
      </c>
      <c r="Z81" s="434">
        <v>1</v>
      </c>
      <c r="AA81" s="370">
        <f t="shared" si="22"/>
        <v>1</v>
      </c>
      <c r="AB81" s="370" t="s">
        <v>273</v>
      </c>
      <c r="AC81" s="370" t="s">
        <v>1350</v>
      </c>
      <c r="AD81" s="436">
        <v>3.6</v>
      </c>
      <c r="AE81" s="449">
        <v>8</v>
      </c>
      <c r="AF81" s="373">
        <v>22.4955</v>
      </c>
      <c r="AG81" s="374">
        <f t="shared" si="23"/>
        <v>22.4955</v>
      </c>
      <c r="AH81" s="374"/>
      <c r="AI81" s="374">
        <f t="shared" si="13"/>
        <v>22.4955</v>
      </c>
      <c r="AJ81" s="424">
        <v>0.2</v>
      </c>
      <c r="AK81" s="375">
        <f t="shared" si="14"/>
        <v>28.119374999999998</v>
      </c>
      <c r="AL81" s="425">
        <f t="shared" si="21"/>
        <v>28.119374999999998</v>
      </c>
      <c r="AM81" s="376">
        <v>0.15</v>
      </c>
      <c r="AN81" s="374">
        <f t="shared" si="16"/>
        <v>33.08161764705882</v>
      </c>
      <c r="AO81" s="421">
        <f t="shared" si="17"/>
        <v>33.08161764705882</v>
      </c>
      <c r="AP81" s="346" t="s">
        <v>2822</v>
      </c>
      <c r="AQ81" s="346"/>
    </row>
    <row r="82" spans="1:43" s="347" customFormat="1" ht="30" customHeight="1" x14ac:dyDescent="0.25">
      <c r="A82" s="365">
        <v>431900</v>
      </c>
      <c r="B82" s="392">
        <v>40634319009</v>
      </c>
      <c r="C82" s="365" t="s">
        <v>4477</v>
      </c>
      <c r="D82" s="392" t="s">
        <v>1740</v>
      </c>
      <c r="E82" s="356" t="s">
        <v>2862</v>
      </c>
      <c r="F82" s="355" t="s">
        <v>1825</v>
      </c>
      <c r="G82" s="363" t="s">
        <v>4416</v>
      </c>
      <c r="H82" s="365" t="s">
        <v>4376</v>
      </c>
      <c r="I82" s="365" t="s">
        <v>1330</v>
      </c>
      <c r="J82" s="349" t="s">
        <v>1345</v>
      </c>
      <c r="K82" s="349" t="s">
        <v>264</v>
      </c>
      <c r="L82" s="349" t="s">
        <v>264</v>
      </c>
      <c r="M82" s="365" t="s">
        <v>268</v>
      </c>
      <c r="N82" s="365" t="s">
        <v>268</v>
      </c>
      <c r="O82" s="349" t="s">
        <v>2346</v>
      </c>
      <c r="P82" s="349" t="s">
        <v>268</v>
      </c>
      <c r="Q82" s="349" t="s">
        <v>268</v>
      </c>
      <c r="R82" s="349" t="s">
        <v>268</v>
      </c>
      <c r="S82" s="349">
        <v>0</v>
      </c>
      <c r="T82" s="349" t="s">
        <v>268</v>
      </c>
      <c r="U82" s="349">
        <v>0</v>
      </c>
      <c r="V82" s="349" t="s">
        <v>268</v>
      </c>
      <c r="W82" s="386" t="s">
        <v>2656</v>
      </c>
      <c r="X82" s="432" t="s">
        <v>268</v>
      </c>
      <c r="Y82" s="392">
        <v>1</v>
      </c>
      <c r="Z82" s="432">
        <v>1</v>
      </c>
      <c r="AA82" s="365">
        <f t="shared" si="22"/>
        <v>1</v>
      </c>
      <c r="AB82" s="365" t="s">
        <v>273</v>
      </c>
      <c r="AC82" s="365" t="s">
        <v>1392</v>
      </c>
      <c r="AD82" s="433">
        <v>1.4</v>
      </c>
      <c r="AE82" s="440">
        <v>3</v>
      </c>
      <c r="AF82" s="350">
        <v>14.845500000000001</v>
      </c>
      <c r="AG82" s="351">
        <f t="shared" si="23"/>
        <v>14.845500000000001</v>
      </c>
      <c r="AH82" s="351"/>
      <c r="AI82" s="351">
        <f t="shared" si="13"/>
        <v>14.845500000000001</v>
      </c>
      <c r="AJ82" s="352">
        <v>0.2</v>
      </c>
      <c r="AK82" s="353">
        <f t="shared" si="14"/>
        <v>18.556875000000002</v>
      </c>
      <c r="AL82" s="417">
        <f t="shared" si="21"/>
        <v>18.556875000000002</v>
      </c>
      <c r="AM82" s="354">
        <v>0.15</v>
      </c>
      <c r="AN82" s="351">
        <f t="shared" si="16"/>
        <v>21.831617647058827</v>
      </c>
      <c r="AO82" s="421">
        <f t="shared" si="17"/>
        <v>21.831617647058827</v>
      </c>
      <c r="AP82" s="346" t="s">
        <v>2822</v>
      </c>
      <c r="AQ82" s="346"/>
    </row>
    <row r="83" spans="1:43" s="347" customFormat="1" ht="30" customHeight="1" x14ac:dyDescent="0.25">
      <c r="A83" s="365">
        <v>431941</v>
      </c>
      <c r="B83" s="392">
        <v>40634319419</v>
      </c>
      <c r="C83" s="365" t="s">
        <v>4477</v>
      </c>
      <c r="D83" s="392" t="s">
        <v>1764</v>
      </c>
      <c r="E83" s="356" t="s">
        <v>1817</v>
      </c>
      <c r="F83" s="355" t="s">
        <v>1817</v>
      </c>
      <c r="G83" s="363" t="s">
        <v>4416</v>
      </c>
      <c r="H83" s="365" t="s">
        <v>4376</v>
      </c>
      <c r="I83" s="365" t="s">
        <v>1330</v>
      </c>
      <c r="J83" s="349" t="s">
        <v>1345</v>
      </c>
      <c r="K83" s="349" t="s">
        <v>264</v>
      </c>
      <c r="L83" s="349" t="s">
        <v>264</v>
      </c>
      <c r="M83" s="365" t="s">
        <v>268</v>
      </c>
      <c r="N83" s="365" t="s">
        <v>268</v>
      </c>
      <c r="O83" s="349" t="s">
        <v>2338</v>
      </c>
      <c r="P83" s="349" t="s">
        <v>268</v>
      </c>
      <c r="Q83" s="349" t="s">
        <v>268</v>
      </c>
      <c r="R83" s="349" t="s">
        <v>268</v>
      </c>
      <c r="S83" s="349">
        <v>0</v>
      </c>
      <c r="T83" s="349" t="s">
        <v>268</v>
      </c>
      <c r="U83" s="349">
        <v>0</v>
      </c>
      <c r="V83" s="349" t="s">
        <v>268</v>
      </c>
      <c r="W83" s="386" t="s">
        <v>2656</v>
      </c>
      <c r="X83" s="432" t="s">
        <v>268</v>
      </c>
      <c r="Y83" s="392">
        <v>1</v>
      </c>
      <c r="Z83" s="432">
        <v>1</v>
      </c>
      <c r="AA83" s="365">
        <f t="shared" si="22"/>
        <v>1</v>
      </c>
      <c r="AB83" s="365" t="s">
        <v>273</v>
      </c>
      <c r="AC83" s="365" t="s">
        <v>1392</v>
      </c>
      <c r="AD83" s="349">
        <v>1.8</v>
      </c>
      <c r="AE83" s="349">
        <v>4</v>
      </c>
      <c r="AF83" s="350">
        <v>15.745500000000002</v>
      </c>
      <c r="AG83" s="351">
        <f t="shared" si="23"/>
        <v>15.745500000000002</v>
      </c>
      <c r="AH83" s="351"/>
      <c r="AI83" s="351">
        <f t="shared" si="13"/>
        <v>15.745500000000002</v>
      </c>
      <c r="AJ83" s="352">
        <v>0.2</v>
      </c>
      <c r="AK83" s="353">
        <f t="shared" si="14"/>
        <v>19.681875000000002</v>
      </c>
      <c r="AL83" s="417">
        <f t="shared" si="21"/>
        <v>19.681875000000002</v>
      </c>
      <c r="AM83" s="354">
        <v>0.15</v>
      </c>
      <c r="AN83" s="351">
        <f t="shared" si="16"/>
        <v>23.15514705882353</v>
      </c>
      <c r="AO83" s="421">
        <f t="shared" si="17"/>
        <v>23.15514705882353</v>
      </c>
      <c r="AP83" s="346" t="s">
        <v>2822</v>
      </c>
      <c r="AQ83" s="346"/>
    </row>
    <row r="84" spans="1:43" s="347" customFormat="1" ht="30" customHeight="1" x14ac:dyDescent="0.25">
      <c r="A84" s="365">
        <v>431948</v>
      </c>
      <c r="B84" s="392">
        <v>40634319489</v>
      </c>
      <c r="C84" s="365" t="s">
        <v>4477</v>
      </c>
      <c r="D84" s="392" t="s">
        <v>1754</v>
      </c>
      <c r="E84" s="356" t="s">
        <v>1829</v>
      </c>
      <c r="F84" s="355" t="s">
        <v>1829</v>
      </c>
      <c r="G84" s="363" t="s">
        <v>4416</v>
      </c>
      <c r="H84" s="365" t="s">
        <v>4376</v>
      </c>
      <c r="I84" s="365" t="s">
        <v>1330</v>
      </c>
      <c r="J84" s="349" t="s">
        <v>1345</v>
      </c>
      <c r="K84" s="349" t="s">
        <v>264</v>
      </c>
      <c r="L84" s="349" t="s">
        <v>264</v>
      </c>
      <c r="M84" s="365" t="s">
        <v>268</v>
      </c>
      <c r="N84" s="365" t="s">
        <v>268</v>
      </c>
      <c r="O84" s="349" t="s">
        <v>2350</v>
      </c>
      <c r="P84" s="349" t="s">
        <v>268</v>
      </c>
      <c r="Q84" s="349" t="s">
        <v>268</v>
      </c>
      <c r="R84" s="349" t="s">
        <v>268</v>
      </c>
      <c r="S84" s="349">
        <v>0</v>
      </c>
      <c r="T84" s="349" t="s">
        <v>268</v>
      </c>
      <c r="U84" s="349">
        <v>0</v>
      </c>
      <c r="V84" s="349" t="s">
        <v>268</v>
      </c>
      <c r="W84" s="386" t="s">
        <v>2656</v>
      </c>
      <c r="X84" s="432" t="s">
        <v>268</v>
      </c>
      <c r="Y84" s="392">
        <v>1</v>
      </c>
      <c r="Z84" s="432">
        <v>1</v>
      </c>
      <c r="AA84" s="365">
        <f t="shared" si="22"/>
        <v>1</v>
      </c>
      <c r="AB84" s="365" t="s">
        <v>273</v>
      </c>
      <c r="AC84" s="365" t="s">
        <v>1396</v>
      </c>
      <c r="AD84" s="349">
        <v>2.2999999999999998</v>
      </c>
      <c r="AE84" s="440">
        <v>5</v>
      </c>
      <c r="AF84" s="350">
        <v>20.2455</v>
      </c>
      <c r="AG84" s="351">
        <f t="shared" si="23"/>
        <v>20.2455</v>
      </c>
      <c r="AH84" s="351"/>
      <c r="AI84" s="351">
        <f t="shared" si="13"/>
        <v>20.2455</v>
      </c>
      <c r="AJ84" s="352">
        <v>0.2</v>
      </c>
      <c r="AK84" s="353">
        <f t="shared" si="14"/>
        <v>25.306874999999998</v>
      </c>
      <c r="AL84" s="417">
        <f t="shared" si="21"/>
        <v>25.306874999999998</v>
      </c>
      <c r="AM84" s="354">
        <v>0.15</v>
      </c>
      <c r="AN84" s="351">
        <f t="shared" si="16"/>
        <v>29.772794117647056</v>
      </c>
      <c r="AO84" s="421">
        <f t="shared" si="17"/>
        <v>29.772794117647056</v>
      </c>
      <c r="AP84" s="346" t="s">
        <v>2822</v>
      </c>
      <c r="AQ84" s="346"/>
    </row>
    <row r="85" spans="1:43" s="347" customFormat="1" ht="30" customHeight="1" x14ac:dyDescent="0.25">
      <c r="A85" s="365">
        <v>432059</v>
      </c>
      <c r="B85" s="392">
        <v>40634320599</v>
      </c>
      <c r="C85" s="365" t="s">
        <v>4477</v>
      </c>
      <c r="D85" s="392" t="s">
        <v>1772</v>
      </c>
      <c r="E85" s="356" t="s">
        <v>1814</v>
      </c>
      <c r="F85" s="355" t="s">
        <v>1814</v>
      </c>
      <c r="G85" s="363" t="s">
        <v>4416</v>
      </c>
      <c r="H85" s="365" t="s">
        <v>4376</v>
      </c>
      <c r="I85" s="365" t="s">
        <v>1330</v>
      </c>
      <c r="J85" s="349" t="s">
        <v>1345</v>
      </c>
      <c r="K85" s="349" t="s">
        <v>264</v>
      </c>
      <c r="L85" s="349" t="s">
        <v>264</v>
      </c>
      <c r="M85" s="365" t="s">
        <v>268</v>
      </c>
      <c r="N85" s="365" t="s">
        <v>268</v>
      </c>
      <c r="O85" s="349" t="s">
        <v>2337</v>
      </c>
      <c r="P85" s="349" t="s">
        <v>268</v>
      </c>
      <c r="Q85" s="349" t="s">
        <v>268</v>
      </c>
      <c r="R85" s="349" t="s">
        <v>268</v>
      </c>
      <c r="S85" s="349">
        <v>0</v>
      </c>
      <c r="T85" s="349" t="s">
        <v>268</v>
      </c>
      <c r="U85" s="349">
        <v>0</v>
      </c>
      <c r="V85" s="349" t="s">
        <v>268</v>
      </c>
      <c r="W85" s="386" t="s">
        <v>2656</v>
      </c>
      <c r="X85" s="432" t="s">
        <v>268</v>
      </c>
      <c r="Y85" s="392">
        <v>1</v>
      </c>
      <c r="Z85" s="432">
        <v>1</v>
      </c>
      <c r="AA85" s="365">
        <f t="shared" si="22"/>
        <v>1</v>
      </c>
      <c r="AB85" s="365" t="s">
        <v>273</v>
      </c>
      <c r="AC85" s="365" t="s">
        <v>1392</v>
      </c>
      <c r="AD85" s="349">
        <v>1.8</v>
      </c>
      <c r="AE85" s="349">
        <v>4</v>
      </c>
      <c r="AF85" s="350">
        <v>18</v>
      </c>
      <c r="AG85" s="351">
        <f t="shared" si="23"/>
        <v>18</v>
      </c>
      <c r="AH85" s="351"/>
      <c r="AI85" s="351">
        <f t="shared" si="13"/>
        <v>18</v>
      </c>
      <c r="AJ85" s="352">
        <v>0.2</v>
      </c>
      <c r="AK85" s="353">
        <f t="shared" si="14"/>
        <v>22.5</v>
      </c>
      <c r="AL85" s="417">
        <f t="shared" si="21"/>
        <v>22.5</v>
      </c>
      <c r="AM85" s="354">
        <v>0.15</v>
      </c>
      <c r="AN85" s="351">
        <f t="shared" si="16"/>
        <v>26.47058823529412</v>
      </c>
      <c r="AO85" s="421">
        <f t="shared" si="17"/>
        <v>26.47058823529412</v>
      </c>
      <c r="AP85" s="346" t="s">
        <v>2822</v>
      </c>
      <c r="AQ85" s="346"/>
    </row>
    <row r="86" spans="1:43" s="347" customFormat="1" ht="30" customHeight="1" x14ac:dyDescent="0.25">
      <c r="A86" s="370">
        <v>432116</v>
      </c>
      <c r="B86" s="435">
        <v>40634321169</v>
      </c>
      <c r="C86" s="370" t="s">
        <v>4477</v>
      </c>
      <c r="D86" s="435" t="s">
        <v>1748</v>
      </c>
      <c r="E86" s="368" t="s">
        <v>1820</v>
      </c>
      <c r="F86" s="369" t="s">
        <v>1820</v>
      </c>
      <c r="G86" s="363" t="s">
        <v>4416</v>
      </c>
      <c r="H86" s="370" t="s">
        <v>4376</v>
      </c>
      <c r="I86" s="371" t="s">
        <v>1330</v>
      </c>
      <c r="J86" s="371" t="s">
        <v>1345</v>
      </c>
      <c r="K86" s="371" t="s">
        <v>264</v>
      </c>
      <c r="L86" s="371" t="s">
        <v>264</v>
      </c>
      <c r="M86" s="370" t="s">
        <v>268</v>
      </c>
      <c r="N86" s="370" t="s">
        <v>268</v>
      </c>
      <c r="O86" s="371" t="s">
        <v>2341</v>
      </c>
      <c r="P86" s="349" t="s">
        <v>268</v>
      </c>
      <c r="Q86" s="349" t="s">
        <v>268</v>
      </c>
      <c r="R86" s="349" t="s">
        <v>268</v>
      </c>
      <c r="S86" s="349">
        <v>0</v>
      </c>
      <c r="T86" s="349" t="s">
        <v>268</v>
      </c>
      <c r="U86" s="349">
        <v>0</v>
      </c>
      <c r="V86" s="349" t="s">
        <v>268</v>
      </c>
      <c r="W86" s="455" t="s">
        <v>2656</v>
      </c>
      <c r="X86" s="434" t="s">
        <v>268</v>
      </c>
      <c r="Y86" s="435">
        <v>1</v>
      </c>
      <c r="Z86" s="434">
        <v>1</v>
      </c>
      <c r="AA86" s="370">
        <f t="shared" si="22"/>
        <v>1</v>
      </c>
      <c r="AB86" s="370" t="s">
        <v>273</v>
      </c>
      <c r="AC86" s="370" t="s">
        <v>1347</v>
      </c>
      <c r="AD86" s="436">
        <v>1.4</v>
      </c>
      <c r="AE86" s="449">
        <v>3</v>
      </c>
      <c r="AF86" s="373">
        <v>11.2455</v>
      </c>
      <c r="AG86" s="374">
        <f t="shared" si="23"/>
        <v>11.2455</v>
      </c>
      <c r="AH86" s="374"/>
      <c r="AI86" s="374">
        <f t="shared" si="13"/>
        <v>11.2455</v>
      </c>
      <c r="AJ86" s="352">
        <v>0.2</v>
      </c>
      <c r="AK86" s="375">
        <f t="shared" si="14"/>
        <v>14.056875</v>
      </c>
      <c r="AL86" s="425">
        <f t="shared" si="21"/>
        <v>14.056875</v>
      </c>
      <c r="AM86" s="376">
        <v>0.15</v>
      </c>
      <c r="AN86" s="374">
        <f t="shared" si="16"/>
        <v>16.537500000000001</v>
      </c>
      <c r="AO86" s="421">
        <f t="shared" si="17"/>
        <v>16.537500000000001</v>
      </c>
      <c r="AP86" s="346" t="s">
        <v>2822</v>
      </c>
      <c r="AQ86" s="346"/>
    </row>
    <row r="87" spans="1:43" s="347" customFormat="1" ht="30" customHeight="1" x14ac:dyDescent="0.25">
      <c r="A87" s="365">
        <v>432129</v>
      </c>
      <c r="B87" s="392">
        <v>40634321299</v>
      </c>
      <c r="C87" s="365" t="s">
        <v>4477</v>
      </c>
      <c r="D87" s="392" t="s">
        <v>1766</v>
      </c>
      <c r="E87" s="356" t="s">
        <v>1822</v>
      </c>
      <c r="F87" s="355" t="s">
        <v>1822</v>
      </c>
      <c r="G87" s="363" t="s">
        <v>4416</v>
      </c>
      <c r="H87" s="365" t="s">
        <v>4376</v>
      </c>
      <c r="I87" s="365" t="s">
        <v>1330</v>
      </c>
      <c r="J87" s="349" t="s">
        <v>1345</v>
      </c>
      <c r="K87" s="349" t="s">
        <v>264</v>
      </c>
      <c r="L87" s="349" t="s">
        <v>264</v>
      </c>
      <c r="M87" s="365" t="s">
        <v>268</v>
      </c>
      <c r="N87" s="365" t="s">
        <v>268</v>
      </c>
      <c r="O87" s="349" t="s">
        <v>2343</v>
      </c>
      <c r="P87" s="349" t="s">
        <v>268</v>
      </c>
      <c r="Q87" s="349" t="s">
        <v>268</v>
      </c>
      <c r="R87" s="349" t="s">
        <v>268</v>
      </c>
      <c r="S87" s="349">
        <v>0</v>
      </c>
      <c r="T87" s="349" t="s">
        <v>268</v>
      </c>
      <c r="U87" s="349">
        <v>0</v>
      </c>
      <c r="V87" s="349" t="s">
        <v>268</v>
      </c>
      <c r="W87" s="386" t="s">
        <v>2656</v>
      </c>
      <c r="X87" s="432" t="s">
        <v>268</v>
      </c>
      <c r="Y87" s="392">
        <v>1</v>
      </c>
      <c r="Z87" s="432">
        <v>1</v>
      </c>
      <c r="AA87" s="365">
        <f t="shared" si="22"/>
        <v>1</v>
      </c>
      <c r="AB87" s="365" t="s">
        <v>273</v>
      </c>
      <c r="AC87" s="365" t="s">
        <v>1403</v>
      </c>
      <c r="AD87" s="433">
        <v>0.9</v>
      </c>
      <c r="AE87" s="440">
        <v>2</v>
      </c>
      <c r="AF87" s="350">
        <v>8.9954999999999998</v>
      </c>
      <c r="AG87" s="351">
        <f t="shared" si="23"/>
        <v>8.9954999999999998</v>
      </c>
      <c r="AH87" s="351"/>
      <c r="AI87" s="351">
        <f t="shared" si="13"/>
        <v>8.9954999999999998</v>
      </c>
      <c r="AJ87" s="352">
        <v>0.2</v>
      </c>
      <c r="AK87" s="353">
        <f t="shared" si="14"/>
        <v>11.244375</v>
      </c>
      <c r="AL87" s="417">
        <f t="shared" si="21"/>
        <v>11.244375</v>
      </c>
      <c r="AM87" s="354">
        <v>0.15</v>
      </c>
      <c r="AN87" s="351">
        <f t="shared" si="16"/>
        <v>13.228676470588235</v>
      </c>
      <c r="AO87" s="421">
        <f t="shared" si="17"/>
        <v>13.228676470588235</v>
      </c>
      <c r="AP87" s="346" t="s">
        <v>2822</v>
      </c>
      <c r="AQ87" s="346"/>
    </row>
    <row r="88" spans="1:43" s="347" customFormat="1" ht="30" customHeight="1" x14ac:dyDescent="0.25">
      <c r="A88" s="371">
        <v>69647</v>
      </c>
      <c r="B88" s="449">
        <v>40630696479</v>
      </c>
      <c r="C88" s="371" t="s">
        <v>4476</v>
      </c>
      <c r="D88" s="371" t="s">
        <v>2584</v>
      </c>
      <c r="E88" s="368" t="s">
        <v>2659</v>
      </c>
      <c r="F88" s="369" t="s">
        <v>2838</v>
      </c>
      <c r="G88" s="363" t="s">
        <v>4416</v>
      </c>
      <c r="H88" s="370" t="s">
        <v>4376</v>
      </c>
      <c r="I88" s="370" t="s">
        <v>2566</v>
      </c>
      <c r="J88" s="371" t="s">
        <v>1345</v>
      </c>
      <c r="K88" s="371" t="s">
        <v>264</v>
      </c>
      <c r="L88" s="371" t="s">
        <v>264</v>
      </c>
      <c r="M88" s="371" t="s">
        <v>268</v>
      </c>
      <c r="N88" s="371" t="s">
        <v>268</v>
      </c>
      <c r="O88" s="371" t="s">
        <v>2839</v>
      </c>
      <c r="P88" s="349" t="s">
        <v>268</v>
      </c>
      <c r="Q88" s="349" t="s">
        <v>268</v>
      </c>
      <c r="R88" s="349" t="s">
        <v>268</v>
      </c>
      <c r="S88" s="349">
        <v>0</v>
      </c>
      <c r="T88" s="349" t="s">
        <v>268</v>
      </c>
      <c r="U88" s="349">
        <v>0</v>
      </c>
      <c r="V88" s="349" t="s">
        <v>268</v>
      </c>
      <c r="W88" s="455" t="s">
        <v>2839</v>
      </c>
      <c r="X88" s="371" t="s">
        <v>268</v>
      </c>
      <c r="Y88" s="371">
        <v>1</v>
      </c>
      <c r="Z88" s="431">
        <v>1</v>
      </c>
      <c r="AA88" s="371">
        <v>1</v>
      </c>
      <c r="AB88" s="371" t="s">
        <v>2523</v>
      </c>
      <c r="AC88" s="371" t="s">
        <v>456</v>
      </c>
      <c r="AD88" s="436">
        <v>3.6</v>
      </c>
      <c r="AE88" s="371">
        <v>8</v>
      </c>
      <c r="AF88" s="371" t="s">
        <v>2859</v>
      </c>
      <c r="AG88" s="374"/>
      <c r="AH88" s="374"/>
      <c r="AI88" s="374">
        <f t="shared" si="13"/>
        <v>0</v>
      </c>
      <c r="AJ88" s="352">
        <v>0.2</v>
      </c>
      <c r="AK88" s="375">
        <f t="shared" si="14"/>
        <v>0</v>
      </c>
      <c r="AL88" s="425">
        <f t="shared" si="21"/>
        <v>0</v>
      </c>
      <c r="AM88" s="376">
        <v>0.15</v>
      </c>
      <c r="AN88" s="374">
        <f t="shared" si="16"/>
        <v>0</v>
      </c>
      <c r="AO88" s="421">
        <f t="shared" si="17"/>
        <v>0</v>
      </c>
      <c r="AP88" s="346" t="s">
        <v>2859</v>
      </c>
      <c r="AQ88" s="346"/>
    </row>
    <row r="89" spans="1:43" s="347" customFormat="1" ht="30" customHeight="1" x14ac:dyDescent="0.25">
      <c r="A89" s="371">
        <v>702449</v>
      </c>
      <c r="B89" s="449">
        <v>40637024499</v>
      </c>
      <c r="C89" s="371" t="s">
        <v>4476</v>
      </c>
      <c r="D89" s="371" t="s">
        <v>1165</v>
      </c>
      <c r="E89" s="368" t="s">
        <v>2646</v>
      </c>
      <c r="F89" s="369" t="s">
        <v>2646</v>
      </c>
      <c r="G89" s="363" t="s">
        <v>4416</v>
      </c>
      <c r="H89" s="370" t="s">
        <v>4376</v>
      </c>
      <c r="I89" s="370" t="s">
        <v>2566</v>
      </c>
      <c r="J89" s="371" t="s">
        <v>1345</v>
      </c>
      <c r="K89" s="371" t="s">
        <v>2522</v>
      </c>
      <c r="L89" s="371" t="s">
        <v>2522</v>
      </c>
      <c r="M89" s="371" t="s">
        <v>268</v>
      </c>
      <c r="N89" s="371" t="s">
        <v>268</v>
      </c>
      <c r="O89" s="371" t="s">
        <v>2853</v>
      </c>
      <c r="P89" s="349" t="s">
        <v>268</v>
      </c>
      <c r="Q89" s="349" t="s">
        <v>268</v>
      </c>
      <c r="R89" s="349" t="s">
        <v>268</v>
      </c>
      <c r="S89" s="349">
        <v>0</v>
      </c>
      <c r="T89" s="349" t="s">
        <v>268</v>
      </c>
      <c r="U89" s="349">
        <v>0</v>
      </c>
      <c r="V89" s="349" t="s">
        <v>268</v>
      </c>
      <c r="W89" s="455" t="s">
        <v>2854</v>
      </c>
      <c r="X89" s="371" t="s">
        <v>268</v>
      </c>
      <c r="Y89" s="371">
        <v>1</v>
      </c>
      <c r="Z89" s="431">
        <v>1</v>
      </c>
      <c r="AA89" s="371">
        <v>1</v>
      </c>
      <c r="AB89" s="371" t="s">
        <v>2523</v>
      </c>
      <c r="AC89" s="371" t="s">
        <v>456</v>
      </c>
      <c r="AD89" s="371">
        <v>1.8</v>
      </c>
      <c r="AE89" s="371">
        <v>4</v>
      </c>
      <c r="AF89" s="371" t="s">
        <v>2859</v>
      </c>
      <c r="AG89" s="374"/>
      <c r="AH89" s="374"/>
      <c r="AI89" s="374">
        <f t="shared" si="13"/>
        <v>0</v>
      </c>
      <c r="AJ89" s="352">
        <v>0.2</v>
      </c>
      <c r="AK89" s="375">
        <f t="shared" si="14"/>
        <v>0</v>
      </c>
      <c r="AL89" s="425">
        <f t="shared" si="21"/>
        <v>0</v>
      </c>
      <c r="AM89" s="376">
        <v>0.15</v>
      </c>
      <c r="AN89" s="374">
        <f t="shared" si="16"/>
        <v>0</v>
      </c>
      <c r="AO89" s="421">
        <f t="shared" si="17"/>
        <v>0</v>
      </c>
      <c r="AP89" s="346" t="s">
        <v>2859</v>
      </c>
      <c r="AQ89" s="346"/>
    </row>
    <row r="90" spans="1:43" s="347" customFormat="1" ht="30" customHeight="1" x14ac:dyDescent="0.25">
      <c r="A90" s="371">
        <v>69346</v>
      </c>
      <c r="B90" s="449">
        <v>40630693469</v>
      </c>
      <c r="C90" s="371" t="s">
        <v>4476</v>
      </c>
      <c r="D90" s="371" t="s">
        <v>2585</v>
      </c>
      <c r="E90" s="368" t="s">
        <v>2660</v>
      </c>
      <c r="F90" s="369" t="s">
        <v>2836</v>
      </c>
      <c r="G90" s="363" t="s">
        <v>4416</v>
      </c>
      <c r="H90" s="370" t="s">
        <v>4376</v>
      </c>
      <c r="I90" s="370" t="s">
        <v>2566</v>
      </c>
      <c r="J90" s="371" t="s">
        <v>1345</v>
      </c>
      <c r="K90" s="371" t="s">
        <v>264</v>
      </c>
      <c r="L90" s="371" t="s">
        <v>264</v>
      </c>
      <c r="M90" s="371" t="s">
        <v>268</v>
      </c>
      <c r="N90" s="371" t="s">
        <v>268</v>
      </c>
      <c r="O90" s="371" t="s">
        <v>2837</v>
      </c>
      <c r="P90" s="349" t="s">
        <v>268</v>
      </c>
      <c r="Q90" s="349" t="s">
        <v>268</v>
      </c>
      <c r="R90" s="349" t="s">
        <v>268</v>
      </c>
      <c r="S90" s="349">
        <v>0</v>
      </c>
      <c r="T90" s="349" t="s">
        <v>268</v>
      </c>
      <c r="U90" s="349">
        <v>0</v>
      </c>
      <c r="V90" s="349" t="s">
        <v>268</v>
      </c>
      <c r="W90" s="455" t="s">
        <v>2837</v>
      </c>
      <c r="X90" s="371" t="s">
        <v>268</v>
      </c>
      <c r="Y90" s="371">
        <v>1</v>
      </c>
      <c r="Z90" s="431">
        <v>1</v>
      </c>
      <c r="AA90" s="371">
        <v>1</v>
      </c>
      <c r="AB90" s="371" t="s">
        <v>2523</v>
      </c>
      <c r="AC90" s="371" t="s">
        <v>456</v>
      </c>
      <c r="AD90" s="436">
        <v>3.6</v>
      </c>
      <c r="AE90" s="371">
        <v>8</v>
      </c>
      <c r="AF90" s="371" t="s">
        <v>2859</v>
      </c>
      <c r="AG90" s="374"/>
      <c r="AH90" s="374"/>
      <c r="AI90" s="374">
        <f t="shared" si="13"/>
        <v>0</v>
      </c>
      <c r="AJ90" s="352">
        <v>0.2</v>
      </c>
      <c r="AK90" s="375">
        <f t="shared" si="14"/>
        <v>0</v>
      </c>
      <c r="AL90" s="425">
        <f t="shared" si="21"/>
        <v>0</v>
      </c>
      <c r="AM90" s="376">
        <v>0.15</v>
      </c>
      <c r="AN90" s="374">
        <f t="shared" si="16"/>
        <v>0</v>
      </c>
      <c r="AO90" s="421">
        <f t="shared" si="17"/>
        <v>0</v>
      </c>
      <c r="AP90" s="346" t="s">
        <v>2859</v>
      </c>
      <c r="AQ90" s="346"/>
    </row>
    <row r="91" spans="1:43" s="347" customFormat="1" ht="30" customHeight="1" x14ac:dyDescent="0.25">
      <c r="A91" s="371">
        <v>69365</v>
      </c>
      <c r="B91" s="449">
        <v>40630693659</v>
      </c>
      <c r="C91" s="371" t="s">
        <v>4476</v>
      </c>
      <c r="D91" s="371" t="s">
        <v>2586</v>
      </c>
      <c r="E91" s="368" t="s">
        <v>2661</v>
      </c>
      <c r="F91" s="369" t="s">
        <v>2833</v>
      </c>
      <c r="G91" s="363" t="s">
        <v>4416</v>
      </c>
      <c r="H91" s="370" t="s">
        <v>4376</v>
      </c>
      <c r="I91" s="370" t="s">
        <v>2566</v>
      </c>
      <c r="J91" s="371" t="s">
        <v>1345</v>
      </c>
      <c r="K91" s="371" t="s">
        <v>264</v>
      </c>
      <c r="L91" s="371" t="s">
        <v>264</v>
      </c>
      <c r="M91" s="371" t="s">
        <v>268</v>
      </c>
      <c r="N91" s="371" t="s">
        <v>268</v>
      </c>
      <c r="O91" s="371" t="s">
        <v>2835</v>
      </c>
      <c r="P91" s="349" t="s">
        <v>268</v>
      </c>
      <c r="Q91" s="349" t="s">
        <v>268</v>
      </c>
      <c r="R91" s="349" t="s">
        <v>268</v>
      </c>
      <c r="S91" s="349">
        <v>0</v>
      </c>
      <c r="T91" s="349" t="s">
        <v>268</v>
      </c>
      <c r="U91" s="349">
        <v>0</v>
      </c>
      <c r="V91" s="349" t="s">
        <v>268</v>
      </c>
      <c r="W91" s="455" t="s">
        <v>2835</v>
      </c>
      <c r="X91" s="371" t="s">
        <v>268</v>
      </c>
      <c r="Y91" s="371">
        <v>1</v>
      </c>
      <c r="Z91" s="431">
        <v>1</v>
      </c>
      <c r="AA91" s="371">
        <v>1</v>
      </c>
      <c r="AB91" s="371" t="s">
        <v>2523</v>
      </c>
      <c r="AC91" s="371" t="s">
        <v>456</v>
      </c>
      <c r="AD91" s="436">
        <v>3.6</v>
      </c>
      <c r="AE91" s="371">
        <v>8</v>
      </c>
      <c r="AF91" s="371" t="s">
        <v>2859</v>
      </c>
      <c r="AG91" s="374"/>
      <c r="AH91" s="374"/>
      <c r="AI91" s="374">
        <f t="shared" si="13"/>
        <v>0</v>
      </c>
      <c r="AJ91" s="352">
        <v>0.2</v>
      </c>
      <c r="AK91" s="375">
        <f t="shared" si="14"/>
        <v>0</v>
      </c>
      <c r="AL91" s="425">
        <f t="shared" si="21"/>
        <v>0</v>
      </c>
      <c r="AM91" s="376">
        <v>0.15</v>
      </c>
      <c r="AN91" s="374">
        <f t="shared" si="16"/>
        <v>0</v>
      </c>
      <c r="AO91" s="421">
        <f t="shared" si="17"/>
        <v>0</v>
      </c>
      <c r="AP91" s="346" t="s">
        <v>2859</v>
      </c>
      <c r="AQ91" s="346"/>
    </row>
    <row r="92" spans="1:43" s="347" customFormat="1" ht="30" customHeight="1" x14ac:dyDescent="0.25">
      <c r="A92" s="371">
        <v>799537</v>
      </c>
      <c r="B92" s="449">
        <v>40637995379</v>
      </c>
      <c r="C92" s="371" t="s">
        <v>4476</v>
      </c>
      <c r="D92" s="371" t="s">
        <v>2588</v>
      </c>
      <c r="E92" s="368" t="s">
        <v>2665</v>
      </c>
      <c r="F92" s="369" t="s">
        <v>2665</v>
      </c>
      <c r="G92" s="363" t="s">
        <v>4416</v>
      </c>
      <c r="H92" s="370" t="s">
        <v>4376</v>
      </c>
      <c r="I92" s="370" t="s">
        <v>2566</v>
      </c>
      <c r="J92" s="371" t="s">
        <v>1345</v>
      </c>
      <c r="K92" s="371" t="s">
        <v>264</v>
      </c>
      <c r="L92" s="371" t="s">
        <v>264</v>
      </c>
      <c r="M92" s="371" t="s">
        <v>268</v>
      </c>
      <c r="N92" s="371" t="s">
        <v>268</v>
      </c>
      <c r="O92" s="371" t="s">
        <v>2849</v>
      </c>
      <c r="P92" s="349" t="s">
        <v>268</v>
      </c>
      <c r="Q92" s="349" t="s">
        <v>268</v>
      </c>
      <c r="R92" s="349" t="s">
        <v>268</v>
      </c>
      <c r="S92" s="349">
        <v>0</v>
      </c>
      <c r="T92" s="349" t="s">
        <v>268</v>
      </c>
      <c r="U92" s="349">
        <v>0</v>
      </c>
      <c r="V92" s="349" t="s">
        <v>268</v>
      </c>
      <c r="W92" s="455" t="s">
        <v>2849</v>
      </c>
      <c r="X92" s="371" t="s">
        <v>268</v>
      </c>
      <c r="Y92" s="371">
        <v>1</v>
      </c>
      <c r="Z92" s="431">
        <v>1</v>
      </c>
      <c r="AA92" s="371">
        <v>1</v>
      </c>
      <c r="AB92" s="371" t="s">
        <v>2523</v>
      </c>
      <c r="AC92" s="371" t="s">
        <v>456</v>
      </c>
      <c r="AD92" s="436">
        <v>3.6</v>
      </c>
      <c r="AE92" s="371">
        <v>8</v>
      </c>
      <c r="AF92" s="371" t="s">
        <v>2859</v>
      </c>
      <c r="AG92" s="374"/>
      <c r="AH92" s="374"/>
      <c r="AI92" s="374">
        <f t="shared" si="13"/>
        <v>0</v>
      </c>
      <c r="AJ92" s="352">
        <v>0.2</v>
      </c>
      <c r="AK92" s="375">
        <f t="shared" si="14"/>
        <v>0</v>
      </c>
      <c r="AL92" s="425">
        <f t="shared" si="21"/>
        <v>0</v>
      </c>
      <c r="AM92" s="376">
        <v>0.15</v>
      </c>
      <c r="AN92" s="374">
        <f t="shared" si="16"/>
        <v>0</v>
      </c>
      <c r="AO92" s="421">
        <f t="shared" si="17"/>
        <v>0</v>
      </c>
      <c r="AP92" s="346" t="s">
        <v>2859</v>
      </c>
      <c r="AQ92" s="346"/>
    </row>
    <row r="93" spans="1:43" s="347" customFormat="1" ht="30" customHeight="1" x14ac:dyDescent="0.25">
      <c r="A93" s="365">
        <v>431907</v>
      </c>
      <c r="B93" s="392">
        <v>40634319079</v>
      </c>
      <c r="C93" s="365" t="s">
        <v>4477</v>
      </c>
      <c r="D93" s="392" t="s">
        <v>1688</v>
      </c>
      <c r="E93" s="356" t="s">
        <v>1816</v>
      </c>
      <c r="F93" s="355" t="s">
        <v>1816</v>
      </c>
      <c r="G93" s="363" t="s">
        <v>4416</v>
      </c>
      <c r="H93" s="365" t="s">
        <v>4376</v>
      </c>
      <c r="I93" s="365" t="s">
        <v>2566</v>
      </c>
      <c r="J93" s="349" t="s">
        <v>1345</v>
      </c>
      <c r="K93" s="349" t="s">
        <v>264</v>
      </c>
      <c r="L93" s="349" t="s">
        <v>264</v>
      </c>
      <c r="M93" s="365" t="s">
        <v>1357</v>
      </c>
      <c r="N93" s="365" t="s">
        <v>268</v>
      </c>
      <c r="O93" s="349" t="s">
        <v>2334</v>
      </c>
      <c r="P93" s="349" t="s">
        <v>268</v>
      </c>
      <c r="Q93" s="349" t="s">
        <v>268</v>
      </c>
      <c r="R93" s="349" t="s">
        <v>268</v>
      </c>
      <c r="S93" s="349">
        <v>0</v>
      </c>
      <c r="T93" s="349" t="s">
        <v>268</v>
      </c>
      <c r="U93" s="349">
        <v>0</v>
      </c>
      <c r="V93" s="349" t="s">
        <v>268</v>
      </c>
      <c r="W93" s="386" t="s">
        <v>2656</v>
      </c>
      <c r="X93" s="432" t="s">
        <v>268</v>
      </c>
      <c r="Y93" s="392">
        <v>1</v>
      </c>
      <c r="Z93" s="432">
        <v>1</v>
      </c>
      <c r="AA93" s="365">
        <f>Y93*Z93</f>
        <v>1</v>
      </c>
      <c r="AB93" s="365" t="s">
        <v>273</v>
      </c>
      <c r="AC93" s="365" t="s">
        <v>1358</v>
      </c>
      <c r="AD93" s="349">
        <v>4.5</v>
      </c>
      <c r="AE93" s="440">
        <v>10</v>
      </c>
      <c r="AF93" s="350">
        <v>22.4955</v>
      </c>
      <c r="AG93" s="351">
        <f>AA93*AF93</f>
        <v>22.4955</v>
      </c>
      <c r="AH93" s="351"/>
      <c r="AI93" s="351">
        <f t="shared" si="13"/>
        <v>22.4955</v>
      </c>
      <c r="AJ93" s="352">
        <v>0.2</v>
      </c>
      <c r="AK93" s="353">
        <f t="shared" si="14"/>
        <v>28.119374999999998</v>
      </c>
      <c r="AL93" s="417">
        <f t="shared" si="21"/>
        <v>28.119374999999998</v>
      </c>
      <c r="AM93" s="354">
        <v>0.15</v>
      </c>
      <c r="AN93" s="351">
        <f t="shared" si="16"/>
        <v>33.08161764705882</v>
      </c>
      <c r="AO93" s="421">
        <f t="shared" si="17"/>
        <v>33.08161764705882</v>
      </c>
      <c r="AP93" s="346" t="s">
        <v>2822</v>
      </c>
      <c r="AQ93" s="346"/>
    </row>
    <row r="94" spans="1:43" s="347" customFormat="1" ht="30" customHeight="1" x14ac:dyDescent="0.25">
      <c r="A94" s="365">
        <v>431915</v>
      </c>
      <c r="B94" s="392">
        <v>40634319159</v>
      </c>
      <c r="C94" s="365" t="s">
        <v>4477</v>
      </c>
      <c r="D94" s="392" t="s">
        <v>1690</v>
      </c>
      <c r="E94" s="356" t="s">
        <v>1811</v>
      </c>
      <c r="F94" s="355" t="s">
        <v>1811</v>
      </c>
      <c r="G94" s="363" t="s">
        <v>4416</v>
      </c>
      <c r="H94" s="365" t="s">
        <v>4376</v>
      </c>
      <c r="I94" s="365" t="s">
        <v>2566</v>
      </c>
      <c r="J94" s="349" t="s">
        <v>1345</v>
      </c>
      <c r="K94" s="349" t="s">
        <v>264</v>
      </c>
      <c r="L94" s="349" t="s">
        <v>264</v>
      </c>
      <c r="M94" s="365" t="s">
        <v>1353</v>
      </c>
      <c r="N94" s="365" t="s">
        <v>268</v>
      </c>
      <c r="O94" s="349" t="s">
        <v>2334</v>
      </c>
      <c r="P94" s="349" t="s">
        <v>268</v>
      </c>
      <c r="Q94" s="349" t="s">
        <v>268</v>
      </c>
      <c r="R94" s="349" t="s">
        <v>268</v>
      </c>
      <c r="S94" s="349">
        <v>0</v>
      </c>
      <c r="T94" s="349" t="s">
        <v>268</v>
      </c>
      <c r="U94" s="349">
        <v>0</v>
      </c>
      <c r="V94" s="349" t="s">
        <v>268</v>
      </c>
      <c r="W94" s="386" t="s">
        <v>2656</v>
      </c>
      <c r="X94" s="432" t="s">
        <v>268</v>
      </c>
      <c r="Y94" s="392">
        <v>1</v>
      </c>
      <c r="Z94" s="432">
        <v>1</v>
      </c>
      <c r="AA94" s="365">
        <f>Y94*Z94</f>
        <v>1</v>
      </c>
      <c r="AB94" s="365" t="s">
        <v>273</v>
      </c>
      <c r="AC94" s="365" t="s">
        <v>1354</v>
      </c>
      <c r="AD94" s="349">
        <v>2.2999999999999998</v>
      </c>
      <c r="AE94" s="440">
        <v>5</v>
      </c>
      <c r="AF94" s="350">
        <v>17.9955</v>
      </c>
      <c r="AG94" s="351">
        <f>AA94*AF94</f>
        <v>17.9955</v>
      </c>
      <c r="AH94" s="351"/>
      <c r="AI94" s="351">
        <f t="shared" si="13"/>
        <v>17.9955</v>
      </c>
      <c r="AJ94" s="352">
        <v>0.2</v>
      </c>
      <c r="AK94" s="353">
        <f t="shared" si="14"/>
        <v>22.494374999999998</v>
      </c>
      <c r="AL94" s="417">
        <f t="shared" si="21"/>
        <v>22.494374999999998</v>
      </c>
      <c r="AM94" s="354">
        <v>0.15</v>
      </c>
      <c r="AN94" s="351">
        <f t="shared" si="16"/>
        <v>26.463970588235291</v>
      </c>
      <c r="AO94" s="421">
        <f t="shared" si="17"/>
        <v>26.463970588235291</v>
      </c>
      <c r="AP94" s="346" t="s">
        <v>2822</v>
      </c>
      <c r="AQ94" s="346"/>
    </row>
    <row r="95" spans="1:43" s="347" customFormat="1" ht="30" customHeight="1" x14ac:dyDescent="0.25">
      <c r="A95" s="365">
        <v>432165</v>
      </c>
      <c r="B95" s="392">
        <v>40634321659</v>
      </c>
      <c r="C95" s="365" t="s">
        <v>4477</v>
      </c>
      <c r="D95" s="392" t="s">
        <v>1744</v>
      </c>
      <c r="E95" s="356" t="s">
        <v>1815</v>
      </c>
      <c r="F95" s="355" t="s">
        <v>1815</v>
      </c>
      <c r="G95" s="363" t="s">
        <v>4416</v>
      </c>
      <c r="H95" s="365" t="s">
        <v>4376</v>
      </c>
      <c r="I95" s="365" t="s">
        <v>2566</v>
      </c>
      <c r="J95" s="349" t="s">
        <v>1345</v>
      </c>
      <c r="K95" s="349" t="s">
        <v>264</v>
      </c>
      <c r="L95" s="349" t="s">
        <v>264</v>
      </c>
      <c r="M95" s="365" t="s">
        <v>1357</v>
      </c>
      <c r="N95" s="365" t="s">
        <v>268</v>
      </c>
      <c r="O95" s="349" t="s">
        <v>2336</v>
      </c>
      <c r="P95" s="349" t="s">
        <v>268</v>
      </c>
      <c r="Q95" s="349" t="s">
        <v>268</v>
      </c>
      <c r="R95" s="349" t="s">
        <v>268</v>
      </c>
      <c r="S95" s="349">
        <v>0</v>
      </c>
      <c r="T95" s="349" t="s">
        <v>268</v>
      </c>
      <c r="U95" s="349">
        <v>0</v>
      </c>
      <c r="V95" s="349" t="s">
        <v>268</v>
      </c>
      <c r="W95" s="386" t="s">
        <v>2656</v>
      </c>
      <c r="X95" s="432" t="s">
        <v>268</v>
      </c>
      <c r="Y95" s="392">
        <v>1</v>
      </c>
      <c r="Z95" s="432">
        <v>1</v>
      </c>
      <c r="AA95" s="365">
        <f>Y95*Z95</f>
        <v>1</v>
      </c>
      <c r="AB95" s="365" t="s">
        <v>273</v>
      </c>
      <c r="AC95" s="365" t="s">
        <v>1358</v>
      </c>
      <c r="AD95" s="349">
        <v>4.5</v>
      </c>
      <c r="AE95" s="440">
        <v>10</v>
      </c>
      <c r="AF95" s="350">
        <v>17.9955</v>
      </c>
      <c r="AG95" s="351">
        <f>AA95*AF95</f>
        <v>17.9955</v>
      </c>
      <c r="AH95" s="351"/>
      <c r="AI95" s="351">
        <f t="shared" si="13"/>
        <v>17.9955</v>
      </c>
      <c r="AJ95" s="352">
        <v>0.2</v>
      </c>
      <c r="AK95" s="353">
        <f t="shared" si="14"/>
        <v>22.494374999999998</v>
      </c>
      <c r="AL95" s="417">
        <f t="shared" si="21"/>
        <v>22.494374999999998</v>
      </c>
      <c r="AM95" s="354">
        <v>0.15</v>
      </c>
      <c r="AN95" s="351">
        <f t="shared" si="16"/>
        <v>26.463970588235291</v>
      </c>
      <c r="AO95" s="421">
        <f t="shared" si="17"/>
        <v>26.463970588235291</v>
      </c>
      <c r="AP95" s="346" t="s">
        <v>2822</v>
      </c>
      <c r="AQ95" s="346"/>
    </row>
    <row r="96" spans="1:43" s="347" customFormat="1" ht="30" customHeight="1" x14ac:dyDescent="0.25">
      <c r="A96" s="365">
        <v>432172</v>
      </c>
      <c r="B96" s="392">
        <v>40634321729</v>
      </c>
      <c r="C96" s="365" t="s">
        <v>4477</v>
      </c>
      <c r="D96" s="392" t="s">
        <v>1746</v>
      </c>
      <c r="E96" s="356" t="s">
        <v>1813</v>
      </c>
      <c r="F96" s="355" t="s">
        <v>1813</v>
      </c>
      <c r="G96" s="363" t="s">
        <v>4416</v>
      </c>
      <c r="H96" s="365" t="s">
        <v>4376</v>
      </c>
      <c r="I96" s="365" t="s">
        <v>2566</v>
      </c>
      <c r="J96" s="349" t="s">
        <v>1345</v>
      </c>
      <c r="K96" s="349" t="s">
        <v>264</v>
      </c>
      <c r="L96" s="349" t="s">
        <v>264</v>
      </c>
      <c r="M96" s="365" t="s">
        <v>1353</v>
      </c>
      <c r="N96" s="365" t="s">
        <v>268</v>
      </c>
      <c r="O96" s="349" t="s">
        <v>2336</v>
      </c>
      <c r="P96" s="349" t="s">
        <v>268</v>
      </c>
      <c r="Q96" s="349" t="s">
        <v>268</v>
      </c>
      <c r="R96" s="349" t="s">
        <v>268</v>
      </c>
      <c r="S96" s="349">
        <v>0</v>
      </c>
      <c r="T96" s="349" t="s">
        <v>268</v>
      </c>
      <c r="U96" s="349">
        <v>0</v>
      </c>
      <c r="V96" s="349" t="s">
        <v>268</v>
      </c>
      <c r="W96" s="386" t="s">
        <v>2656</v>
      </c>
      <c r="X96" s="432" t="s">
        <v>268</v>
      </c>
      <c r="Y96" s="392">
        <v>1</v>
      </c>
      <c r="Z96" s="432">
        <v>1</v>
      </c>
      <c r="AA96" s="365">
        <f>Y96*Z96</f>
        <v>1</v>
      </c>
      <c r="AB96" s="365" t="s">
        <v>273</v>
      </c>
      <c r="AC96" s="365" t="s">
        <v>1354</v>
      </c>
      <c r="AD96" s="349">
        <v>2.2999999999999998</v>
      </c>
      <c r="AE96" s="440">
        <v>5</v>
      </c>
      <c r="AF96" s="350">
        <v>13.4955</v>
      </c>
      <c r="AG96" s="351">
        <f>AA96*AF96</f>
        <v>13.4955</v>
      </c>
      <c r="AH96" s="351"/>
      <c r="AI96" s="351">
        <f t="shared" si="13"/>
        <v>13.4955</v>
      </c>
      <c r="AJ96" s="352">
        <v>0.2</v>
      </c>
      <c r="AK96" s="353">
        <f t="shared" si="14"/>
        <v>16.869374999999998</v>
      </c>
      <c r="AL96" s="417">
        <f t="shared" si="21"/>
        <v>16.869374999999998</v>
      </c>
      <c r="AM96" s="354">
        <v>0.15</v>
      </c>
      <c r="AN96" s="351">
        <f t="shared" si="16"/>
        <v>19.846323529411762</v>
      </c>
      <c r="AO96" s="421">
        <f t="shared" si="17"/>
        <v>19.846323529411762</v>
      </c>
      <c r="AP96" s="346" t="s">
        <v>2822</v>
      </c>
      <c r="AQ96" s="346"/>
    </row>
    <row r="97" spans="1:43" s="347" customFormat="1" ht="30" customHeight="1" x14ac:dyDescent="0.25">
      <c r="A97" s="349">
        <v>800926</v>
      </c>
      <c r="B97" s="440">
        <v>40638009269</v>
      </c>
      <c r="C97" s="349" t="s">
        <v>4476</v>
      </c>
      <c r="D97" s="349" t="s">
        <v>3173</v>
      </c>
      <c r="E97" s="356" t="s">
        <v>2622</v>
      </c>
      <c r="F97" s="355" t="s">
        <v>2622</v>
      </c>
      <c r="G97" s="363" t="s">
        <v>4416</v>
      </c>
      <c r="H97" s="365" t="s">
        <v>4376</v>
      </c>
      <c r="I97" s="365" t="s">
        <v>4332</v>
      </c>
      <c r="J97" s="349" t="s">
        <v>1345</v>
      </c>
      <c r="K97" s="349" t="s">
        <v>264</v>
      </c>
      <c r="L97" s="349" t="s">
        <v>264</v>
      </c>
      <c r="M97" s="349" t="s">
        <v>268</v>
      </c>
      <c r="N97" s="349" t="s">
        <v>268</v>
      </c>
      <c r="O97" s="349" t="s">
        <v>2570</v>
      </c>
      <c r="P97" s="349" t="s">
        <v>268</v>
      </c>
      <c r="Q97" s="349" t="s">
        <v>268</v>
      </c>
      <c r="R97" s="349" t="s">
        <v>268</v>
      </c>
      <c r="S97" s="349">
        <v>0</v>
      </c>
      <c r="T97" s="349" t="s">
        <v>268</v>
      </c>
      <c r="U97" s="349">
        <v>0</v>
      </c>
      <c r="V97" s="349" t="s">
        <v>268</v>
      </c>
      <c r="W97" s="386" t="s">
        <v>2570</v>
      </c>
      <c r="X97" s="349" t="s">
        <v>268</v>
      </c>
      <c r="Y97" s="349">
        <v>1</v>
      </c>
      <c r="Z97" s="361" t="s">
        <v>268</v>
      </c>
      <c r="AA97" s="349" t="s">
        <v>268</v>
      </c>
      <c r="AB97" s="349" t="s">
        <v>2523</v>
      </c>
      <c r="AC97" s="349" t="s">
        <v>2864</v>
      </c>
      <c r="AD97" s="437">
        <v>3.6</v>
      </c>
      <c r="AE97" s="349">
        <v>8</v>
      </c>
      <c r="AF97" s="350">
        <v>24.5</v>
      </c>
      <c r="AG97" s="351">
        <v>24.5</v>
      </c>
      <c r="AH97" s="351"/>
      <c r="AI97" s="351">
        <f t="shared" si="13"/>
        <v>24.5</v>
      </c>
      <c r="AJ97" s="352">
        <v>0.2</v>
      </c>
      <c r="AK97" s="353">
        <f t="shared" si="14"/>
        <v>30.625</v>
      </c>
      <c r="AL97" s="417">
        <f t="shared" si="21"/>
        <v>30.625</v>
      </c>
      <c r="AM97" s="354">
        <v>0.15</v>
      </c>
      <c r="AN97" s="351">
        <f t="shared" si="16"/>
        <v>36.029411764705884</v>
      </c>
      <c r="AO97" s="421">
        <f t="shared" si="17"/>
        <v>36.029411764705884</v>
      </c>
      <c r="AP97" s="346"/>
      <c r="AQ97" s="346"/>
    </row>
    <row r="98" spans="1:43" s="347" customFormat="1" ht="30" customHeight="1" x14ac:dyDescent="0.25">
      <c r="A98" s="365">
        <v>431955</v>
      </c>
      <c r="B98" s="392">
        <v>40634319559</v>
      </c>
      <c r="C98" s="365" t="s">
        <v>4477</v>
      </c>
      <c r="D98" s="392" t="s">
        <v>1778</v>
      </c>
      <c r="E98" s="356" t="s">
        <v>1835</v>
      </c>
      <c r="F98" s="355" t="s">
        <v>1835</v>
      </c>
      <c r="G98" s="363" t="s">
        <v>4416</v>
      </c>
      <c r="H98" s="365" t="s">
        <v>4376</v>
      </c>
      <c r="I98" s="365" t="s">
        <v>4332</v>
      </c>
      <c r="J98" s="349" t="s">
        <v>1345</v>
      </c>
      <c r="K98" s="349" t="s">
        <v>264</v>
      </c>
      <c r="L98" s="349" t="s">
        <v>264</v>
      </c>
      <c r="M98" s="365" t="s">
        <v>1364</v>
      </c>
      <c r="N98" s="365" t="s">
        <v>268</v>
      </c>
      <c r="O98" s="349" t="s">
        <v>2356</v>
      </c>
      <c r="P98" s="349" t="s">
        <v>268</v>
      </c>
      <c r="Q98" s="349" t="s">
        <v>268</v>
      </c>
      <c r="R98" s="349" t="s">
        <v>268</v>
      </c>
      <c r="S98" s="349">
        <v>0</v>
      </c>
      <c r="T98" s="349" t="s">
        <v>268</v>
      </c>
      <c r="U98" s="349">
        <v>0</v>
      </c>
      <c r="V98" s="349" t="s">
        <v>268</v>
      </c>
      <c r="W98" s="386" t="s">
        <v>2656</v>
      </c>
      <c r="X98" s="432" t="s">
        <v>268</v>
      </c>
      <c r="Y98" s="392">
        <v>1</v>
      </c>
      <c r="Z98" s="432">
        <v>1</v>
      </c>
      <c r="AA98" s="365">
        <f t="shared" ref="AA98:AA112" si="24">Y98*Z98</f>
        <v>1</v>
      </c>
      <c r="AB98" s="365" t="s">
        <v>273</v>
      </c>
      <c r="AC98" s="365" t="s">
        <v>1350</v>
      </c>
      <c r="AD98" s="349">
        <v>2.2999999999999998</v>
      </c>
      <c r="AE98" s="440">
        <v>5</v>
      </c>
      <c r="AF98" s="350">
        <v>25.195500000000003</v>
      </c>
      <c r="AG98" s="351">
        <f t="shared" ref="AG98:AG112" si="25">AA98*AF98</f>
        <v>25.195500000000003</v>
      </c>
      <c r="AH98" s="351"/>
      <c r="AI98" s="351">
        <f t="shared" si="13"/>
        <v>25.195500000000003</v>
      </c>
      <c r="AJ98" s="352">
        <v>0.2</v>
      </c>
      <c r="AK98" s="353">
        <f t="shared" si="14"/>
        <v>31.494375000000002</v>
      </c>
      <c r="AL98" s="417">
        <f t="shared" si="21"/>
        <v>31.494375000000002</v>
      </c>
      <c r="AM98" s="354">
        <v>0.15</v>
      </c>
      <c r="AN98" s="351">
        <f t="shared" si="16"/>
        <v>37.052205882352943</v>
      </c>
      <c r="AO98" s="421">
        <f t="shared" si="17"/>
        <v>37.052205882352943</v>
      </c>
      <c r="AP98" s="346" t="s">
        <v>2822</v>
      </c>
      <c r="AQ98" s="346"/>
    </row>
    <row r="99" spans="1:43" s="347" customFormat="1" ht="30" customHeight="1" x14ac:dyDescent="0.25">
      <c r="A99" s="365">
        <v>431978</v>
      </c>
      <c r="B99" s="392">
        <v>40634319789</v>
      </c>
      <c r="C99" s="365" t="s">
        <v>4477</v>
      </c>
      <c r="D99" s="392" t="s">
        <v>1770</v>
      </c>
      <c r="E99" s="356" t="s">
        <v>1812</v>
      </c>
      <c r="F99" s="355" t="s">
        <v>1812</v>
      </c>
      <c r="G99" s="363" t="s">
        <v>4416</v>
      </c>
      <c r="H99" s="365" t="s">
        <v>4376</v>
      </c>
      <c r="I99" s="365" t="s">
        <v>4332</v>
      </c>
      <c r="J99" s="349" t="s">
        <v>1345</v>
      </c>
      <c r="K99" s="349" t="s">
        <v>264</v>
      </c>
      <c r="L99" s="349" t="s">
        <v>264</v>
      </c>
      <c r="M99" s="365" t="s">
        <v>1364</v>
      </c>
      <c r="N99" s="365" t="s">
        <v>268</v>
      </c>
      <c r="O99" s="349" t="s">
        <v>2335</v>
      </c>
      <c r="P99" s="349" t="s">
        <v>268</v>
      </c>
      <c r="Q99" s="349" t="s">
        <v>268</v>
      </c>
      <c r="R99" s="349" t="s">
        <v>268</v>
      </c>
      <c r="S99" s="349">
        <v>0</v>
      </c>
      <c r="T99" s="349" t="s">
        <v>268</v>
      </c>
      <c r="U99" s="349">
        <v>0</v>
      </c>
      <c r="V99" s="349" t="s">
        <v>268</v>
      </c>
      <c r="W99" s="386" t="s">
        <v>2656</v>
      </c>
      <c r="X99" s="432" t="s">
        <v>268</v>
      </c>
      <c r="Y99" s="392">
        <v>1</v>
      </c>
      <c r="Z99" s="432">
        <v>1</v>
      </c>
      <c r="AA99" s="365">
        <f t="shared" si="24"/>
        <v>1</v>
      </c>
      <c r="AB99" s="365" t="s">
        <v>273</v>
      </c>
      <c r="AC99" s="365" t="s">
        <v>1350</v>
      </c>
      <c r="AD99" s="349">
        <v>2.2999999999999998</v>
      </c>
      <c r="AE99" s="440">
        <v>5</v>
      </c>
      <c r="AF99" s="350">
        <v>23.85</v>
      </c>
      <c r="AG99" s="351">
        <f t="shared" si="25"/>
        <v>23.85</v>
      </c>
      <c r="AH99" s="351"/>
      <c r="AI99" s="351">
        <f t="shared" si="13"/>
        <v>23.85</v>
      </c>
      <c r="AJ99" s="352">
        <v>0.2</v>
      </c>
      <c r="AK99" s="353">
        <f t="shared" si="14"/>
        <v>29.8125</v>
      </c>
      <c r="AL99" s="417">
        <f t="shared" si="21"/>
        <v>29.8125</v>
      </c>
      <c r="AM99" s="354">
        <v>0.15</v>
      </c>
      <c r="AN99" s="351">
        <f t="shared" si="16"/>
        <v>35.07352941176471</v>
      </c>
      <c r="AO99" s="421">
        <f t="shared" si="17"/>
        <v>35.07352941176471</v>
      </c>
      <c r="AP99" s="346" t="s">
        <v>2822</v>
      </c>
      <c r="AQ99" s="346"/>
    </row>
    <row r="100" spans="1:43" s="347" customFormat="1" ht="30" customHeight="1" x14ac:dyDescent="0.25">
      <c r="A100" s="365">
        <v>432083</v>
      </c>
      <c r="B100" s="392">
        <v>40634320839</v>
      </c>
      <c r="C100" s="365" t="s">
        <v>4477</v>
      </c>
      <c r="D100" s="392" t="s">
        <v>1768</v>
      </c>
      <c r="E100" s="356" t="s">
        <v>1818</v>
      </c>
      <c r="F100" s="355" t="s">
        <v>1818</v>
      </c>
      <c r="G100" s="363" t="s">
        <v>4416</v>
      </c>
      <c r="H100" s="365" t="s">
        <v>4376</v>
      </c>
      <c r="I100" s="365" t="s">
        <v>4332</v>
      </c>
      <c r="J100" s="349" t="s">
        <v>1345</v>
      </c>
      <c r="K100" s="349" t="s">
        <v>264</v>
      </c>
      <c r="L100" s="349" t="s">
        <v>264</v>
      </c>
      <c r="M100" s="365" t="s">
        <v>268</v>
      </c>
      <c r="N100" s="365" t="s">
        <v>268</v>
      </c>
      <c r="O100" s="349" t="s">
        <v>2339</v>
      </c>
      <c r="P100" s="349" t="s">
        <v>268</v>
      </c>
      <c r="Q100" s="349" t="s">
        <v>268</v>
      </c>
      <c r="R100" s="349" t="s">
        <v>268</v>
      </c>
      <c r="S100" s="349">
        <v>0</v>
      </c>
      <c r="T100" s="349" t="s">
        <v>268</v>
      </c>
      <c r="U100" s="349">
        <v>0</v>
      </c>
      <c r="V100" s="349" t="s">
        <v>268</v>
      </c>
      <c r="W100" s="386" t="s">
        <v>2656</v>
      </c>
      <c r="X100" s="432" t="s">
        <v>268</v>
      </c>
      <c r="Y100" s="392">
        <v>1</v>
      </c>
      <c r="Z100" s="432">
        <v>1</v>
      </c>
      <c r="AA100" s="365">
        <f t="shared" si="24"/>
        <v>1</v>
      </c>
      <c r="AB100" s="365" t="s">
        <v>273</v>
      </c>
      <c r="AC100" s="365" t="s">
        <v>1350</v>
      </c>
      <c r="AD100" s="349">
        <v>2.2999999999999998</v>
      </c>
      <c r="AE100" s="440">
        <v>5</v>
      </c>
      <c r="AF100" s="350">
        <v>22.4955</v>
      </c>
      <c r="AG100" s="351">
        <f t="shared" si="25"/>
        <v>22.4955</v>
      </c>
      <c r="AH100" s="351"/>
      <c r="AI100" s="351">
        <f t="shared" si="13"/>
        <v>22.4955</v>
      </c>
      <c r="AJ100" s="352">
        <v>0.2</v>
      </c>
      <c r="AK100" s="353">
        <f t="shared" si="14"/>
        <v>28.119374999999998</v>
      </c>
      <c r="AL100" s="417">
        <f t="shared" si="21"/>
        <v>28.119374999999998</v>
      </c>
      <c r="AM100" s="354">
        <v>0.15</v>
      </c>
      <c r="AN100" s="351">
        <f t="shared" si="16"/>
        <v>33.08161764705882</v>
      </c>
      <c r="AO100" s="421">
        <f t="shared" si="17"/>
        <v>33.08161764705882</v>
      </c>
      <c r="AP100" s="346" t="s">
        <v>2822</v>
      </c>
      <c r="AQ100" s="346"/>
    </row>
    <row r="101" spans="1:43" s="347" customFormat="1" ht="30" customHeight="1" x14ac:dyDescent="0.25">
      <c r="A101" s="365">
        <v>432091</v>
      </c>
      <c r="B101" s="392">
        <v>40634320919</v>
      </c>
      <c r="C101" s="365" t="s">
        <v>4477</v>
      </c>
      <c r="D101" s="392" t="s">
        <v>1762</v>
      </c>
      <c r="E101" s="356" t="s">
        <v>1836</v>
      </c>
      <c r="F101" s="355" t="s">
        <v>1836</v>
      </c>
      <c r="G101" s="363" t="s">
        <v>4416</v>
      </c>
      <c r="H101" s="365" t="s">
        <v>4376</v>
      </c>
      <c r="I101" s="365" t="s">
        <v>4332</v>
      </c>
      <c r="J101" s="349" t="s">
        <v>1345</v>
      </c>
      <c r="K101" s="349" t="s">
        <v>264</v>
      </c>
      <c r="L101" s="349" t="s">
        <v>264</v>
      </c>
      <c r="M101" s="365" t="s">
        <v>1387</v>
      </c>
      <c r="N101" s="365" t="s">
        <v>268</v>
      </c>
      <c r="O101" s="349" t="s">
        <v>2357</v>
      </c>
      <c r="P101" s="349" t="s">
        <v>268</v>
      </c>
      <c r="Q101" s="349" t="s">
        <v>268</v>
      </c>
      <c r="R101" s="349" t="s">
        <v>268</v>
      </c>
      <c r="S101" s="349">
        <v>0</v>
      </c>
      <c r="T101" s="349" t="s">
        <v>268</v>
      </c>
      <c r="U101" s="349">
        <v>0</v>
      </c>
      <c r="V101" s="349" t="s">
        <v>268</v>
      </c>
      <c r="W101" s="386" t="s">
        <v>2656</v>
      </c>
      <c r="X101" s="432" t="s">
        <v>268</v>
      </c>
      <c r="Y101" s="392">
        <v>1</v>
      </c>
      <c r="Z101" s="432">
        <v>1</v>
      </c>
      <c r="AA101" s="365">
        <f t="shared" si="24"/>
        <v>1</v>
      </c>
      <c r="AB101" s="365" t="s">
        <v>273</v>
      </c>
      <c r="AC101" s="365" t="s">
        <v>1388</v>
      </c>
      <c r="AD101" s="433">
        <v>6</v>
      </c>
      <c r="AE101" s="440">
        <v>12</v>
      </c>
      <c r="AF101" s="350">
        <v>53.9955</v>
      </c>
      <c r="AG101" s="351">
        <f t="shared" si="25"/>
        <v>53.9955</v>
      </c>
      <c r="AH101" s="351"/>
      <c r="AI101" s="351">
        <f t="shared" si="13"/>
        <v>53.9955</v>
      </c>
      <c r="AJ101" s="352">
        <v>0.2</v>
      </c>
      <c r="AK101" s="353">
        <f t="shared" si="14"/>
        <v>67.494374999999991</v>
      </c>
      <c r="AL101" s="417">
        <f t="shared" si="21"/>
        <v>67.494374999999991</v>
      </c>
      <c r="AM101" s="354">
        <v>0.15</v>
      </c>
      <c r="AN101" s="351">
        <f t="shared" si="16"/>
        <v>79.405147058823516</v>
      </c>
      <c r="AO101" s="421">
        <f t="shared" si="17"/>
        <v>79.405147058823516</v>
      </c>
      <c r="AP101" s="346" t="s">
        <v>2822</v>
      </c>
      <c r="AQ101" s="346"/>
    </row>
    <row r="102" spans="1:43" s="347" customFormat="1" ht="30" customHeight="1" x14ac:dyDescent="0.25">
      <c r="A102" s="370">
        <v>432157</v>
      </c>
      <c r="B102" s="435">
        <v>40634321579</v>
      </c>
      <c r="C102" s="370" t="s">
        <v>4477</v>
      </c>
      <c r="D102" s="435" t="s">
        <v>1780</v>
      </c>
      <c r="E102" s="368" t="s">
        <v>1833</v>
      </c>
      <c r="F102" s="369" t="s">
        <v>1833</v>
      </c>
      <c r="G102" s="363" t="s">
        <v>4416</v>
      </c>
      <c r="H102" s="370" t="s">
        <v>4376</v>
      </c>
      <c r="I102" s="370" t="s">
        <v>4332</v>
      </c>
      <c r="J102" s="371" t="s">
        <v>1345</v>
      </c>
      <c r="K102" s="371" t="s">
        <v>264</v>
      </c>
      <c r="L102" s="371" t="s">
        <v>264</v>
      </c>
      <c r="M102" s="370" t="s">
        <v>1372</v>
      </c>
      <c r="N102" s="370" t="s">
        <v>268</v>
      </c>
      <c r="O102" s="371" t="s">
        <v>2354</v>
      </c>
      <c r="P102" s="349" t="s">
        <v>268</v>
      </c>
      <c r="Q102" s="349" t="s">
        <v>268</v>
      </c>
      <c r="R102" s="349" t="s">
        <v>268</v>
      </c>
      <c r="S102" s="349">
        <v>0</v>
      </c>
      <c r="T102" s="349" t="s">
        <v>268</v>
      </c>
      <c r="U102" s="349">
        <v>0</v>
      </c>
      <c r="V102" s="349" t="s">
        <v>268</v>
      </c>
      <c r="W102" s="455" t="s">
        <v>2656</v>
      </c>
      <c r="X102" s="434" t="s">
        <v>268</v>
      </c>
      <c r="Y102" s="435">
        <v>1</v>
      </c>
      <c r="Z102" s="434">
        <v>1</v>
      </c>
      <c r="AA102" s="370">
        <f t="shared" si="24"/>
        <v>1</v>
      </c>
      <c r="AB102" s="370" t="s">
        <v>273</v>
      </c>
      <c r="AC102" s="370" t="s">
        <v>1373</v>
      </c>
      <c r="AD102" s="436">
        <v>4</v>
      </c>
      <c r="AE102" s="449">
        <v>9</v>
      </c>
      <c r="AF102" s="373">
        <v>33.7455</v>
      </c>
      <c r="AG102" s="374">
        <f t="shared" si="25"/>
        <v>33.7455</v>
      </c>
      <c r="AH102" s="374"/>
      <c r="AI102" s="374">
        <f t="shared" si="13"/>
        <v>33.7455</v>
      </c>
      <c r="AJ102" s="352">
        <v>0.2</v>
      </c>
      <c r="AK102" s="375">
        <f t="shared" si="14"/>
        <v>42.181874999999998</v>
      </c>
      <c r="AL102" s="425">
        <f t="shared" si="21"/>
        <v>42.181874999999998</v>
      </c>
      <c r="AM102" s="376">
        <v>0.15</v>
      </c>
      <c r="AN102" s="374">
        <f t="shared" si="16"/>
        <v>49.625735294117646</v>
      </c>
      <c r="AO102" s="421">
        <f t="shared" si="17"/>
        <v>49.625735294117646</v>
      </c>
      <c r="AP102" s="346" t="s">
        <v>2822</v>
      </c>
      <c r="AQ102" s="346"/>
    </row>
    <row r="103" spans="1:43" s="347" customFormat="1" ht="30" customHeight="1" x14ac:dyDescent="0.25">
      <c r="A103" s="365">
        <v>431927</v>
      </c>
      <c r="B103" s="392">
        <v>40634319279</v>
      </c>
      <c r="C103" s="365" t="s">
        <v>4477</v>
      </c>
      <c r="D103" s="392" t="s">
        <v>1738</v>
      </c>
      <c r="E103" s="356" t="s">
        <v>1824</v>
      </c>
      <c r="F103" s="355" t="s">
        <v>1824</v>
      </c>
      <c r="G103" s="363" t="s">
        <v>4416</v>
      </c>
      <c r="H103" s="365" t="s">
        <v>4376</v>
      </c>
      <c r="I103" s="365" t="s">
        <v>4331</v>
      </c>
      <c r="J103" s="349" t="s">
        <v>1345</v>
      </c>
      <c r="K103" s="349" t="s">
        <v>264</v>
      </c>
      <c r="L103" s="349" t="s">
        <v>264</v>
      </c>
      <c r="M103" s="365" t="s">
        <v>1382</v>
      </c>
      <c r="N103" s="365" t="s">
        <v>268</v>
      </c>
      <c r="O103" s="349" t="s">
        <v>2345</v>
      </c>
      <c r="P103" s="349" t="s">
        <v>268</v>
      </c>
      <c r="Q103" s="349" t="s">
        <v>268</v>
      </c>
      <c r="R103" s="349" t="s">
        <v>268</v>
      </c>
      <c r="S103" s="349">
        <v>0</v>
      </c>
      <c r="T103" s="349" t="s">
        <v>268</v>
      </c>
      <c r="U103" s="349">
        <v>0</v>
      </c>
      <c r="V103" s="349" t="s">
        <v>268</v>
      </c>
      <c r="W103" s="386" t="s">
        <v>2656</v>
      </c>
      <c r="X103" s="432" t="s">
        <v>268</v>
      </c>
      <c r="Y103" s="392">
        <v>1</v>
      </c>
      <c r="Z103" s="432">
        <v>1</v>
      </c>
      <c r="AA103" s="365">
        <f t="shared" si="24"/>
        <v>1</v>
      </c>
      <c r="AB103" s="365" t="s">
        <v>273</v>
      </c>
      <c r="AC103" s="365" t="s">
        <v>1383</v>
      </c>
      <c r="AD103" s="349">
        <v>6</v>
      </c>
      <c r="AE103" s="440">
        <v>13</v>
      </c>
      <c r="AF103" s="350">
        <v>29.2455</v>
      </c>
      <c r="AG103" s="351">
        <f t="shared" si="25"/>
        <v>29.2455</v>
      </c>
      <c r="AH103" s="351"/>
      <c r="AI103" s="351">
        <f t="shared" si="13"/>
        <v>29.2455</v>
      </c>
      <c r="AJ103" s="352">
        <v>0.2</v>
      </c>
      <c r="AK103" s="353">
        <f t="shared" si="14"/>
        <v>36.556874999999998</v>
      </c>
      <c r="AL103" s="417">
        <f t="shared" si="21"/>
        <v>36.556874999999998</v>
      </c>
      <c r="AM103" s="354">
        <v>0.15</v>
      </c>
      <c r="AN103" s="351">
        <f t="shared" si="16"/>
        <v>43.008088235294117</v>
      </c>
      <c r="AO103" s="421">
        <f t="shared" si="17"/>
        <v>43.008088235294117</v>
      </c>
      <c r="AP103" s="346" t="s">
        <v>2822</v>
      </c>
      <c r="AQ103" s="346"/>
    </row>
    <row r="104" spans="1:43" s="347" customFormat="1" ht="30" customHeight="1" x14ac:dyDescent="0.25">
      <c r="A104" s="365">
        <v>431934</v>
      </c>
      <c r="B104" s="392">
        <v>40634319349</v>
      </c>
      <c r="C104" s="365" t="s">
        <v>4477</v>
      </c>
      <c r="D104" s="392" t="s">
        <v>1736</v>
      </c>
      <c r="E104" s="356" t="s">
        <v>1823</v>
      </c>
      <c r="F104" s="355" t="s">
        <v>1823</v>
      </c>
      <c r="G104" s="363" t="s">
        <v>4416</v>
      </c>
      <c r="H104" s="365" t="s">
        <v>4376</v>
      </c>
      <c r="I104" s="365" t="s">
        <v>4331</v>
      </c>
      <c r="J104" s="349" t="s">
        <v>1345</v>
      </c>
      <c r="K104" s="349" t="s">
        <v>264</v>
      </c>
      <c r="L104" s="349" t="s">
        <v>264</v>
      </c>
      <c r="M104" s="365" t="s">
        <v>1377</v>
      </c>
      <c r="N104" s="365" t="s">
        <v>268</v>
      </c>
      <c r="O104" s="349" t="s">
        <v>2344</v>
      </c>
      <c r="P104" s="349" t="s">
        <v>268</v>
      </c>
      <c r="Q104" s="349" t="s">
        <v>268</v>
      </c>
      <c r="R104" s="349" t="s">
        <v>268</v>
      </c>
      <c r="S104" s="349">
        <v>0</v>
      </c>
      <c r="T104" s="349" t="s">
        <v>268</v>
      </c>
      <c r="U104" s="349">
        <v>0</v>
      </c>
      <c r="V104" s="349" t="s">
        <v>268</v>
      </c>
      <c r="W104" s="386" t="s">
        <v>2656</v>
      </c>
      <c r="X104" s="432" t="s">
        <v>268</v>
      </c>
      <c r="Y104" s="392">
        <v>1</v>
      </c>
      <c r="Z104" s="432">
        <v>1</v>
      </c>
      <c r="AA104" s="365">
        <f t="shared" si="24"/>
        <v>1</v>
      </c>
      <c r="AB104" s="365" t="s">
        <v>273</v>
      </c>
      <c r="AC104" s="365" t="s">
        <v>1378</v>
      </c>
      <c r="AD104" s="433">
        <v>3</v>
      </c>
      <c r="AE104" s="440">
        <v>7</v>
      </c>
      <c r="AF104" s="350">
        <v>20.695500000000003</v>
      </c>
      <c r="AG104" s="351">
        <f t="shared" si="25"/>
        <v>20.695500000000003</v>
      </c>
      <c r="AH104" s="351"/>
      <c r="AI104" s="351">
        <f t="shared" si="13"/>
        <v>20.695500000000003</v>
      </c>
      <c r="AJ104" s="352">
        <v>0.2</v>
      </c>
      <c r="AK104" s="353">
        <f t="shared" si="14"/>
        <v>25.869375000000002</v>
      </c>
      <c r="AL104" s="417">
        <f t="shared" si="21"/>
        <v>25.869375000000002</v>
      </c>
      <c r="AM104" s="354">
        <v>0.15</v>
      </c>
      <c r="AN104" s="351">
        <f t="shared" si="16"/>
        <v>30.434558823529414</v>
      </c>
      <c r="AO104" s="421">
        <f t="shared" si="17"/>
        <v>30.434558823529414</v>
      </c>
      <c r="AP104" s="346" t="s">
        <v>2822</v>
      </c>
      <c r="AQ104" s="346"/>
    </row>
    <row r="105" spans="1:43" s="347" customFormat="1" ht="30" customHeight="1" x14ac:dyDescent="0.25">
      <c r="A105" s="365">
        <v>431969</v>
      </c>
      <c r="B105" s="392">
        <v>40634319699</v>
      </c>
      <c r="C105" s="365" t="s">
        <v>4477</v>
      </c>
      <c r="D105" s="392" t="s">
        <v>1776</v>
      </c>
      <c r="E105" s="356" t="s">
        <v>1834</v>
      </c>
      <c r="F105" s="355" t="s">
        <v>1834</v>
      </c>
      <c r="G105" s="363" t="s">
        <v>4416</v>
      </c>
      <c r="H105" s="365" t="s">
        <v>4376</v>
      </c>
      <c r="I105" s="365" t="s">
        <v>4331</v>
      </c>
      <c r="J105" s="349" t="s">
        <v>1345</v>
      </c>
      <c r="K105" s="349" t="s">
        <v>264</v>
      </c>
      <c r="L105" s="349" t="s">
        <v>264</v>
      </c>
      <c r="M105" s="365" t="s">
        <v>1368</v>
      </c>
      <c r="N105" s="365" t="s">
        <v>268</v>
      </c>
      <c r="O105" s="349" t="s">
        <v>2355</v>
      </c>
      <c r="P105" s="349" t="s">
        <v>268</v>
      </c>
      <c r="Q105" s="349" t="s">
        <v>268</v>
      </c>
      <c r="R105" s="349" t="s">
        <v>268</v>
      </c>
      <c r="S105" s="349">
        <v>0</v>
      </c>
      <c r="T105" s="349" t="s">
        <v>268</v>
      </c>
      <c r="U105" s="349">
        <v>0</v>
      </c>
      <c r="V105" s="349" t="s">
        <v>268</v>
      </c>
      <c r="W105" s="386" t="s">
        <v>2656</v>
      </c>
      <c r="X105" s="432" t="s">
        <v>268</v>
      </c>
      <c r="Y105" s="392">
        <v>1</v>
      </c>
      <c r="Z105" s="432">
        <v>1</v>
      </c>
      <c r="AA105" s="365">
        <f t="shared" si="24"/>
        <v>1</v>
      </c>
      <c r="AB105" s="365" t="s">
        <v>273</v>
      </c>
      <c r="AC105" s="365" t="s">
        <v>1354</v>
      </c>
      <c r="AD105" s="349">
        <v>2.2999999999999998</v>
      </c>
      <c r="AE105" s="440">
        <v>5</v>
      </c>
      <c r="AF105" s="350">
        <v>12.595499999999999</v>
      </c>
      <c r="AG105" s="351">
        <f t="shared" si="25"/>
        <v>12.595499999999999</v>
      </c>
      <c r="AH105" s="351"/>
      <c r="AI105" s="351">
        <f t="shared" si="13"/>
        <v>12.595499999999999</v>
      </c>
      <c r="AJ105" s="352">
        <v>0.2</v>
      </c>
      <c r="AK105" s="353">
        <f t="shared" si="14"/>
        <v>15.744374999999998</v>
      </c>
      <c r="AL105" s="417">
        <f t="shared" si="21"/>
        <v>15.744374999999998</v>
      </c>
      <c r="AM105" s="354">
        <v>0.15</v>
      </c>
      <c r="AN105" s="351">
        <f t="shared" si="16"/>
        <v>18.522794117647056</v>
      </c>
      <c r="AO105" s="421">
        <f t="shared" si="17"/>
        <v>18.522794117647056</v>
      </c>
      <c r="AP105" s="346" t="s">
        <v>2822</v>
      </c>
      <c r="AQ105" s="346"/>
    </row>
    <row r="106" spans="1:43" s="347" customFormat="1" ht="30" customHeight="1" x14ac:dyDescent="0.25">
      <c r="A106" s="365">
        <v>431989</v>
      </c>
      <c r="B106" s="392">
        <v>40634319899</v>
      </c>
      <c r="C106" s="365" t="s">
        <v>4477</v>
      </c>
      <c r="D106" s="365" t="s">
        <v>1756</v>
      </c>
      <c r="E106" s="356" t="s">
        <v>1826</v>
      </c>
      <c r="F106" s="355" t="s">
        <v>1826</v>
      </c>
      <c r="G106" s="363" t="s">
        <v>4416</v>
      </c>
      <c r="H106" s="365" t="s">
        <v>4376</v>
      </c>
      <c r="I106" s="365" t="s">
        <v>4331</v>
      </c>
      <c r="J106" s="349" t="s">
        <v>1345</v>
      </c>
      <c r="K106" s="349" t="s">
        <v>264</v>
      </c>
      <c r="L106" s="349" t="s">
        <v>264</v>
      </c>
      <c r="M106" s="365" t="s">
        <v>1368</v>
      </c>
      <c r="N106" s="365" t="s">
        <v>268</v>
      </c>
      <c r="O106" s="349" t="s">
        <v>2347</v>
      </c>
      <c r="P106" s="349" t="s">
        <v>268</v>
      </c>
      <c r="Q106" s="349" t="s">
        <v>268</v>
      </c>
      <c r="R106" s="349" t="s">
        <v>268</v>
      </c>
      <c r="S106" s="349">
        <v>0</v>
      </c>
      <c r="T106" s="349" t="s">
        <v>268</v>
      </c>
      <c r="U106" s="349">
        <v>0</v>
      </c>
      <c r="V106" s="349" t="s">
        <v>268</v>
      </c>
      <c r="W106" s="386" t="s">
        <v>2656</v>
      </c>
      <c r="X106" s="432" t="s">
        <v>268</v>
      </c>
      <c r="Y106" s="392">
        <v>1</v>
      </c>
      <c r="Z106" s="432">
        <v>1</v>
      </c>
      <c r="AA106" s="365">
        <f t="shared" si="24"/>
        <v>1</v>
      </c>
      <c r="AB106" s="365" t="s">
        <v>273</v>
      </c>
      <c r="AC106" s="365" t="s">
        <v>1354</v>
      </c>
      <c r="AD106" s="349">
        <v>2.2999999999999998</v>
      </c>
      <c r="AE106" s="440">
        <v>5</v>
      </c>
      <c r="AF106" s="350">
        <v>20.2455</v>
      </c>
      <c r="AG106" s="351">
        <f t="shared" si="25"/>
        <v>20.2455</v>
      </c>
      <c r="AH106" s="351"/>
      <c r="AI106" s="351">
        <f t="shared" si="13"/>
        <v>20.2455</v>
      </c>
      <c r="AJ106" s="352">
        <v>0.2</v>
      </c>
      <c r="AK106" s="353">
        <f t="shared" si="14"/>
        <v>25.306874999999998</v>
      </c>
      <c r="AL106" s="417">
        <f t="shared" si="21"/>
        <v>25.306874999999998</v>
      </c>
      <c r="AM106" s="354">
        <v>0.15</v>
      </c>
      <c r="AN106" s="351">
        <f t="shared" si="16"/>
        <v>29.772794117647056</v>
      </c>
      <c r="AO106" s="421">
        <f t="shared" si="17"/>
        <v>29.772794117647056</v>
      </c>
      <c r="AP106" s="346" t="s">
        <v>2822</v>
      </c>
      <c r="AQ106" s="346"/>
    </row>
    <row r="107" spans="1:43" s="347" customFormat="1" ht="30" customHeight="1" x14ac:dyDescent="0.25">
      <c r="A107" s="365">
        <v>432038</v>
      </c>
      <c r="B107" s="392">
        <v>40634320389</v>
      </c>
      <c r="C107" s="365" t="s">
        <v>4477</v>
      </c>
      <c r="D107" s="392" t="s">
        <v>1742</v>
      </c>
      <c r="E107" s="356" t="s">
        <v>1831</v>
      </c>
      <c r="F107" s="355" t="s">
        <v>1831</v>
      </c>
      <c r="G107" s="363" t="s">
        <v>4416</v>
      </c>
      <c r="H107" s="365" t="s">
        <v>4376</v>
      </c>
      <c r="I107" s="365" t="s">
        <v>4331</v>
      </c>
      <c r="J107" s="349" t="s">
        <v>1345</v>
      </c>
      <c r="K107" s="349" t="s">
        <v>264</v>
      </c>
      <c r="L107" s="349" t="s">
        <v>264</v>
      </c>
      <c r="M107" s="365" t="s">
        <v>268</v>
      </c>
      <c r="N107" s="365" t="s">
        <v>268</v>
      </c>
      <c r="O107" s="349" t="s">
        <v>2352</v>
      </c>
      <c r="P107" s="349" t="s">
        <v>268</v>
      </c>
      <c r="Q107" s="349" t="s">
        <v>268</v>
      </c>
      <c r="R107" s="349" t="s">
        <v>268</v>
      </c>
      <c r="S107" s="349">
        <v>0</v>
      </c>
      <c r="T107" s="349" t="s">
        <v>268</v>
      </c>
      <c r="U107" s="349">
        <v>0</v>
      </c>
      <c r="V107" s="349" t="s">
        <v>268</v>
      </c>
      <c r="W107" s="386" t="s">
        <v>2656</v>
      </c>
      <c r="X107" s="432" t="s">
        <v>268</v>
      </c>
      <c r="Y107" s="392">
        <v>1</v>
      </c>
      <c r="Z107" s="432">
        <v>1</v>
      </c>
      <c r="AA107" s="365">
        <f t="shared" si="24"/>
        <v>1</v>
      </c>
      <c r="AB107" s="365" t="s">
        <v>273</v>
      </c>
      <c r="AC107" s="365" t="s">
        <v>1440</v>
      </c>
      <c r="AD107" s="349">
        <v>4.5</v>
      </c>
      <c r="AE107" s="440">
        <v>10</v>
      </c>
      <c r="AF107" s="350">
        <v>22.4955</v>
      </c>
      <c r="AG107" s="351">
        <f t="shared" si="25"/>
        <v>22.4955</v>
      </c>
      <c r="AH107" s="351"/>
      <c r="AI107" s="351">
        <f t="shared" si="13"/>
        <v>22.4955</v>
      </c>
      <c r="AJ107" s="352">
        <v>0.2</v>
      </c>
      <c r="AK107" s="353">
        <f t="shared" si="14"/>
        <v>28.119374999999998</v>
      </c>
      <c r="AL107" s="417">
        <f t="shared" si="21"/>
        <v>28.119374999999998</v>
      </c>
      <c r="AM107" s="354">
        <v>0.15</v>
      </c>
      <c r="AN107" s="351">
        <f t="shared" si="16"/>
        <v>33.08161764705882</v>
      </c>
      <c r="AO107" s="421">
        <f t="shared" si="17"/>
        <v>33.08161764705882</v>
      </c>
      <c r="AP107" s="346" t="s">
        <v>2822</v>
      </c>
      <c r="AQ107" s="346"/>
    </row>
    <row r="108" spans="1:43" s="347" customFormat="1" ht="30" customHeight="1" x14ac:dyDescent="0.25">
      <c r="A108" s="365">
        <v>432052</v>
      </c>
      <c r="B108" s="392">
        <v>40634320529</v>
      </c>
      <c r="C108" s="365" t="s">
        <v>4477</v>
      </c>
      <c r="D108" s="392" t="s">
        <v>1732</v>
      </c>
      <c r="E108" s="356" t="s">
        <v>1832</v>
      </c>
      <c r="F108" s="355" t="s">
        <v>1832</v>
      </c>
      <c r="G108" s="363" t="s">
        <v>4416</v>
      </c>
      <c r="H108" s="365" t="s">
        <v>4376</v>
      </c>
      <c r="I108" s="365" t="s">
        <v>4331</v>
      </c>
      <c r="J108" s="349" t="s">
        <v>1345</v>
      </c>
      <c r="K108" s="349" t="s">
        <v>264</v>
      </c>
      <c r="L108" s="349" t="s">
        <v>264</v>
      </c>
      <c r="M108" s="365" t="s">
        <v>268</v>
      </c>
      <c r="N108" s="365" t="s">
        <v>268</v>
      </c>
      <c r="O108" s="349" t="s">
        <v>2353</v>
      </c>
      <c r="P108" s="349" t="s">
        <v>268</v>
      </c>
      <c r="Q108" s="349" t="s">
        <v>268</v>
      </c>
      <c r="R108" s="349" t="s">
        <v>268</v>
      </c>
      <c r="S108" s="349">
        <v>0</v>
      </c>
      <c r="T108" s="349" t="s">
        <v>268</v>
      </c>
      <c r="U108" s="349">
        <v>0</v>
      </c>
      <c r="V108" s="349" t="s">
        <v>268</v>
      </c>
      <c r="W108" s="386" t="s">
        <v>2656</v>
      </c>
      <c r="X108" s="432" t="s">
        <v>268</v>
      </c>
      <c r="Y108" s="392">
        <v>1</v>
      </c>
      <c r="Z108" s="432">
        <v>1</v>
      </c>
      <c r="AA108" s="365">
        <f t="shared" si="24"/>
        <v>1</v>
      </c>
      <c r="AB108" s="365" t="s">
        <v>273</v>
      </c>
      <c r="AC108" s="365" t="s">
        <v>1354</v>
      </c>
      <c r="AD108" s="433">
        <v>2.7</v>
      </c>
      <c r="AE108" s="440">
        <v>6</v>
      </c>
      <c r="AF108" s="350">
        <v>26.9955</v>
      </c>
      <c r="AG108" s="351">
        <f t="shared" si="25"/>
        <v>26.9955</v>
      </c>
      <c r="AH108" s="351"/>
      <c r="AI108" s="351">
        <f t="shared" si="13"/>
        <v>26.9955</v>
      </c>
      <c r="AJ108" s="352">
        <v>0.2</v>
      </c>
      <c r="AK108" s="353">
        <f t="shared" si="14"/>
        <v>33.744374999999998</v>
      </c>
      <c r="AL108" s="417">
        <f t="shared" si="21"/>
        <v>33.744374999999998</v>
      </c>
      <c r="AM108" s="354">
        <v>0.15</v>
      </c>
      <c r="AN108" s="351">
        <f t="shared" si="16"/>
        <v>39.699264705882349</v>
      </c>
      <c r="AO108" s="421">
        <f t="shared" si="17"/>
        <v>39.699264705882349</v>
      </c>
      <c r="AP108" s="346" t="s">
        <v>2822</v>
      </c>
      <c r="AQ108" s="346"/>
    </row>
    <row r="109" spans="1:43" s="347" customFormat="1" ht="30" customHeight="1" x14ac:dyDescent="0.25">
      <c r="A109" s="370">
        <v>432066</v>
      </c>
      <c r="B109" s="435">
        <v>40634320669</v>
      </c>
      <c r="C109" s="370" t="s">
        <v>4477</v>
      </c>
      <c r="D109" s="435" t="s">
        <v>1774</v>
      </c>
      <c r="E109" s="368" t="s">
        <v>1819</v>
      </c>
      <c r="F109" s="369" t="s">
        <v>1819</v>
      </c>
      <c r="G109" s="363" t="s">
        <v>4416</v>
      </c>
      <c r="H109" s="370" t="s">
        <v>4376</v>
      </c>
      <c r="I109" s="370" t="s">
        <v>4331</v>
      </c>
      <c r="J109" s="371" t="s">
        <v>1345</v>
      </c>
      <c r="K109" s="371" t="s">
        <v>264</v>
      </c>
      <c r="L109" s="371" t="s">
        <v>264</v>
      </c>
      <c r="M109" s="370" t="s">
        <v>268</v>
      </c>
      <c r="N109" s="370" t="s">
        <v>268</v>
      </c>
      <c r="O109" s="371" t="s">
        <v>2340</v>
      </c>
      <c r="P109" s="349" t="s">
        <v>268</v>
      </c>
      <c r="Q109" s="349" t="s">
        <v>268</v>
      </c>
      <c r="R109" s="349" t="s">
        <v>268</v>
      </c>
      <c r="S109" s="349">
        <v>0</v>
      </c>
      <c r="T109" s="349" t="s">
        <v>268</v>
      </c>
      <c r="U109" s="349">
        <v>0</v>
      </c>
      <c r="V109" s="349" t="s">
        <v>268</v>
      </c>
      <c r="W109" s="455" t="s">
        <v>2656</v>
      </c>
      <c r="X109" s="434" t="s">
        <v>268</v>
      </c>
      <c r="Y109" s="435">
        <v>1</v>
      </c>
      <c r="Z109" s="434">
        <v>1</v>
      </c>
      <c r="AA109" s="370">
        <f t="shared" si="24"/>
        <v>1</v>
      </c>
      <c r="AB109" s="370" t="s">
        <v>273</v>
      </c>
      <c r="AC109" s="370" t="s">
        <v>1354</v>
      </c>
      <c r="AD109" s="371">
        <v>1.8</v>
      </c>
      <c r="AE109" s="371">
        <v>4</v>
      </c>
      <c r="AF109" s="373">
        <v>21.145500000000002</v>
      </c>
      <c r="AG109" s="374">
        <f t="shared" si="25"/>
        <v>21.145500000000002</v>
      </c>
      <c r="AH109" s="374"/>
      <c r="AI109" s="374">
        <f t="shared" si="13"/>
        <v>21.145500000000002</v>
      </c>
      <c r="AJ109" s="352">
        <v>0.2</v>
      </c>
      <c r="AK109" s="375">
        <f t="shared" si="14"/>
        <v>26.431875000000002</v>
      </c>
      <c r="AL109" s="425">
        <f t="shared" si="21"/>
        <v>26.431875000000002</v>
      </c>
      <c r="AM109" s="376">
        <v>0.15</v>
      </c>
      <c r="AN109" s="374">
        <f t="shared" si="16"/>
        <v>31.096323529411766</v>
      </c>
      <c r="AO109" s="421">
        <f t="shared" si="17"/>
        <v>31.096323529411766</v>
      </c>
      <c r="AP109" s="346" t="s">
        <v>2822</v>
      </c>
      <c r="AQ109" s="346"/>
    </row>
    <row r="110" spans="1:43" s="347" customFormat="1" ht="30" customHeight="1" x14ac:dyDescent="0.25">
      <c r="A110" s="365">
        <v>432073</v>
      </c>
      <c r="B110" s="392">
        <v>40634320739</v>
      </c>
      <c r="C110" s="365" t="s">
        <v>4477</v>
      </c>
      <c r="D110" s="392" t="s">
        <v>1734</v>
      </c>
      <c r="E110" s="356" t="s">
        <v>1810</v>
      </c>
      <c r="F110" s="355" t="s">
        <v>2384</v>
      </c>
      <c r="G110" s="363" t="s">
        <v>4416</v>
      </c>
      <c r="H110" s="365" t="s">
        <v>4376</v>
      </c>
      <c r="I110" s="365" t="s">
        <v>4331</v>
      </c>
      <c r="J110" s="349" t="s">
        <v>1345</v>
      </c>
      <c r="K110" s="349" t="s">
        <v>264</v>
      </c>
      <c r="L110" s="349" t="s">
        <v>264</v>
      </c>
      <c r="M110" s="365" t="s">
        <v>1368</v>
      </c>
      <c r="N110" s="365" t="s">
        <v>268</v>
      </c>
      <c r="O110" s="349" t="s">
        <v>2333</v>
      </c>
      <c r="P110" s="349" t="s">
        <v>268</v>
      </c>
      <c r="Q110" s="349" t="s">
        <v>268</v>
      </c>
      <c r="R110" s="349" t="s">
        <v>268</v>
      </c>
      <c r="S110" s="349">
        <v>0</v>
      </c>
      <c r="T110" s="349" t="s">
        <v>268</v>
      </c>
      <c r="U110" s="349">
        <v>0</v>
      </c>
      <c r="V110" s="349" t="s">
        <v>268</v>
      </c>
      <c r="W110" s="386" t="s">
        <v>2656</v>
      </c>
      <c r="X110" s="432" t="s">
        <v>268</v>
      </c>
      <c r="Y110" s="392">
        <v>1</v>
      </c>
      <c r="Z110" s="432">
        <v>1</v>
      </c>
      <c r="AA110" s="365">
        <f t="shared" si="24"/>
        <v>1</v>
      </c>
      <c r="AB110" s="365" t="s">
        <v>273</v>
      </c>
      <c r="AC110" s="365" t="s">
        <v>1354</v>
      </c>
      <c r="AD110" s="349">
        <v>2.2999999999999998</v>
      </c>
      <c r="AE110" s="440">
        <v>5</v>
      </c>
      <c r="AF110" s="350">
        <v>15.745500000000002</v>
      </c>
      <c r="AG110" s="351">
        <f t="shared" si="25"/>
        <v>15.745500000000002</v>
      </c>
      <c r="AH110" s="351"/>
      <c r="AI110" s="351">
        <f t="shared" si="13"/>
        <v>15.745500000000002</v>
      </c>
      <c r="AJ110" s="352">
        <v>0.2</v>
      </c>
      <c r="AK110" s="353">
        <f t="shared" si="14"/>
        <v>19.681875000000002</v>
      </c>
      <c r="AL110" s="417">
        <f t="shared" ref="AL110:AL141" si="26">AK110</f>
        <v>19.681875000000002</v>
      </c>
      <c r="AM110" s="354">
        <v>0.15</v>
      </c>
      <c r="AN110" s="351">
        <f t="shared" si="16"/>
        <v>23.15514705882353</v>
      </c>
      <c r="AO110" s="421">
        <f t="shared" si="17"/>
        <v>23.15514705882353</v>
      </c>
      <c r="AP110" s="346" t="s">
        <v>2822</v>
      </c>
      <c r="AQ110" s="346"/>
    </row>
    <row r="111" spans="1:43" s="347" customFormat="1" ht="30" customHeight="1" x14ac:dyDescent="0.25">
      <c r="A111" s="365">
        <v>432108</v>
      </c>
      <c r="B111" s="392">
        <v>40634321089</v>
      </c>
      <c r="C111" s="365" t="s">
        <v>4477</v>
      </c>
      <c r="D111" s="365" t="s">
        <v>1760</v>
      </c>
      <c r="E111" s="356" t="s">
        <v>1828</v>
      </c>
      <c r="F111" s="355" t="s">
        <v>1828</v>
      </c>
      <c r="G111" s="363" t="s">
        <v>4416</v>
      </c>
      <c r="H111" s="365" t="s">
        <v>4376</v>
      </c>
      <c r="I111" s="365" t="s">
        <v>4331</v>
      </c>
      <c r="J111" s="349" t="s">
        <v>1345</v>
      </c>
      <c r="K111" s="349" t="s">
        <v>264</v>
      </c>
      <c r="L111" s="349" t="s">
        <v>264</v>
      </c>
      <c r="M111" s="365" t="s">
        <v>1382</v>
      </c>
      <c r="N111" s="365" t="s">
        <v>268</v>
      </c>
      <c r="O111" s="349" t="s">
        <v>2349</v>
      </c>
      <c r="P111" s="349" t="s">
        <v>268</v>
      </c>
      <c r="Q111" s="349" t="s">
        <v>268</v>
      </c>
      <c r="R111" s="349" t="s">
        <v>268</v>
      </c>
      <c r="S111" s="349">
        <v>0</v>
      </c>
      <c r="T111" s="349" t="s">
        <v>268</v>
      </c>
      <c r="U111" s="349">
        <v>0</v>
      </c>
      <c r="V111" s="349" t="s">
        <v>268</v>
      </c>
      <c r="W111" s="386" t="s">
        <v>2656</v>
      </c>
      <c r="X111" s="432" t="s">
        <v>268</v>
      </c>
      <c r="Y111" s="392">
        <v>1</v>
      </c>
      <c r="Z111" s="432">
        <v>1</v>
      </c>
      <c r="AA111" s="365">
        <f t="shared" si="24"/>
        <v>1</v>
      </c>
      <c r="AB111" s="365" t="s">
        <v>273</v>
      </c>
      <c r="AC111" s="365" t="s">
        <v>1383</v>
      </c>
      <c r="AD111" s="349">
        <v>6</v>
      </c>
      <c r="AE111" s="440">
        <v>13</v>
      </c>
      <c r="AF111" s="350">
        <v>31.4955</v>
      </c>
      <c r="AG111" s="351">
        <f t="shared" si="25"/>
        <v>31.4955</v>
      </c>
      <c r="AH111" s="351"/>
      <c r="AI111" s="351">
        <f t="shared" si="13"/>
        <v>31.4955</v>
      </c>
      <c r="AJ111" s="352">
        <v>0.2</v>
      </c>
      <c r="AK111" s="353">
        <f t="shared" si="14"/>
        <v>39.369374999999998</v>
      </c>
      <c r="AL111" s="417">
        <f t="shared" si="26"/>
        <v>39.369374999999998</v>
      </c>
      <c r="AM111" s="354">
        <v>0.15</v>
      </c>
      <c r="AN111" s="351">
        <f t="shared" si="16"/>
        <v>46.316911764705878</v>
      </c>
      <c r="AO111" s="421">
        <f t="shared" si="17"/>
        <v>46.316911764705878</v>
      </c>
      <c r="AP111" s="346" t="s">
        <v>2822</v>
      </c>
      <c r="AQ111" s="346"/>
    </row>
    <row r="112" spans="1:43" s="347" customFormat="1" ht="30" customHeight="1" x14ac:dyDescent="0.25">
      <c r="A112" s="365">
        <v>432150</v>
      </c>
      <c r="B112" s="392">
        <v>40634321509</v>
      </c>
      <c r="C112" s="365" t="s">
        <v>4477</v>
      </c>
      <c r="D112" s="365" t="s">
        <v>1758</v>
      </c>
      <c r="E112" s="356" t="s">
        <v>1827</v>
      </c>
      <c r="F112" s="355" t="s">
        <v>1827</v>
      </c>
      <c r="G112" s="363" t="s">
        <v>4416</v>
      </c>
      <c r="H112" s="365" t="s">
        <v>4376</v>
      </c>
      <c r="I112" s="365" t="s">
        <v>4331</v>
      </c>
      <c r="J112" s="349" t="s">
        <v>1345</v>
      </c>
      <c r="K112" s="349" t="s">
        <v>264</v>
      </c>
      <c r="L112" s="349" t="s">
        <v>264</v>
      </c>
      <c r="M112" s="365" t="s">
        <v>1377</v>
      </c>
      <c r="N112" s="365" t="s">
        <v>268</v>
      </c>
      <c r="O112" s="349" t="s">
        <v>2348</v>
      </c>
      <c r="P112" s="349" t="s">
        <v>268</v>
      </c>
      <c r="Q112" s="349" t="s">
        <v>268</v>
      </c>
      <c r="R112" s="349" t="s">
        <v>268</v>
      </c>
      <c r="S112" s="349">
        <v>0</v>
      </c>
      <c r="T112" s="349" t="s">
        <v>268</v>
      </c>
      <c r="U112" s="349">
        <v>0</v>
      </c>
      <c r="V112" s="349" t="s">
        <v>268</v>
      </c>
      <c r="W112" s="386" t="s">
        <v>2656</v>
      </c>
      <c r="X112" s="432" t="s">
        <v>268</v>
      </c>
      <c r="Y112" s="392">
        <v>1</v>
      </c>
      <c r="Z112" s="432">
        <v>1</v>
      </c>
      <c r="AA112" s="365">
        <f t="shared" si="24"/>
        <v>1</v>
      </c>
      <c r="AB112" s="365" t="s">
        <v>273</v>
      </c>
      <c r="AC112" s="365" t="s">
        <v>1378</v>
      </c>
      <c r="AD112" s="433">
        <v>3</v>
      </c>
      <c r="AE112" s="440">
        <v>7</v>
      </c>
      <c r="AF112" s="350">
        <v>22.4955</v>
      </c>
      <c r="AG112" s="351">
        <f t="shared" si="25"/>
        <v>22.4955</v>
      </c>
      <c r="AH112" s="351"/>
      <c r="AI112" s="351">
        <f t="shared" si="13"/>
        <v>22.4955</v>
      </c>
      <c r="AJ112" s="352">
        <v>0.2</v>
      </c>
      <c r="AK112" s="353">
        <f t="shared" si="14"/>
        <v>28.119374999999998</v>
      </c>
      <c r="AL112" s="417">
        <f t="shared" si="26"/>
        <v>28.119374999999998</v>
      </c>
      <c r="AM112" s="354">
        <v>0.15</v>
      </c>
      <c r="AN112" s="351">
        <f t="shared" si="16"/>
        <v>33.08161764705882</v>
      </c>
      <c r="AO112" s="421">
        <f t="shared" si="17"/>
        <v>33.08161764705882</v>
      </c>
      <c r="AP112" s="346" t="s">
        <v>2822</v>
      </c>
      <c r="AQ112" s="346"/>
    </row>
    <row r="113" spans="1:43" s="347" customFormat="1" ht="30" customHeight="1" x14ac:dyDescent="0.25">
      <c r="A113" s="371">
        <v>616006</v>
      </c>
      <c r="B113" s="449">
        <v>81200001253</v>
      </c>
      <c r="C113" s="371" t="s">
        <v>4476</v>
      </c>
      <c r="D113" s="371" t="s">
        <v>3179</v>
      </c>
      <c r="E113" s="368" t="s">
        <v>2636</v>
      </c>
      <c r="F113" s="369" t="s">
        <v>2636</v>
      </c>
      <c r="G113" s="363" t="s">
        <v>4416</v>
      </c>
      <c r="H113" s="370" t="s">
        <v>4376</v>
      </c>
      <c r="I113" s="371" t="s">
        <v>1330</v>
      </c>
      <c r="J113" s="371" t="s">
        <v>1345</v>
      </c>
      <c r="K113" s="371" t="s">
        <v>264</v>
      </c>
      <c r="L113" s="371" t="s">
        <v>264</v>
      </c>
      <c r="M113" s="371" t="s">
        <v>268</v>
      </c>
      <c r="N113" s="371" t="s">
        <v>268</v>
      </c>
      <c r="O113" s="371" t="s">
        <v>2831</v>
      </c>
      <c r="P113" s="349" t="s">
        <v>268</v>
      </c>
      <c r="Q113" s="349" t="s">
        <v>268</v>
      </c>
      <c r="R113" s="349" t="s">
        <v>268</v>
      </c>
      <c r="S113" s="349">
        <v>0</v>
      </c>
      <c r="T113" s="349" t="s">
        <v>268</v>
      </c>
      <c r="U113" s="349">
        <v>0</v>
      </c>
      <c r="V113" s="349" t="s">
        <v>268</v>
      </c>
      <c r="W113" s="455" t="s">
        <v>2831</v>
      </c>
      <c r="X113" s="371" t="s">
        <v>268</v>
      </c>
      <c r="Y113" s="371">
        <v>2</v>
      </c>
      <c r="Z113" s="431" t="s">
        <v>268</v>
      </c>
      <c r="AA113" s="371" t="s">
        <v>268</v>
      </c>
      <c r="AB113" s="371" t="s">
        <v>2523</v>
      </c>
      <c r="AC113" s="371" t="s">
        <v>2832</v>
      </c>
      <c r="AD113" s="371">
        <v>3.6</v>
      </c>
      <c r="AE113" s="371">
        <v>8</v>
      </c>
      <c r="AF113" s="373">
        <v>10.75</v>
      </c>
      <c r="AG113" s="374">
        <f t="shared" ref="AG113:AG120" si="27">AF113*Y113</f>
        <v>21.5</v>
      </c>
      <c r="AH113" s="374"/>
      <c r="AI113" s="374">
        <f t="shared" si="13"/>
        <v>21.5</v>
      </c>
      <c r="AJ113" s="424">
        <v>0.2</v>
      </c>
      <c r="AK113" s="375">
        <f t="shared" si="14"/>
        <v>26.875</v>
      </c>
      <c r="AL113" s="425">
        <f t="shared" si="26"/>
        <v>26.875</v>
      </c>
      <c r="AM113" s="376">
        <v>0.15</v>
      </c>
      <c r="AN113" s="374">
        <f t="shared" si="16"/>
        <v>31.617647058823529</v>
      </c>
      <c r="AO113" s="421">
        <f t="shared" si="17"/>
        <v>31.617647058823529</v>
      </c>
      <c r="AP113" s="346" t="s">
        <v>2859</v>
      </c>
      <c r="AQ113" s="346"/>
    </row>
    <row r="114" spans="1:43" s="347" customFormat="1" ht="30" customHeight="1" x14ac:dyDescent="0.25">
      <c r="A114" s="371">
        <v>702359</v>
      </c>
      <c r="B114" s="449">
        <v>40637023599</v>
      </c>
      <c r="C114" s="371" t="s">
        <v>4476</v>
      </c>
      <c r="D114" s="371" t="s">
        <v>3175</v>
      </c>
      <c r="E114" s="368" t="s">
        <v>2626</v>
      </c>
      <c r="F114" s="369" t="s">
        <v>2626</v>
      </c>
      <c r="G114" s="363" t="s">
        <v>4416</v>
      </c>
      <c r="H114" s="370" t="s">
        <v>4376</v>
      </c>
      <c r="I114" s="370" t="s">
        <v>4331</v>
      </c>
      <c r="J114" s="371" t="s">
        <v>1345</v>
      </c>
      <c r="K114" s="371" t="s">
        <v>264</v>
      </c>
      <c r="L114" s="371" t="s">
        <v>264</v>
      </c>
      <c r="M114" s="371" t="s">
        <v>268</v>
      </c>
      <c r="N114" s="371" t="s">
        <v>268</v>
      </c>
      <c r="O114" s="371" t="s">
        <v>2573</v>
      </c>
      <c r="P114" s="349" t="s">
        <v>268</v>
      </c>
      <c r="Q114" s="349" t="s">
        <v>268</v>
      </c>
      <c r="R114" s="349" t="s">
        <v>268</v>
      </c>
      <c r="S114" s="349">
        <v>0</v>
      </c>
      <c r="T114" s="349" t="s">
        <v>268</v>
      </c>
      <c r="U114" s="349">
        <v>0</v>
      </c>
      <c r="V114" s="349" t="s">
        <v>268</v>
      </c>
      <c r="W114" s="455" t="s">
        <v>2573</v>
      </c>
      <c r="X114" s="371" t="s">
        <v>268</v>
      </c>
      <c r="Y114" s="371">
        <v>2</v>
      </c>
      <c r="Z114" s="431" t="s">
        <v>268</v>
      </c>
      <c r="AA114" s="371" t="s">
        <v>268</v>
      </c>
      <c r="AB114" s="371" t="s">
        <v>2523</v>
      </c>
      <c r="AC114" s="371" t="s">
        <v>2856</v>
      </c>
      <c r="AD114" s="371">
        <v>3.6</v>
      </c>
      <c r="AE114" s="371">
        <v>8</v>
      </c>
      <c r="AF114" s="373">
        <v>11.14</v>
      </c>
      <c r="AG114" s="374">
        <f t="shared" si="27"/>
        <v>22.28</v>
      </c>
      <c r="AH114" s="374"/>
      <c r="AI114" s="374">
        <f t="shared" si="13"/>
        <v>22.28</v>
      </c>
      <c r="AJ114" s="424">
        <v>0.2</v>
      </c>
      <c r="AK114" s="375">
        <f t="shared" si="14"/>
        <v>27.85</v>
      </c>
      <c r="AL114" s="425">
        <f t="shared" si="26"/>
        <v>27.85</v>
      </c>
      <c r="AM114" s="376">
        <v>0.15</v>
      </c>
      <c r="AN114" s="374">
        <f t="shared" si="16"/>
        <v>32.764705882352942</v>
      </c>
      <c r="AO114" s="421">
        <f t="shared" si="17"/>
        <v>32.764705882352942</v>
      </c>
      <c r="AP114" s="346" t="s">
        <v>2859</v>
      </c>
      <c r="AQ114" s="346"/>
    </row>
    <row r="115" spans="1:43" s="347" customFormat="1" ht="30" customHeight="1" x14ac:dyDescent="0.25">
      <c r="A115" s="371">
        <v>615999</v>
      </c>
      <c r="B115" s="449">
        <v>81200001252</v>
      </c>
      <c r="C115" s="371" t="s">
        <v>4476</v>
      </c>
      <c r="D115" s="371" t="s">
        <v>752</v>
      </c>
      <c r="E115" s="368" t="s">
        <v>2633</v>
      </c>
      <c r="F115" s="369" t="s">
        <v>2633</v>
      </c>
      <c r="G115" s="363" t="s">
        <v>4416</v>
      </c>
      <c r="H115" s="370" t="s">
        <v>4376</v>
      </c>
      <c r="I115" s="370" t="s">
        <v>4331</v>
      </c>
      <c r="J115" s="371" t="s">
        <v>1345</v>
      </c>
      <c r="K115" s="371" t="s">
        <v>264</v>
      </c>
      <c r="L115" s="371" t="s">
        <v>264</v>
      </c>
      <c r="M115" s="371" t="s">
        <v>268</v>
      </c>
      <c r="N115" s="371" t="s">
        <v>268</v>
      </c>
      <c r="O115" s="371" t="s">
        <v>2581</v>
      </c>
      <c r="P115" s="349" t="s">
        <v>268</v>
      </c>
      <c r="Q115" s="349" t="s">
        <v>268</v>
      </c>
      <c r="R115" s="349" t="s">
        <v>268</v>
      </c>
      <c r="S115" s="349">
        <v>0</v>
      </c>
      <c r="T115" s="349" t="s">
        <v>268</v>
      </c>
      <c r="U115" s="349">
        <v>0</v>
      </c>
      <c r="V115" s="349" t="s">
        <v>268</v>
      </c>
      <c r="W115" s="455" t="s">
        <v>2817</v>
      </c>
      <c r="X115" s="371" t="s">
        <v>268</v>
      </c>
      <c r="Y115" s="371">
        <v>2</v>
      </c>
      <c r="Z115" s="431" t="s">
        <v>268</v>
      </c>
      <c r="AA115" s="371" t="s">
        <v>268</v>
      </c>
      <c r="AB115" s="371" t="s">
        <v>2523</v>
      </c>
      <c r="AC115" s="371" t="s">
        <v>456</v>
      </c>
      <c r="AD115" s="371">
        <v>2.2999999999999998</v>
      </c>
      <c r="AE115" s="371">
        <v>5</v>
      </c>
      <c r="AF115" s="373">
        <v>18.489999999999998</v>
      </c>
      <c r="AG115" s="374">
        <f t="shared" si="27"/>
        <v>36.979999999999997</v>
      </c>
      <c r="AH115" s="374"/>
      <c r="AI115" s="374">
        <f t="shared" si="13"/>
        <v>36.979999999999997</v>
      </c>
      <c r="AJ115" s="424">
        <v>0.2</v>
      </c>
      <c r="AK115" s="375">
        <f t="shared" si="14"/>
        <v>46.224999999999994</v>
      </c>
      <c r="AL115" s="425">
        <f t="shared" si="26"/>
        <v>46.224999999999994</v>
      </c>
      <c r="AM115" s="376">
        <v>0.15</v>
      </c>
      <c r="AN115" s="374">
        <f t="shared" si="16"/>
        <v>54.382352941176464</v>
      </c>
      <c r="AO115" s="421">
        <f t="shared" si="17"/>
        <v>54.382352941176464</v>
      </c>
      <c r="AP115" s="346" t="s">
        <v>2859</v>
      </c>
      <c r="AQ115" s="346"/>
    </row>
    <row r="116" spans="1:43" s="347" customFormat="1" ht="30" customHeight="1" x14ac:dyDescent="0.25">
      <c r="A116" s="349">
        <v>766379</v>
      </c>
      <c r="B116" s="440">
        <v>40637663799</v>
      </c>
      <c r="C116" s="349" t="s">
        <v>4476</v>
      </c>
      <c r="D116" s="349" t="s">
        <v>2857</v>
      </c>
      <c r="E116" s="356" t="s">
        <v>2647</v>
      </c>
      <c r="F116" s="355" t="s">
        <v>2647</v>
      </c>
      <c r="G116" s="363" t="s">
        <v>4416</v>
      </c>
      <c r="H116" s="365" t="s">
        <v>4376</v>
      </c>
      <c r="I116" s="365" t="s">
        <v>4331</v>
      </c>
      <c r="J116" s="349" t="s">
        <v>1345</v>
      </c>
      <c r="K116" s="349" t="s">
        <v>2522</v>
      </c>
      <c r="L116" s="349" t="s">
        <v>2522</v>
      </c>
      <c r="M116" s="349" t="s">
        <v>268</v>
      </c>
      <c r="N116" s="349" t="s">
        <v>268</v>
      </c>
      <c r="O116" s="349" t="s">
        <v>2828</v>
      </c>
      <c r="P116" s="349" t="s">
        <v>268</v>
      </c>
      <c r="Q116" s="349" t="s">
        <v>268</v>
      </c>
      <c r="R116" s="349" t="s">
        <v>268</v>
      </c>
      <c r="S116" s="349">
        <v>0</v>
      </c>
      <c r="T116" s="349" t="s">
        <v>268</v>
      </c>
      <c r="U116" s="349">
        <v>0</v>
      </c>
      <c r="V116" s="349" t="s">
        <v>268</v>
      </c>
      <c r="W116" s="386" t="s">
        <v>2820</v>
      </c>
      <c r="X116" s="349" t="s">
        <v>268</v>
      </c>
      <c r="Y116" s="349">
        <v>2</v>
      </c>
      <c r="Z116" s="361" t="s">
        <v>268</v>
      </c>
      <c r="AA116" s="349" t="s">
        <v>268</v>
      </c>
      <c r="AB116" s="349" t="s">
        <v>2523</v>
      </c>
      <c r="AC116" s="349" t="s">
        <v>2863</v>
      </c>
      <c r="AD116" s="349">
        <v>3.6</v>
      </c>
      <c r="AE116" s="349">
        <v>8</v>
      </c>
      <c r="AF116" s="350">
        <v>22.28</v>
      </c>
      <c r="AG116" s="351">
        <f t="shared" si="27"/>
        <v>44.56</v>
      </c>
      <c r="AH116" s="351"/>
      <c r="AI116" s="351">
        <f t="shared" si="13"/>
        <v>44.56</v>
      </c>
      <c r="AJ116" s="352">
        <v>0.2</v>
      </c>
      <c r="AK116" s="353">
        <f t="shared" si="14"/>
        <v>55.7</v>
      </c>
      <c r="AL116" s="417">
        <f t="shared" si="26"/>
        <v>55.7</v>
      </c>
      <c r="AM116" s="354">
        <v>0.15</v>
      </c>
      <c r="AN116" s="351">
        <f t="shared" si="16"/>
        <v>65.529411764705884</v>
      </c>
      <c r="AO116" s="421">
        <f t="shared" si="17"/>
        <v>65.529411764705884</v>
      </c>
      <c r="AP116" s="346"/>
      <c r="AQ116" s="346"/>
    </row>
    <row r="117" spans="1:43" s="347" customFormat="1" ht="30" customHeight="1" x14ac:dyDescent="0.25">
      <c r="A117" s="455">
        <v>524945</v>
      </c>
      <c r="B117" s="454">
        <v>40635249459</v>
      </c>
      <c r="C117" s="371" t="s">
        <v>4476</v>
      </c>
      <c r="D117" s="455" t="s">
        <v>3095</v>
      </c>
      <c r="E117" s="368" t="s">
        <v>2633</v>
      </c>
      <c r="F117" s="369" t="s">
        <v>2633</v>
      </c>
      <c r="G117" s="363" t="s">
        <v>4416</v>
      </c>
      <c r="H117" s="370" t="s">
        <v>4376</v>
      </c>
      <c r="I117" s="370" t="s">
        <v>4331</v>
      </c>
      <c r="J117" s="371" t="s">
        <v>1345</v>
      </c>
      <c r="K117" s="371" t="s">
        <v>264</v>
      </c>
      <c r="L117" s="371" t="s">
        <v>264</v>
      </c>
      <c r="M117" s="371" t="s">
        <v>268</v>
      </c>
      <c r="N117" s="371" t="s">
        <v>268</v>
      </c>
      <c r="O117" s="371" t="s">
        <v>2581</v>
      </c>
      <c r="P117" s="349" t="s">
        <v>268</v>
      </c>
      <c r="Q117" s="349" t="s">
        <v>268</v>
      </c>
      <c r="R117" s="349" t="s">
        <v>268</v>
      </c>
      <c r="S117" s="349">
        <v>0</v>
      </c>
      <c r="T117" s="349" t="s">
        <v>268</v>
      </c>
      <c r="U117" s="349">
        <v>0</v>
      </c>
      <c r="V117" s="349" t="s">
        <v>268</v>
      </c>
      <c r="W117" s="455" t="s">
        <v>2817</v>
      </c>
      <c r="X117" s="371" t="s">
        <v>268</v>
      </c>
      <c r="Y117" s="371">
        <v>2</v>
      </c>
      <c r="Z117" s="431" t="s">
        <v>268</v>
      </c>
      <c r="AA117" s="371" t="s">
        <v>268</v>
      </c>
      <c r="AB117" s="371" t="s">
        <v>2523</v>
      </c>
      <c r="AC117" s="371" t="s">
        <v>456</v>
      </c>
      <c r="AD117" s="371">
        <v>2.2999999999999998</v>
      </c>
      <c r="AE117" s="371">
        <v>5</v>
      </c>
      <c r="AF117" s="373">
        <v>18.489999999999998</v>
      </c>
      <c r="AG117" s="374">
        <f t="shared" si="27"/>
        <v>36.979999999999997</v>
      </c>
      <c r="AH117" s="374"/>
      <c r="AI117" s="374">
        <f t="shared" si="13"/>
        <v>36.979999999999997</v>
      </c>
      <c r="AJ117" s="424">
        <v>0.2</v>
      </c>
      <c r="AK117" s="375">
        <f t="shared" si="14"/>
        <v>46.224999999999994</v>
      </c>
      <c r="AL117" s="425">
        <f t="shared" si="26"/>
        <v>46.224999999999994</v>
      </c>
      <c r="AM117" s="376">
        <v>0.15</v>
      </c>
      <c r="AN117" s="374">
        <f t="shared" si="16"/>
        <v>54.382352941176464</v>
      </c>
      <c r="AO117" s="421">
        <f t="shared" si="17"/>
        <v>54.382352941176464</v>
      </c>
      <c r="AP117" s="346" t="s">
        <v>2859</v>
      </c>
      <c r="AQ117" s="346"/>
    </row>
    <row r="118" spans="1:43" s="347" customFormat="1" ht="30" customHeight="1" x14ac:dyDescent="0.25">
      <c r="A118" s="349">
        <v>616020</v>
      </c>
      <c r="B118" s="440">
        <v>81200001255</v>
      </c>
      <c r="C118" s="349" t="s">
        <v>4476</v>
      </c>
      <c r="D118" s="349" t="s">
        <v>3176</v>
      </c>
      <c r="E118" s="356" t="s">
        <v>3177</v>
      </c>
      <c r="F118" s="355" t="s">
        <v>4532</v>
      </c>
      <c r="G118" s="363" t="s">
        <v>4416</v>
      </c>
      <c r="H118" s="365" t="s">
        <v>4376</v>
      </c>
      <c r="I118" s="349" t="s">
        <v>1330</v>
      </c>
      <c r="J118" s="349" t="s">
        <v>1345</v>
      </c>
      <c r="K118" s="349" t="s">
        <v>264</v>
      </c>
      <c r="L118" s="349" t="s">
        <v>264</v>
      </c>
      <c r="M118" s="349" t="s">
        <v>268</v>
      </c>
      <c r="N118" s="349" t="s">
        <v>268</v>
      </c>
      <c r="O118" s="349" t="s">
        <v>3178</v>
      </c>
      <c r="P118" s="349" t="s">
        <v>268</v>
      </c>
      <c r="Q118" s="349" t="s">
        <v>268</v>
      </c>
      <c r="R118" s="349" t="s">
        <v>268</v>
      </c>
      <c r="S118" s="349">
        <v>0</v>
      </c>
      <c r="T118" s="349" t="s">
        <v>268</v>
      </c>
      <c r="U118" s="349">
        <v>0</v>
      </c>
      <c r="V118" s="349" t="s">
        <v>268</v>
      </c>
      <c r="W118" s="386" t="s">
        <v>3178</v>
      </c>
      <c r="X118" s="349" t="s">
        <v>268</v>
      </c>
      <c r="Y118" s="349">
        <v>5</v>
      </c>
      <c r="Z118" s="361" t="s">
        <v>268</v>
      </c>
      <c r="AA118" s="349" t="s">
        <v>268</v>
      </c>
      <c r="AB118" s="349" t="s">
        <v>2523</v>
      </c>
      <c r="AC118" s="349" t="s">
        <v>460</v>
      </c>
      <c r="AD118" s="349">
        <v>3.6</v>
      </c>
      <c r="AE118" s="349">
        <v>8</v>
      </c>
      <c r="AF118" s="350">
        <v>7.95</v>
      </c>
      <c r="AG118" s="351">
        <f t="shared" si="27"/>
        <v>39.75</v>
      </c>
      <c r="AH118" s="351"/>
      <c r="AI118" s="351">
        <f t="shared" si="13"/>
        <v>39.75</v>
      </c>
      <c r="AJ118" s="352">
        <v>0.2</v>
      </c>
      <c r="AK118" s="353">
        <f t="shared" si="14"/>
        <v>49.6875</v>
      </c>
      <c r="AL118" s="417">
        <f t="shared" si="26"/>
        <v>49.6875</v>
      </c>
      <c r="AM118" s="354">
        <v>0.15</v>
      </c>
      <c r="AN118" s="351">
        <f t="shared" si="16"/>
        <v>58.455882352941181</v>
      </c>
      <c r="AO118" s="421">
        <f t="shared" si="17"/>
        <v>58.455882352941181</v>
      </c>
      <c r="AP118" s="346" t="s">
        <v>2574</v>
      </c>
      <c r="AQ118" s="346"/>
    </row>
    <row r="119" spans="1:43" s="347" customFormat="1" ht="30" customHeight="1" x14ac:dyDescent="0.25">
      <c r="A119" s="349">
        <v>799701</v>
      </c>
      <c r="B119" s="440">
        <v>40637997019</v>
      </c>
      <c r="C119" s="349" t="s">
        <v>4476</v>
      </c>
      <c r="D119" s="349" t="s">
        <v>3180</v>
      </c>
      <c r="E119" s="356" t="s">
        <v>2635</v>
      </c>
      <c r="F119" s="355" t="s">
        <v>2635</v>
      </c>
      <c r="G119" s="363" t="s">
        <v>4416</v>
      </c>
      <c r="H119" s="365" t="s">
        <v>4376</v>
      </c>
      <c r="I119" s="349" t="s">
        <v>249</v>
      </c>
      <c r="J119" s="349" t="s">
        <v>1345</v>
      </c>
      <c r="K119" s="349" t="s">
        <v>264</v>
      </c>
      <c r="L119" s="349" t="s">
        <v>264</v>
      </c>
      <c r="M119" s="349" t="s">
        <v>268</v>
      </c>
      <c r="N119" s="349" t="s">
        <v>268</v>
      </c>
      <c r="O119" s="349" t="s">
        <v>2579</v>
      </c>
      <c r="P119" s="349" t="s">
        <v>268</v>
      </c>
      <c r="Q119" s="349" t="s">
        <v>268</v>
      </c>
      <c r="R119" s="349" t="s">
        <v>268</v>
      </c>
      <c r="S119" s="349">
        <v>0</v>
      </c>
      <c r="T119" s="349" t="s">
        <v>268</v>
      </c>
      <c r="U119" s="349">
        <v>0</v>
      </c>
      <c r="V119" s="349" t="s">
        <v>268</v>
      </c>
      <c r="W119" s="386" t="s">
        <v>2819</v>
      </c>
      <c r="X119" s="349" t="s">
        <v>268</v>
      </c>
      <c r="Y119" s="349">
        <v>5</v>
      </c>
      <c r="Z119" s="361" t="s">
        <v>455</v>
      </c>
      <c r="AA119" s="349">
        <v>150</v>
      </c>
      <c r="AB119" s="349" t="s">
        <v>2523</v>
      </c>
      <c r="AC119" s="349" t="s">
        <v>456</v>
      </c>
      <c r="AD119" s="349">
        <v>2.2999999999999998</v>
      </c>
      <c r="AE119" s="349">
        <v>5</v>
      </c>
      <c r="AF119" s="350">
        <v>3.75</v>
      </c>
      <c r="AG119" s="351">
        <f t="shared" si="27"/>
        <v>18.75</v>
      </c>
      <c r="AH119" s="351"/>
      <c r="AI119" s="351">
        <f t="shared" si="13"/>
        <v>18.75</v>
      </c>
      <c r="AJ119" s="352">
        <v>0.2</v>
      </c>
      <c r="AK119" s="353">
        <f t="shared" si="14"/>
        <v>23.4375</v>
      </c>
      <c r="AL119" s="417">
        <f t="shared" si="26"/>
        <v>23.4375</v>
      </c>
      <c r="AM119" s="354">
        <v>0.15</v>
      </c>
      <c r="AN119" s="351">
        <f t="shared" si="16"/>
        <v>27.573529411764707</v>
      </c>
      <c r="AO119" s="421">
        <f t="shared" si="17"/>
        <v>27.573529411764707</v>
      </c>
      <c r="AP119" s="346"/>
      <c r="AQ119" s="346"/>
    </row>
    <row r="120" spans="1:43" s="347" customFormat="1" ht="30" customHeight="1" x14ac:dyDescent="0.25">
      <c r="A120" s="371">
        <v>800919</v>
      </c>
      <c r="B120" s="449">
        <v>40638009199</v>
      </c>
      <c r="C120" s="371" t="s">
        <v>4476</v>
      </c>
      <c r="D120" s="371" t="s">
        <v>3183</v>
      </c>
      <c r="E120" s="368" t="s">
        <v>2829</v>
      </c>
      <c r="F120" s="369" t="s">
        <v>2829</v>
      </c>
      <c r="G120" s="363" t="s">
        <v>4416</v>
      </c>
      <c r="H120" s="370" t="s">
        <v>4376</v>
      </c>
      <c r="I120" s="371" t="s">
        <v>250</v>
      </c>
      <c r="J120" s="371" t="s">
        <v>1345</v>
      </c>
      <c r="K120" s="371" t="s">
        <v>264</v>
      </c>
      <c r="L120" s="371" t="s">
        <v>264</v>
      </c>
      <c r="M120" s="371" t="s">
        <v>268</v>
      </c>
      <c r="N120" s="371" t="s">
        <v>268</v>
      </c>
      <c r="O120" s="371" t="s">
        <v>2619</v>
      </c>
      <c r="P120" s="349" t="s">
        <v>268</v>
      </c>
      <c r="Q120" s="349" t="s">
        <v>268</v>
      </c>
      <c r="R120" s="349" t="s">
        <v>268</v>
      </c>
      <c r="S120" s="349">
        <v>0</v>
      </c>
      <c r="T120" s="349" t="s">
        <v>268</v>
      </c>
      <c r="U120" s="349">
        <v>0</v>
      </c>
      <c r="V120" s="349" t="s">
        <v>268</v>
      </c>
      <c r="W120" s="455" t="s">
        <v>2812</v>
      </c>
      <c r="X120" s="371" t="s">
        <v>268</v>
      </c>
      <c r="Y120" s="371">
        <v>5</v>
      </c>
      <c r="Z120" s="431" t="s">
        <v>268</v>
      </c>
      <c r="AA120" s="371" t="s">
        <v>268</v>
      </c>
      <c r="AB120" s="371" t="s">
        <v>2523</v>
      </c>
      <c r="AC120" s="371" t="s">
        <v>501</v>
      </c>
      <c r="AD120" s="371">
        <v>18</v>
      </c>
      <c r="AE120" s="371">
        <v>40</v>
      </c>
      <c r="AF120" s="373">
        <v>3.75</v>
      </c>
      <c r="AG120" s="374">
        <f t="shared" si="27"/>
        <v>18.75</v>
      </c>
      <c r="AH120" s="374"/>
      <c r="AI120" s="374">
        <f t="shared" si="13"/>
        <v>18.75</v>
      </c>
      <c r="AJ120" s="424">
        <v>0.2</v>
      </c>
      <c r="AK120" s="375">
        <f t="shared" si="14"/>
        <v>23.4375</v>
      </c>
      <c r="AL120" s="425">
        <f t="shared" si="26"/>
        <v>23.4375</v>
      </c>
      <c r="AM120" s="376">
        <v>0.15</v>
      </c>
      <c r="AN120" s="374">
        <f t="shared" si="16"/>
        <v>27.573529411764707</v>
      </c>
      <c r="AO120" s="421">
        <f t="shared" si="17"/>
        <v>27.573529411764707</v>
      </c>
      <c r="AP120" s="346" t="s">
        <v>2859</v>
      </c>
      <c r="AQ120" s="346"/>
    </row>
    <row r="121" spans="1:43" s="347" customFormat="1" ht="30" customHeight="1" x14ac:dyDescent="0.25">
      <c r="A121" s="371">
        <v>800783</v>
      </c>
      <c r="B121" s="449">
        <v>40638007839</v>
      </c>
      <c r="C121" s="371" t="s">
        <v>4476</v>
      </c>
      <c r="D121" s="371" t="s">
        <v>2858</v>
      </c>
      <c r="E121" s="368" t="s">
        <v>2624</v>
      </c>
      <c r="F121" s="369" t="s">
        <v>2624</v>
      </c>
      <c r="G121" s="363" t="s">
        <v>4416</v>
      </c>
      <c r="H121" s="370" t="s">
        <v>4376</v>
      </c>
      <c r="I121" s="371" t="s">
        <v>249</v>
      </c>
      <c r="J121" s="371" t="s">
        <v>1345</v>
      </c>
      <c r="K121" s="371" t="s">
        <v>264</v>
      </c>
      <c r="L121" s="371" t="s">
        <v>264</v>
      </c>
      <c r="M121" s="371" t="s">
        <v>268</v>
      </c>
      <c r="N121" s="371" t="s">
        <v>268</v>
      </c>
      <c r="O121" s="371" t="s">
        <v>2571</v>
      </c>
      <c r="P121" s="349" t="s">
        <v>268</v>
      </c>
      <c r="Q121" s="349" t="s">
        <v>268</v>
      </c>
      <c r="R121" s="349" t="s">
        <v>268</v>
      </c>
      <c r="S121" s="349">
        <v>0</v>
      </c>
      <c r="T121" s="349" t="s">
        <v>268</v>
      </c>
      <c r="U121" s="349">
        <v>0</v>
      </c>
      <c r="V121" s="349" t="s">
        <v>268</v>
      </c>
      <c r="W121" s="455" t="s">
        <v>2571</v>
      </c>
      <c r="X121" s="371" t="s">
        <v>268</v>
      </c>
      <c r="Y121" s="371">
        <v>5</v>
      </c>
      <c r="Z121" s="431"/>
      <c r="AA121" s="371"/>
      <c r="AB121" s="371" t="s">
        <v>2523</v>
      </c>
      <c r="AC121" s="371" t="s">
        <v>2846</v>
      </c>
      <c r="AD121" s="371">
        <v>2.2999999999999998</v>
      </c>
      <c r="AE121" s="371">
        <v>5</v>
      </c>
      <c r="AF121" s="371" t="s">
        <v>2859</v>
      </c>
      <c r="AG121" s="374"/>
      <c r="AH121" s="374"/>
      <c r="AI121" s="374">
        <f t="shared" si="13"/>
        <v>0</v>
      </c>
      <c r="AJ121" s="424">
        <v>0.2</v>
      </c>
      <c r="AK121" s="375">
        <f t="shared" si="14"/>
        <v>0</v>
      </c>
      <c r="AL121" s="425">
        <f t="shared" si="26"/>
        <v>0</v>
      </c>
      <c r="AM121" s="376">
        <v>0.15</v>
      </c>
      <c r="AN121" s="374">
        <f t="shared" si="16"/>
        <v>0</v>
      </c>
      <c r="AO121" s="421">
        <f t="shared" si="17"/>
        <v>0</v>
      </c>
      <c r="AP121" s="346" t="s">
        <v>2859</v>
      </c>
      <c r="AQ121" s="346"/>
    </row>
    <row r="122" spans="1:43" s="347" customFormat="1" ht="30" customHeight="1" x14ac:dyDescent="0.25">
      <c r="A122" s="349">
        <v>799544</v>
      </c>
      <c r="B122" s="440">
        <v>40637995449</v>
      </c>
      <c r="C122" s="349" t="s">
        <v>4476</v>
      </c>
      <c r="D122" s="349" t="s">
        <v>2855</v>
      </c>
      <c r="E122" s="356" t="s">
        <v>2634</v>
      </c>
      <c r="F122" s="355" t="s">
        <v>2634</v>
      </c>
      <c r="G122" s="363" t="s">
        <v>4416</v>
      </c>
      <c r="H122" s="365" t="s">
        <v>4376</v>
      </c>
      <c r="I122" s="349" t="s">
        <v>249</v>
      </c>
      <c r="J122" s="349" t="s">
        <v>1345</v>
      </c>
      <c r="K122" s="349" t="s">
        <v>264</v>
      </c>
      <c r="L122" s="349" t="s">
        <v>264</v>
      </c>
      <c r="M122" s="349" t="s">
        <v>268</v>
      </c>
      <c r="N122" s="349" t="s">
        <v>268</v>
      </c>
      <c r="O122" s="349" t="s">
        <v>2583</v>
      </c>
      <c r="P122" s="349" t="s">
        <v>268</v>
      </c>
      <c r="Q122" s="349" t="s">
        <v>268</v>
      </c>
      <c r="R122" s="349" t="s">
        <v>268</v>
      </c>
      <c r="S122" s="349">
        <v>0</v>
      </c>
      <c r="T122" s="349" t="s">
        <v>268</v>
      </c>
      <c r="U122" s="349">
        <v>0</v>
      </c>
      <c r="V122" s="349" t="s">
        <v>268</v>
      </c>
      <c r="W122" s="386" t="s">
        <v>2818</v>
      </c>
      <c r="X122" s="349" t="s">
        <v>268</v>
      </c>
      <c r="Y122" s="349">
        <v>5</v>
      </c>
      <c r="Z122" s="361" t="s">
        <v>468</v>
      </c>
      <c r="AA122" s="349">
        <v>150</v>
      </c>
      <c r="AB122" s="349" t="s">
        <v>2523</v>
      </c>
      <c r="AC122" s="349" t="s">
        <v>456</v>
      </c>
      <c r="AD122" s="349">
        <v>2.2999999999999998</v>
      </c>
      <c r="AE122" s="349">
        <v>5</v>
      </c>
      <c r="AF122" s="350">
        <v>3.25</v>
      </c>
      <c r="AG122" s="351">
        <v>16.25</v>
      </c>
      <c r="AH122" s="351"/>
      <c r="AI122" s="351">
        <f t="shared" si="13"/>
        <v>16.25</v>
      </c>
      <c r="AJ122" s="352">
        <v>0.2</v>
      </c>
      <c r="AK122" s="353">
        <f t="shared" si="14"/>
        <v>20.3125</v>
      </c>
      <c r="AL122" s="417">
        <f t="shared" si="26"/>
        <v>20.3125</v>
      </c>
      <c r="AM122" s="354">
        <v>0.15</v>
      </c>
      <c r="AN122" s="351">
        <f t="shared" si="16"/>
        <v>23.897058823529413</v>
      </c>
      <c r="AO122" s="421">
        <f t="shared" si="17"/>
        <v>23.897058823529413</v>
      </c>
      <c r="AP122" s="346"/>
      <c r="AQ122" s="346"/>
    </row>
    <row r="123" spans="1:43" s="347" customFormat="1" ht="30" customHeight="1" x14ac:dyDescent="0.25">
      <c r="A123" s="349">
        <v>800812</v>
      </c>
      <c r="B123" s="440">
        <v>40638008129</v>
      </c>
      <c r="C123" s="349" t="s">
        <v>4476</v>
      </c>
      <c r="D123" s="349" t="s">
        <v>987</v>
      </c>
      <c r="E123" s="356" t="s">
        <v>2629</v>
      </c>
      <c r="F123" s="355" t="s">
        <v>2629</v>
      </c>
      <c r="G123" s="363" t="s">
        <v>4416</v>
      </c>
      <c r="H123" s="365" t="s">
        <v>4376</v>
      </c>
      <c r="I123" s="349" t="s">
        <v>250</v>
      </c>
      <c r="J123" s="349" t="s">
        <v>4379</v>
      </c>
      <c r="K123" s="349" t="s">
        <v>2565</v>
      </c>
      <c r="L123" s="349" t="s">
        <v>264</v>
      </c>
      <c r="M123" s="349" t="s">
        <v>268</v>
      </c>
      <c r="N123" s="349" t="s">
        <v>268</v>
      </c>
      <c r="O123" s="349" t="s">
        <v>2575</v>
      </c>
      <c r="P123" s="349" t="s">
        <v>268</v>
      </c>
      <c r="Q123" s="349" t="s">
        <v>268</v>
      </c>
      <c r="R123" s="349" t="s">
        <v>268</v>
      </c>
      <c r="S123" s="349">
        <v>0</v>
      </c>
      <c r="T123" s="349" t="s">
        <v>268</v>
      </c>
      <c r="U123" s="349">
        <v>0</v>
      </c>
      <c r="V123" s="349" t="s">
        <v>268</v>
      </c>
      <c r="W123" s="386" t="s">
        <v>2575</v>
      </c>
      <c r="X123" s="349" t="s">
        <v>268</v>
      </c>
      <c r="Y123" s="349">
        <v>5</v>
      </c>
      <c r="Z123" s="361" t="s">
        <v>268</v>
      </c>
      <c r="AA123" s="349" t="s">
        <v>268</v>
      </c>
      <c r="AB123" s="349" t="s">
        <v>2523</v>
      </c>
      <c r="AC123" s="349" t="s">
        <v>477</v>
      </c>
      <c r="AD123" s="349">
        <v>2.2999999999999998</v>
      </c>
      <c r="AE123" s="349">
        <v>5</v>
      </c>
      <c r="AF123" s="350">
        <v>5.6</v>
      </c>
      <c r="AG123" s="351">
        <v>28</v>
      </c>
      <c r="AH123" s="351"/>
      <c r="AI123" s="351">
        <f t="shared" si="13"/>
        <v>28</v>
      </c>
      <c r="AJ123" s="352">
        <v>0.2</v>
      </c>
      <c r="AK123" s="353">
        <f t="shared" si="14"/>
        <v>35</v>
      </c>
      <c r="AL123" s="417">
        <f t="shared" si="26"/>
        <v>35</v>
      </c>
      <c r="AM123" s="354">
        <v>0.15</v>
      </c>
      <c r="AN123" s="351">
        <f t="shared" si="16"/>
        <v>41.176470588235297</v>
      </c>
      <c r="AO123" s="421">
        <f t="shared" si="17"/>
        <v>41.176470588235297</v>
      </c>
      <c r="AP123" s="346"/>
      <c r="AQ123" s="346"/>
    </row>
    <row r="124" spans="1:43" s="347" customFormat="1" ht="30" customHeight="1" x14ac:dyDescent="0.25">
      <c r="A124" s="349">
        <v>800890</v>
      </c>
      <c r="B124" s="440">
        <v>40638008909</v>
      </c>
      <c r="C124" s="349" t="s">
        <v>4476</v>
      </c>
      <c r="D124" s="349" t="s">
        <v>1223</v>
      </c>
      <c r="E124" s="356" t="s">
        <v>2632</v>
      </c>
      <c r="F124" s="355" t="s">
        <v>2632</v>
      </c>
      <c r="G124" s="363" t="s">
        <v>4416</v>
      </c>
      <c r="H124" s="365" t="s">
        <v>4376</v>
      </c>
      <c r="I124" s="349" t="s">
        <v>250</v>
      </c>
      <c r="J124" s="349" t="s">
        <v>4379</v>
      </c>
      <c r="K124" s="349" t="s">
        <v>2565</v>
      </c>
      <c r="L124" s="349" t="s">
        <v>264</v>
      </c>
      <c r="M124" s="349" t="s">
        <v>268</v>
      </c>
      <c r="N124" s="349" t="s">
        <v>268</v>
      </c>
      <c r="O124" s="349" t="s">
        <v>2578</v>
      </c>
      <c r="P124" s="349" t="s">
        <v>268</v>
      </c>
      <c r="Q124" s="349" t="s">
        <v>268</v>
      </c>
      <c r="R124" s="349" t="s">
        <v>268</v>
      </c>
      <c r="S124" s="349">
        <v>0</v>
      </c>
      <c r="T124" s="349" t="s">
        <v>268</v>
      </c>
      <c r="U124" s="349">
        <v>0</v>
      </c>
      <c r="V124" s="349" t="s">
        <v>268</v>
      </c>
      <c r="W124" s="386" t="s">
        <v>2816</v>
      </c>
      <c r="X124" s="349" t="s">
        <v>268</v>
      </c>
      <c r="Y124" s="349">
        <v>5</v>
      </c>
      <c r="Z124" s="361" t="s">
        <v>268</v>
      </c>
      <c r="AA124" s="349" t="s">
        <v>268</v>
      </c>
      <c r="AB124" s="349" t="s">
        <v>2523</v>
      </c>
      <c r="AC124" s="349" t="s">
        <v>477</v>
      </c>
      <c r="AD124" s="349">
        <v>2.2999999999999998</v>
      </c>
      <c r="AE124" s="349">
        <v>5</v>
      </c>
      <c r="AF124" s="350">
        <v>5.9</v>
      </c>
      <c r="AG124" s="351">
        <v>29.5</v>
      </c>
      <c r="AH124" s="351"/>
      <c r="AI124" s="351">
        <f t="shared" si="13"/>
        <v>29.5</v>
      </c>
      <c r="AJ124" s="352">
        <v>0.2</v>
      </c>
      <c r="AK124" s="353">
        <f t="shared" si="14"/>
        <v>36.875</v>
      </c>
      <c r="AL124" s="417">
        <f t="shared" si="26"/>
        <v>36.875</v>
      </c>
      <c r="AM124" s="354">
        <v>0.15</v>
      </c>
      <c r="AN124" s="351">
        <f t="shared" si="16"/>
        <v>43.382352941176471</v>
      </c>
      <c r="AO124" s="421">
        <f t="shared" si="17"/>
        <v>43.382352941176471</v>
      </c>
      <c r="AP124" s="346"/>
      <c r="AQ124" s="346"/>
    </row>
    <row r="125" spans="1:43" s="347" customFormat="1" ht="30" customHeight="1" x14ac:dyDescent="0.25">
      <c r="A125" s="349">
        <v>615992</v>
      </c>
      <c r="B125" s="440">
        <v>81200001251</v>
      </c>
      <c r="C125" s="349" t="s">
        <v>4476</v>
      </c>
      <c r="D125" s="349" t="s">
        <v>3174</v>
      </c>
      <c r="E125" s="356" t="s">
        <v>2625</v>
      </c>
      <c r="F125" s="355" t="s">
        <v>2625</v>
      </c>
      <c r="G125" s="363" t="s">
        <v>4416</v>
      </c>
      <c r="H125" s="365" t="s">
        <v>4376</v>
      </c>
      <c r="I125" s="349" t="s">
        <v>1330</v>
      </c>
      <c r="J125" s="349" t="s">
        <v>1345</v>
      </c>
      <c r="K125" s="349" t="s">
        <v>264</v>
      </c>
      <c r="L125" s="349" t="s">
        <v>264</v>
      </c>
      <c r="M125" s="349" t="s">
        <v>268</v>
      </c>
      <c r="N125" s="349" t="s">
        <v>268</v>
      </c>
      <c r="O125" s="349" t="s">
        <v>2572</v>
      </c>
      <c r="P125" s="349" t="s">
        <v>268</v>
      </c>
      <c r="Q125" s="349" t="s">
        <v>268</v>
      </c>
      <c r="R125" s="349" t="s">
        <v>268</v>
      </c>
      <c r="S125" s="349">
        <v>0</v>
      </c>
      <c r="T125" s="349" t="s">
        <v>268</v>
      </c>
      <c r="U125" s="349">
        <v>0</v>
      </c>
      <c r="V125" s="349" t="s">
        <v>268</v>
      </c>
      <c r="W125" s="386" t="s">
        <v>2582</v>
      </c>
      <c r="X125" s="349" t="s">
        <v>268</v>
      </c>
      <c r="Y125" s="349">
        <v>6</v>
      </c>
      <c r="Z125" s="361" t="s">
        <v>268</v>
      </c>
      <c r="AA125" s="349" t="s">
        <v>268</v>
      </c>
      <c r="AB125" s="349" t="s">
        <v>2523</v>
      </c>
      <c r="AC125" s="349" t="s">
        <v>456</v>
      </c>
      <c r="AD125" s="349">
        <v>2.7</v>
      </c>
      <c r="AE125" s="349">
        <v>6</v>
      </c>
      <c r="AF125" s="350">
        <v>8.58</v>
      </c>
      <c r="AG125" s="351">
        <f>AF125*Y125</f>
        <v>51.480000000000004</v>
      </c>
      <c r="AH125" s="351"/>
      <c r="AI125" s="351">
        <f t="shared" si="13"/>
        <v>51.480000000000004</v>
      </c>
      <c r="AJ125" s="352">
        <v>0.2</v>
      </c>
      <c r="AK125" s="353">
        <f t="shared" si="14"/>
        <v>64.349999999999994</v>
      </c>
      <c r="AL125" s="417">
        <f t="shared" si="26"/>
        <v>64.349999999999994</v>
      </c>
      <c r="AM125" s="354">
        <v>0.15</v>
      </c>
      <c r="AN125" s="351">
        <f t="shared" si="16"/>
        <v>75.705882352941174</v>
      </c>
      <c r="AO125" s="421">
        <f t="shared" si="17"/>
        <v>75.705882352941174</v>
      </c>
      <c r="AP125" s="346"/>
      <c r="AQ125" s="346"/>
    </row>
    <row r="126" spans="1:43" s="347" customFormat="1" ht="30" customHeight="1" x14ac:dyDescent="0.25">
      <c r="A126" s="386">
        <v>524998</v>
      </c>
      <c r="B126" s="456">
        <v>40635249989</v>
      </c>
      <c r="C126" s="349" t="s">
        <v>4476</v>
      </c>
      <c r="D126" s="386" t="s">
        <v>3094</v>
      </c>
      <c r="E126" s="356" t="s">
        <v>2625</v>
      </c>
      <c r="F126" s="355" t="s">
        <v>2625</v>
      </c>
      <c r="G126" s="363" t="s">
        <v>4416</v>
      </c>
      <c r="H126" s="365" t="s">
        <v>4376</v>
      </c>
      <c r="I126" s="349" t="s">
        <v>1330</v>
      </c>
      <c r="J126" s="349" t="s">
        <v>1345</v>
      </c>
      <c r="K126" s="349" t="s">
        <v>264</v>
      </c>
      <c r="L126" s="349" t="s">
        <v>264</v>
      </c>
      <c r="M126" s="349" t="s">
        <v>268</v>
      </c>
      <c r="N126" s="349" t="s">
        <v>268</v>
      </c>
      <c r="O126" s="349" t="s">
        <v>2572</v>
      </c>
      <c r="P126" s="349" t="s">
        <v>268</v>
      </c>
      <c r="Q126" s="349" t="s">
        <v>268</v>
      </c>
      <c r="R126" s="349" t="s">
        <v>268</v>
      </c>
      <c r="S126" s="349">
        <v>0</v>
      </c>
      <c r="T126" s="349" t="s">
        <v>268</v>
      </c>
      <c r="U126" s="349">
        <v>0</v>
      </c>
      <c r="V126" s="349" t="s">
        <v>268</v>
      </c>
      <c r="W126" s="386" t="s">
        <v>2582</v>
      </c>
      <c r="X126" s="349" t="s">
        <v>268</v>
      </c>
      <c r="Y126" s="349">
        <v>6</v>
      </c>
      <c r="Z126" s="361" t="s">
        <v>268</v>
      </c>
      <c r="AA126" s="349" t="s">
        <v>268</v>
      </c>
      <c r="AB126" s="349" t="s">
        <v>2523</v>
      </c>
      <c r="AC126" s="349" t="s">
        <v>456</v>
      </c>
      <c r="AD126" s="349">
        <v>2.7</v>
      </c>
      <c r="AE126" s="349">
        <v>6</v>
      </c>
      <c r="AF126" s="350">
        <v>8.58</v>
      </c>
      <c r="AG126" s="351">
        <f>AF126*Y126</f>
        <v>51.480000000000004</v>
      </c>
      <c r="AH126" s="351"/>
      <c r="AI126" s="351">
        <f t="shared" si="13"/>
        <v>51.480000000000004</v>
      </c>
      <c r="AJ126" s="352">
        <v>0.2</v>
      </c>
      <c r="AK126" s="353">
        <f t="shared" si="14"/>
        <v>64.349999999999994</v>
      </c>
      <c r="AL126" s="417">
        <f t="shared" si="26"/>
        <v>64.349999999999994</v>
      </c>
      <c r="AM126" s="354">
        <v>0.15</v>
      </c>
      <c r="AN126" s="351">
        <f t="shared" si="16"/>
        <v>75.705882352941174</v>
      </c>
      <c r="AO126" s="421">
        <f t="shared" si="17"/>
        <v>75.705882352941174</v>
      </c>
      <c r="AP126" s="346"/>
      <c r="AQ126" s="346"/>
    </row>
    <row r="127" spans="1:43" s="347" customFormat="1" ht="30" customHeight="1" x14ac:dyDescent="0.25">
      <c r="A127" s="371">
        <v>449763</v>
      </c>
      <c r="B127" s="449">
        <v>40634497639</v>
      </c>
      <c r="C127" s="371" t="s">
        <v>4476</v>
      </c>
      <c r="D127" s="371" t="s">
        <v>757</v>
      </c>
      <c r="E127" s="368" t="s">
        <v>2620</v>
      </c>
      <c r="F127" s="369" t="s">
        <v>2620</v>
      </c>
      <c r="G127" s="363" t="s">
        <v>4416</v>
      </c>
      <c r="H127" s="370" t="s">
        <v>4376</v>
      </c>
      <c r="I127" s="371" t="s">
        <v>250</v>
      </c>
      <c r="J127" s="371" t="s">
        <v>1345</v>
      </c>
      <c r="K127" s="371" t="s">
        <v>264</v>
      </c>
      <c r="L127" s="371" t="s">
        <v>264</v>
      </c>
      <c r="M127" s="371" t="s">
        <v>268</v>
      </c>
      <c r="N127" s="371" t="s">
        <v>268</v>
      </c>
      <c r="O127" s="371" t="s">
        <v>2619</v>
      </c>
      <c r="P127" s="349" t="s">
        <v>268</v>
      </c>
      <c r="Q127" s="349" t="s">
        <v>268</v>
      </c>
      <c r="R127" s="349" t="s">
        <v>268</v>
      </c>
      <c r="S127" s="349">
        <v>0</v>
      </c>
      <c r="T127" s="349" t="s">
        <v>268</v>
      </c>
      <c r="U127" s="349">
        <v>0</v>
      </c>
      <c r="V127" s="349" t="s">
        <v>268</v>
      </c>
      <c r="W127" s="455" t="s">
        <v>2813</v>
      </c>
      <c r="X127" s="371" t="s">
        <v>268</v>
      </c>
      <c r="Y127" s="371">
        <v>6</v>
      </c>
      <c r="Z127" s="431" t="s">
        <v>268</v>
      </c>
      <c r="AA127" s="371" t="s">
        <v>268</v>
      </c>
      <c r="AB127" s="371" t="s">
        <v>2523</v>
      </c>
      <c r="AC127" s="371" t="s">
        <v>2564</v>
      </c>
      <c r="AD127" s="371">
        <v>18</v>
      </c>
      <c r="AE127" s="371">
        <v>40</v>
      </c>
      <c r="AF127" s="371" t="s">
        <v>2859</v>
      </c>
      <c r="AG127" s="374">
        <v>18.75</v>
      </c>
      <c r="AH127" s="374"/>
      <c r="AI127" s="374">
        <f t="shared" si="13"/>
        <v>18.75</v>
      </c>
      <c r="AJ127" s="424">
        <v>0.2</v>
      </c>
      <c r="AK127" s="375">
        <f t="shared" si="14"/>
        <v>23.4375</v>
      </c>
      <c r="AL127" s="425">
        <f t="shared" si="26"/>
        <v>23.4375</v>
      </c>
      <c r="AM127" s="376">
        <v>0.15</v>
      </c>
      <c r="AN127" s="374">
        <f t="shared" si="16"/>
        <v>27.573529411764707</v>
      </c>
      <c r="AO127" s="421">
        <f t="shared" si="17"/>
        <v>27.573529411764707</v>
      </c>
      <c r="AP127" s="346" t="s">
        <v>2859</v>
      </c>
      <c r="AQ127" s="346"/>
    </row>
    <row r="128" spans="1:43" s="347" customFormat="1" ht="30" customHeight="1" x14ac:dyDescent="0.25">
      <c r="A128" s="349">
        <v>69625</v>
      </c>
      <c r="B128" s="440">
        <v>40630696259</v>
      </c>
      <c r="C128" s="349" t="s">
        <v>4476</v>
      </c>
      <c r="D128" s="349" t="s">
        <v>757</v>
      </c>
      <c r="E128" s="356" t="s">
        <v>2621</v>
      </c>
      <c r="F128" s="355" t="s">
        <v>2621</v>
      </c>
      <c r="G128" s="363" t="s">
        <v>4416</v>
      </c>
      <c r="H128" s="365" t="s">
        <v>4376</v>
      </c>
      <c r="I128" s="349" t="s">
        <v>250</v>
      </c>
      <c r="J128" s="349" t="s">
        <v>1345</v>
      </c>
      <c r="K128" s="349" t="s">
        <v>264</v>
      </c>
      <c r="L128" s="349" t="s">
        <v>264</v>
      </c>
      <c r="M128" s="349" t="s">
        <v>268</v>
      </c>
      <c r="N128" s="349" t="s">
        <v>268</v>
      </c>
      <c r="O128" s="349" t="s">
        <v>2569</v>
      </c>
      <c r="P128" s="349" t="s">
        <v>268</v>
      </c>
      <c r="Q128" s="349" t="s">
        <v>268</v>
      </c>
      <c r="R128" s="349" t="s">
        <v>268</v>
      </c>
      <c r="S128" s="349">
        <v>0</v>
      </c>
      <c r="T128" s="349" t="s">
        <v>268</v>
      </c>
      <c r="U128" s="349">
        <v>0</v>
      </c>
      <c r="V128" s="349" t="s">
        <v>268</v>
      </c>
      <c r="W128" s="386" t="s">
        <v>2569</v>
      </c>
      <c r="X128" s="349" t="s">
        <v>268</v>
      </c>
      <c r="Y128" s="349">
        <v>8</v>
      </c>
      <c r="Z128" s="361" t="s">
        <v>268</v>
      </c>
      <c r="AA128" s="349" t="s">
        <v>268</v>
      </c>
      <c r="AB128" s="349" t="s">
        <v>2523</v>
      </c>
      <c r="AC128" s="349" t="s">
        <v>456</v>
      </c>
      <c r="AD128" s="349">
        <v>1.8</v>
      </c>
      <c r="AE128" s="349">
        <v>4</v>
      </c>
      <c r="AF128" s="350">
        <v>25</v>
      </c>
      <c r="AG128" s="351">
        <v>25</v>
      </c>
      <c r="AH128" s="351"/>
      <c r="AI128" s="351">
        <f t="shared" si="13"/>
        <v>25</v>
      </c>
      <c r="AJ128" s="352">
        <v>0.2</v>
      </c>
      <c r="AK128" s="353">
        <f t="shared" si="14"/>
        <v>31.25</v>
      </c>
      <c r="AL128" s="417">
        <f t="shared" si="26"/>
        <v>31.25</v>
      </c>
      <c r="AM128" s="354">
        <v>0.15</v>
      </c>
      <c r="AN128" s="351">
        <f t="shared" si="16"/>
        <v>36.764705882352942</v>
      </c>
      <c r="AO128" s="421">
        <f t="shared" si="17"/>
        <v>36.764705882352942</v>
      </c>
      <c r="AP128" s="346"/>
      <c r="AQ128" s="346"/>
    </row>
    <row r="129" spans="1:43" s="347" customFormat="1" ht="30" customHeight="1" x14ac:dyDescent="0.25">
      <c r="A129" s="349">
        <v>69632</v>
      </c>
      <c r="B129" s="440">
        <v>40630696329</v>
      </c>
      <c r="C129" s="349" t="s">
        <v>4476</v>
      </c>
      <c r="D129" s="349" t="s">
        <v>974</v>
      </c>
      <c r="E129" s="356" t="s">
        <v>2623</v>
      </c>
      <c r="F129" s="355" t="s">
        <v>2623</v>
      </c>
      <c r="G129" s="363" t="s">
        <v>4416</v>
      </c>
      <c r="H129" s="365" t="s">
        <v>4376</v>
      </c>
      <c r="I129" s="349" t="s">
        <v>250</v>
      </c>
      <c r="J129" s="349" t="s">
        <v>1345</v>
      </c>
      <c r="K129" s="349" t="s">
        <v>264</v>
      </c>
      <c r="L129" s="349" t="s">
        <v>264</v>
      </c>
      <c r="M129" s="349" t="s">
        <v>268</v>
      </c>
      <c r="N129" s="349" t="s">
        <v>268</v>
      </c>
      <c r="O129" s="349" t="s">
        <v>2569</v>
      </c>
      <c r="P129" s="349" t="s">
        <v>268</v>
      </c>
      <c r="Q129" s="349" t="s">
        <v>268</v>
      </c>
      <c r="R129" s="349" t="s">
        <v>268</v>
      </c>
      <c r="S129" s="349">
        <v>0</v>
      </c>
      <c r="T129" s="349" t="s">
        <v>268</v>
      </c>
      <c r="U129" s="349">
        <v>0</v>
      </c>
      <c r="V129" s="349" t="s">
        <v>268</v>
      </c>
      <c r="W129" s="386" t="s">
        <v>2569</v>
      </c>
      <c r="X129" s="349" t="s">
        <v>268</v>
      </c>
      <c r="Y129" s="349">
        <v>8</v>
      </c>
      <c r="Z129" s="361" t="s">
        <v>268</v>
      </c>
      <c r="AA129" s="349" t="s">
        <v>268</v>
      </c>
      <c r="AB129" s="349" t="s">
        <v>2523</v>
      </c>
      <c r="AC129" s="349" t="s">
        <v>456</v>
      </c>
      <c r="AD129" s="349">
        <v>1.8</v>
      </c>
      <c r="AE129" s="349">
        <v>4</v>
      </c>
      <c r="AF129" s="350">
        <v>21.25</v>
      </c>
      <c r="AG129" s="351">
        <v>20</v>
      </c>
      <c r="AH129" s="351"/>
      <c r="AI129" s="351">
        <f t="shared" si="13"/>
        <v>20</v>
      </c>
      <c r="AJ129" s="352">
        <v>0.2</v>
      </c>
      <c r="AK129" s="353">
        <f t="shared" si="14"/>
        <v>25</v>
      </c>
      <c r="AL129" s="417">
        <f t="shared" si="26"/>
        <v>25</v>
      </c>
      <c r="AM129" s="354">
        <v>0.15</v>
      </c>
      <c r="AN129" s="351">
        <f t="shared" si="16"/>
        <v>29.411764705882355</v>
      </c>
      <c r="AO129" s="421">
        <f t="shared" si="17"/>
        <v>29.411764705882355</v>
      </c>
      <c r="AP129" s="346"/>
      <c r="AQ129" s="346"/>
    </row>
    <row r="130" spans="1:43" s="347" customFormat="1" ht="30" customHeight="1" x14ac:dyDescent="0.25">
      <c r="A130" s="349">
        <v>766372</v>
      </c>
      <c r="B130" s="440">
        <v>40637663729</v>
      </c>
      <c r="C130" s="349" t="s">
        <v>4476</v>
      </c>
      <c r="D130" s="349" t="s">
        <v>1063</v>
      </c>
      <c r="E130" s="356" t="s">
        <v>2630</v>
      </c>
      <c r="F130" s="355" t="s">
        <v>2630</v>
      </c>
      <c r="G130" s="363" t="s">
        <v>4416</v>
      </c>
      <c r="H130" s="365" t="s">
        <v>4376</v>
      </c>
      <c r="I130" s="349" t="s">
        <v>250</v>
      </c>
      <c r="J130" s="349" t="s">
        <v>1345</v>
      </c>
      <c r="K130" s="349" t="s">
        <v>264</v>
      </c>
      <c r="L130" s="349" t="s">
        <v>264</v>
      </c>
      <c r="M130" s="349" t="s">
        <v>268</v>
      </c>
      <c r="N130" s="349" t="s">
        <v>268</v>
      </c>
      <c r="O130" s="349" t="s">
        <v>2577</v>
      </c>
      <c r="P130" s="349" t="s">
        <v>268</v>
      </c>
      <c r="Q130" s="349" t="s">
        <v>268</v>
      </c>
      <c r="R130" s="349" t="s">
        <v>268</v>
      </c>
      <c r="S130" s="349">
        <v>0</v>
      </c>
      <c r="T130" s="349" t="s">
        <v>268</v>
      </c>
      <c r="U130" s="349">
        <v>0</v>
      </c>
      <c r="V130" s="349" t="s">
        <v>268</v>
      </c>
      <c r="W130" s="386" t="s">
        <v>2814</v>
      </c>
      <c r="X130" s="349" t="s">
        <v>268</v>
      </c>
      <c r="Y130" s="349">
        <v>10</v>
      </c>
      <c r="Z130" s="361" t="s">
        <v>268</v>
      </c>
      <c r="AA130" s="349" t="s">
        <v>268</v>
      </c>
      <c r="AB130" s="349" t="s">
        <v>2523</v>
      </c>
      <c r="AC130" s="349" t="s">
        <v>456</v>
      </c>
      <c r="AD130" s="349">
        <v>4.5</v>
      </c>
      <c r="AE130" s="349">
        <v>10</v>
      </c>
      <c r="AF130" s="350">
        <v>2.75</v>
      </c>
      <c r="AG130" s="351">
        <v>27.5</v>
      </c>
      <c r="AH130" s="351"/>
      <c r="AI130" s="351">
        <f t="shared" ref="AI130:AI193" si="28">SUM(AG130:AH130)</f>
        <v>27.5</v>
      </c>
      <c r="AJ130" s="352">
        <v>0.2</v>
      </c>
      <c r="AK130" s="353">
        <f t="shared" ref="AK130:AK193" si="29">AI130/(1-AJ130)</f>
        <v>34.375</v>
      </c>
      <c r="AL130" s="417">
        <f t="shared" si="26"/>
        <v>34.375</v>
      </c>
      <c r="AM130" s="354">
        <v>0.15</v>
      </c>
      <c r="AN130" s="351">
        <f t="shared" ref="AN130:AN193" si="30">AL130/(1-AM130)</f>
        <v>40.441176470588239</v>
      </c>
      <c r="AO130" s="421">
        <f t="shared" ref="AO130:AO193" si="31">AN130</f>
        <v>40.441176470588239</v>
      </c>
      <c r="AP130" s="346"/>
      <c r="AQ130" s="346"/>
    </row>
    <row r="131" spans="1:43" s="347" customFormat="1" ht="30" customHeight="1" x14ac:dyDescent="0.25">
      <c r="A131" s="371">
        <v>766559</v>
      </c>
      <c r="B131" s="449">
        <v>40637665599</v>
      </c>
      <c r="C131" s="371" t="s">
        <v>4476</v>
      </c>
      <c r="D131" s="371" t="s">
        <v>755</v>
      </c>
      <c r="E131" s="368" t="s">
        <v>2631</v>
      </c>
      <c r="F131" s="369" t="s">
        <v>2631</v>
      </c>
      <c r="G131" s="363" t="s">
        <v>4416</v>
      </c>
      <c r="H131" s="370" t="s">
        <v>4376</v>
      </c>
      <c r="I131" s="370" t="s">
        <v>2566</v>
      </c>
      <c r="J131" s="371" t="s">
        <v>1345</v>
      </c>
      <c r="K131" s="371" t="s">
        <v>264</v>
      </c>
      <c r="L131" s="371" t="s">
        <v>264</v>
      </c>
      <c r="M131" s="371" t="s">
        <v>268</v>
      </c>
      <c r="N131" s="371" t="s">
        <v>268</v>
      </c>
      <c r="O131" s="371" t="s">
        <v>2580</v>
      </c>
      <c r="P131" s="349" t="s">
        <v>268</v>
      </c>
      <c r="Q131" s="349" t="s">
        <v>268</v>
      </c>
      <c r="R131" s="349" t="s">
        <v>268</v>
      </c>
      <c r="S131" s="349">
        <v>0</v>
      </c>
      <c r="T131" s="349" t="s">
        <v>268</v>
      </c>
      <c r="U131" s="349">
        <v>0</v>
      </c>
      <c r="V131" s="349" t="s">
        <v>268</v>
      </c>
      <c r="W131" s="455" t="s">
        <v>2815</v>
      </c>
      <c r="X131" s="371" t="s">
        <v>268</v>
      </c>
      <c r="Y131" s="371">
        <v>15</v>
      </c>
      <c r="Z131" s="431">
        <v>1</v>
      </c>
      <c r="AA131" s="371">
        <v>15</v>
      </c>
      <c r="AB131" s="371" t="s">
        <v>2523</v>
      </c>
      <c r="AC131" s="371" t="s">
        <v>456</v>
      </c>
      <c r="AD131" s="371">
        <v>4.5</v>
      </c>
      <c r="AE131" s="371">
        <v>10</v>
      </c>
      <c r="AF131" s="371" t="s">
        <v>2859</v>
      </c>
      <c r="AG131" s="374"/>
      <c r="AH131" s="374"/>
      <c r="AI131" s="374">
        <f t="shared" si="28"/>
        <v>0</v>
      </c>
      <c r="AJ131" s="352">
        <v>0.2</v>
      </c>
      <c r="AK131" s="375">
        <f t="shared" si="29"/>
        <v>0</v>
      </c>
      <c r="AL131" s="425">
        <f t="shared" si="26"/>
        <v>0</v>
      </c>
      <c r="AM131" s="376">
        <v>0.15</v>
      </c>
      <c r="AN131" s="374">
        <f t="shared" si="30"/>
        <v>0</v>
      </c>
      <c r="AO131" s="421">
        <f t="shared" si="31"/>
        <v>0</v>
      </c>
      <c r="AP131" s="346" t="s">
        <v>2859</v>
      </c>
      <c r="AQ131" s="346"/>
    </row>
    <row r="132" spans="1:43" s="347" customFormat="1" ht="30" customHeight="1" x14ac:dyDescent="0.25">
      <c r="A132" s="349">
        <v>800912</v>
      </c>
      <c r="B132" s="440">
        <v>40638009129</v>
      </c>
      <c r="C132" s="349" t="s">
        <v>4476</v>
      </c>
      <c r="D132" s="349" t="s">
        <v>268</v>
      </c>
      <c r="E132" s="356" t="s">
        <v>2618</v>
      </c>
      <c r="F132" s="355" t="s">
        <v>2618</v>
      </c>
      <c r="G132" s="363" t="s">
        <v>4416</v>
      </c>
      <c r="H132" s="365" t="s">
        <v>4376</v>
      </c>
      <c r="I132" s="349" t="s">
        <v>250</v>
      </c>
      <c r="J132" s="349" t="s">
        <v>4379</v>
      </c>
      <c r="K132" s="349" t="s">
        <v>2563</v>
      </c>
      <c r="L132" s="349" t="s">
        <v>638</v>
      </c>
      <c r="M132" s="349" t="s">
        <v>268</v>
      </c>
      <c r="N132" s="349" t="s">
        <v>268</v>
      </c>
      <c r="O132" s="349" t="s">
        <v>2618</v>
      </c>
      <c r="P132" s="349" t="s">
        <v>268</v>
      </c>
      <c r="Q132" s="349" t="s">
        <v>268</v>
      </c>
      <c r="R132" s="349" t="s">
        <v>268</v>
      </c>
      <c r="S132" s="349">
        <v>0</v>
      </c>
      <c r="T132" s="349" t="s">
        <v>268</v>
      </c>
      <c r="U132" s="349">
        <v>0</v>
      </c>
      <c r="V132" s="349" t="s">
        <v>268</v>
      </c>
      <c r="W132" s="386" t="s">
        <v>2811</v>
      </c>
      <c r="X132" s="349" t="s">
        <v>268</v>
      </c>
      <c r="Y132" s="349">
        <v>30</v>
      </c>
      <c r="Z132" s="361" t="s">
        <v>268</v>
      </c>
      <c r="AA132" s="349" t="s">
        <v>268</v>
      </c>
      <c r="AB132" s="349" t="s">
        <v>2523</v>
      </c>
      <c r="AC132" s="349" t="s">
        <v>484</v>
      </c>
      <c r="AD132" s="349">
        <v>2.7</v>
      </c>
      <c r="AE132" s="349">
        <v>6</v>
      </c>
      <c r="AF132" s="350">
        <v>1.4</v>
      </c>
      <c r="AG132" s="351">
        <v>42</v>
      </c>
      <c r="AH132" s="351"/>
      <c r="AI132" s="351">
        <f t="shared" si="28"/>
        <v>42</v>
      </c>
      <c r="AJ132" s="352">
        <v>0.2</v>
      </c>
      <c r="AK132" s="353">
        <f t="shared" si="29"/>
        <v>52.5</v>
      </c>
      <c r="AL132" s="417">
        <f t="shared" si="26"/>
        <v>52.5</v>
      </c>
      <c r="AM132" s="354">
        <v>0.15</v>
      </c>
      <c r="AN132" s="351">
        <f t="shared" si="30"/>
        <v>61.764705882352942</v>
      </c>
      <c r="AO132" s="421">
        <f t="shared" si="31"/>
        <v>61.764705882352942</v>
      </c>
      <c r="AP132" s="346"/>
      <c r="AQ132" s="346"/>
    </row>
    <row r="133" spans="1:43" s="347" customFormat="1" ht="30" customHeight="1" x14ac:dyDescent="0.25">
      <c r="A133" s="349">
        <v>800904</v>
      </c>
      <c r="B133" s="440">
        <v>40638009049</v>
      </c>
      <c r="C133" s="349" t="s">
        <v>4476</v>
      </c>
      <c r="D133" s="349" t="s">
        <v>1085</v>
      </c>
      <c r="E133" s="356" t="s">
        <v>2628</v>
      </c>
      <c r="F133" s="355" t="s">
        <v>2628</v>
      </c>
      <c r="G133" s="363" t="s">
        <v>4416</v>
      </c>
      <c r="H133" s="365" t="s">
        <v>4376</v>
      </c>
      <c r="I133" s="349" t="s">
        <v>250</v>
      </c>
      <c r="J133" s="349" t="s">
        <v>4379</v>
      </c>
      <c r="K133" s="349" t="s">
        <v>2563</v>
      </c>
      <c r="L133" s="349" t="s">
        <v>638</v>
      </c>
      <c r="M133" s="349" t="s">
        <v>268</v>
      </c>
      <c r="N133" s="349" t="s">
        <v>268</v>
      </c>
      <c r="O133" s="349" t="s">
        <v>2576</v>
      </c>
      <c r="P133" s="349" t="s">
        <v>268</v>
      </c>
      <c r="Q133" s="349" t="s">
        <v>268</v>
      </c>
      <c r="R133" s="349" t="s">
        <v>268</v>
      </c>
      <c r="S133" s="349">
        <v>0</v>
      </c>
      <c r="T133" s="349" t="s">
        <v>268</v>
      </c>
      <c r="U133" s="349">
        <v>0</v>
      </c>
      <c r="V133" s="349" t="s">
        <v>268</v>
      </c>
      <c r="W133" s="386" t="s">
        <v>2560</v>
      </c>
      <c r="X133" s="349" t="s">
        <v>268</v>
      </c>
      <c r="Y133" s="349">
        <v>100</v>
      </c>
      <c r="Z133" s="361" t="s">
        <v>268</v>
      </c>
      <c r="AA133" s="349" t="s">
        <v>268</v>
      </c>
      <c r="AB133" s="349" t="s">
        <v>2523</v>
      </c>
      <c r="AC133" s="349" t="s">
        <v>456</v>
      </c>
      <c r="AD133" s="349">
        <v>1.8</v>
      </c>
      <c r="AE133" s="349">
        <v>4</v>
      </c>
      <c r="AF133" s="350">
        <v>0.32</v>
      </c>
      <c r="AG133" s="351">
        <v>31.5</v>
      </c>
      <c r="AH133" s="351"/>
      <c r="AI133" s="351">
        <f t="shared" si="28"/>
        <v>31.5</v>
      </c>
      <c r="AJ133" s="352">
        <v>0.2</v>
      </c>
      <c r="AK133" s="353">
        <f t="shared" si="29"/>
        <v>39.375</v>
      </c>
      <c r="AL133" s="417">
        <f t="shared" si="26"/>
        <v>39.375</v>
      </c>
      <c r="AM133" s="354">
        <v>0.15</v>
      </c>
      <c r="AN133" s="351">
        <f t="shared" si="30"/>
        <v>46.32352941176471</v>
      </c>
      <c r="AO133" s="421">
        <f t="shared" si="31"/>
        <v>46.32352941176471</v>
      </c>
      <c r="AP133" s="346"/>
      <c r="AQ133" s="346"/>
    </row>
    <row r="134" spans="1:43" s="347" customFormat="1" ht="30" customHeight="1" x14ac:dyDescent="0.25">
      <c r="A134" s="386">
        <v>525008</v>
      </c>
      <c r="B134" s="456">
        <v>40635250089</v>
      </c>
      <c r="C134" s="349" t="s">
        <v>4476</v>
      </c>
      <c r="D134" s="386" t="s">
        <v>3096</v>
      </c>
      <c r="E134" s="356" t="s">
        <v>2628</v>
      </c>
      <c r="F134" s="355" t="s">
        <v>2628</v>
      </c>
      <c r="G134" s="363" t="s">
        <v>4416</v>
      </c>
      <c r="H134" s="365" t="s">
        <v>4376</v>
      </c>
      <c r="I134" s="349" t="s">
        <v>250</v>
      </c>
      <c r="J134" s="349" t="s">
        <v>4379</v>
      </c>
      <c r="K134" s="349" t="s">
        <v>2563</v>
      </c>
      <c r="L134" s="349" t="s">
        <v>638</v>
      </c>
      <c r="M134" s="349" t="s">
        <v>268</v>
      </c>
      <c r="N134" s="349" t="s">
        <v>268</v>
      </c>
      <c r="O134" s="349" t="s">
        <v>2576</v>
      </c>
      <c r="P134" s="349" t="s">
        <v>268</v>
      </c>
      <c r="Q134" s="349" t="s">
        <v>268</v>
      </c>
      <c r="R134" s="349" t="s">
        <v>268</v>
      </c>
      <c r="S134" s="349">
        <v>0</v>
      </c>
      <c r="T134" s="349" t="s">
        <v>268</v>
      </c>
      <c r="U134" s="349">
        <v>0</v>
      </c>
      <c r="V134" s="349" t="s">
        <v>268</v>
      </c>
      <c r="W134" s="386" t="s">
        <v>2560</v>
      </c>
      <c r="X134" s="349" t="s">
        <v>268</v>
      </c>
      <c r="Y134" s="349">
        <v>100</v>
      </c>
      <c r="Z134" s="361" t="s">
        <v>268</v>
      </c>
      <c r="AA134" s="349" t="s">
        <v>268</v>
      </c>
      <c r="AB134" s="349" t="s">
        <v>2523</v>
      </c>
      <c r="AC134" s="349" t="s">
        <v>456</v>
      </c>
      <c r="AD134" s="349">
        <v>1.8</v>
      </c>
      <c r="AE134" s="349">
        <v>4</v>
      </c>
      <c r="AF134" s="350">
        <v>0.32</v>
      </c>
      <c r="AG134" s="351">
        <v>31.5</v>
      </c>
      <c r="AH134" s="351"/>
      <c r="AI134" s="351">
        <f t="shared" si="28"/>
        <v>31.5</v>
      </c>
      <c r="AJ134" s="352">
        <v>0.2</v>
      </c>
      <c r="AK134" s="353">
        <f t="shared" si="29"/>
        <v>39.375</v>
      </c>
      <c r="AL134" s="417">
        <f t="shared" si="26"/>
        <v>39.375</v>
      </c>
      <c r="AM134" s="354">
        <v>0.15</v>
      </c>
      <c r="AN134" s="351">
        <f t="shared" si="30"/>
        <v>46.32352941176471</v>
      </c>
      <c r="AO134" s="421">
        <f t="shared" si="31"/>
        <v>46.32352941176471</v>
      </c>
      <c r="AP134" s="346"/>
      <c r="AQ134" s="346"/>
    </row>
    <row r="135" spans="1:43" s="347" customFormat="1" ht="30" customHeight="1" x14ac:dyDescent="0.25">
      <c r="A135" s="391">
        <v>440086</v>
      </c>
      <c r="B135" s="391">
        <v>40634400869</v>
      </c>
      <c r="C135" s="349" t="s">
        <v>4296</v>
      </c>
      <c r="D135" s="349" t="s">
        <v>2432</v>
      </c>
      <c r="E135" s="356" t="s">
        <v>2590</v>
      </c>
      <c r="F135" s="355" t="s">
        <v>2590</v>
      </c>
      <c r="G135" s="363" t="s">
        <v>4403</v>
      </c>
      <c r="H135" s="349" t="s">
        <v>4376</v>
      </c>
      <c r="I135" s="349" t="s">
        <v>250</v>
      </c>
      <c r="J135" s="349" t="s">
        <v>4379</v>
      </c>
      <c r="K135" s="349" t="s">
        <v>4282</v>
      </c>
      <c r="L135" s="349" t="s">
        <v>264</v>
      </c>
      <c r="M135" s="349" t="s">
        <v>257</v>
      </c>
      <c r="N135" s="349" t="s">
        <v>268</v>
      </c>
      <c r="O135" s="349" t="s">
        <v>2823</v>
      </c>
      <c r="P135" s="349" t="s">
        <v>4493</v>
      </c>
      <c r="Q135" s="349" t="s">
        <v>268</v>
      </c>
      <c r="R135" s="349" t="s">
        <v>268</v>
      </c>
      <c r="S135" s="349">
        <v>0</v>
      </c>
      <c r="T135" s="349" t="s">
        <v>268</v>
      </c>
      <c r="U135" s="349">
        <v>0</v>
      </c>
      <c r="V135" s="349" t="s">
        <v>413</v>
      </c>
      <c r="W135" s="360" t="s">
        <v>2590</v>
      </c>
      <c r="X135" s="349" t="s">
        <v>268</v>
      </c>
      <c r="Y135" s="349">
        <v>150</v>
      </c>
      <c r="Z135" s="361">
        <v>10</v>
      </c>
      <c r="AA135" s="349">
        <f>Y135</f>
        <v>150</v>
      </c>
      <c r="AB135" s="349" t="s">
        <v>4295</v>
      </c>
      <c r="AC135" s="349" t="s">
        <v>1253</v>
      </c>
      <c r="AD135" s="349">
        <v>5</v>
      </c>
      <c r="AE135" s="440">
        <f>AD135*2.2</f>
        <v>11</v>
      </c>
      <c r="AF135" s="350">
        <v>0.15</v>
      </c>
      <c r="AG135" s="351">
        <f t="shared" ref="AG135:AG177" si="32">Y135*AF135</f>
        <v>22.5</v>
      </c>
      <c r="AH135" s="351">
        <f>IF(AD135&lt;4,FLETES!$H$8,IF(AD135=4,FLETES!$H$9,IF(AD135=5,FLETES!$H$10,IF(AD135=6,FLETES!$H$11,IF(AD135=7,FLETES!$H$12,IF(AD135=8,FLETES!$H$13,IF(AD135=10,FLETES!$H$14,IF(AD135=12,FLETES!$H$15,IF(AD135&gt;12,FLETES!$H$16,"FALSO")))))))))</f>
        <v>26.946735</v>
      </c>
      <c r="AI135" s="357">
        <f t="shared" si="28"/>
        <v>49.446735000000004</v>
      </c>
      <c r="AJ135" s="352">
        <v>0.2</v>
      </c>
      <c r="AK135" s="358">
        <f t="shared" si="29"/>
        <v>61.808418750000001</v>
      </c>
      <c r="AL135" s="418">
        <f t="shared" si="26"/>
        <v>61.808418750000001</v>
      </c>
      <c r="AM135" s="354">
        <v>0.15</v>
      </c>
      <c r="AN135" s="351">
        <f t="shared" si="30"/>
        <v>72.715786764705882</v>
      </c>
      <c r="AO135" s="421">
        <f t="shared" si="31"/>
        <v>72.715786764705882</v>
      </c>
      <c r="AP135" s="355"/>
      <c r="AQ135" s="355"/>
    </row>
    <row r="136" spans="1:43" s="347" customFormat="1" ht="30" customHeight="1" x14ac:dyDescent="0.25">
      <c r="A136" s="349">
        <v>69617</v>
      </c>
      <c r="B136" s="440">
        <v>40630696179</v>
      </c>
      <c r="C136" s="349" t="s">
        <v>4476</v>
      </c>
      <c r="D136" s="349" t="s">
        <v>328</v>
      </c>
      <c r="E136" s="356" t="s">
        <v>2658</v>
      </c>
      <c r="F136" s="355" t="s">
        <v>2658</v>
      </c>
      <c r="G136" s="363" t="s">
        <v>4408</v>
      </c>
      <c r="H136" s="349" t="s">
        <v>4376</v>
      </c>
      <c r="I136" s="349" t="s">
        <v>250</v>
      </c>
      <c r="J136" s="349" t="s">
        <v>4379</v>
      </c>
      <c r="K136" s="349" t="s">
        <v>537</v>
      </c>
      <c r="L136" s="349" t="s">
        <v>537</v>
      </c>
      <c r="M136" s="349" t="s">
        <v>268</v>
      </c>
      <c r="N136" s="349" t="s">
        <v>268</v>
      </c>
      <c r="O136" s="349" t="s">
        <v>2850</v>
      </c>
      <c r="P136" s="349" t="s">
        <v>4493</v>
      </c>
      <c r="Q136" s="349" t="s">
        <v>268</v>
      </c>
      <c r="R136" s="349" t="s">
        <v>268</v>
      </c>
      <c r="S136" s="349">
        <v>0</v>
      </c>
      <c r="T136" s="349" t="s">
        <v>268</v>
      </c>
      <c r="U136" s="349">
        <v>0</v>
      </c>
      <c r="V136" s="349" t="s">
        <v>268</v>
      </c>
      <c r="W136" s="386" t="s">
        <v>2850</v>
      </c>
      <c r="X136" s="349" t="s">
        <v>268</v>
      </c>
      <c r="Y136" s="349">
        <v>10</v>
      </c>
      <c r="Z136" s="361" t="s">
        <v>268</v>
      </c>
      <c r="AA136" s="361" t="s">
        <v>268</v>
      </c>
      <c r="AB136" s="349" t="s">
        <v>2523</v>
      </c>
      <c r="AC136" s="349" t="s">
        <v>460</v>
      </c>
      <c r="AD136" s="437">
        <v>3.6</v>
      </c>
      <c r="AE136" s="349">
        <v>8</v>
      </c>
      <c r="AF136" s="350">
        <v>2.8</v>
      </c>
      <c r="AG136" s="357">
        <f t="shared" si="32"/>
        <v>28</v>
      </c>
      <c r="AH136" s="351"/>
      <c r="AI136" s="351">
        <f t="shared" si="28"/>
        <v>28</v>
      </c>
      <c r="AJ136" s="352">
        <v>0.2</v>
      </c>
      <c r="AK136" s="353">
        <f t="shared" si="29"/>
        <v>35</v>
      </c>
      <c r="AL136" s="417">
        <f t="shared" si="26"/>
        <v>35</v>
      </c>
      <c r="AM136" s="354">
        <v>0.15</v>
      </c>
      <c r="AN136" s="351">
        <f t="shared" si="30"/>
        <v>41.176470588235297</v>
      </c>
      <c r="AO136" s="421">
        <f t="shared" si="31"/>
        <v>41.176470588235297</v>
      </c>
      <c r="AP136" s="346" t="s">
        <v>2845</v>
      </c>
      <c r="AQ136" s="346"/>
    </row>
    <row r="137" spans="1:43" s="347" customFormat="1" ht="30" customHeight="1" x14ac:dyDescent="0.25">
      <c r="A137" s="349">
        <v>799530</v>
      </c>
      <c r="B137" s="440">
        <v>40637995309</v>
      </c>
      <c r="C137" s="349" t="s">
        <v>4476</v>
      </c>
      <c r="D137" s="349" t="s">
        <v>3182</v>
      </c>
      <c r="E137" s="356" t="s">
        <v>2664</v>
      </c>
      <c r="F137" s="355" t="s">
        <v>2664</v>
      </c>
      <c r="G137" s="363" t="s">
        <v>4408</v>
      </c>
      <c r="H137" s="349" t="s">
        <v>4376</v>
      </c>
      <c r="I137" s="349" t="s">
        <v>250</v>
      </c>
      <c r="J137" s="349" t="s">
        <v>4379</v>
      </c>
      <c r="K137" s="349" t="s">
        <v>537</v>
      </c>
      <c r="L137" s="349" t="s">
        <v>537</v>
      </c>
      <c r="M137" s="349" t="s">
        <v>268</v>
      </c>
      <c r="N137" s="349" t="s">
        <v>268</v>
      </c>
      <c r="O137" s="349" t="s">
        <v>2847</v>
      </c>
      <c r="P137" s="349" t="s">
        <v>4493</v>
      </c>
      <c r="Q137" s="349" t="s">
        <v>268</v>
      </c>
      <c r="R137" s="349" t="s">
        <v>268</v>
      </c>
      <c r="S137" s="349">
        <v>0</v>
      </c>
      <c r="T137" s="349" t="s">
        <v>268</v>
      </c>
      <c r="U137" s="349">
        <v>0</v>
      </c>
      <c r="V137" s="349" t="s">
        <v>268</v>
      </c>
      <c r="W137" s="386" t="s">
        <v>2847</v>
      </c>
      <c r="X137" s="349" t="s">
        <v>268</v>
      </c>
      <c r="Y137" s="349">
        <v>15</v>
      </c>
      <c r="Z137" s="361">
        <v>5</v>
      </c>
      <c r="AA137" s="349">
        <v>15</v>
      </c>
      <c r="AB137" s="349" t="s">
        <v>2523</v>
      </c>
      <c r="AC137" s="349" t="s">
        <v>456</v>
      </c>
      <c r="AD137" s="349">
        <v>1.8</v>
      </c>
      <c r="AE137" s="349">
        <v>4</v>
      </c>
      <c r="AF137" s="350">
        <v>2.57</v>
      </c>
      <c r="AG137" s="357">
        <f t="shared" si="32"/>
        <v>38.549999999999997</v>
      </c>
      <c r="AH137" s="351"/>
      <c r="AI137" s="351">
        <f t="shared" si="28"/>
        <v>38.549999999999997</v>
      </c>
      <c r="AJ137" s="352">
        <v>0.2</v>
      </c>
      <c r="AK137" s="353">
        <f t="shared" si="29"/>
        <v>48.187499999999993</v>
      </c>
      <c r="AL137" s="417">
        <f t="shared" si="26"/>
        <v>48.187499999999993</v>
      </c>
      <c r="AM137" s="354">
        <v>0.15</v>
      </c>
      <c r="AN137" s="351">
        <f t="shared" si="30"/>
        <v>56.691176470588232</v>
      </c>
      <c r="AO137" s="421">
        <f t="shared" si="31"/>
        <v>56.691176470588232</v>
      </c>
      <c r="AP137" s="346" t="s">
        <v>2841</v>
      </c>
      <c r="AQ137" s="346"/>
    </row>
    <row r="138" spans="1:43" s="347" customFormat="1" ht="30" customHeight="1" x14ac:dyDescent="0.25">
      <c r="A138" s="349">
        <v>688718</v>
      </c>
      <c r="B138" s="391">
        <v>40636887189</v>
      </c>
      <c r="C138" s="349" t="s">
        <v>4296</v>
      </c>
      <c r="D138" s="349" t="s">
        <v>2456</v>
      </c>
      <c r="E138" s="356" t="s">
        <v>2449</v>
      </c>
      <c r="F138" s="355" t="s">
        <v>2449</v>
      </c>
      <c r="G138" s="363" t="s">
        <v>4408</v>
      </c>
      <c r="H138" s="349" t="s">
        <v>4376</v>
      </c>
      <c r="I138" s="349" t="s">
        <v>250</v>
      </c>
      <c r="J138" s="349" t="s">
        <v>4379</v>
      </c>
      <c r="K138" s="349" t="s">
        <v>4282</v>
      </c>
      <c r="L138" s="349" t="s">
        <v>264</v>
      </c>
      <c r="M138" s="349" t="s">
        <v>331</v>
      </c>
      <c r="N138" s="349" t="s">
        <v>268</v>
      </c>
      <c r="O138" s="349" t="s">
        <v>2789</v>
      </c>
      <c r="P138" s="349" t="s">
        <v>4493</v>
      </c>
      <c r="Q138" s="349" t="s">
        <v>268</v>
      </c>
      <c r="R138" s="349" t="s">
        <v>268</v>
      </c>
      <c r="S138" s="349">
        <v>0</v>
      </c>
      <c r="T138" s="349" t="s">
        <v>268</v>
      </c>
      <c r="U138" s="349">
        <v>0</v>
      </c>
      <c r="V138" s="349" t="s">
        <v>413</v>
      </c>
      <c r="W138" s="360" t="s">
        <v>2789</v>
      </c>
      <c r="X138" s="349" t="s">
        <v>268</v>
      </c>
      <c r="Y138" s="349">
        <v>30</v>
      </c>
      <c r="Z138" s="361">
        <v>1</v>
      </c>
      <c r="AA138" s="349">
        <v>150</v>
      </c>
      <c r="AB138" s="349" t="s">
        <v>4295</v>
      </c>
      <c r="AC138" s="349" t="s">
        <v>1253</v>
      </c>
      <c r="AD138" s="349">
        <v>5</v>
      </c>
      <c r="AE138" s="440">
        <f t="shared" ref="AE138:AE177" si="33">AD138*2.2</f>
        <v>11</v>
      </c>
      <c r="AF138" s="350">
        <v>0.85833333333333328</v>
      </c>
      <c r="AG138" s="351">
        <f t="shared" si="32"/>
        <v>25.75</v>
      </c>
      <c r="AH138" s="351">
        <f>IF(AD138&lt;4,FLETES!$H$8,IF(AD138=4,FLETES!$H$9,IF(AD138=5,FLETES!$H$10,IF(AD138=6,FLETES!$H$11,IF(AD138=7,FLETES!$H$12,IF(AD138=8,FLETES!$H$13,IF(AD138=10,FLETES!$H$14,IF(AD138=12,FLETES!$H$15,IF(AD138&gt;12,FLETES!$H$16,"FALSO")))))))))</f>
        <v>26.946735</v>
      </c>
      <c r="AI138" s="357">
        <f t="shared" si="28"/>
        <v>52.696735000000004</v>
      </c>
      <c r="AJ138" s="352">
        <v>0.2</v>
      </c>
      <c r="AK138" s="358">
        <f t="shared" si="29"/>
        <v>65.870918750000001</v>
      </c>
      <c r="AL138" s="418">
        <f t="shared" si="26"/>
        <v>65.870918750000001</v>
      </c>
      <c r="AM138" s="354">
        <v>0.15</v>
      </c>
      <c r="AN138" s="351">
        <f t="shared" si="30"/>
        <v>77.495198529411766</v>
      </c>
      <c r="AO138" s="421">
        <f t="shared" si="31"/>
        <v>77.495198529411766</v>
      </c>
      <c r="AP138" s="377" t="s">
        <v>2476</v>
      </c>
      <c r="AQ138" s="355"/>
    </row>
    <row r="139" spans="1:43" s="347" customFormat="1" ht="30" customHeight="1" x14ac:dyDescent="0.25">
      <c r="A139" s="349">
        <v>688728</v>
      </c>
      <c r="B139" s="391">
        <v>40636887289</v>
      </c>
      <c r="C139" s="349" t="s">
        <v>4296</v>
      </c>
      <c r="D139" s="349" t="s">
        <v>2455</v>
      </c>
      <c r="E139" s="356" t="s">
        <v>2448</v>
      </c>
      <c r="F139" s="355" t="s">
        <v>2448</v>
      </c>
      <c r="G139" s="363" t="s">
        <v>4408</v>
      </c>
      <c r="H139" s="349" t="s">
        <v>4376</v>
      </c>
      <c r="I139" s="349" t="s">
        <v>250</v>
      </c>
      <c r="J139" s="349" t="s">
        <v>4379</v>
      </c>
      <c r="K139" s="349" t="s">
        <v>4282</v>
      </c>
      <c r="L139" s="349" t="s">
        <v>264</v>
      </c>
      <c r="M139" s="349" t="s">
        <v>331</v>
      </c>
      <c r="N139" s="349" t="s">
        <v>268</v>
      </c>
      <c r="O139" s="349" t="s">
        <v>2826</v>
      </c>
      <c r="P139" s="349" t="s">
        <v>4493</v>
      </c>
      <c r="Q139" s="349" t="s">
        <v>268</v>
      </c>
      <c r="R139" s="349" t="s">
        <v>268</v>
      </c>
      <c r="S139" s="349">
        <v>0</v>
      </c>
      <c r="T139" s="349" t="s">
        <v>268</v>
      </c>
      <c r="U139" s="349">
        <v>0</v>
      </c>
      <c r="V139" s="349" t="s">
        <v>413</v>
      </c>
      <c r="W139" s="360" t="s">
        <v>2788</v>
      </c>
      <c r="X139" s="349" t="s">
        <v>268</v>
      </c>
      <c r="Y139" s="349">
        <v>30</v>
      </c>
      <c r="Z139" s="361">
        <v>1</v>
      </c>
      <c r="AA139" s="349">
        <v>200</v>
      </c>
      <c r="AB139" s="349" t="s">
        <v>4295</v>
      </c>
      <c r="AC139" s="349" t="s">
        <v>1253</v>
      </c>
      <c r="AD139" s="349">
        <v>5</v>
      </c>
      <c r="AE139" s="440">
        <f t="shared" si="33"/>
        <v>11</v>
      </c>
      <c r="AF139" s="350">
        <v>0.66666666666666663</v>
      </c>
      <c r="AG139" s="351">
        <f t="shared" si="32"/>
        <v>20</v>
      </c>
      <c r="AH139" s="351">
        <f>IF(AD139&lt;4,FLETES!$H$8,IF(AD139=4,FLETES!$H$9,IF(AD139=5,FLETES!$H$10,IF(AD139=6,FLETES!$H$11,IF(AD139=7,FLETES!$H$12,IF(AD139=8,FLETES!$H$13,IF(AD139=10,FLETES!$H$14,IF(AD139=12,FLETES!$H$15,IF(AD139&gt;12,FLETES!$H$16,"FALSO")))))))))</f>
        <v>26.946735</v>
      </c>
      <c r="AI139" s="357">
        <f t="shared" si="28"/>
        <v>46.946735000000004</v>
      </c>
      <c r="AJ139" s="352">
        <v>0.2</v>
      </c>
      <c r="AK139" s="358">
        <f t="shared" si="29"/>
        <v>58.683418750000001</v>
      </c>
      <c r="AL139" s="418">
        <f t="shared" si="26"/>
        <v>58.683418750000001</v>
      </c>
      <c r="AM139" s="354">
        <v>0.15</v>
      </c>
      <c r="AN139" s="351">
        <f t="shared" si="30"/>
        <v>69.039316176470592</v>
      </c>
      <c r="AO139" s="421">
        <f t="shared" si="31"/>
        <v>69.039316176470592</v>
      </c>
      <c r="AP139" s="377" t="s">
        <v>2476</v>
      </c>
      <c r="AQ139" s="355"/>
    </row>
    <row r="140" spans="1:43" s="347" customFormat="1" ht="30" customHeight="1" x14ac:dyDescent="0.25">
      <c r="A140" s="349">
        <v>688696</v>
      </c>
      <c r="B140" s="440">
        <v>40636886969</v>
      </c>
      <c r="C140" s="349" t="s">
        <v>4296</v>
      </c>
      <c r="D140" s="349" t="s">
        <v>2459</v>
      </c>
      <c r="E140" s="356" t="s">
        <v>2452</v>
      </c>
      <c r="F140" s="355" t="s">
        <v>2452</v>
      </c>
      <c r="G140" s="363" t="s">
        <v>4408</v>
      </c>
      <c r="H140" s="349" t="s">
        <v>4376</v>
      </c>
      <c r="I140" s="349" t="s">
        <v>250</v>
      </c>
      <c r="J140" s="349" t="s">
        <v>4379</v>
      </c>
      <c r="K140" s="349" t="s">
        <v>4282</v>
      </c>
      <c r="L140" s="349" t="s">
        <v>264</v>
      </c>
      <c r="M140" s="349" t="s">
        <v>331</v>
      </c>
      <c r="N140" s="349" t="s">
        <v>268</v>
      </c>
      <c r="O140" s="349" t="s">
        <v>2792</v>
      </c>
      <c r="P140" s="349" t="s">
        <v>4493</v>
      </c>
      <c r="Q140" s="349" t="s">
        <v>268</v>
      </c>
      <c r="R140" s="349" t="s">
        <v>268</v>
      </c>
      <c r="S140" s="349">
        <v>0</v>
      </c>
      <c r="T140" s="349" t="s">
        <v>268</v>
      </c>
      <c r="U140" s="349">
        <v>0</v>
      </c>
      <c r="V140" s="349" t="s">
        <v>413</v>
      </c>
      <c r="W140" s="360" t="s">
        <v>2792</v>
      </c>
      <c r="X140" s="349" t="s">
        <v>268</v>
      </c>
      <c r="Y140" s="349">
        <v>35</v>
      </c>
      <c r="Z140" s="361">
        <v>1</v>
      </c>
      <c r="AA140" s="349">
        <v>175</v>
      </c>
      <c r="AB140" s="349" t="s">
        <v>4295</v>
      </c>
      <c r="AC140" s="349" t="s">
        <v>1253</v>
      </c>
      <c r="AD140" s="349">
        <v>5</v>
      </c>
      <c r="AE140" s="440">
        <f t="shared" si="33"/>
        <v>11</v>
      </c>
      <c r="AF140" s="350">
        <v>0.8</v>
      </c>
      <c r="AG140" s="351">
        <f t="shared" si="32"/>
        <v>28</v>
      </c>
      <c r="AH140" s="351">
        <f>IF(AD140&lt;4,FLETES!$H$8,IF(AD140=4,FLETES!$H$9,IF(AD140=5,FLETES!$H$10,IF(AD140=6,FLETES!$H$11,IF(AD140=7,FLETES!$H$12,IF(AD140=8,FLETES!$H$13,IF(AD140=10,FLETES!$H$14,IF(AD140=12,FLETES!$H$15,IF(AD140&gt;12,FLETES!$H$16,"FALSO")))))))))</f>
        <v>26.946735</v>
      </c>
      <c r="AI140" s="357">
        <f t="shared" si="28"/>
        <v>54.946735000000004</v>
      </c>
      <c r="AJ140" s="352">
        <v>0.2</v>
      </c>
      <c r="AK140" s="358">
        <f t="shared" si="29"/>
        <v>68.683418750000001</v>
      </c>
      <c r="AL140" s="418">
        <f t="shared" si="26"/>
        <v>68.683418750000001</v>
      </c>
      <c r="AM140" s="354">
        <v>0.15</v>
      </c>
      <c r="AN140" s="351">
        <f t="shared" si="30"/>
        <v>80.804022058823534</v>
      </c>
      <c r="AO140" s="421">
        <f t="shared" si="31"/>
        <v>80.804022058823534</v>
      </c>
      <c r="AP140" s="377" t="s">
        <v>2476</v>
      </c>
      <c r="AQ140" s="355"/>
    </row>
    <row r="141" spans="1:43" s="347" customFormat="1" ht="30" customHeight="1" x14ac:dyDescent="0.25">
      <c r="A141" s="349">
        <v>688689</v>
      </c>
      <c r="B141" s="440">
        <v>40636886899</v>
      </c>
      <c r="C141" s="349" t="s">
        <v>4296</v>
      </c>
      <c r="D141" s="349" t="s">
        <v>2460</v>
      </c>
      <c r="E141" s="356" t="s">
        <v>2453</v>
      </c>
      <c r="F141" s="355" t="s">
        <v>2453</v>
      </c>
      <c r="G141" s="363" t="s">
        <v>4408</v>
      </c>
      <c r="H141" s="349" t="s">
        <v>4376</v>
      </c>
      <c r="I141" s="349" t="s">
        <v>250</v>
      </c>
      <c r="J141" s="349" t="s">
        <v>4379</v>
      </c>
      <c r="K141" s="349" t="s">
        <v>4282</v>
      </c>
      <c r="L141" s="349" t="s">
        <v>264</v>
      </c>
      <c r="M141" s="349" t="s">
        <v>331</v>
      </c>
      <c r="N141" s="349" t="s">
        <v>268</v>
      </c>
      <c r="O141" s="349" t="s">
        <v>2793</v>
      </c>
      <c r="P141" s="349" t="s">
        <v>4493</v>
      </c>
      <c r="Q141" s="349" t="s">
        <v>268</v>
      </c>
      <c r="R141" s="349" t="s">
        <v>268</v>
      </c>
      <c r="S141" s="349">
        <v>0</v>
      </c>
      <c r="T141" s="349" t="s">
        <v>268</v>
      </c>
      <c r="U141" s="349">
        <v>0</v>
      </c>
      <c r="V141" s="349" t="s">
        <v>413</v>
      </c>
      <c r="W141" s="360" t="s">
        <v>2793</v>
      </c>
      <c r="X141" s="349" t="s">
        <v>268</v>
      </c>
      <c r="Y141" s="349">
        <v>35</v>
      </c>
      <c r="Z141" s="361">
        <v>1</v>
      </c>
      <c r="AA141" s="349">
        <v>175</v>
      </c>
      <c r="AB141" s="349" t="s">
        <v>4295</v>
      </c>
      <c r="AC141" s="349" t="s">
        <v>1253</v>
      </c>
      <c r="AD141" s="349">
        <v>5</v>
      </c>
      <c r="AE141" s="440">
        <f t="shared" si="33"/>
        <v>11</v>
      </c>
      <c r="AF141" s="350">
        <v>0.82</v>
      </c>
      <c r="AG141" s="351">
        <f t="shared" si="32"/>
        <v>28.7</v>
      </c>
      <c r="AH141" s="351">
        <f>IF(AD141&lt;4,FLETES!$H$8,IF(AD141=4,FLETES!$H$9,IF(AD141=5,FLETES!$H$10,IF(AD141=6,FLETES!$H$11,IF(AD141=7,FLETES!$H$12,IF(AD141=8,FLETES!$H$13,IF(AD141=10,FLETES!$H$14,IF(AD141=12,FLETES!$H$15,IF(AD141&gt;12,FLETES!$H$16,"FALSO")))))))))</f>
        <v>26.946735</v>
      </c>
      <c r="AI141" s="357">
        <f t="shared" si="28"/>
        <v>55.646735</v>
      </c>
      <c r="AJ141" s="352">
        <v>0.2</v>
      </c>
      <c r="AK141" s="358">
        <f t="shared" si="29"/>
        <v>69.558418750000001</v>
      </c>
      <c r="AL141" s="418">
        <f t="shared" si="26"/>
        <v>69.558418750000001</v>
      </c>
      <c r="AM141" s="354">
        <v>0.15</v>
      </c>
      <c r="AN141" s="351">
        <f t="shared" si="30"/>
        <v>81.833433823529418</v>
      </c>
      <c r="AO141" s="421">
        <f t="shared" si="31"/>
        <v>81.833433823529418</v>
      </c>
      <c r="AP141" s="377" t="s">
        <v>2476</v>
      </c>
      <c r="AQ141" s="355"/>
    </row>
    <row r="142" spans="1:43" s="347" customFormat="1" ht="30" customHeight="1" x14ac:dyDescent="0.25">
      <c r="A142" s="349">
        <v>689693</v>
      </c>
      <c r="B142" s="391">
        <v>40636896939</v>
      </c>
      <c r="C142" s="349" t="s">
        <v>4296</v>
      </c>
      <c r="D142" s="349" t="s">
        <v>2461</v>
      </c>
      <c r="E142" s="356" t="s">
        <v>2446</v>
      </c>
      <c r="F142" s="355" t="s">
        <v>2446</v>
      </c>
      <c r="G142" s="363" t="s">
        <v>4408</v>
      </c>
      <c r="H142" s="349" t="s">
        <v>4376</v>
      </c>
      <c r="I142" s="349" t="s">
        <v>250</v>
      </c>
      <c r="J142" s="349" t="s">
        <v>4379</v>
      </c>
      <c r="K142" s="349" t="s">
        <v>4282</v>
      </c>
      <c r="L142" s="349" t="s">
        <v>264</v>
      </c>
      <c r="M142" s="349" t="s">
        <v>331</v>
      </c>
      <c r="N142" s="349" t="s">
        <v>268</v>
      </c>
      <c r="O142" s="349" t="s">
        <v>2825</v>
      </c>
      <c r="P142" s="349" t="s">
        <v>4493</v>
      </c>
      <c r="Q142" s="349" t="s">
        <v>268</v>
      </c>
      <c r="R142" s="349" t="s">
        <v>268</v>
      </c>
      <c r="S142" s="349">
        <v>0</v>
      </c>
      <c r="T142" s="349" t="s">
        <v>268</v>
      </c>
      <c r="U142" s="349">
        <v>0</v>
      </c>
      <c r="V142" s="349" t="s">
        <v>413</v>
      </c>
      <c r="W142" s="360" t="s">
        <v>2786</v>
      </c>
      <c r="X142" s="349" t="s">
        <v>268</v>
      </c>
      <c r="Y142" s="349">
        <v>35</v>
      </c>
      <c r="Z142" s="361">
        <v>1</v>
      </c>
      <c r="AA142" s="349">
        <v>175</v>
      </c>
      <c r="AB142" s="349" t="s">
        <v>4295</v>
      </c>
      <c r="AC142" s="349" t="s">
        <v>1253</v>
      </c>
      <c r="AD142" s="349">
        <v>5</v>
      </c>
      <c r="AE142" s="440">
        <f t="shared" si="33"/>
        <v>11</v>
      </c>
      <c r="AF142" s="350">
        <v>0.7</v>
      </c>
      <c r="AG142" s="351">
        <f t="shared" si="32"/>
        <v>24.5</v>
      </c>
      <c r="AH142" s="351">
        <f>IF(AD142&lt;4,FLETES!$H$8,IF(AD142=4,FLETES!$H$9,IF(AD142=5,FLETES!$H$10,IF(AD142=6,FLETES!$H$11,IF(AD142=7,FLETES!$H$12,IF(AD142=8,FLETES!$H$13,IF(AD142=10,FLETES!$H$14,IF(AD142=12,FLETES!$H$15,IF(AD142&gt;12,FLETES!$H$16,"FALSO")))))))))</f>
        <v>26.946735</v>
      </c>
      <c r="AI142" s="357">
        <f t="shared" si="28"/>
        <v>51.446735000000004</v>
      </c>
      <c r="AJ142" s="352">
        <v>0.2</v>
      </c>
      <c r="AK142" s="358">
        <f t="shared" si="29"/>
        <v>64.308418750000001</v>
      </c>
      <c r="AL142" s="418">
        <f t="shared" ref="AL142:AL158" si="34">AK142</f>
        <v>64.308418750000001</v>
      </c>
      <c r="AM142" s="354">
        <v>0.15</v>
      </c>
      <c r="AN142" s="351">
        <f t="shared" si="30"/>
        <v>75.656963235294114</v>
      </c>
      <c r="AO142" s="421">
        <f t="shared" si="31"/>
        <v>75.656963235294114</v>
      </c>
      <c r="AP142" s="377" t="s">
        <v>2476</v>
      </c>
      <c r="AQ142" s="355"/>
    </row>
    <row r="143" spans="1:43" s="347" customFormat="1" ht="30" customHeight="1" x14ac:dyDescent="0.25">
      <c r="A143" s="349">
        <v>688711</v>
      </c>
      <c r="B143" s="391">
        <v>40636887119</v>
      </c>
      <c r="C143" s="349" t="s">
        <v>4296</v>
      </c>
      <c r="D143" s="349" t="s">
        <v>2457</v>
      </c>
      <c r="E143" s="356" t="s">
        <v>2450</v>
      </c>
      <c r="F143" s="355" t="s">
        <v>2450</v>
      </c>
      <c r="G143" s="363" t="s">
        <v>4408</v>
      </c>
      <c r="H143" s="349" t="s">
        <v>4376</v>
      </c>
      <c r="I143" s="349" t="s">
        <v>250</v>
      </c>
      <c r="J143" s="349" t="s">
        <v>4379</v>
      </c>
      <c r="K143" s="349" t="s">
        <v>4282</v>
      </c>
      <c r="L143" s="349" t="s">
        <v>264</v>
      </c>
      <c r="M143" s="349" t="s">
        <v>331</v>
      </c>
      <c r="N143" s="349" t="s">
        <v>268</v>
      </c>
      <c r="O143" s="349" t="s">
        <v>2790</v>
      </c>
      <c r="P143" s="349" t="s">
        <v>4493</v>
      </c>
      <c r="Q143" s="349" t="s">
        <v>268</v>
      </c>
      <c r="R143" s="349" t="s">
        <v>268</v>
      </c>
      <c r="S143" s="349">
        <v>0</v>
      </c>
      <c r="T143" s="349" t="s">
        <v>268</v>
      </c>
      <c r="U143" s="349">
        <v>0</v>
      </c>
      <c r="V143" s="349" t="s">
        <v>413</v>
      </c>
      <c r="W143" s="360" t="s">
        <v>2790</v>
      </c>
      <c r="X143" s="349" t="s">
        <v>268</v>
      </c>
      <c r="Y143" s="349">
        <v>40</v>
      </c>
      <c r="Z143" s="361">
        <v>1</v>
      </c>
      <c r="AA143" s="349">
        <v>250</v>
      </c>
      <c r="AB143" s="349" t="s">
        <v>4295</v>
      </c>
      <c r="AC143" s="349" t="s">
        <v>1253</v>
      </c>
      <c r="AD143" s="349">
        <v>5</v>
      </c>
      <c r="AE143" s="440">
        <f t="shared" si="33"/>
        <v>11</v>
      </c>
      <c r="AF143" s="350">
        <v>0.66249999999999998</v>
      </c>
      <c r="AG143" s="351">
        <f t="shared" si="32"/>
        <v>26.5</v>
      </c>
      <c r="AH143" s="351">
        <f>IF(AD143&lt;4,FLETES!$H$8,IF(AD143=4,FLETES!$H$9,IF(AD143=5,FLETES!$H$10,IF(AD143=6,FLETES!$H$11,IF(AD143=7,FLETES!$H$12,IF(AD143=8,FLETES!$H$13,IF(AD143=10,FLETES!$H$14,IF(AD143=12,FLETES!$H$15,IF(AD143&gt;12,FLETES!$H$16,"FALSO")))))))))</f>
        <v>26.946735</v>
      </c>
      <c r="AI143" s="357">
        <f t="shared" si="28"/>
        <v>53.446735000000004</v>
      </c>
      <c r="AJ143" s="352">
        <v>0.2</v>
      </c>
      <c r="AK143" s="358">
        <f t="shared" si="29"/>
        <v>66.808418750000001</v>
      </c>
      <c r="AL143" s="418">
        <f t="shared" si="34"/>
        <v>66.808418750000001</v>
      </c>
      <c r="AM143" s="354">
        <v>0.15</v>
      </c>
      <c r="AN143" s="351">
        <f t="shared" si="30"/>
        <v>78.59813970588236</v>
      </c>
      <c r="AO143" s="421">
        <f t="shared" si="31"/>
        <v>78.59813970588236</v>
      </c>
      <c r="AP143" s="377" t="s">
        <v>2476</v>
      </c>
      <c r="AQ143" s="355"/>
    </row>
    <row r="144" spans="1:43" s="347" customFormat="1" ht="30" customHeight="1" x14ac:dyDescent="0.25">
      <c r="A144" s="349">
        <v>688703</v>
      </c>
      <c r="B144" s="440">
        <v>40636887039</v>
      </c>
      <c r="C144" s="349" t="s">
        <v>4296</v>
      </c>
      <c r="D144" s="349" t="s">
        <v>2458</v>
      </c>
      <c r="E144" s="356" t="s">
        <v>2451</v>
      </c>
      <c r="F144" s="355" t="s">
        <v>2451</v>
      </c>
      <c r="G144" s="363" t="s">
        <v>4408</v>
      </c>
      <c r="H144" s="349" t="s">
        <v>4376</v>
      </c>
      <c r="I144" s="349" t="s">
        <v>250</v>
      </c>
      <c r="J144" s="349" t="s">
        <v>4379</v>
      </c>
      <c r="K144" s="349" t="s">
        <v>4282</v>
      </c>
      <c r="L144" s="349" t="s">
        <v>264</v>
      </c>
      <c r="M144" s="349" t="s">
        <v>331</v>
      </c>
      <c r="N144" s="349" t="s">
        <v>268</v>
      </c>
      <c r="O144" s="349" t="s">
        <v>2791</v>
      </c>
      <c r="P144" s="349" t="s">
        <v>4493</v>
      </c>
      <c r="Q144" s="349" t="s">
        <v>268</v>
      </c>
      <c r="R144" s="349" t="s">
        <v>268</v>
      </c>
      <c r="S144" s="349">
        <v>0</v>
      </c>
      <c r="T144" s="349" t="s">
        <v>268</v>
      </c>
      <c r="U144" s="349">
        <v>0</v>
      </c>
      <c r="V144" s="349" t="s">
        <v>413</v>
      </c>
      <c r="W144" s="360" t="s">
        <v>2791</v>
      </c>
      <c r="X144" s="349" t="s">
        <v>268</v>
      </c>
      <c r="Y144" s="349">
        <v>40</v>
      </c>
      <c r="Z144" s="361">
        <v>1</v>
      </c>
      <c r="AA144" s="349">
        <v>200</v>
      </c>
      <c r="AB144" s="349" t="s">
        <v>4295</v>
      </c>
      <c r="AC144" s="349" t="s">
        <v>1253</v>
      </c>
      <c r="AD144" s="349">
        <v>5</v>
      </c>
      <c r="AE144" s="440">
        <f t="shared" si="33"/>
        <v>11</v>
      </c>
      <c r="AF144" s="350">
        <v>0.85</v>
      </c>
      <c r="AG144" s="351">
        <f t="shared" si="32"/>
        <v>34</v>
      </c>
      <c r="AH144" s="351">
        <f>IF(AD144&lt;4,FLETES!$H$8,IF(AD144=4,FLETES!$H$9,IF(AD144=5,FLETES!$H$10,IF(AD144=6,FLETES!$H$11,IF(AD144=7,FLETES!$H$12,IF(AD144=8,FLETES!$H$13,IF(AD144=10,FLETES!$H$14,IF(AD144=12,FLETES!$H$15,IF(AD144&gt;12,FLETES!$H$16,"FALSO")))))))))</f>
        <v>26.946735</v>
      </c>
      <c r="AI144" s="357">
        <f t="shared" si="28"/>
        <v>60.946735000000004</v>
      </c>
      <c r="AJ144" s="352">
        <v>0.2</v>
      </c>
      <c r="AK144" s="358">
        <f t="shared" si="29"/>
        <v>76.183418750000001</v>
      </c>
      <c r="AL144" s="418">
        <f t="shared" si="34"/>
        <v>76.183418750000001</v>
      </c>
      <c r="AM144" s="354">
        <v>0.15</v>
      </c>
      <c r="AN144" s="351">
        <f t="shared" si="30"/>
        <v>89.627551470588244</v>
      </c>
      <c r="AO144" s="421">
        <f t="shared" si="31"/>
        <v>89.627551470588244</v>
      </c>
      <c r="AP144" s="377" t="s">
        <v>2476</v>
      </c>
      <c r="AQ144" s="355"/>
    </row>
    <row r="145" spans="1:43" s="347" customFormat="1" ht="30" customHeight="1" x14ac:dyDescent="0.25">
      <c r="A145" s="349">
        <v>689683</v>
      </c>
      <c r="B145" s="391">
        <v>40636896839</v>
      </c>
      <c r="C145" s="349" t="s">
        <v>4296</v>
      </c>
      <c r="D145" s="349" t="s">
        <v>2454</v>
      </c>
      <c r="E145" s="356" t="s">
        <v>2447</v>
      </c>
      <c r="F145" s="355" t="s">
        <v>2447</v>
      </c>
      <c r="G145" s="363" t="s">
        <v>4408</v>
      </c>
      <c r="H145" s="349" t="s">
        <v>4376</v>
      </c>
      <c r="I145" s="349" t="s">
        <v>250</v>
      </c>
      <c r="J145" s="349" t="s">
        <v>4379</v>
      </c>
      <c r="K145" s="349" t="s">
        <v>4282</v>
      </c>
      <c r="L145" s="349" t="s">
        <v>264</v>
      </c>
      <c r="M145" s="349" t="s">
        <v>331</v>
      </c>
      <c r="N145" s="349" t="s">
        <v>268</v>
      </c>
      <c r="O145" s="349" t="s">
        <v>2787</v>
      </c>
      <c r="P145" s="349" t="s">
        <v>4493</v>
      </c>
      <c r="Q145" s="349" t="s">
        <v>268</v>
      </c>
      <c r="R145" s="349" t="s">
        <v>268</v>
      </c>
      <c r="S145" s="349">
        <v>0</v>
      </c>
      <c r="T145" s="349" t="s">
        <v>268</v>
      </c>
      <c r="U145" s="349">
        <v>0</v>
      </c>
      <c r="V145" s="349" t="s">
        <v>413</v>
      </c>
      <c r="W145" s="360" t="s">
        <v>2787</v>
      </c>
      <c r="X145" s="349" t="s">
        <v>268</v>
      </c>
      <c r="Y145" s="349">
        <v>50</v>
      </c>
      <c r="Z145" s="361">
        <v>1</v>
      </c>
      <c r="AA145" s="349">
        <v>350</v>
      </c>
      <c r="AB145" s="349" t="s">
        <v>4295</v>
      </c>
      <c r="AC145" s="349" t="s">
        <v>1253</v>
      </c>
      <c r="AD145" s="349">
        <v>5</v>
      </c>
      <c r="AE145" s="440">
        <f t="shared" si="33"/>
        <v>11</v>
      </c>
      <c r="AF145" s="350">
        <v>0.65</v>
      </c>
      <c r="AG145" s="351">
        <f t="shared" si="32"/>
        <v>32.5</v>
      </c>
      <c r="AH145" s="351">
        <f>IF(AD145&lt;4,FLETES!$H$8,IF(AD145=4,FLETES!$H$9,IF(AD145=5,FLETES!$H$10,IF(AD145=6,FLETES!$H$11,IF(AD145=7,FLETES!$H$12,IF(AD145=8,FLETES!$H$13,IF(AD145=10,FLETES!$H$14,IF(AD145=12,FLETES!$H$15,IF(AD145&gt;12,FLETES!$H$16,"FALSO")))))))))</f>
        <v>26.946735</v>
      </c>
      <c r="AI145" s="357">
        <f t="shared" si="28"/>
        <v>59.446735000000004</v>
      </c>
      <c r="AJ145" s="352">
        <v>0.2</v>
      </c>
      <c r="AK145" s="358">
        <f t="shared" si="29"/>
        <v>74.308418750000001</v>
      </c>
      <c r="AL145" s="418">
        <f t="shared" si="34"/>
        <v>74.308418750000001</v>
      </c>
      <c r="AM145" s="354">
        <v>0.15</v>
      </c>
      <c r="AN145" s="351">
        <f t="shared" si="30"/>
        <v>87.421669117647056</v>
      </c>
      <c r="AO145" s="421">
        <f t="shared" si="31"/>
        <v>87.421669117647056</v>
      </c>
      <c r="AP145" s="377" t="s">
        <v>2476</v>
      </c>
      <c r="AQ145" s="355"/>
    </row>
    <row r="146" spans="1:43" s="347" customFormat="1" ht="30" customHeight="1" x14ac:dyDescent="0.25">
      <c r="A146" s="391">
        <v>326245</v>
      </c>
      <c r="B146" s="391">
        <v>40633262459</v>
      </c>
      <c r="C146" s="349" t="s">
        <v>4296</v>
      </c>
      <c r="D146" s="349" t="s">
        <v>704</v>
      </c>
      <c r="E146" s="356" t="s">
        <v>1937</v>
      </c>
      <c r="F146" s="355" t="s">
        <v>1937</v>
      </c>
      <c r="G146" s="363" t="s">
        <v>4465</v>
      </c>
      <c r="H146" s="349" t="s">
        <v>4376</v>
      </c>
      <c r="I146" s="349" t="s">
        <v>250</v>
      </c>
      <c r="J146" s="349" t="s">
        <v>4379</v>
      </c>
      <c r="K146" s="349" t="s">
        <v>2672</v>
      </c>
      <c r="L146" s="349" t="s">
        <v>264</v>
      </c>
      <c r="M146" s="349" t="s">
        <v>254</v>
      </c>
      <c r="N146" s="380">
        <v>1</v>
      </c>
      <c r="O146" s="349" t="s">
        <v>2365</v>
      </c>
      <c r="P146" s="349" t="s">
        <v>268</v>
      </c>
      <c r="Q146" s="349" t="s">
        <v>268</v>
      </c>
      <c r="R146" s="349" t="s">
        <v>268</v>
      </c>
      <c r="S146" s="349">
        <v>0</v>
      </c>
      <c r="T146" s="349" t="s">
        <v>268</v>
      </c>
      <c r="U146" s="349">
        <v>0</v>
      </c>
      <c r="V146" s="349" t="s">
        <v>413</v>
      </c>
      <c r="W146" s="386" t="s">
        <v>2365</v>
      </c>
      <c r="X146" s="349" t="s">
        <v>2444</v>
      </c>
      <c r="Y146" s="349">
        <v>14</v>
      </c>
      <c r="Z146" s="361">
        <v>1</v>
      </c>
      <c r="AA146" s="349">
        <f t="shared" ref="AA146:AA153" si="35">Y146</f>
        <v>14</v>
      </c>
      <c r="AB146" s="349" t="s">
        <v>4295</v>
      </c>
      <c r="AC146" s="349" t="s">
        <v>1253</v>
      </c>
      <c r="AD146" s="349">
        <v>5</v>
      </c>
      <c r="AE146" s="440">
        <f t="shared" si="33"/>
        <v>11</v>
      </c>
      <c r="AF146" s="350">
        <v>2.2599999999999998</v>
      </c>
      <c r="AG146" s="351">
        <f t="shared" si="32"/>
        <v>31.639999999999997</v>
      </c>
      <c r="AH146" s="351">
        <f>IF(AD146&lt;4,FLETES!$H$8,IF(AD146=4,FLETES!$H$9,IF(AD146=5,FLETES!$H$10,IF(AD146=6,FLETES!$H$11,IF(AD146=7,FLETES!$H$12,IF(AD146=8,FLETES!$H$13,IF(AD146=10,FLETES!$H$14,IF(AD146=12,FLETES!$H$15,IF(AD146&gt;12,FLETES!$H$16,"FALSO")))))))))</f>
        <v>26.946735</v>
      </c>
      <c r="AI146" s="357">
        <f t="shared" si="28"/>
        <v>58.586734999999997</v>
      </c>
      <c r="AJ146" s="352">
        <v>0.2</v>
      </c>
      <c r="AK146" s="358">
        <f t="shared" si="29"/>
        <v>73.233418749999998</v>
      </c>
      <c r="AL146" s="418">
        <f t="shared" si="34"/>
        <v>73.233418749999998</v>
      </c>
      <c r="AM146" s="354">
        <v>0.15</v>
      </c>
      <c r="AN146" s="351">
        <f t="shared" si="30"/>
        <v>86.156963235294114</v>
      </c>
      <c r="AO146" s="421">
        <f t="shared" si="31"/>
        <v>86.156963235294114</v>
      </c>
      <c r="AP146" s="355"/>
      <c r="AQ146" s="355"/>
    </row>
    <row r="147" spans="1:43" s="364" customFormat="1" ht="30" customHeight="1" x14ac:dyDescent="0.25">
      <c r="A147" s="391">
        <v>327980</v>
      </c>
      <c r="B147" s="391">
        <v>40633279809</v>
      </c>
      <c r="C147" s="349" t="s">
        <v>4296</v>
      </c>
      <c r="D147" s="349" t="s">
        <v>719</v>
      </c>
      <c r="E147" s="356" t="s">
        <v>1942</v>
      </c>
      <c r="F147" s="355" t="s">
        <v>1942</v>
      </c>
      <c r="G147" s="363" t="s">
        <v>4465</v>
      </c>
      <c r="H147" s="349" t="s">
        <v>4376</v>
      </c>
      <c r="I147" s="349" t="s">
        <v>250</v>
      </c>
      <c r="J147" s="349" t="s">
        <v>4379</v>
      </c>
      <c r="K147" s="349" t="s">
        <v>548</v>
      </c>
      <c r="L147" s="349" t="s">
        <v>548</v>
      </c>
      <c r="M147" s="349" t="s">
        <v>254</v>
      </c>
      <c r="N147" s="380">
        <v>1</v>
      </c>
      <c r="O147" s="349" t="s">
        <v>2365</v>
      </c>
      <c r="P147" s="349" t="s">
        <v>268</v>
      </c>
      <c r="Q147" s="349" t="s">
        <v>268</v>
      </c>
      <c r="R147" s="349" t="s">
        <v>268</v>
      </c>
      <c r="S147" s="349">
        <v>0</v>
      </c>
      <c r="T147" s="349" t="s">
        <v>268</v>
      </c>
      <c r="U147" s="349">
        <v>0</v>
      </c>
      <c r="V147" s="349" t="s">
        <v>413</v>
      </c>
      <c r="W147" s="386" t="s">
        <v>2365</v>
      </c>
      <c r="X147" s="349" t="s">
        <v>2444</v>
      </c>
      <c r="Y147" s="349">
        <v>14</v>
      </c>
      <c r="Z147" s="361">
        <v>1</v>
      </c>
      <c r="AA147" s="349">
        <f t="shared" si="35"/>
        <v>14</v>
      </c>
      <c r="AB147" s="349" t="s">
        <v>4295</v>
      </c>
      <c r="AC147" s="349" t="s">
        <v>1253</v>
      </c>
      <c r="AD147" s="349">
        <v>5</v>
      </c>
      <c r="AE147" s="440">
        <f t="shared" si="33"/>
        <v>11</v>
      </c>
      <c r="AF147" s="350">
        <v>1.8</v>
      </c>
      <c r="AG147" s="351">
        <f t="shared" si="32"/>
        <v>25.2</v>
      </c>
      <c r="AH147" s="351">
        <f>IF(AD147&lt;4,FLETES!$H$8,IF(AD147=4,FLETES!$H$9,IF(AD147=5,FLETES!$H$10,IF(AD147=6,FLETES!$H$11,IF(AD147=7,FLETES!$H$12,IF(AD147=8,FLETES!$H$13,IF(AD147=10,FLETES!$H$14,IF(AD147=12,FLETES!$H$15,IF(AD147&gt;12,FLETES!$H$16,"FALSO")))))))))</f>
        <v>26.946735</v>
      </c>
      <c r="AI147" s="357">
        <f t="shared" si="28"/>
        <v>52.146735</v>
      </c>
      <c r="AJ147" s="352">
        <v>0.2</v>
      </c>
      <c r="AK147" s="358">
        <f t="shared" si="29"/>
        <v>65.183418750000001</v>
      </c>
      <c r="AL147" s="418">
        <f t="shared" si="34"/>
        <v>65.183418750000001</v>
      </c>
      <c r="AM147" s="354">
        <v>0.15</v>
      </c>
      <c r="AN147" s="351">
        <f t="shared" si="30"/>
        <v>76.686374999999998</v>
      </c>
      <c r="AO147" s="421">
        <f t="shared" si="31"/>
        <v>76.686374999999998</v>
      </c>
      <c r="AP147" s="355"/>
      <c r="AQ147" s="355"/>
    </row>
    <row r="148" spans="1:43" s="364" customFormat="1" ht="30" customHeight="1" x14ac:dyDescent="0.25">
      <c r="A148" s="391">
        <v>330882</v>
      </c>
      <c r="B148" s="391">
        <v>40633308829</v>
      </c>
      <c r="C148" s="349" t="s">
        <v>4296</v>
      </c>
      <c r="D148" s="349" t="s">
        <v>992</v>
      </c>
      <c r="E148" s="356" t="s">
        <v>1943</v>
      </c>
      <c r="F148" s="355" t="s">
        <v>1943</v>
      </c>
      <c r="G148" s="363" t="s">
        <v>4465</v>
      </c>
      <c r="H148" s="349" t="s">
        <v>4376</v>
      </c>
      <c r="I148" s="349" t="s">
        <v>250</v>
      </c>
      <c r="J148" s="349" t="s">
        <v>4379</v>
      </c>
      <c r="K148" s="349" t="s">
        <v>2675</v>
      </c>
      <c r="L148" s="349" t="s">
        <v>264</v>
      </c>
      <c r="M148" s="349" t="s">
        <v>254</v>
      </c>
      <c r="N148" s="380">
        <v>1</v>
      </c>
      <c r="O148" s="349" t="s">
        <v>2365</v>
      </c>
      <c r="P148" s="349" t="s">
        <v>268</v>
      </c>
      <c r="Q148" s="349" t="s">
        <v>268</v>
      </c>
      <c r="R148" s="349" t="s">
        <v>268</v>
      </c>
      <c r="S148" s="349">
        <v>0</v>
      </c>
      <c r="T148" s="349" t="s">
        <v>268</v>
      </c>
      <c r="U148" s="349">
        <v>0</v>
      </c>
      <c r="V148" s="349" t="s">
        <v>413</v>
      </c>
      <c r="W148" s="386" t="s">
        <v>2365</v>
      </c>
      <c r="X148" s="349" t="s">
        <v>2444</v>
      </c>
      <c r="Y148" s="349">
        <v>14</v>
      </c>
      <c r="Z148" s="361">
        <v>1</v>
      </c>
      <c r="AA148" s="349">
        <f t="shared" si="35"/>
        <v>14</v>
      </c>
      <c r="AB148" s="349" t="s">
        <v>4295</v>
      </c>
      <c r="AC148" s="349" t="s">
        <v>1253</v>
      </c>
      <c r="AD148" s="349">
        <v>5</v>
      </c>
      <c r="AE148" s="440">
        <f t="shared" si="33"/>
        <v>11</v>
      </c>
      <c r="AF148" s="350">
        <v>2</v>
      </c>
      <c r="AG148" s="351">
        <f t="shared" si="32"/>
        <v>28</v>
      </c>
      <c r="AH148" s="351">
        <f>IF(AD148&lt;4,FLETES!$H$8,IF(AD148=4,FLETES!$H$9,IF(AD148=5,FLETES!$H$10,IF(AD148=6,FLETES!$H$11,IF(AD148=7,FLETES!$H$12,IF(AD148=8,FLETES!$H$13,IF(AD148=10,FLETES!$H$14,IF(AD148=12,FLETES!$H$15,IF(AD148&gt;12,FLETES!$H$16,"FALSO")))))))))</f>
        <v>26.946735</v>
      </c>
      <c r="AI148" s="357">
        <f t="shared" si="28"/>
        <v>54.946735000000004</v>
      </c>
      <c r="AJ148" s="352">
        <v>0.2</v>
      </c>
      <c r="AK148" s="358">
        <f t="shared" si="29"/>
        <v>68.683418750000001</v>
      </c>
      <c r="AL148" s="418">
        <f t="shared" si="34"/>
        <v>68.683418750000001</v>
      </c>
      <c r="AM148" s="354">
        <v>0.15</v>
      </c>
      <c r="AN148" s="351">
        <f t="shared" si="30"/>
        <v>80.804022058823534</v>
      </c>
      <c r="AO148" s="421">
        <f t="shared" si="31"/>
        <v>80.804022058823534</v>
      </c>
      <c r="AP148" s="355"/>
      <c r="AQ148" s="355"/>
    </row>
    <row r="149" spans="1:43" s="364" customFormat="1" ht="30" customHeight="1" x14ac:dyDescent="0.25">
      <c r="A149" s="391">
        <v>330098</v>
      </c>
      <c r="B149" s="391">
        <v>40633300989</v>
      </c>
      <c r="C149" s="349" t="s">
        <v>4296</v>
      </c>
      <c r="D149" s="349" t="s">
        <v>1034</v>
      </c>
      <c r="E149" s="356" t="s">
        <v>1939</v>
      </c>
      <c r="F149" s="355" t="s">
        <v>1939</v>
      </c>
      <c r="G149" s="363" t="s">
        <v>4465</v>
      </c>
      <c r="H149" s="349" t="s">
        <v>4376</v>
      </c>
      <c r="I149" s="349" t="s">
        <v>250</v>
      </c>
      <c r="J149" s="349" t="s">
        <v>4379</v>
      </c>
      <c r="K149" s="349" t="s">
        <v>2674</v>
      </c>
      <c r="L149" s="349" t="s">
        <v>264</v>
      </c>
      <c r="M149" s="349" t="s">
        <v>254</v>
      </c>
      <c r="N149" s="380">
        <v>1</v>
      </c>
      <c r="O149" s="349" t="s">
        <v>2365</v>
      </c>
      <c r="P149" s="349" t="s">
        <v>268</v>
      </c>
      <c r="Q149" s="349" t="s">
        <v>268</v>
      </c>
      <c r="R149" s="349" t="s">
        <v>268</v>
      </c>
      <c r="S149" s="349">
        <v>0</v>
      </c>
      <c r="T149" s="349" t="s">
        <v>268</v>
      </c>
      <c r="U149" s="349">
        <v>0</v>
      </c>
      <c r="V149" s="349" t="s">
        <v>413</v>
      </c>
      <c r="W149" s="386" t="s">
        <v>2365</v>
      </c>
      <c r="X149" s="349" t="s">
        <v>2444</v>
      </c>
      <c r="Y149" s="349">
        <v>14</v>
      </c>
      <c r="Z149" s="361">
        <v>1</v>
      </c>
      <c r="AA149" s="349">
        <f t="shared" si="35"/>
        <v>14</v>
      </c>
      <c r="AB149" s="349" t="s">
        <v>4295</v>
      </c>
      <c r="AC149" s="349" t="s">
        <v>1253</v>
      </c>
      <c r="AD149" s="349">
        <v>5</v>
      </c>
      <c r="AE149" s="440">
        <f t="shared" si="33"/>
        <v>11</v>
      </c>
      <c r="AF149" s="350">
        <v>2</v>
      </c>
      <c r="AG149" s="351">
        <f t="shared" si="32"/>
        <v>28</v>
      </c>
      <c r="AH149" s="351">
        <f>IF(AD149&lt;4,FLETES!$H$8,IF(AD149=4,FLETES!$H$9,IF(AD149=5,FLETES!$H$10,IF(AD149=6,FLETES!$H$11,IF(AD149=7,FLETES!$H$12,IF(AD149=8,FLETES!$H$13,IF(AD149=10,FLETES!$H$14,IF(AD149=12,FLETES!$H$15,IF(AD149&gt;12,FLETES!$H$16,"FALSO")))))))))</f>
        <v>26.946735</v>
      </c>
      <c r="AI149" s="357">
        <f t="shared" si="28"/>
        <v>54.946735000000004</v>
      </c>
      <c r="AJ149" s="352">
        <v>0.2</v>
      </c>
      <c r="AK149" s="358">
        <f t="shared" si="29"/>
        <v>68.683418750000001</v>
      </c>
      <c r="AL149" s="418">
        <f t="shared" si="34"/>
        <v>68.683418750000001</v>
      </c>
      <c r="AM149" s="354">
        <v>0.15</v>
      </c>
      <c r="AN149" s="351">
        <f t="shared" si="30"/>
        <v>80.804022058823534</v>
      </c>
      <c r="AO149" s="421">
        <f t="shared" si="31"/>
        <v>80.804022058823534</v>
      </c>
      <c r="AP149" s="355"/>
      <c r="AQ149" s="355"/>
    </row>
    <row r="150" spans="1:43" s="364" customFormat="1" ht="30" customHeight="1" x14ac:dyDescent="0.25">
      <c r="A150" s="391">
        <v>330105</v>
      </c>
      <c r="B150" s="391">
        <v>40633301059</v>
      </c>
      <c r="C150" s="349" t="s">
        <v>4296</v>
      </c>
      <c r="D150" s="349" t="s">
        <v>1226</v>
      </c>
      <c r="E150" s="356" t="s">
        <v>1938</v>
      </c>
      <c r="F150" s="355" t="s">
        <v>1938</v>
      </c>
      <c r="G150" s="363" t="s">
        <v>4465</v>
      </c>
      <c r="H150" s="349" t="s">
        <v>4376</v>
      </c>
      <c r="I150" s="349" t="s">
        <v>250</v>
      </c>
      <c r="J150" s="349" t="s">
        <v>4379</v>
      </c>
      <c r="K150" s="349" t="s">
        <v>545</v>
      </c>
      <c r="L150" s="349" t="s">
        <v>545</v>
      </c>
      <c r="M150" s="349" t="s">
        <v>254</v>
      </c>
      <c r="N150" s="380">
        <v>1</v>
      </c>
      <c r="O150" s="349" t="s">
        <v>2365</v>
      </c>
      <c r="P150" s="349" t="s">
        <v>268</v>
      </c>
      <c r="Q150" s="349" t="s">
        <v>268</v>
      </c>
      <c r="R150" s="349" t="s">
        <v>268</v>
      </c>
      <c r="S150" s="349">
        <v>0</v>
      </c>
      <c r="T150" s="349" t="s">
        <v>268</v>
      </c>
      <c r="U150" s="349">
        <v>0</v>
      </c>
      <c r="V150" s="349" t="s">
        <v>413</v>
      </c>
      <c r="W150" s="386" t="s">
        <v>2365</v>
      </c>
      <c r="X150" s="349" t="s">
        <v>2444</v>
      </c>
      <c r="Y150" s="349">
        <v>14</v>
      </c>
      <c r="Z150" s="361">
        <v>1</v>
      </c>
      <c r="AA150" s="349">
        <f t="shared" si="35"/>
        <v>14</v>
      </c>
      <c r="AB150" s="349" t="s">
        <v>4295</v>
      </c>
      <c r="AC150" s="349" t="s">
        <v>1253</v>
      </c>
      <c r="AD150" s="349">
        <v>5</v>
      </c>
      <c r="AE150" s="440">
        <f t="shared" si="33"/>
        <v>11</v>
      </c>
      <c r="AF150" s="350">
        <v>1.65</v>
      </c>
      <c r="AG150" s="351">
        <f t="shared" si="32"/>
        <v>23.099999999999998</v>
      </c>
      <c r="AH150" s="351">
        <f>IF(AD150&lt;4,FLETES!$H$8,IF(AD150=4,FLETES!$H$9,IF(AD150=5,FLETES!$H$10,IF(AD150=6,FLETES!$H$11,IF(AD150=7,FLETES!$H$12,IF(AD150=8,FLETES!$H$13,IF(AD150=10,FLETES!$H$14,IF(AD150=12,FLETES!$H$15,IF(AD150&gt;12,FLETES!$H$16,"FALSO")))))))))</f>
        <v>26.946735</v>
      </c>
      <c r="AI150" s="357">
        <f t="shared" si="28"/>
        <v>50.046734999999998</v>
      </c>
      <c r="AJ150" s="352">
        <v>0.2</v>
      </c>
      <c r="AK150" s="358">
        <f t="shared" si="29"/>
        <v>62.558418749999994</v>
      </c>
      <c r="AL150" s="418">
        <f t="shared" si="34"/>
        <v>62.558418749999994</v>
      </c>
      <c r="AM150" s="354">
        <v>0.15</v>
      </c>
      <c r="AN150" s="351">
        <f t="shared" si="30"/>
        <v>73.598139705882346</v>
      </c>
      <c r="AO150" s="421">
        <f t="shared" si="31"/>
        <v>73.598139705882346</v>
      </c>
      <c r="AP150" s="355"/>
      <c r="AQ150" s="355"/>
    </row>
    <row r="151" spans="1:43" s="364" customFormat="1" ht="30" customHeight="1" x14ac:dyDescent="0.25">
      <c r="A151" s="391">
        <v>330930</v>
      </c>
      <c r="B151" s="391">
        <v>40633309309</v>
      </c>
      <c r="C151" s="349" t="s">
        <v>4296</v>
      </c>
      <c r="D151" s="349" t="s">
        <v>718</v>
      </c>
      <c r="E151" s="356" t="s">
        <v>1940</v>
      </c>
      <c r="F151" s="355" t="s">
        <v>1940</v>
      </c>
      <c r="G151" s="363" t="s">
        <v>4465</v>
      </c>
      <c r="H151" s="349" t="s">
        <v>4376</v>
      </c>
      <c r="I151" s="349" t="s">
        <v>250</v>
      </c>
      <c r="J151" s="349" t="s">
        <v>4379</v>
      </c>
      <c r="K151" s="349" t="s">
        <v>548</v>
      </c>
      <c r="L151" s="349" t="s">
        <v>548</v>
      </c>
      <c r="M151" s="349" t="s">
        <v>256</v>
      </c>
      <c r="N151" s="380">
        <v>0.8</v>
      </c>
      <c r="O151" s="349" t="s">
        <v>2366</v>
      </c>
      <c r="P151" s="349" t="s">
        <v>268</v>
      </c>
      <c r="Q151" s="349" t="s">
        <v>268</v>
      </c>
      <c r="R151" s="349" t="s">
        <v>268</v>
      </c>
      <c r="S151" s="349">
        <v>0</v>
      </c>
      <c r="T151" s="349" t="s">
        <v>268</v>
      </c>
      <c r="U151" s="349">
        <v>0</v>
      </c>
      <c r="V151" s="349" t="s">
        <v>413</v>
      </c>
      <c r="W151" s="386" t="s">
        <v>2366</v>
      </c>
      <c r="X151" s="349" t="s">
        <v>2440</v>
      </c>
      <c r="Y151" s="349">
        <v>28</v>
      </c>
      <c r="Z151" s="361">
        <v>1</v>
      </c>
      <c r="AA151" s="349">
        <f t="shared" si="35"/>
        <v>28</v>
      </c>
      <c r="AB151" s="349" t="s">
        <v>4295</v>
      </c>
      <c r="AC151" s="349" t="s">
        <v>1253</v>
      </c>
      <c r="AD151" s="349">
        <v>5</v>
      </c>
      <c r="AE151" s="440">
        <f t="shared" si="33"/>
        <v>11</v>
      </c>
      <c r="AF151" s="350">
        <v>0.98</v>
      </c>
      <c r="AG151" s="351">
        <f t="shared" si="32"/>
        <v>27.439999999999998</v>
      </c>
      <c r="AH151" s="351">
        <f>IF(AD151&lt;4,FLETES!$H$8,IF(AD151=4,FLETES!$H$9,IF(AD151=5,FLETES!$H$10,IF(AD151=6,FLETES!$H$11,IF(AD151=7,FLETES!$H$12,IF(AD151=8,FLETES!$H$13,IF(AD151=10,FLETES!$H$14,IF(AD151=12,FLETES!$H$15,IF(AD151&gt;12,FLETES!$H$16,"FALSO")))))))))</f>
        <v>26.946735</v>
      </c>
      <c r="AI151" s="357">
        <f t="shared" si="28"/>
        <v>54.386735000000002</v>
      </c>
      <c r="AJ151" s="352">
        <v>0.2</v>
      </c>
      <c r="AK151" s="358">
        <f t="shared" si="29"/>
        <v>67.983418749999998</v>
      </c>
      <c r="AL151" s="418">
        <f t="shared" si="34"/>
        <v>67.983418749999998</v>
      </c>
      <c r="AM151" s="354">
        <v>0.15</v>
      </c>
      <c r="AN151" s="351">
        <f t="shared" si="30"/>
        <v>79.980492647058824</v>
      </c>
      <c r="AO151" s="421">
        <f t="shared" si="31"/>
        <v>79.980492647058824</v>
      </c>
      <c r="AP151" s="355"/>
      <c r="AQ151" s="355"/>
    </row>
    <row r="152" spans="1:43" s="364" customFormat="1" ht="30" customHeight="1" x14ac:dyDescent="0.25">
      <c r="A152" s="391">
        <v>320541</v>
      </c>
      <c r="B152" s="391">
        <v>40633205419</v>
      </c>
      <c r="C152" s="349" t="s">
        <v>4296</v>
      </c>
      <c r="D152" s="349" t="s">
        <v>1039</v>
      </c>
      <c r="E152" s="356" t="s">
        <v>1944</v>
      </c>
      <c r="F152" s="355" t="s">
        <v>1944</v>
      </c>
      <c r="G152" s="363" t="s">
        <v>4465</v>
      </c>
      <c r="H152" s="349" t="s">
        <v>4376</v>
      </c>
      <c r="I152" s="349" t="s">
        <v>250</v>
      </c>
      <c r="J152" s="349" t="s">
        <v>4379</v>
      </c>
      <c r="K152" s="349" t="s">
        <v>650</v>
      </c>
      <c r="L152" s="349" t="s">
        <v>650</v>
      </c>
      <c r="M152" s="349" t="s">
        <v>256</v>
      </c>
      <c r="N152" s="380">
        <v>0.8</v>
      </c>
      <c r="O152" s="349" t="s">
        <v>2366</v>
      </c>
      <c r="P152" s="349" t="s">
        <v>268</v>
      </c>
      <c r="Q152" s="349" t="s">
        <v>268</v>
      </c>
      <c r="R152" s="349" t="s">
        <v>268</v>
      </c>
      <c r="S152" s="349">
        <v>0</v>
      </c>
      <c r="T152" s="349" t="s">
        <v>268</v>
      </c>
      <c r="U152" s="349">
        <v>0</v>
      </c>
      <c r="V152" s="349" t="s">
        <v>413</v>
      </c>
      <c r="W152" s="386" t="s">
        <v>2366</v>
      </c>
      <c r="X152" s="349" t="s">
        <v>2440</v>
      </c>
      <c r="Y152" s="349">
        <v>28</v>
      </c>
      <c r="Z152" s="361">
        <v>1</v>
      </c>
      <c r="AA152" s="349">
        <f t="shared" si="35"/>
        <v>28</v>
      </c>
      <c r="AB152" s="349" t="s">
        <v>4295</v>
      </c>
      <c r="AC152" s="349" t="s">
        <v>1253</v>
      </c>
      <c r="AD152" s="349">
        <v>5</v>
      </c>
      <c r="AE152" s="440">
        <f t="shared" si="33"/>
        <v>11</v>
      </c>
      <c r="AF152" s="350">
        <v>1.45</v>
      </c>
      <c r="AG152" s="351">
        <f t="shared" si="32"/>
        <v>40.6</v>
      </c>
      <c r="AH152" s="351">
        <f>IF(AD152&lt;4,FLETES!$H$8,IF(AD152=4,FLETES!$H$9,IF(AD152=5,FLETES!$H$10,IF(AD152=6,FLETES!$H$11,IF(AD152=7,FLETES!$H$12,IF(AD152=8,FLETES!$H$13,IF(AD152=10,FLETES!$H$14,IF(AD152=12,FLETES!$H$15,IF(AD152&gt;12,FLETES!$H$16,"FALSO")))))))))</f>
        <v>26.946735</v>
      </c>
      <c r="AI152" s="357">
        <f t="shared" si="28"/>
        <v>67.546734999999998</v>
      </c>
      <c r="AJ152" s="352">
        <v>0.2</v>
      </c>
      <c r="AK152" s="358">
        <f t="shared" si="29"/>
        <v>84.433418749999987</v>
      </c>
      <c r="AL152" s="418">
        <f t="shared" si="34"/>
        <v>84.433418749999987</v>
      </c>
      <c r="AM152" s="354">
        <v>0.15</v>
      </c>
      <c r="AN152" s="351">
        <f t="shared" si="30"/>
        <v>99.333433823529404</v>
      </c>
      <c r="AO152" s="421">
        <f t="shared" si="31"/>
        <v>99.333433823529404</v>
      </c>
      <c r="AP152" s="355"/>
      <c r="AQ152" s="355"/>
    </row>
    <row r="153" spans="1:43" s="364" customFormat="1" ht="30" customHeight="1" x14ac:dyDescent="0.25">
      <c r="A153" s="391">
        <v>332345</v>
      </c>
      <c r="B153" s="391">
        <v>40633323459</v>
      </c>
      <c r="C153" s="349" t="s">
        <v>4296</v>
      </c>
      <c r="D153" s="349" t="s">
        <v>1225</v>
      </c>
      <c r="E153" s="356" t="s">
        <v>1941</v>
      </c>
      <c r="F153" s="355" t="s">
        <v>1941</v>
      </c>
      <c r="G153" s="363" t="s">
        <v>4465</v>
      </c>
      <c r="H153" s="349" t="s">
        <v>4376</v>
      </c>
      <c r="I153" s="349" t="s">
        <v>250</v>
      </c>
      <c r="J153" s="349" t="s">
        <v>4379</v>
      </c>
      <c r="K153" s="349" t="s">
        <v>545</v>
      </c>
      <c r="L153" s="349" t="s">
        <v>545</v>
      </c>
      <c r="M153" s="349" t="s">
        <v>256</v>
      </c>
      <c r="N153" s="380">
        <v>0.8</v>
      </c>
      <c r="O153" s="349" t="s">
        <v>2366</v>
      </c>
      <c r="P153" s="349" t="s">
        <v>268</v>
      </c>
      <c r="Q153" s="349" t="s">
        <v>268</v>
      </c>
      <c r="R153" s="349" t="s">
        <v>268</v>
      </c>
      <c r="S153" s="349">
        <v>0</v>
      </c>
      <c r="T153" s="349" t="s">
        <v>268</v>
      </c>
      <c r="U153" s="349">
        <v>0</v>
      </c>
      <c r="V153" s="349" t="s">
        <v>413</v>
      </c>
      <c r="W153" s="386" t="s">
        <v>2366</v>
      </c>
      <c r="X153" s="349" t="s">
        <v>2440</v>
      </c>
      <c r="Y153" s="349">
        <v>28</v>
      </c>
      <c r="Z153" s="361">
        <v>1</v>
      </c>
      <c r="AA153" s="349">
        <f t="shared" si="35"/>
        <v>28</v>
      </c>
      <c r="AB153" s="349" t="s">
        <v>4295</v>
      </c>
      <c r="AC153" s="349" t="s">
        <v>1253</v>
      </c>
      <c r="AD153" s="349">
        <v>5</v>
      </c>
      <c r="AE153" s="440">
        <f t="shared" si="33"/>
        <v>11</v>
      </c>
      <c r="AF153" s="350">
        <v>0.98</v>
      </c>
      <c r="AG153" s="351">
        <f t="shared" si="32"/>
        <v>27.439999999999998</v>
      </c>
      <c r="AH153" s="351">
        <f>IF(AD153&lt;4,FLETES!$H$8,IF(AD153=4,FLETES!$H$9,IF(AD153=5,FLETES!$H$10,IF(AD153=6,FLETES!$H$11,IF(AD153=7,FLETES!$H$12,IF(AD153=8,FLETES!$H$13,IF(AD153=10,FLETES!$H$14,IF(AD153=12,FLETES!$H$15,IF(AD153&gt;12,FLETES!$H$16,"FALSO")))))))))</f>
        <v>26.946735</v>
      </c>
      <c r="AI153" s="357">
        <f t="shared" si="28"/>
        <v>54.386735000000002</v>
      </c>
      <c r="AJ153" s="352">
        <v>0.2</v>
      </c>
      <c r="AK153" s="358">
        <f t="shared" si="29"/>
        <v>67.983418749999998</v>
      </c>
      <c r="AL153" s="418">
        <f t="shared" si="34"/>
        <v>67.983418749999998</v>
      </c>
      <c r="AM153" s="354">
        <v>0.15</v>
      </c>
      <c r="AN153" s="351">
        <f t="shared" si="30"/>
        <v>79.980492647058824</v>
      </c>
      <c r="AO153" s="421">
        <f t="shared" si="31"/>
        <v>79.980492647058824</v>
      </c>
      <c r="AP153" s="355"/>
      <c r="AQ153" s="355"/>
    </row>
    <row r="154" spans="1:43" s="364" customFormat="1" ht="30" customHeight="1" x14ac:dyDescent="0.25">
      <c r="A154" s="349">
        <v>755418</v>
      </c>
      <c r="B154" s="391">
        <v>40637554189</v>
      </c>
      <c r="C154" s="349" t="s">
        <v>4296</v>
      </c>
      <c r="D154" s="349" t="s">
        <v>2462</v>
      </c>
      <c r="E154" s="356" t="s">
        <v>2890</v>
      </c>
      <c r="F154" s="356" t="s">
        <v>2890</v>
      </c>
      <c r="G154" s="363" t="s">
        <v>4454</v>
      </c>
      <c r="H154" s="349" t="s">
        <v>4376</v>
      </c>
      <c r="I154" s="349" t="s">
        <v>250</v>
      </c>
      <c r="J154" s="349" t="s">
        <v>4379</v>
      </c>
      <c r="K154" s="349" t="s">
        <v>537</v>
      </c>
      <c r="L154" s="349" t="s">
        <v>537</v>
      </c>
      <c r="M154" s="349" t="s">
        <v>251</v>
      </c>
      <c r="N154" s="349" t="s">
        <v>284</v>
      </c>
      <c r="O154" s="349" t="s">
        <v>4534</v>
      </c>
      <c r="P154" s="349" t="s">
        <v>4493</v>
      </c>
      <c r="Q154" s="349" t="s">
        <v>268</v>
      </c>
      <c r="R154" s="349" t="s">
        <v>268</v>
      </c>
      <c r="S154" s="349">
        <v>0</v>
      </c>
      <c r="T154" s="349" t="s">
        <v>268</v>
      </c>
      <c r="U154" s="349">
        <v>0</v>
      </c>
      <c r="V154" s="349" t="s">
        <v>413</v>
      </c>
      <c r="W154" s="360" t="s">
        <v>2891</v>
      </c>
      <c r="X154" s="349" t="s">
        <v>268</v>
      </c>
      <c r="Y154" s="349">
        <v>6</v>
      </c>
      <c r="Z154" s="361">
        <v>10</v>
      </c>
      <c r="AA154" s="349">
        <v>60</v>
      </c>
      <c r="AB154" s="349" t="s">
        <v>4295</v>
      </c>
      <c r="AC154" s="349" t="s">
        <v>1253</v>
      </c>
      <c r="AD154" s="349">
        <v>5</v>
      </c>
      <c r="AE154" s="440">
        <f t="shared" si="33"/>
        <v>11</v>
      </c>
      <c r="AF154" s="350">
        <v>5.8333333333333304</v>
      </c>
      <c r="AG154" s="351">
        <f t="shared" si="32"/>
        <v>34.999999999999986</v>
      </c>
      <c r="AH154" s="351">
        <f>IF(AD154&lt;4,FLETES!$H$8,IF(AD154=4,FLETES!$H$9,IF(AD154=5,FLETES!$H$10,IF(AD154=6,FLETES!$H$11,IF(AD154=7,FLETES!$H$12,IF(AD154=8,FLETES!$H$13,IF(AD154=10,FLETES!$H$14,IF(AD154=12,FLETES!$H$15,IF(AD154&gt;12,FLETES!$H$16,"FALSO")))))))))</f>
        <v>26.946735</v>
      </c>
      <c r="AI154" s="357">
        <f t="shared" si="28"/>
        <v>61.94673499999999</v>
      </c>
      <c r="AJ154" s="352">
        <v>0.2</v>
      </c>
      <c r="AK154" s="358">
        <f t="shared" si="29"/>
        <v>77.433418749999987</v>
      </c>
      <c r="AL154" s="418">
        <f t="shared" si="34"/>
        <v>77.433418749999987</v>
      </c>
      <c r="AM154" s="354">
        <v>0.15</v>
      </c>
      <c r="AN154" s="351">
        <f t="shared" si="30"/>
        <v>91.098139705882346</v>
      </c>
      <c r="AO154" s="421">
        <f t="shared" si="31"/>
        <v>91.098139705882346</v>
      </c>
      <c r="AP154" s="377" t="s">
        <v>2476</v>
      </c>
      <c r="AQ154" s="355"/>
    </row>
    <row r="155" spans="1:43" s="364" customFormat="1" ht="30" customHeight="1" x14ac:dyDescent="0.25">
      <c r="A155" s="349">
        <v>755823</v>
      </c>
      <c r="B155" s="440">
        <v>40637558239</v>
      </c>
      <c r="C155" s="349" t="s">
        <v>4296</v>
      </c>
      <c r="D155" s="349" t="s">
        <v>2464</v>
      </c>
      <c r="E155" s="356" t="s">
        <v>2894</v>
      </c>
      <c r="F155" s="356" t="s">
        <v>2894</v>
      </c>
      <c r="G155" s="363" t="s">
        <v>4454</v>
      </c>
      <c r="H155" s="349" t="s">
        <v>4376</v>
      </c>
      <c r="I155" s="349" t="s">
        <v>250</v>
      </c>
      <c r="J155" s="349" t="s">
        <v>4379</v>
      </c>
      <c r="K155" s="349" t="s">
        <v>545</v>
      </c>
      <c r="L155" s="349" t="s">
        <v>545</v>
      </c>
      <c r="M155" s="349" t="s">
        <v>251</v>
      </c>
      <c r="N155" s="349" t="s">
        <v>284</v>
      </c>
      <c r="O155" s="349" t="s">
        <v>4534</v>
      </c>
      <c r="P155" s="349" t="s">
        <v>4493</v>
      </c>
      <c r="Q155" s="349" t="s">
        <v>268</v>
      </c>
      <c r="R155" s="349" t="s">
        <v>268</v>
      </c>
      <c r="S155" s="349">
        <v>0</v>
      </c>
      <c r="T155" s="349" t="s">
        <v>268</v>
      </c>
      <c r="U155" s="349">
        <v>0</v>
      </c>
      <c r="V155" s="349" t="s">
        <v>413</v>
      </c>
      <c r="W155" s="360" t="s">
        <v>2895</v>
      </c>
      <c r="X155" s="349" t="s">
        <v>268</v>
      </c>
      <c r="Y155" s="349">
        <v>6</v>
      </c>
      <c r="Z155" s="361">
        <v>10</v>
      </c>
      <c r="AA155" s="349">
        <v>60</v>
      </c>
      <c r="AB155" s="349" t="s">
        <v>4295</v>
      </c>
      <c r="AC155" s="349" t="s">
        <v>1253</v>
      </c>
      <c r="AD155" s="349">
        <v>5</v>
      </c>
      <c r="AE155" s="440">
        <f t="shared" si="33"/>
        <v>11</v>
      </c>
      <c r="AF155" s="350">
        <v>5.8333333333333304</v>
      </c>
      <c r="AG155" s="351">
        <f t="shared" si="32"/>
        <v>34.999999999999986</v>
      </c>
      <c r="AH155" s="351">
        <f>IF(AD155&lt;4,FLETES!$H$8,IF(AD155=4,FLETES!$H$9,IF(AD155=5,FLETES!$H$10,IF(AD155=6,FLETES!$H$11,IF(AD155=7,FLETES!$H$12,IF(AD155=8,FLETES!$H$13,IF(AD155=10,FLETES!$H$14,IF(AD155=12,FLETES!$H$15,IF(AD155&gt;12,FLETES!$H$16,"FALSO")))))))))</f>
        <v>26.946735</v>
      </c>
      <c r="AI155" s="357">
        <f t="shared" si="28"/>
        <v>61.94673499999999</v>
      </c>
      <c r="AJ155" s="352">
        <v>0.2</v>
      </c>
      <c r="AK155" s="358">
        <f t="shared" si="29"/>
        <v>77.433418749999987</v>
      </c>
      <c r="AL155" s="418">
        <f t="shared" si="34"/>
        <v>77.433418749999987</v>
      </c>
      <c r="AM155" s="354">
        <v>0.15</v>
      </c>
      <c r="AN155" s="351">
        <f t="shared" si="30"/>
        <v>91.098139705882346</v>
      </c>
      <c r="AO155" s="421">
        <f t="shared" si="31"/>
        <v>91.098139705882346</v>
      </c>
      <c r="AP155" s="377" t="s">
        <v>2476</v>
      </c>
      <c r="AQ155" s="355"/>
    </row>
    <row r="156" spans="1:43" s="364" customFormat="1" ht="30" customHeight="1" x14ac:dyDescent="0.25">
      <c r="A156" s="349">
        <v>755437</v>
      </c>
      <c r="B156" s="391">
        <v>40637554379</v>
      </c>
      <c r="C156" s="349" t="s">
        <v>4296</v>
      </c>
      <c r="D156" s="349" t="s">
        <v>2463</v>
      </c>
      <c r="E156" s="356" t="s">
        <v>2892</v>
      </c>
      <c r="F156" s="356" t="s">
        <v>2892</v>
      </c>
      <c r="G156" s="363" t="s">
        <v>4454</v>
      </c>
      <c r="H156" s="349" t="s">
        <v>4376</v>
      </c>
      <c r="I156" s="349" t="s">
        <v>250</v>
      </c>
      <c r="J156" s="349" t="s">
        <v>4379</v>
      </c>
      <c r="K156" s="349" t="s">
        <v>537</v>
      </c>
      <c r="L156" s="349" t="s">
        <v>537</v>
      </c>
      <c r="M156" s="349" t="s">
        <v>251</v>
      </c>
      <c r="N156" s="349" t="s">
        <v>284</v>
      </c>
      <c r="O156" s="349" t="s">
        <v>4535</v>
      </c>
      <c r="P156" s="349" t="s">
        <v>4493</v>
      </c>
      <c r="Q156" s="349" t="s">
        <v>268</v>
      </c>
      <c r="R156" s="349" t="s">
        <v>268</v>
      </c>
      <c r="S156" s="349">
        <v>0</v>
      </c>
      <c r="T156" s="349" t="s">
        <v>268</v>
      </c>
      <c r="U156" s="349">
        <v>0</v>
      </c>
      <c r="V156" s="349" t="s">
        <v>413</v>
      </c>
      <c r="W156" s="360" t="s">
        <v>2893</v>
      </c>
      <c r="X156" s="349" t="s">
        <v>268</v>
      </c>
      <c r="Y156" s="349">
        <v>6</v>
      </c>
      <c r="Z156" s="361">
        <v>10</v>
      </c>
      <c r="AA156" s="349">
        <v>60</v>
      </c>
      <c r="AB156" s="349" t="s">
        <v>4295</v>
      </c>
      <c r="AC156" s="349" t="s">
        <v>1253</v>
      </c>
      <c r="AD156" s="349">
        <v>5</v>
      </c>
      <c r="AE156" s="440">
        <f t="shared" si="33"/>
        <v>11</v>
      </c>
      <c r="AF156" s="350">
        <v>6.6666666666666599</v>
      </c>
      <c r="AG156" s="351">
        <f t="shared" si="32"/>
        <v>39.999999999999957</v>
      </c>
      <c r="AH156" s="351">
        <f>IF(AD156&lt;4,FLETES!$H$8,IF(AD156=4,FLETES!$H$9,IF(AD156=5,FLETES!$H$10,IF(AD156=6,FLETES!$H$11,IF(AD156=7,FLETES!$H$12,IF(AD156=8,FLETES!$H$13,IF(AD156=10,FLETES!$H$14,IF(AD156=12,FLETES!$H$15,IF(AD156&gt;12,FLETES!$H$16,"FALSO")))))))))</f>
        <v>26.946735</v>
      </c>
      <c r="AI156" s="357">
        <f t="shared" si="28"/>
        <v>66.946734999999961</v>
      </c>
      <c r="AJ156" s="352">
        <v>0.2</v>
      </c>
      <c r="AK156" s="358">
        <f t="shared" si="29"/>
        <v>83.683418749999944</v>
      </c>
      <c r="AL156" s="418">
        <f t="shared" si="34"/>
        <v>83.683418749999944</v>
      </c>
      <c r="AM156" s="354">
        <v>0.15</v>
      </c>
      <c r="AN156" s="351">
        <f t="shared" si="30"/>
        <v>98.451080882352883</v>
      </c>
      <c r="AO156" s="421">
        <f t="shared" si="31"/>
        <v>98.451080882352883</v>
      </c>
      <c r="AP156" s="377" t="s">
        <v>2476</v>
      </c>
      <c r="AQ156" s="355"/>
    </row>
    <row r="157" spans="1:43" s="364" customFormat="1" ht="30" customHeight="1" x14ac:dyDescent="0.25">
      <c r="A157" s="457">
        <v>755854</v>
      </c>
      <c r="B157" s="391">
        <v>40637558549</v>
      </c>
      <c r="C157" s="349" t="s">
        <v>4296</v>
      </c>
      <c r="D157" s="349" t="s">
        <v>2465</v>
      </c>
      <c r="E157" s="356" t="s">
        <v>2896</v>
      </c>
      <c r="F157" s="356" t="s">
        <v>2896</v>
      </c>
      <c r="G157" s="363" t="s">
        <v>4454</v>
      </c>
      <c r="H157" s="349" t="s">
        <v>4376</v>
      </c>
      <c r="I157" s="349" t="s">
        <v>250</v>
      </c>
      <c r="J157" s="349" t="s">
        <v>4379</v>
      </c>
      <c r="K157" s="349" t="s">
        <v>545</v>
      </c>
      <c r="L157" s="349" t="s">
        <v>545</v>
      </c>
      <c r="M157" s="349" t="s">
        <v>251</v>
      </c>
      <c r="N157" s="349" t="s">
        <v>284</v>
      </c>
      <c r="O157" s="349" t="s">
        <v>4535</v>
      </c>
      <c r="P157" s="349" t="s">
        <v>4493</v>
      </c>
      <c r="Q157" s="349" t="s">
        <v>268</v>
      </c>
      <c r="R157" s="349" t="s">
        <v>268</v>
      </c>
      <c r="S157" s="349">
        <v>0</v>
      </c>
      <c r="T157" s="349" t="s">
        <v>268</v>
      </c>
      <c r="U157" s="349">
        <v>0</v>
      </c>
      <c r="V157" s="349" t="s">
        <v>413</v>
      </c>
      <c r="W157" s="360" t="s">
        <v>2897</v>
      </c>
      <c r="X157" s="349" t="s">
        <v>268</v>
      </c>
      <c r="Y157" s="349">
        <v>6</v>
      </c>
      <c r="Z157" s="361">
        <v>10</v>
      </c>
      <c r="AA157" s="349">
        <v>60</v>
      </c>
      <c r="AB157" s="349" t="s">
        <v>4295</v>
      </c>
      <c r="AC157" s="349" t="s">
        <v>1253</v>
      </c>
      <c r="AD157" s="349">
        <v>5</v>
      </c>
      <c r="AE157" s="440">
        <f t="shared" si="33"/>
        <v>11</v>
      </c>
      <c r="AF157" s="350">
        <v>6.6666666666666599</v>
      </c>
      <c r="AG157" s="351">
        <f t="shared" si="32"/>
        <v>39.999999999999957</v>
      </c>
      <c r="AH157" s="351">
        <f>IF(AD157&lt;4,FLETES!$H$8,IF(AD157=4,FLETES!$H$9,IF(AD157=5,FLETES!$H$10,IF(AD157=6,FLETES!$H$11,IF(AD157=7,FLETES!$H$12,IF(AD157=8,FLETES!$H$13,IF(AD157=10,FLETES!$H$14,IF(AD157=12,FLETES!$H$15,IF(AD157&gt;12,FLETES!$H$16,"FALSO")))))))))</f>
        <v>26.946735</v>
      </c>
      <c r="AI157" s="357">
        <f t="shared" si="28"/>
        <v>66.946734999999961</v>
      </c>
      <c r="AJ157" s="352">
        <v>0.2</v>
      </c>
      <c r="AK157" s="358">
        <f t="shared" si="29"/>
        <v>83.683418749999944</v>
      </c>
      <c r="AL157" s="418">
        <f t="shared" si="34"/>
        <v>83.683418749999944</v>
      </c>
      <c r="AM157" s="354">
        <v>0.15</v>
      </c>
      <c r="AN157" s="351">
        <f t="shared" si="30"/>
        <v>98.451080882352883</v>
      </c>
      <c r="AO157" s="421">
        <f t="shared" si="31"/>
        <v>98.451080882352883</v>
      </c>
      <c r="AP157" s="377" t="s">
        <v>2476</v>
      </c>
      <c r="AQ157" s="355"/>
    </row>
    <row r="158" spans="1:43" s="364" customFormat="1" ht="30" customHeight="1" x14ac:dyDescent="0.25">
      <c r="A158" s="349">
        <v>755809</v>
      </c>
      <c r="B158" s="440">
        <v>40637558099</v>
      </c>
      <c r="C158" s="349" t="s">
        <v>4296</v>
      </c>
      <c r="D158" s="349" t="s">
        <v>2466</v>
      </c>
      <c r="E158" s="356" t="s">
        <v>2596</v>
      </c>
      <c r="F158" s="355" t="s">
        <v>2596</v>
      </c>
      <c r="G158" s="363" t="s">
        <v>4455</v>
      </c>
      <c r="H158" s="349" t="s">
        <v>4376</v>
      </c>
      <c r="I158" s="349" t="s">
        <v>250</v>
      </c>
      <c r="J158" s="349" t="s">
        <v>4379</v>
      </c>
      <c r="K158" s="349" t="s">
        <v>537</v>
      </c>
      <c r="L158" s="349" t="s">
        <v>537</v>
      </c>
      <c r="M158" s="349" t="s">
        <v>252</v>
      </c>
      <c r="N158" s="349" t="s">
        <v>3673</v>
      </c>
      <c r="O158" s="349" t="s">
        <v>2827</v>
      </c>
      <c r="P158" s="349" t="s">
        <v>4493</v>
      </c>
      <c r="Q158" s="349" t="s">
        <v>268</v>
      </c>
      <c r="R158" s="349" t="s">
        <v>268</v>
      </c>
      <c r="S158" s="349">
        <v>0</v>
      </c>
      <c r="T158" s="349" t="s">
        <v>268</v>
      </c>
      <c r="U158" s="349">
        <v>0</v>
      </c>
      <c r="V158" s="349" t="s">
        <v>413</v>
      </c>
      <c r="W158" s="360" t="s">
        <v>2794</v>
      </c>
      <c r="X158" s="349" t="s">
        <v>268</v>
      </c>
      <c r="Y158" s="349">
        <v>6</v>
      </c>
      <c r="Z158" s="361">
        <v>10</v>
      </c>
      <c r="AA158" s="349">
        <v>60</v>
      </c>
      <c r="AB158" s="349" t="s">
        <v>4295</v>
      </c>
      <c r="AC158" s="349" t="s">
        <v>1253</v>
      </c>
      <c r="AD158" s="349">
        <v>6</v>
      </c>
      <c r="AE158" s="440">
        <f t="shared" si="33"/>
        <v>13.200000000000001</v>
      </c>
      <c r="AF158" s="350">
        <v>6.8333333333333304</v>
      </c>
      <c r="AG158" s="351">
        <f t="shared" si="32"/>
        <v>40.999999999999986</v>
      </c>
      <c r="AH158" s="351">
        <f>IF(AD158&lt;4,FLETES!$H$8,IF(AD158=4,FLETES!$H$9,IF(AD158=5,FLETES!$H$10,IF(AD158=6,FLETES!$H$11,IF(AD158=7,FLETES!$H$12,IF(AD158=8,FLETES!$H$13,IF(AD158=10,FLETES!$H$14,IF(AD158=12,FLETES!$H$15,IF(AD158&gt;12,FLETES!$H$16,"FALSO")))))))))</f>
        <v>31.615901999999998</v>
      </c>
      <c r="AI158" s="357">
        <f t="shared" si="28"/>
        <v>72.615901999999977</v>
      </c>
      <c r="AJ158" s="352">
        <v>0.2</v>
      </c>
      <c r="AK158" s="358">
        <f t="shared" si="29"/>
        <v>90.769877499999964</v>
      </c>
      <c r="AL158" s="418">
        <f t="shared" si="34"/>
        <v>90.769877499999964</v>
      </c>
      <c r="AM158" s="354">
        <v>0.15</v>
      </c>
      <c r="AN158" s="351">
        <f t="shared" si="30"/>
        <v>106.78809117647054</v>
      </c>
      <c r="AO158" s="421">
        <f t="shared" si="31"/>
        <v>106.78809117647054</v>
      </c>
      <c r="AP158" s="377" t="s">
        <v>2476</v>
      </c>
      <c r="AQ158" s="355"/>
    </row>
    <row r="159" spans="1:43" s="364" customFormat="1" ht="30" customHeight="1" x14ac:dyDescent="0.25">
      <c r="A159" s="391">
        <v>379246</v>
      </c>
      <c r="B159" s="391">
        <v>40633792469</v>
      </c>
      <c r="C159" s="349" t="s">
        <v>24</v>
      </c>
      <c r="D159" s="349" t="s">
        <v>1578</v>
      </c>
      <c r="E159" s="356" t="s">
        <v>2250</v>
      </c>
      <c r="F159" s="355" t="s">
        <v>1239</v>
      </c>
      <c r="G159" s="378" t="s">
        <v>4453</v>
      </c>
      <c r="H159" s="349" t="s">
        <v>4376</v>
      </c>
      <c r="I159" s="349" t="s">
        <v>250</v>
      </c>
      <c r="J159" s="349" t="s">
        <v>4379</v>
      </c>
      <c r="K159" s="362" t="s">
        <v>4353</v>
      </c>
      <c r="L159" s="362" t="s">
        <v>4353</v>
      </c>
      <c r="M159" s="349" t="s">
        <v>251</v>
      </c>
      <c r="N159" s="349" t="s">
        <v>283</v>
      </c>
      <c r="O159" s="349" t="s">
        <v>4536</v>
      </c>
      <c r="P159" s="349" t="s">
        <v>4493</v>
      </c>
      <c r="Q159" s="349" t="s">
        <v>4494</v>
      </c>
      <c r="R159" s="349" t="s">
        <v>268</v>
      </c>
      <c r="S159" s="349">
        <v>0</v>
      </c>
      <c r="T159" s="349" t="s">
        <v>268</v>
      </c>
      <c r="U159" s="349">
        <v>0</v>
      </c>
      <c r="V159" s="349" t="s">
        <v>413</v>
      </c>
      <c r="W159" s="360" t="s">
        <v>1257</v>
      </c>
      <c r="X159" s="439" t="s">
        <v>2441</v>
      </c>
      <c r="Y159" s="349">
        <v>105</v>
      </c>
      <c r="Z159" s="361" t="s">
        <v>268</v>
      </c>
      <c r="AA159" s="349">
        <v>105</v>
      </c>
      <c r="AB159" s="349" t="s">
        <v>4295</v>
      </c>
      <c r="AC159" s="349" t="s">
        <v>4297</v>
      </c>
      <c r="AD159" s="349">
        <v>6</v>
      </c>
      <c r="AE159" s="440">
        <f t="shared" si="33"/>
        <v>13.200000000000001</v>
      </c>
      <c r="AF159" s="350">
        <v>0.3</v>
      </c>
      <c r="AG159" s="351">
        <f t="shared" si="32"/>
        <v>31.5</v>
      </c>
      <c r="AH159" s="351">
        <f>IF(AD159&lt;4,FLETES!$H$8,IF(AD159=4,FLETES!$H$9,IF(AD159=5,FLETES!$H$10,IF(AD159=6,FLETES!$H$11,IF(AD159=7,FLETES!$H$12,IF(AD159=8,FLETES!$H$13,IF(AD159=10,FLETES!$H$14,IF(AD159=12,FLETES!$H$15,IF(AD159&gt;12,FLETES!$H$16,"FALSO")))))))))</f>
        <v>31.615901999999998</v>
      </c>
      <c r="AI159" s="351">
        <f t="shared" si="28"/>
        <v>63.115901999999998</v>
      </c>
      <c r="AJ159" s="352">
        <v>0.2</v>
      </c>
      <c r="AK159" s="353">
        <f t="shared" si="29"/>
        <v>78.894877499999993</v>
      </c>
      <c r="AL159" s="417">
        <f t="shared" ref="AL159:AL177" si="36">(AG159*6.8%)+AK159</f>
        <v>81.036877499999989</v>
      </c>
      <c r="AM159" s="354">
        <v>0.15</v>
      </c>
      <c r="AN159" s="351">
        <f t="shared" si="30"/>
        <v>95.337502941176453</v>
      </c>
      <c r="AO159" s="421">
        <f t="shared" si="31"/>
        <v>95.337502941176453</v>
      </c>
      <c r="AP159" s="355"/>
      <c r="AQ159" s="355"/>
    </row>
    <row r="160" spans="1:43" s="364" customFormat="1" ht="30" customHeight="1" x14ac:dyDescent="0.25">
      <c r="A160" s="391">
        <v>379132</v>
      </c>
      <c r="B160" s="391">
        <v>40633791329</v>
      </c>
      <c r="C160" s="349" t="s">
        <v>24</v>
      </c>
      <c r="D160" s="349" t="s">
        <v>1568</v>
      </c>
      <c r="E160" s="356" t="s">
        <v>2246</v>
      </c>
      <c r="F160" s="355" t="s">
        <v>1246</v>
      </c>
      <c r="G160" s="378" t="s">
        <v>4453</v>
      </c>
      <c r="H160" s="349" t="s">
        <v>4376</v>
      </c>
      <c r="I160" s="349" t="s">
        <v>250</v>
      </c>
      <c r="J160" s="349" t="s">
        <v>4379</v>
      </c>
      <c r="K160" s="349" t="s">
        <v>1270</v>
      </c>
      <c r="L160" s="349" t="s">
        <v>1270</v>
      </c>
      <c r="M160" s="349" t="s">
        <v>251</v>
      </c>
      <c r="N160" s="349" t="s">
        <v>283</v>
      </c>
      <c r="O160" s="349" t="s">
        <v>4537</v>
      </c>
      <c r="P160" s="349" t="s">
        <v>4493</v>
      </c>
      <c r="Q160" s="349" t="s">
        <v>4494</v>
      </c>
      <c r="R160" s="349" t="s">
        <v>268</v>
      </c>
      <c r="S160" s="349">
        <v>0</v>
      </c>
      <c r="T160" s="349" t="s">
        <v>268</v>
      </c>
      <c r="U160" s="349">
        <v>0</v>
      </c>
      <c r="V160" s="349" t="s">
        <v>413</v>
      </c>
      <c r="W160" s="360" t="s">
        <v>1271</v>
      </c>
      <c r="X160" s="439" t="s">
        <v>2441</v>
      </c>
      <c r="Y160" s="349">
        <v>105</v>
      </c>
      <c r="Z160" s="361" t="s">
        <v>268</v>
      </c>
      <c r="AA160" s="349">
        <v>105</v>
      </c>
      <c r="AB160" s="349" t="s">
        <v>4295</v>
      </c>
      <c r="AC160" s="349" t="s">
        <v>4297</v>
      </c>
      <c r="AD160" s="349">
        <v>6</v>
      </c>
      <c r="AE160" s="440">
        <f t="shared" si="33"/>
        <v>13.200000000000001</v>
      </c>
      <c r="AF160" s="350">
        <v>0.3</v>
      </c>
      <c r="AG160" s="351">
        <f t="shared" si="32"/>
        <v>31.5</v>
      </c>
      <c r="AH160" s="351">
        <f>IF(AD160&lt;4,FLETES!$H$8,IF(AD160=4,FLETES!$H$9,IF(AD160=5,FLETES!$H$10,IF(AD160=6,FLETES!$H$11,IF(AD160=7,FLETES!$H$12,IF(AD160=8,FLETES!$H$13,IF(AD160=10,FLETES!$H$14,IF(AD160=12,FLETES!$H$15,IF(AD160&gt;12,FLETES!$H$16,"FALSO")))))))))</f>
        <v>31.615901999999998</v>
      </c>
      <c r="AI160" s="351">
        <f t="shared" si="28"/>
        <v>63.115901999999998</v>
      </c>
      <c r="AJ160" s="352">
        <v>0.2</v>
      </c>
      <c r="AK160" s="353">
        <f t="shared" si="29"/>
        <v>78.894877499999993</v>
      </c>
      <c r="AL160" s="417">
        <f t="shared" si="36"/>
        <v>81.036877499999989</v>
      </c>
      <c r="AM160" s="354">
        <v>0.15</v>
      </c>
      <c r="AN160" s="351">
        <f t="shared" si="30"/>
        <v>95.337502941176453</v>
      </c>
      <c r="AO160" s="421">
        <f t="shared" si="31"/>
        <v>95.337502941176453</v>
      </c>
      <c r="AP160" s="355"/>
      <c r="AQ160" s="355"/>
    </row>
    <row r="161" spans="1:43" s="364" customFormat="1" ht="30" customHeight="1" x14ac:dyDescent="0.25">
      <c r="A161" s="391">
        <v>379106</v>
      </c>
      <c r="B161" s="391">
        <v>40633791069</v>
      </c>
      <c r="C161" s="349" t="s">
        <v>24</v>
      </c>
      <c r="D161" s="349" t="s">
        <v>1546</v>
      </c>
      <c r="E161" s="356" t="s">
        <v>2247</v>
      </c>
      <c r="F161" s="355" t="s">
        <v>1245</v>
      </c>
      <c r="G161" s="378" t="s">
        <v>4453</v>
      </c>
      <c r="H161" s="349" t="s">
        <v>4376</v>
      </c>
      <c r="I161" s="349" t="s">
        <v>250</v>
      </c>
      <c r="J161" s="349" t="s">
        <v>4379</v>
      </c>
      <c r="K161" s="349" t="s">
        <v>1268</v>
      </c>
      <c r="L161" s="349" t="s">
        <v>1268</v>
      </c>
      <c r="M161" s="349" t="s">
        <v>251</v>
      </c>
      <c r="N161" s="349" t="s">
        <v>283</v>
      </c>
      <c r="O161" s="349" t="s">
        <v>4538</v>
      </c>
      <c r="P161" s="349" t="s">
        <v>4493</v>
      </c>
      <c r="Q161" s="349" t="s">
        <v>4494</v>
      </c>
      <c r="R161" s="349" t="s">
        <v>268</v>
      </c>
      <c r="S161" s="349">
        <v>0</v>
      </c>
      <c r="T161" s="349" t="s">
        <v>268</v>
      </c>
      <c r="U161" s="349">
        <v>0</v>
      </c>
      <c r="V161" s="349" t="s">
        <v>413</v>
      </c>
      <c r="W161" s="360" t="s">
        <v>1269</v>
      </c>
      <c r="X161" s="439" t="s">
        <v>2441</v>
      </c>
      <c r="Y161" s="349">
        <v>105</v>
      </c>
      <c r="Z161" s="361" t="s">
        <v>268</v>
      </c>
      <c r="AA161" s="349">
        <v>105</v>
      </c>
      <c r="AB161" s="349" t="s">
        <v>4295</v>
      </c>
      <c r="AC161" s="349" t="s">
        <v>4297</v>
      </c>
      <c r="AD161" s="349">
        <v>6</v>
      </c>
      <c r="AE161" s="440">
        <f t="shared" si="33"/>
        <v>13.200000000000001</v>
      </c>
      <c r="AF161" s="350">
        <v>0.3</v>
      </c>
      <c r="AG161" s="351">
        <f t="shared" si="32"/>
        <v>31.5</v>
      </c>
      <c r="AH161" s="351">
        <f>IF(AD161&lt;4,FLETES!$H$8,IF(AD161=4,FLETES!$H$9,IF(AD161=5,FLETES!$H$10,IF(AD161=6,FLETES!$H$11,IF(AD161=7,FLETES!$H$12,IF(AD161=8,FLETES!$H$13,IF(AD161=10,FLETES!$H$14,IF(AD161=12,FLETES!$H$15,IF(AD161&gt;12,FLETES!$H$16,"FALSO")))))))))</f>
        <v>31.615901999999998</v>
      </c>
      <c r="AI161" s="351">
        <f t="shared" si="28"/>
        <v>63.115901999999998</v>
      </c>
      <c r="AJ161" s="352">
        <v>0.2</v>
      </c>
      <c r="AK161" s="353">
        <f t="shared" si="29"/>
        <v>78.894877499999993</v>
      </c>
      <c r="AL161" s="417">
        <f t="shared" si="36"/>
        <v>81.036877499999989</v>
      </c>
      <c r="AM161" s="354">
        <v>0.15</v>
      </c>
      <c r="AN161" s="351">
        <f t="shared" si="30"/>
        <v>95.337502941176453</v>
      </c>
      <c r="AO161" s="421">
        <f t="shared" si="31"/>
        <v>95.337502941176453</v>
      </c>
      <c r="AP161" s="355"/>
      <c r="AQ161" s="355"/>
    </row>
    <row r="162" spans="1:43" s="364" customFormat="1" ht="30" customHeight="1" x14ac:dyDescent="0.25">
      <c r="A162" s="391">
        <v>379123</v>
      </c>
      <c r="B162" s="391">
        <v>40633791239</v>
      </c>
      <c r="C162" s="349" t="s">
        <v>24</v>
      </c>
      <c r="D162" s="349" t="s">
        <v>1679</v>
      </c>
      <c r="E162" s="356" t="s">
        <v>2248</v>
      </c>
      <c r="F162" s="355" t="s">
        <v>1242</v>
      </c>
      <c r="G162" s="378" t="s">
        <v>4453</v>
      </c>
      <c r="H162" s="349" t="s">
        <v>4376</v>
      </c>
      <c r="I162" s="349" t="s">
        <v>250</v>
      </c>
      <c r="J162" s="349" t="s">
        <v>4379</v>
      </c>
      <c r="K162" s="349" t="s">
        <v>1262</v>
      </c>
      <c r="L162" s="349" t="s">
        <v>1262</v>
      </c>
      <c r="M162" s="349" t="s">
        <v>251</v>
      </c>
      <c r="N162" s="349" t="s">
        <v>283</v>
      </c>
      <c r="O162" s="349" t="s">
        <v>4539</v>
      </c>
      <c r="P162" s="349" t="s">
        <v>4493</v>
      </c>
      <c r="Q162" s="349" t="s">
        <v>4494</v>
      </c>
      <c r="R162" s="349" t="s">
        <v>268</v>
      </c>
      <c r="S162" s="349">
        <v>0</v>
      </c>
      <c r="T162" s="349" t="s">
        <v>268</v>
      </c>
      <c r="U162" s="349">
        <v>0</v>
      </c>
      <c r="V162" s="349" t="s">
        <v>413</v>
      </c>
      <c r="W162" s="360" t="s">
        <v>1263</v>
      </c>
      <c r="X162" s="439" t="s">
        <v>2441</v>
      </c>
      <c r="Y162" s="349">
        <v>105</v>
      </c>
      <c r="Z162" s="361" t="s">
        <v>268</v>
      </c>
      <c r="AA162" s="349">
        <v>105</v>
      </c>
      <c r="AB162" s="349" t="s">
        <v>4295</v>
      </c>
      <c r="AC162" s="349" t="s">
        <v>4297</v>
      </c>
      <c r="AD162" s="349">
        <v>6</v>
      </c>
      <c r="AE162" s="440">
        <f t="shared" si="33"/>
        <v>13.200000000000001</v>
      </c>
      <c r="AF162" s="350">
        <v>0.3</v>
      </c>
      <c r="AG162" s="351">
        <f t="shared" si="32"/>
        <v>31.5</v>
      </c>
      <c r="AH162" s="351">
        <f>IF(AD162&lt;4,FLETES!$H$8,IF(AD162=4,FLETES!$H$9,IF(AD162=5,FLETES!$H$10,IF(AD162=6,FLETES!$H$11,IF(AD162=7,FLETES!$H$12,IF(AD162=8,FLETES!$H$13,IF(AD162=10,FLETES!$H$14,IF(AD162=12,FLETES!$H$15,IF(AD162&gt;12,FLETES!$H$16,"FALSO")))))))))</f>
        <v>31.615901999999998</v>
      </c>
      <c r="AI162" s="351">
        <f t="shared" si="28"/>
        <v>63.115901999999998</v>
      </c>
      <c r="AJ162" s="352">
        <v>0.2</v>
      </c>
      <c r="AK162" s="353">
        <f t="shared" si="29"/>
        <v>78.894877499999993</v>
      </c>
      <c r="AL162" s="417">
        <f t="shared" si="36"/>
        <v>81.036877499999989</v>
      </c>
      <c r="AM162" s="354">
        <v>0.15</v>
      </c>
      <c r="AN162" s="351">
        <f t="shared" si="30"/>
        <v>95.337502941176453</v>
      </c>
      <c r="AO162" s="421">
        <f t="shared" si="31"/>
        <v>95.337502941176453</v>
      </c>
      <c r="AP162" s="355"/>
      <c r="AQ162" s="355"/>
    </row>
    <row r="163" spans="1:43" s="364" customFormat="1" ht="30" customHeight="1" x14ac:dyDescent="0.25">
      <c r="A163" s="391">
        <v>379076</v>
      </c>
      <c r="B163" s="391">
        <v>40633790769</v>
      </c>
      <c r="C163" s="349" t="s">
        <v>24</v>
      </c>
      <c r="D163" s="349" t="s">
        <v>1548</v>
      </c>
      <c r="E163" s="356" t="s">
        <v>2249</v>
      </c>
      <c r="F163" s="355" t="s">
        <v>1238</v>
      </c>
      <c r="G163" s="378" t="s">
        <v>4453</v>
      </c>
      <c r="H163" s="349" t="s">
        <v>4376</v>
      </c>
      <c r="I163" s="349" t="s">
        <v>250</v>
      </c>
      <c r="J163" s="349" t="s">
        <v>4379</v>
      </c>
      <c r="K163" s="349" t="s">
        <v>1255</v>
      </c>
      <c r="L163" s="349" t="s">
        <v>1255</v>
      </c>
      <c r="M163" s="349" t="s">
        <v>251</v>
      </c>
      <c r="N163" s="349" t="s">
        <v>283</v>
      </c>
      <c r="O163" s="349" t="s">
        <v>1254</v>
      </c>
      <c r="P163" s="349" t="s">
        <v>4493</v>
      </c>
      <c r="Q163" s="349" t="s">
        <v>4494</v>
      </c>
      <c r="R163" s="349" t="s">
        <v>268</v>
      </c>
      <c r="S163" s="349">
        <v>0</v>
      </c>
      <c r="T163" s="349" t="s">
        <v>268</v>
      </c>
      <c r="U163" s="349">
        <v>0</v>
      </c>
      <c r="V163" s="349" t="s">
        <v>413</v>
      </c>
      <c r="W163" s="360" t="s">
        <v>1256</v>
      </c>
      <c r="X163" s="439" t="s">
        <v>2441</v>
      </c>
      <c r="Y163" s="349">
        <v>105</v>
      </c>
      <c r="Z163" s="361" t="s">
        <v>268</v>
      </c>
      <c r="AA163" s="349">
        <v>105</v>
      </c>
      <c r="AB163" s="349" t="s">
        <v>4295</v>
      </c>
      <c r="AC163" s="349" t="s">
        <v>4297</v>
      </c>
      <c r="AD163" s="349">
        <v>6</v>
      </c>
      <c r="AE163" s="440">
        <f t="shared" si="33"/>
        <v>13.200000000000001</v>
      </c>
      <c r="AF163" s="350">
        <v>0.3</v>
      </c>
      <c r="AG163" s="351">
        <f t="shared" si="32"/>
        <v>31.5</v>
      </c>
      <c r="AH163" s="351">
        <f>IF(AD163&lt;4,FLETES!$H$8,IF(AD163=4,FLETES!$H$9,IF(AD163=5,FLETES!$H$10,IF(AD163=6,FLETES!$H$11,IF(AD163=7,FLETES!$H$12,IF(AD163=8,FLETES!$H$13,IF(AD163=10,FLETES!$H$14,IF(AD163=12,FLETES!$H$15,IF(AD163&gt;12,FLETES!$H$16,"FALSO")))))))))</f>
        <v>31.615901999999998</v>
      </c>
      <c r="AI163" s="351">
        <f t="shared" si="28"/>
        <v>63.115901999999998</v>
      </c>
      <c r="AJ163" s="352">
        <v>0.2</v>
      </c>
      <c r="AK163" s="353">
        <f t="shared" si="29"/>
        <v>78.894877499999993</v>
      </c>
      <c r="AL163" s="417">
        <f t="shared" si="36"/>
        <v>81.036877499999989</v>
      </c>
      <c r="AM163" s="354">
        <v>0.15</v>
      </c>
      <c r="AN163" s="351">
        <f t="shared" si="30"/>
        <v>95.337502941176453</v>
      </c>
      <c r="AO163" s="421">
        <f t="shared" si="31"/>
        <v>95.337502941176453</v>
      </c>
      <c r="AP163" s="355"/>
      <c r="AQ163" s="355"/>
    </row>
    <row r="164" spans="1:43" s="364" customFormat="1" ht="30" customHeight="1" x14ac:dyDescent="0.25">
      <c r="A164" s="391">
        <v>379140</v>
      </c>
      <c r="B164" s="391">
        <v>40633791409</v>
      </c>
      <c r="C164" s="349" t="s">
        <v>24</v>
      </c>
      <c r="D164" s="349" t="s">
        <v>1550</v>
      </c>
      <c r="E164" s="356" t="s">
        <v>2251</v>
      </c>
      <c r="F164" s="355" t="s">
        <v>1241</v>
      </c>
      <c r="G164" s="378" t="s">
        <v>4453</v>
      </c>
      <c r="H164" s="349" t="s">
        <v>4376</v>
      </c>
      <c r="I164" s="349" t="s">
        <v>250</v>
      </c>
      <c r="J164" s="349" t="s">
        <v>4379</v>
      </c>
      <c r="K164" s="349" t="s">
        <v>1260</v>
      </c>
      <c r="L164" s="349" t="s">
        <v>1260</v>
      </c>
      <c r="M164" s="349" t="s">
        <v>251</v>
      </c>
      <c r="N164" s="349" t="s">
        <v>283</v>
      </c>
      <c r="O164" s="349" t="s">
        <v>4540</v>
      </c>
      <c r="P164" s="349" t="s">
        <v>4493</v>
      </c>
      <c r="Q164" s="349" t="s">
        <v>4494</v>
      </c>
      <c r="R164" s="349" t="s">
        <v>268</v>
      </c>
      <c r="S164" s="349">
        <v>0</v>
      </c>
      <c r="T164" s="349" t="s">
        <v>268</v>
      </c>
      <c r="U164" s="349">
        <v>0</v>
      </c>
      <c r="V164" s="349" t="s">
        <v>413</v>
      </c>
      <c r="W164" s="360" t="s">
        <v>1261</v>
      </c>
      <c r="X164" s="439" t="s">
        <v>2441</v>
      </c>
      <c r="Y164" s="349">
        <v>105</v>
      </c>
      <c r="Z164" s="361" t="s">
        <v>268</v>
      </c>
      <c r="AA164" s="349">
        <v>105</v>
      </c>
      <c r="AB164" s="349" t="s">
        <v>4295</v>
      </c>
      <c r="AC164" s="349" t="s">
        <v>4297</v>
      </c>
      <c r="AD164" s="349">
        <v>6</v>
      </c>
      <c r="AE164" s="440">
        <f t="shared" si="33"/>
        <v>13.200000000000001</v>
      </c>
      <c r="AF164" s="350">
        <v>0.3</v>
      </c>
      <c r="AG164" s="351">
        <f t="shared" si="32"/>
        <v>31.5</v>
      </c>
      <c r="AH164" s="351">
        <f>IF(AD164&lt;4,FLETES!$H$8,IF(AD164=4,FLETES!$H$9,IF(AD164=5,FLETES!$H$10,IF(AD164=6,FLETES!$H$11,IF(AD164=7,FLETES!$H$12,IF(AD164=8,FLETES!$H$13,IF(AD164=10,FLETES!$H$14,IF(AD164=12,FLETES!$H$15,IF(AD164&gt;12,FLETES!$H$16,"FALSO")))))))))</f>
        <v>31.615901999999998</v>
      </c>
      <c r="AI164" s="351">
        <f t="shared" si="28"/>
        <v>63.115901999999998</v>
      </c>
      <c r="AJ164" s="352">
        <v>0.2</v>
      </c>
      <c r="AK164" s="353">
        <f t="shared" si="29"/>
        <v>78.894877499999993</v>
      </c>
      <c r="AL164" s="417">
        <f t="shared" si="36"/>
        <v>81.036877499999989</v>
      </c>
      <c r="AM164" s="354">
        <v>0.15</v>
      </c>
      <c r="AN164" s="351">
        <f t="shared" si="30"/>
        <v>95.337502941176453</v>
      </c>
      <c r="AO164" s="421">
        <f t="shared" si="31"/>
        <v>95.337502941176453</v>
      </c>
      <c r="AP164" s="355"/>
      <c r="AQ164" s="355"/>
    </row>
    <row r="165" spans="1:43" s="364" customFormat="1" ht="30" customHeight="1" x14ac:dyDescent="0.25">
      <c r="A165" s="391">
        <v>379151</v>
      </c>
      <c r="B165" s="391">
        <v>40633791519</v>
      </c>
      <c r="C165" s="349" t="s">
        <v>24</v>
      </c>
      <c r="D165" s="349" t="s">
        <v>1580</v>
      </c>
      <c r="E165" s="356" t="s">
        <v>2252</v>
      </c>
      <c r="F165" s="355" t="s">
        <v>1244</v>
      </c>
      <c r="G165" s="378" t="s">
        <v>4453</v>
      </c>
      <c r="H165" s="349" t="s">
        <v>4376</v>
      </c>
      <c r="I165" s="349" t="s">
        <v>250</v>
      </c>
      <c r="J165" s="349" t="s">
        <v>4379</v>
      </c>
      <c r="K165" s="349" t="s">
        <v>1266</v>
      </c>
      <c r="L165" s="349" t="s">
        <v>1266</v>
      </c>
      <c r="M165" s="349" t="s">
        <v>251</v>
      </c>
      <c r="N165" s="349" t="s">
        <v>283</v>
      </c>
      <c r="O165" s="349" t="s">
        <v>4541</v>
      </c>
      <c r="P165" s="349" t="s">
        <v>4493</v>
      </c>
      <c r="Q165" s="349" t="s">
        <v>4494</v>
      </c>
      <c r="R165" s="349" t="s">
        <v>268</v>
      </c>
      <c r="S165" s="349">
        <v>0</v>
      </c>
      <c r="T165" s="349" t="s">
        <v>268</v>
      </c>
      <c r="U165" s="349">
        <v>0</v>
      </c>
      <c r="V165" s="349" t="s">
        <v>413</v>
      </c>
      <c r="W165" s="360" t="s">
        <v>1267</v>
      </c>
      <c r="X165" s="439" t="s">
        <v>2441</v>
      </c>
      <c r="Y165" s="349">
        <v>105</v>
      </c>
      <c r="Z165" s="361" t="s">
        <v>268</v>
      </c>
      <c r="AA165" s="349">
        <v>105</v>
      </c>
      <c r="AB165" s="349" t="s">
        <v>4295</v>
      </c>
      <c r="AC165" s="349" t="s">
        <v>4297</v>
      </c>
      <c r="AD165" s="349">
        <v>6</v>
      </c>
      <c r="AE165" s="440">
        <f t="shared" si="33"/>
        <v>13.200000000000001</v>
      </c>
      <c r="AF165" s="350">
        <v>0.3</v>
      </c>
      <c r="AG165" s="351">
        <f t="shared" si="32"/>
        <v>31.5</v>
      </c>
      <c r="AH165" s="351">
        <f>IF(AD165&lt;4,FLETES!$H$8,IF(AD165=4,FLETES!$H$9,IF(AD165=5,FLETES!$H$10,IF(AD165=6,FLETES!$H$11,IF(AD165=7,FLETES!$H$12,IF(AD165=8,FLETES!$H$13,IF(AD165=10,FLETES!$H$14,IF(AD165=12,FLETES!$H$15,IF(AD165&gt;12,FLETES!$H$16,"FALSO")))))))))</f>
        <v>31.615901999999998</v>
      </c>
      <c r="AI165" s="351">
        <f t="shared" si="28"/>
        <v>63.115901999999998</v>
      </c>
      <c r="AJ165" s="352">
        <v>0.2</v>
      </c>
      <c r="AK165" s="353">
        <f t="shared" si="29"/>
        <v>78.894877499999993</v>
      </c>
      <c r="AL165" s="417">
        <f t="shared" si="36"/>
        <v>81.036877499999989</v>
      </c>
      <c r="AM165" s="354">
        <v>0.15</v>
      </c>
      <c r="AN165" s="351">
        <f t="shared" si="30"/>
        <v>95.337502941176453</v>
      </c>
      <c r="AO165" s="421">
        <f t="shared" si="31"/>
        <v>95.337502941176453</v>
      </c>
      <c r="AP165" s="355"/>
      <c r="AQ165" s="355"/>
    </row>
    <row r="166" spans="1:43" s="364" customFormat="1" ht="30" customHeight="1" x14ac:dyDescent="0.25">
      <c r="A166" s="391">
        <v>379200</v>
      </c>
      <c r="B166" s="391">
        <v>40633792009</v>
      </c>
      <c r="C166" s="349" t="s">
        <v>24</v>
      </c>
      <c r="D166" s="349" t="s">
        <v>1582</v>
      </c>
      <c r="E166" s="356" t="s">
        <v>2253</v>
      </c>
      <c r="F166" s="355" t="s">
        <v>1243</v>
      </c>
      <c r="G166" s="378" t="s">
        <v>4453</v>
      </c>
      <c r="H166" s="349" t="s">
        <v>4376</v>
      </c>
      <c r="I166" s="349" t="s">
        <v>250</v>
      </c>
      <c r="J166" s="349" t="s">
        <v>4379</v>
      </c>
      <c r="K166" s="349" t="s">
        <v>1264</v>
      </c>
      <c r="L166" s="349" t="s">
        <v>1264</v>
      </c>
      <c r="M166" s="349" t="s">
        <v>251</v>
      </c>
      <c r="N166" s="349" t="s">
        <v>283</v>
      </c>
      <c r="O166" s="349" t="s">
        <v>4542</v>
      </c>
      <c r="P166" s="349" t="s">
        <v>4493</v>
      </c>
      <c r="Q166" s="349" t="s">
        <v>4494</v>
      </c>
      <c r="R166" s="349" t="s">
        <v>268</v>
      </c>
      <c r="S166" s="349">
        <v>0</v>
      </c>
      <c r="T166" s="349" t="s">
        <v>268</v>
      </c>
      <c r="U166" s="349">
        <v>0</v>
      </c>
      <c r="V166" s="349" t="s">
        <v>413</v>
      </c>
      <c r="W166" s="360" t="s">
        <v>1265</v>
      </c>
      <c r="X166" s="439" t="s">
        <v>2441</v>
      </c>
      <c r="Y166" s="349">
        <v>105</v>
      </c>
      <c r="Z166" s="361" t="s">
        <v>268</v>
      </c>
      <c r="AA166" s="349">
        <v>105</v>
      </c>
      <c r="AB166" s="349" t="s">
        <v>4295</v>
      </c>
      <c r="AC166" s="349" t="s">
        <v>4297</v>
      </c>
      <c r="AD166" s="349">
        <v>6</v>
      </c>
      <c r="AE166" s="440">
        <f t="shared" si="33"/>
        <v>13.200000000000001</v>
      </c>
      <c r="AF166" s="350">
        <v>0.3</v>
      </c>
      <c r="AG166" s="351">
        <f t="shared" si="32"/>
        <v>31.5</v>
      </c>
      <c r="AH166" s="351">
        <f>IF(AD166&lt;4,FLETES!$H$8,IF(AD166=4,FLETES!$H$9,IF(AD166=5,FLETES!$H$10,IF(AD166=6,FLETES!$H$11,IF(AD166=7,FLETES!$H$12,IF(AD166=8,FLETES!$H$13,IF(AD166=10,FLETES!$H$14,IF(AD166=12,FLETES!$H$15,IF(AD166&gt;12,FLETES!$H$16,"FALSO")))))))))</f>
        <v>31.615901999999998</v>
      </c>
      <c r="AI166" s="351">
        <f t="shared" si="28"/>
        <v>63.115901999999998</v>
      </c>
      <c r="AJ166" s="352">
        <v>0.2</v>
      </c>
      <c r="AK166" s="353">
        <f t="shared" si="29"/>
        <v>78.894877499999993</v>
      </c>
      <c r="AL166" s="417">
        <f t="shared" si="36"/>
        <v>81.036877499999989</v>
      </c>
      <c r="AM166" s="354">
        <v>0.15</v>
      </c>
      <c r="AN166" s="351">
        <f t="shared" si="30"/>
        <v>95.337502941176453</v>
      </c>
      <c r="AO166" s="421">
        <f t="shared" si="31"/>
        <v>95.337502941176453</v>
      </c>
      <c r="AP166" s="355"/>
      <c r="AQ166" s="355"/>
    </row>
    <row r="167" spans="1:43" s="364" customFormat="1" ht="30" customHeight="1" x14ac:dyDescent="0.25">
      <c r="A167" s="391">
        <v>379235</v>
      </c>
      <c r="B167" s="391">
        <v>40633792359</v>
      </c>
      <c r="C167" s="349" t="s">
        <v>24</v>
      </c>
      <c r="D167" s="349" t="s">
        <v>1570</v>
      </c>
      <c r="E167" s="356" t="s">
        <v>2254</v>
      </c>
      <c r="F167" s="355" t="s">
        <v>1240</v>
      </c>
      <c r="G167" s="378" t="s">
        <v>4453</v>
      </c>
      <c r="H167" s="349" t="s">
        <v>4376</v>
      </c>
      <c r="I167" s="349" t="s">
        <v>250</v>
      </c>
      <c r="J167" s="349" t="s">
        <v>4379</v>
      </c>
      <c r="K167" s="349" t="s">
        <v>1258</v>
      </c>
      <c r="L167" s="349" t="s">
        <v>1258</v>
      </c>
      <c r="M167" s="349" t="s">
        <v>251</v>
      </c>
      <c r="N167" s="349" t="s">
        <v>283</v>
      </c>
      <c r="O167" s="349" t="s">
        <v>4543</v>
      </c>
      <c r="P167" s="349" t="s">
        <v>4493</v>
      </c>
      <c r="Q167" s="349" t="s">
        <v>4494</v>
      </c>
      <c r="R167" s="349" t="s">
        <v>268</v>
      </c>
      <c r="S167" s="349">
        <v>0</v>
      </c>
      <c r="T167" s="349" t="s">
        <v>268</v>
      </c>
      <c r="U167" s="349">
        <v>0</v>
      </c>
      <c r="V167" s="349" t="s">
        <v>413</v>
      </c>
      <c r="W167" s="360" t="s">
        <v>1259</v>
      </c>
      <c r="X167" s="439" t="s">
        <v>2441</v>
      </c>
      <c r="Y167" s="349">
        <v>105</v>
      </c>
      <c r="Z167" s="361" t="s">
        <v>268</v>
      </c>
      <c r="AA167" s="349">
        <v>105</v>
      </c>
      <c r="AB167" s="349" t="s">
        <v>4295</v>
      </c>
      <c r="AC167" s="349" t="s">
        <v>4297</v>
      </c>
      <c r="AD167" s="349">
        <v>6</v>
      </c>
      <c r="AE167" s="440">
        <f t="shared" si="33"/>
        <v>13.200000000000001</v>
      </c>
      <c r="AF167" s="350">
        <v>0.3</v>
      </c>
      <c r="AG167" s="351">
        <f t="shared" si="32"/>
        <v>31.5</v>
      </c>
      <c r="AH167" s="351">
        <f>IF(AD167&lt;4,FLETES!$H$8,IF(AD167=4,FLETES!$H$9,IF(AD167=5,FLETES!$H$10,IF(AD167=6,FLETES!$H$11,IF(AD167=7,FLETES!$H$12,IF(AD167=8,FLETES!$H$13,IF(AD167=10,FLETES!$H$14,IF(AD167=12,FLETES!$H$15,IF(AD167&gt;12,FLETES!$H$16,"FALSO")))))))))</f>
        <v>31.615901999999998</v>
      </c>
      <c r="AI167" s="351">
        <f t="shared" si="28"/>
        <v>63.115901999999998</v>
      </c>
      <c r="AJ167" s="352">
        <v>0.2</v>
      </c>
      <c r="AK167" s="353">
        <f t="shared" si="29"/>
        <v>78.894877499999993</v>
      </c>
      <c r="AL167" s="417">
        <f t="shared" si="36"/>
        <v>81.036877499999989</v>
      </c>
      <c r="AM167" s="354">
        <v>0.15</v>
      </c>
      <c r="AN167" s="351">
        <f t="shared" si="30"/>
        <v>95.337502941176453</v>
      </c>
      <c r="AO167" s="421">
        <f t="shared" si="31"/>
        <v>95.337502941176453</v>
      </c>
      <c r="AP167" s="355"/>
      <c r="AQ167" s="355"/>
    </row>
    <row r="168" spans="1:43" s="364" customFormat="1" ht="30" customHeight="1" x14ac:dyDescent="0.25">
      <c r="A168" s="391">
        <v>331849</v>
      </c>
      <c r="B168" s="391">
        <v>40633318499</v>
      </c>
      <c r="C168" s="349" t="s">
        <v>24</v>
      </c>
      <c r="D168" s="349" t="s">
        <v>990</v>
      </c>
      <c r="E168" s="356" t="s">
        <v>2220</v>
      </c>
      <c r="F168" s="355" t="s">
        <v>2220</v>
      </c>
      <c r="G168" s="363" t="s">
        <v>4464</v>
      </c>
      <c r="H168" s="349" t="s">
        <v>4376</v>
      </c>
      <c r="I168" s="349" t="s">
        <v>250</v>
      </c>
      <c r="J168" s="349" t="s">
        <v>4379</v>
      </c>
      <c r="K168" s="349" t="s">
        <v>570</v>
      </c>
      <c r="L168" s="349" t="s">
        <v>570</v>
      </c>
      <c r="M168" s="349" t="s">
        <v>257</v>
      </c>
      <c r="N168" s="349" t="s">
        <v>283</v>
      </c>
      <c r="O168" s="349" t="s">
        <v>2376</v>
      </c>
      <c r="P168" s="349" t="s">
        <v>4493</v>
      </c>
      <c r="Q168" s="349" t="s">
        <v>4494</v>
      </c>
      <c r="R168" s="349" t="s">
        <v>268</v>
      </c>
      <c r="S168" s="349">
        <v>0</v>
      </c>
      <c r="T168" s="349" t="s">
        <v>268</v>
      </c>
      <c r="U168" s="349">
        <v>0</v>
      </c>
      <c r="V168" s="349" t="s">
        <v>413</v>
      </c>
      <c r="W168" s="386" t="s">
        <v>4544</v>
      </c>
      <c r="X168" s="361" t="s">
        <v>2441</v>
      </c>
      <c r="Y168" s="349">
        <v>5</v>
      </c>
      <c r="Z168" s="361">
        <v>25</v>
      </c>
      <c r="AA168" s="349">
        <v>75</v>
      </c>
      <c r="AB168" s="349" t="s">
        <v>4295</v>
      </c>
      <c r="AC168" s="349" t="s">
        <v>4297</v>
      </c>
      <c r="AD168" s="349">
        <v>5</v>
      </c>
      <c r="AE168" s="440">
        <f t="shared" si="33"/>
        <v>11</v>
      </c>
      <c r="AF168" s="350">
        <v>5.6</v>
      </c>
      <c r="AG168" s="351">
        <f t="shared" si="32"/>
        <v>28</v>
      </c>
      <c r="AH168" s="351">
        <f>IF(AD168&lt;4,FLETES!$H$8,IF(AD168=4,FLETES!$H$9,IF(AD168=5,FLETES!$H$10,IF(AD168=6,FLETES!$H$11,IF(AD168=7,FLETES!$H$12,IF(AD168=8,FLETES!$H$13,IF(AD168=10,FLETES!$H$14,IF(AD168=12,FLETES!$H$15,IF(AD168&gt;12,FLETES!$H$16,"FALSO")))))))))</f>
        <v>26.946735</v>
      </c>
      <c r="AI168" s="351">
        <f t="shared" si="28"/>
        <v>54.946735000000004</v>
      </c>
      <c r="AJ168" s="352">
        <v>0.2</v>
      </c>
      <c r="AK168" s="353">
        <f t="shared" si="29"/>
        <v>68.683418750000001</v>
      </c>
      <c r="AL168" s="417">
        <f t="shared" si="36"/>
        <v>70.587418749999998</v>
      </c>
      <c r="AM168" s="354">
        <v>0.15</v>
      </c>
      <c r="AN168" s="351">
        <f t="shared" si="30"/>
        <v>83.044022058823529</v>
      </c>
      <c r="AO168" s="421">
        <f t="shared" si="31"/>
        <v>83.044022058823529</v>
      </c>
      <c r="AP168" s="355"/>
      <c r="AQ168" s="355"/>
    </row>
    <row r="169" spans="1:43" s="364" customFormat="1" ht="30" customHeight="1" x14ac:dyDescent="0.25">
      <c r="A169" s="391">
        <v>333223</v>
      </c>
      <c r="B169" s="391">
        <v>40633332239</v>
      </c>
      <c r="C169" s="349" t="s">
        <v>24</v>
      </c>
      <c r="D169" s="349" t="s">
        <v>1137</v>
      </c>
      <c r="E169" s="356" t="s">
        <v>2218</v>
      </c>
      <c r="F169" s="355" t="s">
        <v>2219</v>
      </c>
      <c r="G169" s="363" t="s">
        <v>4464</v>
      </c>
      <c r="H169" s="349" t="s">
        <v>4376</v>
      </c>
      <c r="I169" s="349" t="s">
        <v>250</v>
      </c>
      <c r="J169" s="349" t="s">
        <v>4379</v>
      </c>
      <c r="K169" s="349" t="s">
        <v>2677</v>
      </c>
      <c r="L169" s="349" t="s">
        <v>2677</v>
      </c>
      <c r="M169" s="349" t="s">
        <v>257</v>
      </c>
      <c r="N169" s="349" t="s">
        <v>283</v>
      </c>
      <c r="O169" s="349" t="s">
        <v>2376</v>
      </c>
      <c r="P169" s="349" t="s">
        <v>4493</v>
      </c>
      <c r="Q169" s="349" t="s">
        <v>4494</v>
      </c>
      <c r="R169" s="349" t="s">
        <v>268</v>
      </c>
      <c r="S169" s="349">
        <v>0</v>
      </c>
      <c r="T169" s="349" t="s">
        <v>268</v>
      </c>
      <c r="U169" s="349">
        <v>0</v>
      </c>
      <c r="V169" s="349" t="s">
        <v>413</v>
      </c>
      <c r="W169" s="386" t="s">
        <v>4545</v>
      </c>
      <c r="X169" s="361" t="s">
        <v>2441</v>
      </c>
      <c r="Y169" s="349">
        <v>5</v>
      </c>
      <c r="Z169" s="361">
        <v>25</v>
      </c>
      <c r="AA169" s="349">
        <v>75</v>
      </c>
      <c r="AB169" s="349" t="s">
        <v>4295</v>
      </c>
      <c r="AC169" s="349" t="s">
        <v>4297</v>
      </c>
      <c r="AD169" s="349">
        <v>5</v>
      </c>
      <c r="AE169" s="440">
        <f t="shared" si="33"/>
        <v>11</v>
      </c>
      <c r="AF169" s="350">
        <v>5.6</v>
      </c>
      <c r="AG169" s="351">
        <f t="shared" si="32"/>
        <v>28</v>
      </c>
      <c r="AH169" s="351">
        <f>IF(AD169&lt;4,FLETES!$H$8,IF(AD169=4,FLETES!$H$9,IF(AD169=5,FLETES!$H$10,IF(AD169=6,FLETES!$H$11,IF(AD169=7,FLETES!$H$12,IF(AD169=8,FLETES!$H$13,IF(AD169=10,FLETES!$H$14,IF(AD169=12,FLETES!$H$15,IF(AD169&gt;12,FLETES!$H$16,"FALSO")))))))))</f>
        <v>26.946735</v>
      </c>
      <c r="AI169" s="351">
        <f t="shared" si="28"/>
        <v>54.946735000000004</v>
      </c>
      <c r="AJ169" s="352">
        <v>0.2</v>
      </c>
      <c r="AK169" s="353">
        <f t="shared" si="29"/>
        <v>68.683418750000001</v>
      </c>
      <c r="AL169" s="417">
        <f t="shared" si="36"/>
        <v>70.587418749999998</v>
      </c>
      <c r="AM169" s="354">
        <v>0.15</v>
      </c>
      <c r="AN169" s="351">
        <f t="shared" si="30"/>
        <v>83.044022058823529</v>
      </c>
      <c r="AO169" s="421">
        <f t="shared" si="31"/>
        <v>83.044022058823529</v>
      </c>
      <c r="AP169" s="355"/>
      <c r="AQ169" s="355"/>
    </row>
    <row r="170" spans="1:43" s="364" customFormat="1" ht="30" customHeight="1" x14ac:dyDescent="0.25">
      <c r="A170" s="391">
        <v>334378</v>
      </c>
      <c r="B170" s="391">
        <v>40633343789</v>
      </c>
      <c r="C170" s="349" t="s">
        <v>24</v>
      </c>
      <c r="D170" s="349" t="s">
        <v>1037</v>
      </c>
      <c r="E170" s="356" t="s">
        <v>2223</v>
      </c>
      <c r="F170" s="355" t="s">
        <v>2223</v>
      </c>
      <c r="G170" s="363" t="s">
        <v>4464</v>
      </c>
      <c r="H170" s="349" t="s">
        <v>4376</v>
      </c>
      <c r="I170" s="349" t="s">
        <v>250</v>
      </c>
      <c r="J170" s="349" t="s">
        <v>4379</v>
      </c>
      <c r="K170" s="349" t="s">
        <v>2669</v>
      </c>
      <c r="L170" s="349" t="s">
        <v>2669</v>
      </c>
      <c r="M170" s="349" t="s">
        <v>257</v>
      </c>
      <c r="N170" s="349" t="s">
        <v>283</v>
      </c>
      <c r="O170" s="349" t="s">
        <v>2376</v>
      </c>
      <c r="P170" s="349" t="s">
        <v>4493</v>
      </c>
      <c r="Q170" s="349" t="s">
        <v>4494</v>
      </c>
      <c r="R170" s="349" t="s">
        <v>268</v>
      </c>
      <c r="S170" s="349">
        <v>0</v>
      </c>
      <c r="T170" s="349" t="s">
        <v>268</v>
      </c>
      <c r="U170" s="349">
        <v>0</v>
      </c>
      <c r="V170" s="349" t="s">
        <v>413</v>
      </c>
      <c r="W170" s="386" t="s">
        <v>4546</v>
      </c>
      <c r="X170" s="361" t="s">
        <v>2441</v>
      </c>
      <c r="Y170" s="349">
        <v>5</v>
      </c>
      <c r="Z170" s="361">
        <v>25</v>
      </c>
      <c r="AA170" s="349">
        <v>75</v>
      </c>
      <c r="AB170" s="349" t="s">
        <v>4295</v>
      </c>
      <c r="AC170" s="349" t="s">
        <v>4297</v>
      </c>
      <c r="AD170" s="349">
        <v>5</v>
      </c>
      <c r="AE170" s="440">
        <f t="shared" si="33"/>
        <v>11</v>
      </c>
      <c r="AF170" s="350">
        <v>5.6</v>
      </c>
      <c r="AG170" s="351">
        <f t="shared" si="32"/>
        <v>28</v>
      </c>
      <c r="AH170" s="351">
        <f>IF(AD170&lt;4,FLETES!$H$8,IF(AD170=4,FLETES!$H$9,IF(AD170=5,FLETES!$H$10,IF(AD170=6,FLETES!$H$11,IF(AD170=7,FLETES!$H$12,IF(AD170=8,FLETES!$H$13,IF(AD170=10,FLETES!$H$14,IF(AD170=12,FLETES!$H$15,IF(AD170&gt;12,FLETES!$H$16,"FALSO")))))))))</f>
        <v>26.946735</v>
      </c>
      <c r="AI170" s="351">
        <f t="shared" si="28"/>
        <v>54.946735000000004</v>
      </c>
      <c r="AJ170" s="352">
        <v>0.2</v>
      </c>
      <c r="AK170" s="353">
        <f t="shared" si="29"/>
        <v>68.683418750000001</v>
      </c>
      <c r="AL170" s="417">
        <f t="shared" si="36"/>
        <v>70.587418749999998</v>
      </c>
      <c r="AM170" s="354">
        <v>0.15</v>
      </c>
      <c r="AN170" s="351">
        <f t="shared" si="30"/>
        <v>83.044022058823529</v>
      </c>
      <c r="AO170" s="421">
        <f t="shared" si="31"/>
        <v>83.044022058823529</v>
      </c>
      <c r="AP170" s="355"/>
      <c r="AQ170" s="355"/>
    </row>
    <row r="171" spans="1:43" s="364" customFormat="1" ht="30" customHeight="1" x14ac:dyDescent="0.25">
      <c r="A171" s="391">
        <v>331825</v>
      </c>
      <c r="B171" s="391">
        <v>40633318259</v>
      </c>
      <c r="C171" s="349" t="s">
        <v>24</v>
      </c>
      <c r="D171" s="349" t="s">
        <v>1138</v>
      </c>
      <c r="E171" s="356" t="s">
        <v>2221</v>
      </c>
      <c r="F171" s="355" t="s">
        <v>2222</v>
      </c>
      <c r="G171" s="363" t="s">
        <v>4464</v>
      </c>
      <c r="H171" s="349" t="s">
        <v>4376</v>
      </c>
      <c r="I171" s="349" t="s">
        <v>250</v>
      </c>
      <c r="J171" s="349" t="s">
        <v>4379</v>
      </c>
      <c r="K171" s="349" t="s">
        <v>596</v>
      </c>
      <c r="L171" s="349" t="s">
        <v>596</v>
      </c>
      <c r="M171" s="349" t="s">
        <v>257</v>
      </c>
      <c r="N171" s="349" t="s">
        <v>283</v>
      </c>
      <c r="O171" s="349" t="s">
        <v>2376</v>
      </c>
      <c r="P171" s="349" t="s">
        <v>4493</v>
      </c>
      <c r="Q171" s="349" t="s">
        <v>4494</v>
      </c>
      <c r="R171" s="349" t="s">
        <v>268</v>
      </c>
      <c r="S171" s="349">
        <v>0</v>
      </c>
      <c r="T171" s="349" t="s">
        <v>268</v>
      </c>
      <c r="U171" s="349">
        <v>0</v>
      </c>
      <c r="V171" s="349" t="s">
        <v>413</v>
      </c>
      <c r="W171" s="386" t="s">
        <v>4547</v>
      </c>
      <c r="X171" s="361" t="s">
        <v>2441</v>
      </c>
      <c r="Y171" s="349">
        <v>5</v>
      </c>
      <c r="Z171" s="361">
        <v>25</v>
      </c>
      <c r="AA171" s="349">
        <v>75</v>
      </c>
      <c r="AB171" s="349" t="s">
        <v>4295</v>
      </c>
      <c r="AC171" s="349" t="s">
        <v>4297</v>
      </c>
      <c r="AD171" s="349">
        <v>5</v>
      </c>
      <c r="AE171" s="440">
        <f t="shared" si="33"/>
        <v>11</v>
      </c>
      <c r="AF171" s="350">
        <v>5.6</v>
      </c>
      <c r="AG171" s="351">
        <f t="shared" si="32"/>
        <v>28</v>
      </c>
      <c r="AH171" s="351">
        <f>IF(AD171&lt;4,FLETES!$H$8,IF(AD171=4,FLETES!$H$9,IF(AD171=5,FLETES!$H$10,IF(AD171=6,FLETES!$H$11,IF(AD171=7,FLETES!$H$12,IF(AD171=8,FLETES!$H$13,IF(AD171=10,FLETES!$H$14,IF(AD171=12,FLETES!$H$15,IF(AD171&gt;12,FLETES!$H$16,"FALSO")))))))))</f>
        <v>26.946735</v>
      </c>
      <c r="AI171" s="351">
        <f t="shared" si="28"/>
        <v>54.946735000000004</v>
      </c>
      <c r="AJ171" s="352">
        <v>0.2</v>
      </c>
      <c r="AK171" s="353">
        <f t="shared" si="29"/>
        <v>68.683418750000001</v>
      </c>
      <c r="AL171" s="417">
        <f t="shared" si="36"/>
        <v>70.587418749999998</v>
      </c>
      <c r="AM171" s="354">
        <v>0.15</v>
      </c>
      <c r="AN171" s="351">
        <f t="shared" si="30"/>
        <v>83.044022058823529</v>
      </c>
      <c r="AO171" s="421">
        <f t="shared" si="31"/>
        <v>83.044022058823529</v>
      </c>
      <c r="AP171" s="355"/>
      <c r="AQ171" s="355"/>
    </row>
    <row r="172" spans="1:43" s="364" customFormat="1" ht="30" customHeight="1" x14ac:dyDescent="0.25">
      <c r="A172" s="391">
        <v>334187</v>
      </c>
      <c r="B172" s="391">
        <v>40633341879</v>
      </c>
      <c r="C172" s="349" t="s">
        <v>24</v>
      </c>
      <c r="D172" s="349" t="s">
        <v>1038</v>
      </c>
      <c r="E172" s="356" t="s">
        <v>2224</v>
      </c>
      <c r="F172" s="355" t="s">
        <v>2224</v>
      </c>
      <c r="G172" s="363" t="s">
        <v>4464</v>
      </c>
      <c r="H172" s="349" t="s">
        <v>4376</v>
      </c>
      <c r="I172" s="349" t="s">
        <v>250</v>
      </c>
      <c r="J172" s="349" t="s">
        <v>4379</v>
      </c>
      <c r="K172" s="349" t="s">
        <v>561</v>
      </c>
      <c r="L172" s="349" t="s">
        <v>561</v>
      </c>
      <c r="M172" s="349" t="s">
        <v>257</v>
      </c>
      <c r="N172" s="349" t="s">
        <v>283</v>
      </c>
      <c r="O172" s="349" t="s">
        <v>2376</v>
      </c>
      <c r="P172" s="349" t="s">
        <v>4493</v>
      </c>
      <c r="Q172" s="349" t="s">
        <v>4494</v>
      </c>
      <c r="R172" s="349" t="s">
        <v>268</v>
      </c>
      <c r="S172" s="349">
        <v>0</v>
      </c>
      <c r="T172" s="349" t="s">
        <v>268</v>
      </c>
      <c r="U172" s="349">
        <v>0</v>
      </c>
      <c r="V172" s="349" t="s">
        <v>413</v>
      </c>
      <c r="W172" s="386" t="s">
        <v>4548</v>
      </c>
      <c r="X172" s="361" t="s">
        <v>2441</v>
      </c>
      <c r="Y172" s="349">
        <v>5</v>
      </c>
      <c r="Z172" s="361">
        <v>25</v>
      </c>
      <c r="AA172" s="349">
        <v>75</v>
      </c>
      <c r="AB172" s="349" t="s">
        <v>4295</v>
      </c>
      <c r="AC172" s="349" t="s">
        <v>4297</v>
      </c>
      <c r="AD172" s="349">
        <v>5</v>
      </c>
      <c r="AE172" s="440">
        <f t="shared" si="33"/>
        <v>11</v>
      </c>
      <c r="AF172" s="350">
        <v>5.6</v>
      </c>
      <c r="AG172" s="351">
        <f t="shared" si="32"/>
        <v>28</v>
      </c>
      <c r="AH172" s="351">
        <f>IF(AD172&lt;4,FLETES!$H$8,IF(AD172=4,FLETES!$H$9,IF(AD172=5,FLETES!$H$10,IF(AD172=6,FLETES!$H$11,IF(AD172=7,FLETES!$H$12,IF(AD172=8,FLETES!$H$13,IF(AD172=10,FLETES!$H$14,IF(AD172=12,FLETES!$H$15,IF(AD172&gt;12,FLETES!$H$16,"FALSO")))))))))</f>
        <v>26.946735</v>
      </c>
      <c r="AI172" s="351">
        <f t="shared" si="28"/>
        <v>54.946735000000004</v>
      </c>
      <c r="AJ172" s="352">
        <v>0.2</v>
      </c>
      <c r="AK172" s="353">
        <f t="shared" si="29"/>
        <v>68.683418750000001</v>
      </c>
      <c r="AL172" s="417">
        <f t="shared" si="36"/>
        <v>70.587418749999998</v>
      </c>
      <c r="AM172" s="354">
        <v>0.15</v>
      </c>
      <c r="AN172" s="351">
        <f t="shared" si="30"/>
        <v>83.044022058823529</v>
      </c>
      <c r="AO172" s="421">
        <f t="shared" si="31"/>
        <v>83.044022058823529</v>
      </c>
      <c r="AP172" s="355"/>
      <c r="AQ172" s="355"/>
    </row>
    <row r="173" spans="1:43" s="364" customFormat="1" ht="30" customHeight="1" x14ac:dyDescent="0.25">
      <c r="A173" s="391">
        <v>334131</v>
      </c>
      <c r="B173" s="391">
        <v>40633341319</v>
      </c>
      <c r="C173" s="349" t="s">
        <v>24</v>
      </c>
      <c r="D173" s="349" t="s">
        <v>1075</v>
      </c>
      <c r="E173" s="356" t="s">
        <v>2216</v>
      </c>
      <c r="F173" s="355" t="s">
        <v>2216</v>
      </c>
      <c r="G173" s="363" t="s">
        <v>4464</v>
      </c>
      <c r="H173" s="349" t="s">
        <v>4376</v>
      </c>
      <c r="I173" s="349" t="s">
        <v>250</v>
      </c>
      <c r="J173" s="349" t="s">
        <v>4379</v>
      </c>
      <c r="K173" s="349" t="s">
        <v>580</v>
      </c>
      <c r="L173" s="349" t="s">
        <v>580</v>
      </c>
      <c r="M173" s="349" t="s">
        <v>257</v>
      </c>
      <c r="N173" s="349" t="s">
        <v>283</v>
      </c>
      <c r="O173" s="349" t="s">
        <v>2376</v>
      </c>
      <c r="P173" s="349" t="s">
        <v>4493</v>
      </c>
      <c r="Q173" s="349" t="s">
        <v>4494</v>
      </c>
      <c r="R173" s="349" t="s">
        <v>268</v>
      </c>
      <c r="S173" s="349">
        <v>0</v>
      </c>
      <c r="T173" s="349" t="s">
        <v>268</v>
      </c>
      <c r="U173" s="349">
        <v>0</v>
      </c>
      <c r="V173" s="349" t="s">
        <v>413</v>
      </c>
      <c r="W173" s="386" t="s">
        <v>4549</v>
      </c>
      <c r="X173" s="361" t="s">
        <v>2441</v>
      </c>
      <c r="Y173" s="349">
        <v>5</v>
      </c>
      <c r="Z173" s="361">
        <v>25</v>
      </c>
      <c r="AA173" s="349">
        <v>75</v>
      </c>
      <c r="AB173" s="349" t="s">
        <v>4295</v>
      </c>
      <c r="AC173" s="349" t="s">
        <v>4297</v>
      </c>
      <c r="AD173" s="349">
        <v>5</v>
      </c>
      <c r="AE173" s="440">
        <f t="shared" si="33"/>
        <v>11</v>
      </c>
      <c r="AF173" s="350">
        <v>5.6</v>
      </c>
      <c r="AG173" s="351">
        <f t="shared" si="32"/>
        <v>28</v>
      </c>
      <c r="AH173" s="351">
        <f>IF(AD173&lt;4,FLETES!$H$8,IF(AD173=4,FLETES!$H$9,IF(AD173=5,FLETES!$H$10,IF(AD173=6,FLETES!$H$11,IF(AD173=7,FLETES!$H$12,IF(AD173=8,FLETES!$H$13,IF(AD173=10,FLETES!$H$14,IF(AD173=12,FLETES!$H$15,IF(AD173&gt;12,FLETES!$H$16,"FALSO")))))))))</f>
        <v>26.946735</v>
      </c>
      <c r="AI173" s="351">
        <f t="shared" si="28"/>
        <v>54.946735000000004</v>
      </c>
      <c r="AJ173" s="352">
        <v>0.2</v>
      </c>
      <c r="AK173" s="353">
        <f t="shared" si="29"/>
        <v>68.683418750000001</v>
      </c>
      <c r="AL173" s="417">
        <f t="shared" si="36"/>
        <v>70.587418749999998</v>
      </c>
      <c r="AM173" s="354">
        <v>0.15</v>
      </c>
      <c r="AN173" s="351">
        <f t="shared" si="30"/>
        <v>83.044022058823529</v>
      </c>
      <c r="AO173" s="421">
        <f t="shared" si="31"/>
        <v>83.044022058823529</v>
      </c>
      <c r="AP173" s="355"/>
      <c r="AQ173" s="355"/>
    </row>
    <row r="174" spans="1:43" s="364" customFormat="1" ht="30" customHeight="1" x14ac:dyDescent="0.25">
      <c r="A174" s="391">
        <v>327123</v>
      </c>
      <c r="B174" s="391">
        <v>40633271239</v>
      </c>
      <c r="C174" s="349" t="s">
        <v>24</v>
      </c>
      <c r="D174" s="349" t="s">
        <v>1098</v>
      </c>
      <c r="E174" s="356" t="s">
        <v>2225</v>
      </c>
      <c r="F174" s="355" t="s">
        <v>2225</v>
      </c>
      <c r="G174" s="363" t="s">
        <v>4464</v>
      </c>
      <c r="H174" s="349" t="s">
        <v>4376</v>
      </c>
      <c r="I174" s="349" t="s">
        <v>250</v>
      </c>
      <c r="J174" s="349" t="s">
        <v>4379</v>
      </c>
      <c r="K174" s="349" t="s">
        <v>578</v>
      </c>
      <c r="L174" s="349" t="s">
        <v>578</v>
      </c>
      <c r="M174" s="349" t="s">
        <v>257</v>
      </c>
      <c r="N174" s="349" t="s">
        <v>283</v>
      </c>
      <c r="O174" s="349" t="s">
        <v>2376</v>
      </c>
      <c r="P174" s="349" t="s">
        <v>4493</v>
      </c>
      <c r="Q174" s="349" t="s">
        <v>4494</v>
      </c>
      <c r="R174" s="349" t="s">
        <v>268</v>
      </c>
      <c r="S174" s="349">
        <v>0</v>
      </c>
      <c r="T174" s="349" t="s">
        <v>268</v>
      </c>
      <c r="U174" s="349">
        <v>0</v>
      </c>
      <c r="V174" s="349" t="s">
        <v>413</v>
      </c>
      <c r="W174" s="386" t="s">
        <v>4550</v>
      </c>
      <c r="X174" s="361" t="s">
        <v>2441</v>
      </c>
      <c r="Y174" s="349">
        <v>5</v>
      </c>
      <c r="Z174" s="361">
        <v>25</v>
      </c>
      <c r="AA174" s="349">
        <v>75</v>
      </c>
      <c r="AB174" s="349" t="s">
        <v>4295</v>
      </c>
      <c r="AC174" s="349" t="s">
        <v>4297</v>
      </c>
      <c r="AD174" s="349">
        <v>5</v>
      </c>
      <c r="AE174" s="440">
        <f t="shared" si="33"/>
        <v>11</v>
      </c>
      <c r="AF174" s="350">
        <v>5.6</v>
      </c>
      <c r="AG174" s="351">
        <f t="shared" si="32"/>
        <v>28</v>
      </c>
      <c r="AH174" s="351">
        <f>IF(AD174&lt;4,FLETES!$H$8,IF(AD174=4,FLETES!$H$9,IF(AD174=5,FLETES!$H$10,IF(AD174=6,FLETES!$H$11,IF(AD174=7,FLETES!$H$12,IF(AD174=8,FLETES!$H$13,IF(AD174=10,FLETES!$H$14,IF(AD174=12,FLETES!$H$15,IF(AD174&gt;12,FLETES!$H$16,"FALSO")))))))))</f>
        <v>26.946735</v>
      </c>
      <c r="AI174" s="351">
        <f t="shared" si="28"/>
        <v>54.946735000000004</v>
      </c>
      <c r="AJ174" s="352">
        <v>0.2</v>
      </c>
      <c r="AK174" s="353">
        <f t="shared" si="29"/>
        <v>68.683418750000001</v>
      </c>
      <c r="AL174" s="417">
        <f t="shared" si="36"/>
        <v>70.587418749999998</v>
      </c>
      <c r="AM174" s="354">
        <v>0.15</v>
      </c>
      <c r="AN174" s="351">
        <f t="shared" si="30"/>
        <v>83.044022058823529</v>
      </c>
      <c r="AO174" s="421">
        <f t="shared" si="31"/>
        <v>83.044022058823529</v>
      </c>
      <c r="AP174" s="355"/>
      <c r="AQ174" s="355"/>
    </row>
    <row r="175" spans="1:43" s="364" customFormat="1" ht="30" customHeight="1" x14ac:dyDescent="0.25">
      <c r="A175" s="391">
        <v>332354</v>
      </c>
      <c r="B175" s="391">
        <v>40633323549</v>
      </c>
      <c r="C175" s="349" t="s">
        <v>24</v>
      </c>
      <c r="D175" s="349" t="s">
        <v>1139</v>
      </c>
      <c r="E175" s="356" t="s">
        <v>2227</v>
      </c>
      <c r="F175" s="355" t="s">
        <v>2228</v>
      </c>
      <c r="G175" s="363" t="s">
        <v>4464</v>
      </c>
      <c r="H175" s="349" t="s">
        <v>4376</v>
      </c>
      <c r="I175" s="349" t="s">
        <v>250</v>
      </c>
      <c r="J175" s="349" t="s">
        <v>4379</v>
      </c>
      <c r="K175" s="349" t="s">
        <v>593</v>
      </c>
      <c r="L175" s="349" t="s">
        <v>593</v>
      </c>
      <c r="M175" s="349" t="s">
        <v>257</v>
      </c>
      <c r="N175" s="349" t="s">
        <v>283</v>
      </c>
      <c r="O175" s="349" t="s">
        <v>2376</v>
      </c>
      <c r="P175" s="349" t="s">
        <v>4493</v>
      </c>
      <c r="Q175" s="349" t="s">
        <v>4494</v>
      </c>
      <c r="R175" s="349" t="s">
        <v>268</v>
      </c>
      <c r="S175" s="349">
        <v>0</v>
      </c>
      <c r="T175" s="349" t="s">
        <v>268</v>
      </c>
      <c r="U175" s="349">
        <v>0</v>
      </c>
      <c r="V175" s="349" t="s">
        <v>413</v>
      </c>
      <c r="W175" s="386" t="s">
        <v>4551</v>
      </c>
      <c r="X175" s="361" t="s">
        <v>2441</v>
      </c>
      <c r="Y175" s="349">
        <v>5</v>
      </c>
      <c r="Z175" s="361">
        <v>25</v>
      </c>
      <c r="AA175" s="349">
        <v>75</v>
      </c>
      <c r="AB175" s="349" t="s">
        <v>4295</v>
      </c>
      <c r="AC175" s="349" t="s">
        <v>4297</v>
      </c>
      <c r="AD175" s="349">
        <v>5</v>
      </c>
      <c r="AE175" s="440">
        <f t="shared" si="33"/>
        <v>11</v>
      </c>
      <c r="AF175" s="350">
        <v>5.6</v>
      </c>
      <c r="AG175" s="351">
        <f t="shared" si="32"/>
        <v>28</v>
      </c>
      <c r="AH175" s="351">
        <f>IF(AD175&lt;4,FLETES!$H$8,IF(AD175=4,FLETES!$H$9,IF(AD175=5,FLETES!$H$10,IF(AD175=6,FLETES!$H$11,IF(AD175=7,FLETES!$H$12,IF(AD175=8,FLETES!$H$13,IF(AD175=10,FLETES!$H$14,IF(AD175=12,FLETES!$H$15,IF(AD175&gt;12,FLETES!$H$16,"FALSO")))))))))</f>
        <v>26.946735</v>
      </c>
      <c r="AI175" s="351">
        <f t="shared" si="28"/>
        <v>54.946735000000004</v>
      </c>
      <c r="AJ175" s="352">
        <v>0.2</v>
      </c>
      <c r="AK175" s="353">
        <f t="shared" si="29"/>
        <v>68.683418750000001</v>
      </c>
      <c r="AL175" s="417">
        <f t="shared" si="36"/>
        <v>70.587418749999998</v>
      </c>
      <c r="AM175" s="354">
        <v>0.15</v>
      </c>
      <c r="AN175" s="351">
        <f t="shared" si="30"/>
        <v>83.044022058823529</v>
      </c>
      <c r="AO175" s="421">
        <f t="shared" si="31"/>
        <v>83.044022058823529</v>
      </c>
      <c r="AP175" s="355"/>
      <c r="AQ175" s="355"/>
    </row>
    <row r="176" spans="1:43" s="364" customFormat="1" ht="30" customHeight="1" x14ac:dyDescent="0.25">
      <c r="A176" s="391">
        <v>320526</v>
      </c>
      <c r="B176" s="391">
        <v>40633205269</v>
      </c>
      <c r="C176" s="349" t="s">
        <v>24</v>
      </c>
      <c r="D176" s="349" t="s">
        <v>1227</v>
      </c>
      <c r="E176" s="356" t="s">
        <v>2226</v>
      </c>
      <c r="F176" s="355" t="s">
        <v>2226</v>
      </c>
      <c r="G176" s="363" t="s">
        <v>4464</v>
      </c>
      <c r="H176" s="349" t="s">
        <v>4376</v>
      </c>
      <c r="I176" s="349" t="s">
        <v>250</v>
      </c>
      <c r="J176" s="349" t="s">
        <v>4379</v>
      </c>
      <c r="K176" s="349" t="s">
        <v>545</v>
      </c>
      <c r="L176" s="349" t="s">
        <v>545</v>
      </c>
      <c r="M176" s="349" t="s">
        <v>257</v>
      </c>
      <c r="N176" s="349" t="s">
        <v>283</v>
      </c>
      <c r="O176" s="349" t="s">
        <v>2376</v>
      </c>
      <c r="P176" s="349" t="s">
        <v>4493</v>
      </c>
      <c r="Q176" s="349" t="s">
        <v>4494</v>
      </c>
      <c r="R176" s="349" t="s">
        <v>268</v>
      </c>
      <c r="S176" s="349">
        <v>0</v>
      </c>
      <c r="T176" s="349" t="s">
        <v>268</v>
      </c>
      <c r="U176" s="349">
        <v>0</v>
      </c>
      <c r="V176" s="349" t="s">
        <v>413</v>
      </c>
      <c r="W176" s="386" t="s">
        <v>4552</v>
      </c>
      <c r="X176" s="361" t="s">
        <v>2441</v>
      </c>
      <c r="Y176" s="349">
        <v>5</v>
      </c>
      <c r="Z176" s="361">
        <v>25</v>
      </c>
      <c r="AA176" s="349">
        <v>75</v>
      </c>
      <c r="AB176" s="349" t="s">
        <v>4295</v>
      </c>
      <c r="AC176" s="349" t="s">
        <v>4297</v>
      </c>
      <c r="AD176" s="349">
        <v>5</v>
      </c>
      <c r="AE176" s="440">
        <f t="shared" si="33"/>
        <v>11</v>
      </c>
      <c r="AF176" s="350">
        <v>5.6</v>
      </c>
      <c r="AG176" s="351">
        <f t="shared" si="32"/>
        <v>28</v>
      </c>
      <c r="AH176" s="351">
        <f>IF(AD176&lt;4,FLETES!$H$8,IF(AD176=4,FLETES!$H$9,IF(AD176=5,FLETES!$H$10,IF(AD176=6,FLETES!$H$11,IF(AD176=7,FLETES!$H$12,IF(AD176=8,FLETES!$H$13,IF(AD176=10,FLETES!$H$14,IF(AD176=12,FLETES!$H$15,IF(AD176&gt;12,FLETES!$H$16,"FALSO")))))))))</f>
        <v>26.946735</v>
      </c>
      <c r="AI176" s="351">
        <f t="shared" si="28"/>
        <v>54.946735000000004</v>
      </c>
      <c r="AJ176" s="352">
        <v>0.2</v>
      </c>
      <c r="AK176" s="353">
        <f t="shared" si="29"/>
        <v>68.683418750000001</v>
      </c>
      <c r="AL176" s="417">
        <f t="shared" si="36"/>
        <v>70.587418749999998</v>
      </c>
      <c r="AM176" s="354">
        <v>0.15</v>
      </c>
      <c r="AN176" s="351">
        <f t="shared" si="30"/>
        <v>83.044022058823529</v>
      </c>
      <c r="AO176" s="421">
        <f t="shared" si="31"/>
        <v>83.044022058823529</v>
      </c>
      <c r="AP176" s="355"/>
      <c r="AQ176" s="355"/>
    </row>
    <row r="177" spans="1:43" s="364" customFormat="1" ht="30" customHeight="1" x14ac:dyDescent="0.25">
      <c r="A177" s="391">
        <v>320548</v>
      </c>
      <c r="B177" s="391">
        <v>40633205489</v>
      </c>
      <c r="C177" s="349" t="s">
        <v>24</v>
      </c>
      <c r="D177" s="349" t="s">
        <v>1229</v>
      </c>
      <c r="E177" s="356" t="s">
        <v>2217</v>
      </c>
      <c r="F177" s="355" t="s">
        <v>2217</v>
      </c>
      <c r="G177" s="363" t="s">
        <v>4464</v>
      </c>
      <c r="H177" s="349" t="s">
        <v>4376</v>
      </c>
      <c r="I177" s="349" t="s">
        <v>250</v>
      </c>
      <c r="J177" s="349" t="s">
        <v>4379</v>
      </c>
      <c r="K177" s="349" t="s">
        <v>563</v>
      </c>
      <c r="L177" s="349" t="s">
        <v>563</v>
      </c>
      <c r="M177" s="349" t="s">
        <v>257</v>
      </c>
      <c r="N177" s="349" t="s">
        <v>283</v>
      </c>
      <c r="O177" s="349" t="s">
        <v>2376</v>
      </c>
      <c r="P177" s="349" t="s">
        <v>4493</v>
      </c>
      <c r="Q177" s="349" t="s">
        <v>4494</v>
      </c>
      <c r="R177" s="349" t="s">
        <v>268</v>
      </c>
      <c r="S177" s="349">
        <v>0</v>
      </c>
      <c r="T177" s="349" t="s">
        <v>268</v>
      </c>
      <c r="U177" s="349">
        <v>0</v>
      </c>
      <c r="V177" s="349" t="s">
        <v>413</v>
      </c>
      <c r="W177" s="386" t="s">
        <v>4553</v>
      </c>
      <c r="X177" s="361" t="s">
        <v>2441</v>
      </c>
      <c r="Y177" s="349">
        <v>5</v>
      </c>
      <c r="Z177" s="361">
        <v>25</v>
      </c>
      <c r="AA177" s="349">
        <v>75</v>
      </c>
      <c r="AB177" s="349" t="s">
        <v>4295</v>
      </c>
      <c r="AC177" s="349" t="s">
        <v>4297</v>
      </c>
      <c r="AD177" s="349">
        <v>5</v>
      </c>
      <c r="AE177" s="440">
        <f t="shared" si="33"/>
        <v>11</v>
      </c>
      <c r="AF177" s="350">
        <v>5.6</v>
      </c>
      <c r="AG177" s="351">
        <f t="shared" si="32"/>
        <v>28</v>
      </c>
      <c r="AH177" s="351">
        <f>IF(AD177&lt;4,FLETES!$H$8,IF(AD177=4,FLETES!$H$9,IF(AD177=5,FLETES!$H$10,IF(AD177=6,FLETES!$H$11,IF(AD177=7,FLETES!$H$12,IF(AD177=8,FLETES!$H$13,IF(AD177=10,FLETES!$H$14,IF(AD177=12,FLETES!$H$15,IF(AD177&gt;12,FLETES!$H$16,"FALSO")))))))))</f>
        <v>26.946735</v>
      </c>
      <c r="AI177" s="351">
        <f t="shared" si="28"/>
        <v>54.946735000000004</v>
      </c>
      <c r="AJ177" s="352">
        <v>0.2</v>
      </c>
      <c r="AK177" s="353">
        <f t="shared" si="29"/>
        <v>68.683418750000001</v>
      </c>
      <c r="AL177" s="417">
        <f t="shared" si="36"/>
        <v>70.587418749999998</v>
      </c>
      <c r="AM177" s="354">
        <v>0.15</v>
      </c>
      <c r="AN177" s="351">
        <f t="shared" si="30"/>
        <v>83.044022058823529</v>
      </c>
      <c r="AO177" s="421">
        <f t="shared" si="31"/>
        <v>83.044022058823529</v>
      </c>
      <c r="AP177" s="355"/>
      <c r="AQ177" s="355"/>
    </row>
    <row r="178" spans="1:43" s="364" customFormat="1" ht="30" customHeight="1" x14ac:dyDescent="0.25">
      <c r="A178" s="349">
        <v>799736</v>
      </c>
      <c r="B178" s="440">
        <v>81200001421</v>
      </c>
      <c r="C178" s="349" t="s">
        <v>4471</v>
      </c>
      <c r="D178" s="349">
        <v>0</v>
      </c>
      <c r="E178" s="356" t="s">
        <v>2229</v>
      </c>
      <c r="F178" s="355" t="s">
        <v>2229</v>
      </c>
      <c r="G178" s="363" t="s">
        <v>4478</v>
      </c>
      <c r="H178" s="349" t="s">
        <v>4376</v>
      </c>
      <c r="I178" s="349" t="s">
        <v>288</v>
      </c>
      <c r="J178" s="349" t="s">
        <v>4379</v>
      </c>
      <c r="K178" s="349" t="s">
        <v>580</v>
      </c>
      <c r="L178" s="349" t="s">
        <v>580</v>
      </c>
      <c r="M178" s="349" t="s">
        <v>251</v>
      </c>
      <c r="N178" s="349" t="s">
        <v>282</v>
      </c>
      <c r="O178" s="349" t="s">
        <v>2378</v>
      </c>
      <c r="P178" s="349" t="s">
        <v>268</v>
      </c>
      <c r="Q178" s="349" t="s">
        <v>268</v>
      </c>
      <c r="R178" s="349" t="s">
        <v>268</v>
      </c>
      <c r="S178" s="349">
        <v>0</v>
      </c>
      <c r="T178" s="349" t="s">
        <v>268</v>
      </c>
      <c r="U178" s="349">
        <v>0</v>
      </c>
      <c r="V178" s="349" t="s">
        <v>268</v>
      </c>
      <c r="W178" s="386" t="s">
        <v>434</v>
      </c>
      <c r="X178" s="439" t="s">
        <v>2442</v>
      </c>
      <c r="Y178" s="349">
        <v>10</v>
      </c>
      <c r="Z178" s="361">
        <v>1</v>
      </c>
      <c r="AA178" s="349">
        <f t="shared" ref="AA178:AA189" si="37">Y178*Z178</f>
        <v>10</v>
      </c>
      <c r="AB178" s="349" t="s">
        <v>273</v>
      </c>
      <c r="AC178" s="349" t="s">
        <v>1793</v>
      </c>
      <c r="AD178" s="349">
        <v>35</v>
      </c>
      <c r="AE178" s="440">
        <v>77</v>
      </c>
      <c r="AF178" s="350">
        <f>+WEDDING!$E$56</f>
        <v>461.70920000000001</v>
      </c>
      <c r="AG178" s="351">
        <f t="shared" ref="AG178:AG189" si="38">Z178*AF178</f>
        <v>461.70920000000001</v>
      </c>
      <c r="AH178" s="351"/>
      <c r="AI178" s="351">
        <f t="shared" si="28"/>
        <v>461.70920000000001</v>
      </c>
      <c r="AJ178" s="352">
        <v>0.2</v>
      </c>
      <c r="AK178" s="353">
        <f t="shared" si="29"/>
        <v>577.13649999999996</v>
      </c>
      <c r="AL178" s="417">
        <f t="shared" ref="AL178:AL190" si="39">AK178</f>
        <v>577.13649999999996</v>
      </c>
      <c r="AM178" s="354">
        <v>0.15</v>
      </c>
      <c r="AN178" s="351">
        <f t="shared" si="30"/>
        <v>678.98411764705884</v>
      </c>
      <c r="AO178" s="421">
        <f t="shared" si="31"/>
        <v>678.98411764705884</v>
      </c>
      <c r="AP178" s="346"/>
      <c r="AQ178" s="346"/>
    </row>
    <row r="179" spans="1:43" s="364" customFormat="1" ht="30" customHeight="1" x14ac:dyDescent="0.25">
      <c r="A179" s="349">
        <v>799744</v>
      </c>
      <c r="B179" s="440">
        <v>81200001407</v>
      </c>
      <c r="C179" s="349" t="s">
        <v>4471</v>
      </c>
      <c r="D179" s="349">
        <v>0</v>
      </c>
      <c r="E179" s="356" t="s">
        <v>2230</v>
      </c>
      <c r="F179" s="355" t="s">
        <v>2230</v>
      </c>
      <c r="G179" s="363" t="s">
        <v>4478</v>
      </c>
      <c r="H179" s="349" t="s">
        <v>4376</v>
      </c>
      <c r="I179" s="349" t="s">
        <v>288</v>
      </c>
      <c r="J179" s="349" t="s">
        <v>4379</v>
      </c>
      <c r="K179" s="349" t="s">
        <v>571</v>
      </c>
      <c r="L179" s="349" t="s">
        <v>571</v>
      </c>
      <c r="M179" s="349" t="s">
        <v>251</v>
      </c>
      <c r="N179" s="349" t="s">
        <v>282</v>
      </c>
      <c r="O179" s="349" t="s">
        <v>2378</v>
      </c>
      <c r="P179" s="349" t="s">
        <v>268</v>
      </c>
      <c r="Q179" s="349" t="s">
        <v>268</v>
      </c>
      <c r="R179" s="349" t="s">
        <v>268</v>
      </c>
      <c r="S179" s="349">
        <v>0</v>
      </c>
      <c r="T179" s="349" t="s">
        <v>268</v>
      </c>
      <c r="U179" s="349">
        <v>0</v>
      </c>
      <c r="V179" s="349" t="s">
        <v>268</v>
      </c>
      <c r="W179" s="386" t="s">
        <v>2717</v>
      </c>
      <c r="X179" s="439" t="s">
        <v>2442</v>
      </c>
      <c r="Y179" s="349">
        <v>10</v>
      </c>
      <c r="Z179" s="361">
        <v>1</v>
      </c>
      <c r="AA179" s="349">
        <f t="shared" si="37"/>
        <v>10</v>
      </c>
      <c r="AB179" s="349" t="s">
        <v>273</v>
      </c>
      <c r="AC179" s="349" t="s">
        <v>1793</v>
      </c>
      <c r="AD179" s="349">
        <v>35</v>
      </c>
      <c r="AE179" s="440">
        <v>77</v>
      </c>
      <c r="AF179" s="350">
        <f>+WEDDING!$E$56</f>
        <v>461.70920000000001</v>
      </c>
      <c r="AG179" s="351">
        <f t="shared" si="38"/>
        <v>461.70920000000001</v>
      </c>
      <c r="AH179" s="351"/>
      <c r="AI179" s="351">
        <f t="shared" si="28"/>
        <v>461.70920000000001</v>
      </c>
      <c r="AJ179" s="352">
        <v>0.2</v>
      </c>
      <c r="AK179" s="353">
        <f t="shared" si="29"/>
        <v>577.13649999999996</v>
      </c>
      <c r="AL179" s="417">
        <f t="shared" si="39"/>
        <v>577.13649999999996</v>
      </c>
      <c r="AM179" s="354">
        <v>0.15</v>
      </c>
      <c r="AN179" s="351">
        <f t="shared" si="30"/>
        <v>678.98411764705884</v>
      </c>
      <c r="AO179" s="421">
        <f t="shared" si="31"/>
        <v>678.98411764705884</v>
      </c>
      <c r="AP179" s="346"/>
      <c r="AQ179" s="346"/>
    </row>
    <row r="180" spans="1:43" s="364" customFormat="1" ht="30" customHeight="1" x14ac:dyDescent="0.25">
      <c r="A180" s="349">
        <v>799715</v>
      </c>
      <c r="B180" s="440">
        <v>81200001431</v>
      </c>
      <c r="C180" s="349" t="s">
        <v>4471</v>
      </c>
      <c r="D180" s="349">
        <v>0</v>
      </c>
      <c r="E180" s="356" t="s">
        <v>2231</v>
      </c>
      <c r="F180" s="355" t="s">
        <v>2231</v>
      </c>
      <c r="G180" s="363" t="s">
        <v>4478</v>
      </c>
      <c r="H180" s="349" t="s">
        <v>4376</v>
      </c>
      <c r="I180" s="349" t="s">
        <v>288</v>
      </c>
      <c r="J180" s="349" t="s">
        <v>4379</v>
      </c>
      <c r="K180" s="349" t="s">
        <v>578</v>
      </c>
      <c r="L180" s="349" t="s">
        <v>578</v>
      </c>
      <c r="M180" s="349" t="s">
        <v>251</v>
      </c>
      <c r="N180" s="349" t="s">
        <v>282</v>
      </c>
      <c r="O180" s="349" t="s">
        <v>2378</v>
      </c>
      <c r="P180" s="349" t="s">
        <v>268</v>
      </c>
      <c r="Q180" s="349" t="s">
        <v>268</v>
      </c>
      <c r="R180" s="349" t="s">
        <v>268</v>
      </c>
      <c r="S180" s="349">
        <v>0</v>
      </c>
      <c r="T180" s="349" t="s">
        <v>268</v>
      </c>
      <c r="U180" s="349">
        <v>0</v>
      </c>
      <c r="V180" s="349" t="s">
        <v>268</v>
      </c>
      <c r="W180" s="386" t="s">
        <v>2716</v>
      </c>
      <c r="X180" s="439" t="s">
        <v>2442</v>
      </c>
      <c r="Y180" s="349">
        <v>10</v>
      </c>
      <c r="Z180" s="361">
        <v>1</v>
      </c>
      <c r="AA180" s="349">
        <f t="shared" si="37"/>
        <v>10</v>
      </c>
      <c r="AB180" s="349" t="s">
        <v>273</v>
      </c>
      <c r="AC180" s="349" t="s">
        <v>1793</v>
      </c>
      <c r="AD180" s="349">
        <v>35</v>
      </c>
      <c r="AE180" s="440">
        <v>77</v>
      </c>
      <c r="AF180" s="350">
        <f>+WEDDING!$E$56</f>
        <v>461.70920000000001</v>
      </c>
      <c r="AG180" s="351">
        <f t="shared" si="38"/>
        <v>461.70920000000001</v>
      </c>
      <c r="AH180" s="351"/>
      <c r="AI180" s="351">
        <f t="shared" si="28"/>
        <v>461.70920000000001</v>
      </c>
      <c r="AJ180" s="352">
        <v>0.2</v>
      </c>
      <c r="AK180" s="353">
        <f t="shared" si="29"/>
        <v>577.13649999999996</v>
      </c>
      <c r="AL180" s="417">
        <f t="shared" si="39"/>
        <v>577.13649999999996</v>
      </c>
      <c r="AM180" s="354">
        <v>0.15</v>
      </c>
      <c r="AN180" s="351">
        <f t="shared" si="30"/>
        <v>678.98411764705884</v>
      </c>
      <c r="AO180" s="421">
        <f t="shared" si="31"/>
        <v>678.98411764705884</v>
      </c>
      <c r="AP180" s="346"/>
      <c r="AQ180" s="346"/>
    </row>
    <row r="181" spans="1:43" s="364" customFormat="1" ht="30" customHeight="1" x14ac:dyDescent="0.25">
      <c r="A181" s="349">
        <v>799729</v>
      </c>
      <c r="B181" s="440">
        <v>81200001411</v>
      </c>
      <c r="C181" s="349" t="s">
        <v>4471</v>
      </c>
      <c r="D181" s="349">
        <v>0</v>
      </c>
      <c r="E181" s="356" t="s">
        <v>2240</v>
      </c>
      <c r="F181" s="355" t="s">
        <v>2240</v>
      </c>
      <c r="G181" s="363" t="s">
        <v>4478</v>
      </c>
      <c r="H181" s="349" t="s">
        <v>4376</v>
      </c>
      <c r="I181" s="349" t="s">
        <v>288</v>
      </c>
      <c r="J181" s="349" t="s">
        <v>4379</v>
      </c>
      <c r="K181" s="349" t="s">
        <v>545</v>
      </c>
      <c r="L181" s="349" t="s">
        <v>545</v>
      </c>
      <c r="M181" s="349" t="s">
        <v>251</v>
      </c>
      <c r="N181" s="349" t="s">
        <v>282</v>
      </c>
      <c r="O181" s="349" t="s">
        <v>2378</v>
      </c>
      <c r="P181" s="349" t="s">
        <v>268</v>
      </c>
      <c r="Q181" s="349" t="s">
        <v>268</v>
      </c>
      <c r="R181" s="349" t="s">
        <v>268</v>
      </c>
      <c r="S181" s="349">
        <v>0</v>
      </c>
      <c r="T181" s="349" t="s">
        <v>268</v>
      </c>
      <c r="U181" s="349">
        <v>0</v>
      </c>
      <c r="V181" s="349" t="s">
        <v>268</v>
      </c>
      <c r="W181" s="386" t="s">
        <v>291</v>
      </c>
      <c r="X181" s="439" t="s">
        <v>2442</v>
      </c>
      <c r="Y181" s="349">
        <v>10</v>
      </c>
      <c r="Z181" s="361">
        <v>1</v>
      </c>
      <c r="AA181" s="349">
        <f t="shared" si="37"/>
        <v>10</v>
      </c>
      <c r="AB181" s="349" t="s">
        <v>273</v>
      </c>
      <c r="AC181" s="349" t="s">
        <v>1793</v>
      </c>
      <c r="AD181" s="349">
        <v>35</v>
      </c>
      <c r="AE181" s="440">
        <v>77</v>
      </c>
      <c r="AF181" s="350">
        <f>+WEDDING!$E$56</f>
        <v>461.70920000000001</v>
      </c>
      <c r="AG181" s="351">
        <f t="shared" si="38"/>
        <v>461.70920000000001</v>
      </c>
      <c r="AH181" s="351"/>
      <c r="AI181" s="351">
        <f t="shared" si="28"/>
        <v>461.70920000000001</v>
      </c>
      <c r="AJ181" s="352">
        <v>0.2</v>
      </c>
      <c r="AK181" s="353">
        <f t="shared" si="29"/>
        <v>577.13649999999996</v>
      </c>
      <c r="AL181" s="417">
        <f t="shared" si="39"/>
        <v>577.13649999999996</v>
      </c>
      <c r="AM181" s="354">
        <v>0.15</v>
      </c>
      <c r="AN181" s="351">
        <f t="shared" si="30"/>
        <v>678.98411764705884</v>
      </c>
      <c r="AO181" s="421">
        <f t="shared" si="31"/>
        <v>678.98411764705884</v>
      </c>
      <c r="AP181" s="346"/>
      <c r="AQ181" s="346"/>
    </row>
    <row r="182" spans="1:43" s="364" customFormat="1" ht="30" customHeight="1" x14ac:dyDescent="0.25">
      <c r="A182" s="349">
        <v>799665</v>
      </c>
      <c r="B182" s="440">
        <v>81200001410</v>
      </c>
      <c r="C182" s="349" t="s">
        <v>4471</v>
      </c>
      <c r="D182" s="349">
        <v>0</v>
      </c>
      <c r="E182" s="356" t="s">
        <v>758</v>
      </c>
      <c r="F182" s="355" t="s">
        <v>2237</v>
      </c>
      <c r="G182" s="363" t="s">
        <v>4478</v>
      </c>
      <c r="H182" s="349" t="s">
        <v>4376</v>
      </c>
      <c r="I182" s="349" t="s">
        <v>288</v>
      </c>
      <c r="J182" s="349" t="s">
        <v>4379</v>
      </c>
      <c r="K182" s="349" t="s">
        <v>570</v>
      </c>
      <c r="L182" s="349" t="s">
        <v>570</v>
      </c>
      <c r="M182" s="349" t="s">
        <v>251</v>
      </c>
      <c r="N182" s="349" t="s">
        <v>282</v>
      </c>
      <c r="O182" s="349" t="s">
        <v>2377</v>
      </c>
      <c r="P182" s="349" t="s">
        <v>268</v>
      </c>
      <c r="Q182" s="349" t="s">
        <v>268</v>
      </c>
      <c r="R182" s="349" t="s">
        <v>268</v>
      </c>
      <c r="S182" s="349">
        <v>0</v>
      </c>
      <c r="T182" s="349" t="s">
        <v>268</v>
      </c>
      <c r="U182" s="349">
        <v>0</v>
      </c>
      <c r="V182" s="349" t="s">
        <v>268</v>
      </c>
      <c r="W182" s="386" t="s">
        <v>2704</v>
      </c>
      <c r="X182" s="439" t="s">
        <v>2442</v>
      </c>
      <c r="Y182" s="349">
        <v>40</v>
      </c>
      <c r="Z182" s="361">
        <v>1</v>
      </c>
      <c r="AA182" s="349">
        <f t="shared" si="37"/>
        <v>40</v>
      </c>
      <c r="AB182" s="349" t="s">
        <v>273</v>
      </c>
      <c r="AC182" s="349" t="s">
        <v>1792</v>
      </c>
      <c r="AD182" s="349">
        <v>35</v>
      </c>
      <c r="AE182" s="440">
        <v>77</v>
      </c>
      <c r="AF182" s="350">
        <f>+WEDDING!$E$43</f>
        <v>550.27160000000003</v>
      </c>
      <c r="AG182" s="351">
        <f t="shared" si="38"/>
        <v>550.27160000000003</v>
      </c>
      <c r="AH182" s="351"/>
      <c r="AI182" s="351">
        <f t="shared" si="28"/>
        <v>550.27160000000003</v>
      </c>
      <c r="AJ182" s="352">
        <v>0.2</v>
      </c>
      <c r="AK182" s="353">
        <f t="shared" si="29"/>
        <v>687.83950000000004</v>
      </c>
      <c r="AL182" s="417">
        <f t="shared" si="39"/>
        <v>687.83950000000004</v>
      </c>
      <c r="AM182" s="354">
        <v>0.15</v>
      </c>
      <c r="AN182" s="351">
        <f t="shared" si="30"/>
        <v>809.22294117647061</v>
      </c>
      <c r="AO182" s="421">
        <f t="shared" si="31"/>
        <v>809.22294117647061</v>
      </c>
      <c r="AP182" s="346"/>
      <c r="AQ182" s="346"/>
    </row>
    <row r="183" spans="1:43" s="364" customFormat="1" ht="30" customHeight="1" x14ac:dyDescent="0.25">
      <c r="A183" s="349">
        <v>799672</v>
      </c>
      <c r="B183" s="440">
        <v>81200001459</v>
      </c>
      <c r="C183" s="349" t="s">
        <v>4471</v>
      </c>
      <c r="D183" s="349">
        <v>0</v>
      </c>
      <c r="E183" s="356" t="s">
        <v>2232</v>
      </c>
      <c r="F183" s="355" t="s">
        <v>2232</v>
      </c>
      <c r="G183" s="363" t="s">
        <v>4478</v>
      </c>
      <c r="H183" s="349" t="s">
        <v>4376</v>
      </c>
      <c r="I183" s="349" t="s">
        <v>288</v>
      </c>
      <c r="J183" s="349" t="s">
        <v>4379</v>
      </c>
      <c r="K183" s="349" t="s">
        <v>2669</v>
      </c>
      <c r="L183" s="349" t="s">
        <v>2669</v>
      </c>
      <c r="M183" s="349" t="s">
        <v>251</v>
      </c>
      <c r="N183" s="349" t="s">
        <v>282</v>
      </c>
      <c r="O183" s="349" t="s">
        <v>2377</v>
      </c>
      <c r="P183" s="349" t="s">
        <v>268</v>
      </c>
      <c r="Q183" s="349" t="s">
        <v>268</v>
      </c>
      <c r="R183" s="349" t="s">
        <v>268</v>
      </c>
      <c r="S183" s="349">
        <v>0</v>
      </c>
      <c r="T183" s="349" t="s">
        <v>268</v>
      </c>
      <c r="U183" s="349">
        <v>0</v>
      </c>
      <c r="V183" s="349" t="s">
        <v>268</v>
      </c>
      <c r="W183" s="386" t="s">
        <v>2769</v>
      </c>
      <c r="X183" s="439" t="s">
        <v>2442</v>
      </c>
      <c r="Y183" s="349">
        <v>40</v>
      </c>
      <c r="Z183" s="361">
        <v>1</v>
      </c>
      <c r="AA183" s="349">
        <f t="shared" si="37"/>
        <v>40</v>
      </c>
      <c r="AB183" s="349" t="s">
        <v>273</v>
      </c>
      <c r="AC183" s="349" t="s">
        <v>1792</v>
      </c>
      <c r="AD183" s="349">
        <v>35</v>
      </c>
      <c r="AE183" s="440">
        <v>77</v>
      </c>
      <c r="AF183" s="350">
        <f>+WEDDING!$E$43</f>
        <v>550.27160000000003</v>
      </c>
      <c r="AG183" s="351">
        <f t="shared" si="38"/>
        <v>550.27160000000003</v>
      </c>
      <c r="AH183" s="351"/>
      <c r="AI183" s="351">
        <f t="shared" si="28"/>
        <v>550.27160000000003</v>
      </c>
      <c r="AJ183" s="352">
        <v>0.2</v>
      </c>
      <c r="AK183" s="353">
        <f t="shared" si="29"/>
        <v>687.83950000000004</v>
      </c>
      <c r="AL183" s="417">
        <f t="shared" si="39"/>
        <v>687.83950000000004</v>
      </c>
      <c r="AM183" s="354">
        <v>0.15</v>
      </c>
      <c r="AN183" s="351">
        <f t="shared" si="30"/>
        <v>809.22294117647061</v>
      </c>
      <c r="AO183" s="421">
        <f t="shared" si="31"/>
        <v>809.22294117647061</v>
      </c>
      <c r="AP183" s="346"/>
      <c r="AQ183" s="346"/>
    </row>
    <row r="184" spans="1:43" s="364" customFormat="1" ht="30" customHeight="1" x14ac:dyDescent="0.25">
      <c r="A184" s="349">
        <v>799679</v>
      </c>
      <c r="B184" s="440">
        <v>81200001370</v>
      </c>
      <c r="C184" s="349" t="s">
        <v>4471</v>
      </c>
      <c r="D184" s="349">
        <v>0</v>
      </c>
      <c r="E184" s="356" t="s">
        <v>2233</v>
      </c>
      <c r="F184" s="355" t="s">
        <v>2233</v>
      </c>
      <c r="G184" s="363" t="s">
        <v>4478</v>
      </c>
      <c r="H184" s="349" t="s">
        <v>4376</v>
      </c>
      <c r="I184" s="349" t="s">
        <v>288</v>
      </c>
      <c r="J184" s="349" t="s">
        <v>4379</v>
      </c>
      <c r="K184" s="349" t="s">
        <v>2683</v>
      </c>
      <c r="L184" s="349" t="s">
        <v>2683</v>
      </c>
      <c r="M184" s="349" t="s">
        <v>251</v>
      </c>
      <c r="N184" s="349" t="s">
        <v>282</v>
      </c>
      <c r="O184" s="349" t="s">
        <v>2377</v>
      </c>
      <c r="P184" s="349" t="s">
        <v>268</v>
      </c>
      <c r="Q184" s="349" t="s">
        <v>268</v>
      </c>
      <c r="R184" s="349" t="s">
        <v>268</v>
      </c>
      <c r="S184" s="349">
        <v>0</v>
      </c>
      <c r="T184" s="349" t="s">
        <v>268</v>
      </c>
      <c r="U184" s="349">
        <v>0</v>
      </c>
      <c r="V184" s="349" t="s">
        <v>268</v>
      </c>
      <c r="W184" s="386" t="s">
        <v>2717</v>
      </c>
      <c r="X184" s="439" t="s">
        <v>2442</v>
      </c>
      <c r="Y184" s="349">
        <v>40</v>
      </c>
      <c r="Z184" s="361">
        <v>1</v>
      </c>
      <c r="AA184" s="349">
        <f t="shared" si="37"/>
        <v>40</v>
      </c>
      <c r="AB184" s="349" t="s">
        <v>273</v>
      </c>
      <c r="AC184" s="349" t="s">
        <v>1792</v>
      </c>
      <c r="AD184" s="349">
        <v>35</v>
      </c>
      <c r="AE184" s="440">
        <v>77</v>
      </c>
      <c r="AF184" s="350">
        <f>+WEDDING!$E$43</f>
        <v>550.27160000000003</v>
      </c>
      <c r="AG184" s="351">
        <f t="shared" si="38"/>
        <v>550.27160000000003</v>
      </c>
      <c r="AH184" s="351"/>
      <c r="AI184" s="351">
        <f t="shared" si="28"/>
        <v>550.27160000000003</v>
      </c>
      <c r="AJ184" s="352">
        <v>0.2</v>
      </c>
      <c r="AK184" s="353">
        <f t="shared" si="29"/>
        <v>687.83950000000004</v>
      </c>
      <c r="AL184" s="417">
        <f t="shared" si="39"/>
        <v>687.83950000000004</v>
      </c>
      <c r="AM184" s="354">
        <v>0.15</v>
      </c>
      <c r="AN184" s="351">
        <f t="shared" si="30"/>
        <v>809.22294117647061</v>
      </c>
      <c r="AO184" s="421">
        <f t="shared" si="31"/>
        <v>809.22294117647061</v>
      </c>
      <c r="AP184" s="346"/>
      <c r="AQ184" s="346"/>
    </row>
    <row r="185" spans="1:43" s="364" customFormat="1" ht="30" customHeight="1" x14ac:dyDescent="0.25">
      <c r="A185" s="349">
        <v>799637</v>
      </c>
      <c r="B185" s="440">
        <v>81200001376</v>
      </c>
      <c r="C185" s="349" t="s">
        <v>4471</v>
      </c>
      <c r="D185" s="349">
        <v>0</v>
      </c>
      <c r="E185" s="356" t="s">
        <v>2238</v>
      </c>
      <c r="F185" s="355" t="s">
        <v>2239</v>
      </c>
      <c r="G185" s="363" t="s">
        <v>4478</v>
      </c>
      <c r="H185" s="349" t="s">
        <v>4376</v>
      </c>
      <c r="I185" s="349" t="s">
        <v>288</v>
      </c>
      <c r="J185" s="349" t="s">
        <v>4379</v>
      </c>
      <c r="K185" s="349" t="s">
        <v>578</v>
      </c>
      <c r="L185" s="349" t="s">
        <v>578</v>
      </c>
      <c r="M185" s="349" t="s">
        <v>251</v>
      </c>
      <c r="N185" s="349" t="s">
        <v>282</v>
      </c>
      <c r="O185" s="349" t="s">
        <v>2377</v>
      </c>
      <c r="P185" s="349" t="s">
        <v>268</v>
      </c>
      <c r="Q185" s="349" t="s">
        <v>268</v>
      </c>
      <c r="R185" s="349" t="s">
        <v>268</v>
      </c>
      <c r="S185" s="349">
        <v>0</v>
      </c>
      <c r="T185" s="349" t="s">
        <v>268</v>
      </c>
      <c r="U185" s="349">
        <v>0</v>
      </c>
      <c r="V185" s="349" t="s">
        <v>268</v>
      </c>
      <c r="W185" s="386" t="s">
        <v>2716</v>
      </c>
      <c r="X185" s="439" t="s">
        <v>2442</v>
      </c>
      <c r="Y185" s="349">
        <v>40</v>
      </c>
      <c r="Z185" s="361">
        <v>1</v>
      </c>
      <c r="AA185" s="349">
        <f t="shared" si="37"/>
        <v>40</v>
      </c>
      <c r="AB185" s="349" t="s">
        <v>273</v>
      </c>
      <c r="AC185" s="349" t="s">
        <v>1792</v>
      </c>
      <c r="AD185" s="349">
        <v>35</v>
      </c>
      <c r="AE185" s="440">
        <v>77</v>
      </c>
      <c r="AF185" s="350">
        <f>+WEDDING!$E$43</f>
        <v>550.27160000000003</v>
      </c>
      <c r="AG185" s="351">
        <f t="shared" si="38"/>
        <v>550.27160000000003</v>
      </c>
      <c r="AH185" s="351"/>
      <c r="AI185" s="351">
        <f t="shared" si="28"/>
        <v>550.27160000000003</v>
      </c>
      <c r="AJ185" s="352">
        <v>0.2</v>
      </c>
      <c r="AK185" s="353">
        <f t="shared" si="29"/>
        <v>687.83950000000004</v>
      </c>
      <c r="AL185" s="417">
        <f t="shared" si="39"/>
        <v>687.83950000000004</v>
      </c>
      <c r="AM185" s="354">
        <v>0.15</v>
      </c>
      <c r="AN185" s="351">
        <f t="shared" si="30"/>
        <v>809.22294117647061</v>
      </c>
      <c r="AO185" s="421">
        <f t="shared" si="31"/>
        <v>809.22294117647061</v>
      </c>
      <c r="AP185" s="346"/>
      <c r="AQ185" s="346"/>
    </row>
    <row r="186" spans="1:43" s="364" customFormat="1" ht="30" customHeight="1" x14ac:dyDescent="0.25">
      <c r="A186" s="349">
        <v>799651</v>
      </c>
      <c r="B186" s="440">
        <v>81200001442</v>
      </c>
      <c r="C186" s="349" t="s">
        <v>4471</v>
      </c>
      <c r="D186" s="349">
        <v>0</v>
      </c>
      <c r="E186" s="356" t="s">
        <v>2234</v>
      </c>
      <c r="F186" s="355" t="s">
        <v>2234</v>
      </c>
      <c r="G186" s="363" t="s">
        <v>4478</v>
      </c>
      <c r="H186" s="349" t="s">
        <v>4376</v>
      </c>
      <c r="I186" s="349" t="s">
        <v>288</v>
      </c>
      <c r="J186" s="349" t="s">
        <v>4379</v>
      </c>
      <c r="K186" s="349" t="s">
        <v>545</v>
      </c>
      <c r="L186" s="349" t="s">
        <v>545</v>
      </c>
      <c r="M186" s="349" t="s">
        <v>251</v>
      </c>
      <c r="N186" s="349" t="s">
        <v>282</v>
      </c>
      <c r="O186" s="349" t="s">
        <v>2377</v>
      </c>
      <c r="P186" s="349" t="s">
        <v>268</v>
      </c>
      <c r="Q186" s="349" t="s">
        <v>268</v>
      </c>
      <c r="R186" s="349" t="s">
        <v>268</v>
      </c>
      <c r="S186" s="349">
        <v>0</v>
      </c>
      <c r="T186" s="349" t="s">
        <v>268</v>
      </c>
      <c r="U186" s="349">
        <v>0</v>
      </c>
      <c r="V186" s="349" t="s">
        <v>268</v>
      </c>
      <c r="W186" s="386" t="s">
        <v>291</v>
      </c>
      <c r="X186" s="439" t="s">
        <v>2442</v>
      </c>
      <c r="Y186" s="349">
        <v>40</v>
      </c>
      <c r="Z186" s="361">
        <v>1</v>
      </c>
      <c r="AA186" s="349">
        <f t="shared" si="37"/>
        <v>40</v>
      </c>
      <c r="AB186" s="349" t="s">
        <v>273</v>
      </c>
      <c r="AC186" s="349" t="s">
        <v>1792</v>
      </c>
      <c r="AD186" s="349">
        <v>35</v>
      </c>
      <c r="AE186" s="440">
        <v>77</v>
      </c>
      <c r="AF186" s="350">
        <f>+WEDDING!$E$43</f>
        <v>550.27160000000003</v>
      </c>
      <c r="AG186" s="351">
        <f t="shared" si="38"/>
        <v>550.27160000000003</v>
      </c>
      <c r="AH186" s="351"/>
      <c r="AI186" s="351">
        <f t="shared" si="28"/>
        <v>550.27160000000003</v>
      </c>
      <c r="AJ186" s="352">
        <v>0.2</v>
      </c>
      <c r="AK186" s="353">
        <f t="shared" si="29"/>
        <v>687.83950000000004</v>
      </c>
      <c r="AL186" s="417">
        <f t="shared" si="39"/>
        <v>687.83950000000004</v>
      </c>
      <c r="AM186" s="354">
        <v>0.15</v>
      </c>
      <c r="AN186" s="351">
        <f t="shared" si="30"/>
        <v>809.22294117647061</v>
      </c>
      <c r="AO186" s="421">
        <f t="shared" si="31"/>
        <v>809.22294117647061</v>
      </c>
      <c r="AP186" s="346"/>
      <c r="AQ186" s="346"/>
    </row>
    <row r="187" spans="1:43" s="364" customFormat="1" ht="30" customHeight="1" x14ac:dyDescent="0.25">
      <c r="A187" s="349">
        <v>799644</v>
      </c>
      <c r="B187" s="440">
        <v>81200001373</v>
      </c>
      <c r="C187" s="349" t="s">
        <v>4471</v>
      </c>
      <c r="D187" s="349">
        <v>0</v>
      </c>
      <c r="E187" s="356" t="s">
        <v>759</v>
      </c>
      <c r="F187" s="355" t="s">
        <v>2235</v>
      </c>
      <c r="G187" s="363" t="s">
        <v>4478</v>
      </c>
      <c r="H187" s="349" t="s">
        <v>4376</v>
      </c>
      <c r="I187" s="349" t="s">
        <v>288</v>
      </c>
      <c r="J187" s="349" t="s">
        <v>4379</v>
      </c>
      <c r="K187" s="349" t="s">
        <v>563</v>
      </c>
      <c r="L187" s="349" t="s">
        <v>563</v>
      </c>
      <c r="M187" s="349" t="s">
        <v>251</v>
      </c>
      <c r="N187" s="349" t="s">
        <v>282</v>
      </c>
      <c r="O187" s="349" t="s">
        <v>2377</v>
      </c>
      <c r="P187" s="349" t="s">
        <v>268</v>
      </c>
      <c r="Q187" s="349" t="s">
        <v>268</v>
      </c>
      <c r="R187" s="349" t="s">
        <v>268</v>
      </c>
      <c r="S187" s="349">
        <v>0</v>
      </c>
      <c r="T187" s="349" t="s">
        <v>268</v>
      </c>
      <c r="U187" s="349">
        <v>0</v>
      </c>
      <c r="V187" s="349" t="s">
        <v>268</v>
      </c>
      <c r="W187" s="386" t="s">
        <v>292</v>
      </c>
      <c r="X187" s="439" t="s">
        <v>2442</v>
      </c>
      <c r="Y187" s="349">
        <v>40</v>
      </c>
      <c r="Z187" s="361">
        <v>1</v>
      </c>
      <c r="AA187" s="349">
        <f t="shared" si="37"/>
        <v>40</v>
      </c>
      <c r="AB187" s="349" t="s">
        <v>273</v>
      </c>
      <c r="AC187" s="349" t="s">
        <v>1792</v>
      </c>
      <c r="AD187" s="349">
        <v>35</v>
      </c>
      <c r="AE187" s="440">
        <v>77</v>
      </c>
      <c r="AF187" s="350">
        <f>+WEDDING!$E$43</f>
        <v>550.27160000000003</v>
      </c>
      <c r="AG187" s="351">
        <f t="shared" si="38"/>
        <v>550.27160000000003</v>
      </c>
      <c r="AH187" s="351"/>
      <c r="AI187" s="351">
        <f t="shared" si="28"/>
        <v>550.27160000000003</v>
      </c>
      <c r="AJ187" s="352">
        <v>0.2</v>
      </c>
      <c r="AK187" s="353">
        <f t="shared" si="29"/>
        <v>687.83950000000004</v>
      </c>
      <c r="AL187" s="417">
        <f t="shared" si="39"/>
        <v>687.83950000000004</v>
      </c>
      <c r="AM187" s="354">
        <v>0.15</v>
      </c>
      <c r="AN187" s="351">
        <f t="shared" si="30"/>
        <v>809.22294117647061</v>
      </c>
      <c r="AO187" s="421">
        <f t="shared" si="31"/>
        <v>809.22294117647061</v>
      </c>
      <c r="AP187" s="346"/>
      <c r="AQ187" s="346"/>
    </row>
    <row r="188" spans="1:43" s="364" customFormat="1" ht="30" customHeight="1" x14ac:dyDescent="0.25">
      <c r="A188" s="349">
        <v>799722</v>
      </c>
      <c r="B188" s="440">
        <v>81200001460</v>
      </c>
      <c r="C188" s="349" t="s">
        <v>4471</v>
      </c>
      <c r="D188" s="349">
        <v>0</v>
      </c>
      <c r="E188" s="356" t="s">
        <v>81</v>
      </c>
      <c r="F188" s="355" t="s">
        <v>81</v>
      </c>
      <c r="G188" s="363" t="s">
        <v>4478</v>
      </c>
      <c r="H188" s="349" t="s">
        <v>4376</v>
      </c>
      <c r="I188" s="349" t="s">
        <v>288</v>
      </c>
      <c r="J188" s="349" t="s">
        <v>4379</v>
      </c>
      <c r="K188" s="349" t="s">
        <v>563</v>
      </c>
      <c r="L188" s="349" t="s">
        <v>563</v>
      </c>
      <c r="M188" s="349" t="s">
        <v>251</v>
      </c>
      <c r="N188" s="349" t="s">
        <v>282</v>
      </c>
      <c r="O188" s="349" t="s">
        <v>2377</v>
      </c>
      <c r="P188" s="349" t="s">
        <v>268</v>
      </c>
      <c r="Q188" s="349" t="s">
        <v>268</v>
      </c>
      <c r="R188" s="349" t="s">
        <v>268</v>
      </c>
      <c r="S188" s="349">
        <v>0</v>
      </c>
      <c r="T188" s="349" t="s">
        <v>268</v>
      </c>
      <c r="U188" s="349">
        <v>0</v>
      </c>
      <c r="V188" s="349" t="s">
        <v>268</v>
      </c>
      <c r="W188" s="386" t="s">
        <v>2656</v>
      </c>
      <c r="X188" s="439" t="s">
        <v>2442</v>
      </c>
      <c r="Y188" s="349">
        <v>40</v>
      </c>
      <c r="Z188" s="361">
        <v>1</v>
      </c>
      <c r="AA188" s="349">
        <f t="shared" si="37"/>
        <v>40</v>
      </c>
      <c r="AB188" s="349" t="s">
        <v>273</v>
      </c>
      <c r="AC188" s="349" t="s">
        <v>1792</v>
      </c>
      <c r="AD188" s="349">
        <v>35</v>
      </c>
      <c r="AE188" s="440">
        <v>77</v>
      </c>
      <c r="AF188" s="350">
        <f>+WEDDING!$E$43</f>
        <v>550.27160000000003</v>
      </c>
      <c r="AG188" s="351">
        <f t="shared" si="38"/>
        <v>550.27160000000003</v>
      </c>
      <c r="AH188" s="351"/>
      <c r="AI188" s="351">
        <f t="shared" si="28"/>
        <v>550.27160000000003</v>
      </c>
      <c r="AJ188" s="352">
        <v>0.2</v>
      </c>
      <c r="AK188" s="353">
        <f t="shared" si="29"/>
        <v>687.83950000000004</v>
      </c>
      <c r="AL188" s="417">
        <f t="shared" si="39"/>
        <v>687.83950000000004</v>
      </c>
      <c r="AM188" s="354">
        <v>0.15</v>
      </c>
      <c r="AN188" s="351">
        <f t="shared" si="30"/>
        <v>809.22294117647061</v>
      </c>
      <c r="AO188" s="421">
        <f t="shared" si="31"/>
        <v>809.22294117647061</v>
      </c>
      <c r="AP188" s="346"/>
      <c r="AQ188" s="346"/>
    </row>
    <row r="189" spans="1:43" s="364" customFormat="1" ht="30" customHeight="1" x14ac:dyDescent="0.25">
      <c r="A189" s="349">
        <v>799658</v>
      </c>
      <c r="B189" s="440">
        <v>81200001456</v>
      </c>
      <c r="C189" s="349" t="s">
        <v>4471</v>
      </c>
      <c r="D189" s="349">
        <v>0</v>
      </c>
      <c r="E189" s="356" t="s">
        <v>2236</v>
      </c>
      <c r="F189" s="355" t="s">
        <v>2236</v>
      </c>
      <c r="G189" s="363" t="s">
        <v>4478</v>
      </c>
      <c r="H189" s="349" t="s">
        <v>4376</v>
      </c>
      <c r="I189" s="349" t="s">
        <v>288</v>
      </c>
      <c r="J189" s="349" t="s">
        <v>4379</v>
      </c>
      <c r="K189" s="349" t="s">
        <v>2682</v>
      </c>
      <c r="L189" s="349" t="s">
        <v>2682</v>
      </c>
      <c r="M189" s="349" t="s">
        <v>251</v>
      </c>
      <c r="N189" s="349" t="s">
        <v>282</v>
      </c>
      <c r="O189" s="349" t="s">
        <v>2377</v>
      </c>
      <c r="P189" s="349" t="s">
        <v>268</v>
      </c>
      <c r="Q189" s="349" t="s">
        <v>268</v>
      </c>
      <c r="R189" s="349" t="s">
        <v>268</v>
      </c>
      <c r="S189" s="349">
        <v>0</v>
      </c>
      <c r="T189" s="349" t="s">
        <v>268</v>
      </c>
      <c r="U189" s="349">
        <v>0</v>
      </c>
      <c r="V189" s="349" t="s">
        <v>268</v>
      </c>
      <c r="W189" s="386" t="s">
        <v>292</v>
      </c>
      <c r="X189" s="439" t="s">
        <v>2442</v>
      </c>
      <c r="Y189" s="349">
        <v>40</v>
      </c>
      <c r="Z189" s="361">
        <v>1</v>
      </c>
      <c r="AA189" s="349">
        <f t="shared" si="37"/>
        <v>40</v>
      </c>
      <c r="AB189" s="349" t="s">
        <v>273</v>
      </c>
      <c r="AC189" s="349" t="s">
        <v>1792</v>
      </c>
      <c r="AD189" s="349">
        <v>35</v>
      </c>
      <c r="AE189" s="440">
        <v>77</v>
      </c>
      <c r="AF189" s="350">
        <f>+WEDDING!$E$43</f>
        <v>550.27160000000003</v>
      </c>
      <c r="AG189" s="351">
        <f t="shared" si="38"/>
        <v>550.27160000000003</v>
      </c>
      <c r="AH189" s="351"/>
      <c r="AI189" s="351">
        <f t="shared" si="28"/>
        <v>550.27160000000003</v>
      </c>
      <c r="AJ189" s="352">
        <v>0.2</v>
      </c>
      <c r="AK189" s="353">
        <f t="shared" si="29"/>
        <v>687.83950000000004</v>
      </c>
      <c r="AL189" s="417">
        <f t="shared" si="39"/>
        <v>687.83950000000004</v>
      </c>
      <c r="AM189" s="354">
        <v>0.15</v>
      </c>
      <c r="AN189" s="351">
        <f t="shared" si="30"/>
        <v>809.22294117647061</v>
      </c>
      <c r="AO189" s="421">
        <f t="shared" si="31"/>
        <v>809.22294117647061</v>
      </c>
      <c r="AP189" s="346"/>
      <c r="AQ189" s="346"/>
    </row>
    <row r="190" spans="1:43" s="364" customFormat="1" ht="30" customHeight="1" x14ac:dyDescent="0.25">
      <c r="A190" s="349">
        <v>771663</v>
      </c>
      <c r="B190" s="391">
        <v>406377166392</v>
      </c>
      <c r="C190" s="349" t="s">
        <v>4473</v>
      </c>
      <c r="D190" s="441" t="s">
        <v>4487</v>
      </c>
      <c r="E190" s="20" t="s">
        <v>4481</v>
      </c>
      <c r="F190" s="6" t="s">
        <v>4481</v>
      </c>
      <c r="G190" s="387" t="s">
        <v>4482</v>
      </c>
      <c r="H190" s="349" t="s">
        <v>4376</v>
      </c>
      <c r="I190" s="397" t="s">
        <v>250</v>
      </c>
      <c r="J190" s="397" t="s">
        <v>4379</v>
      </c>
      <c r="K190" s="441" t="s">
        <v>537</v>
      </c>
      <c r="L190" s="441" t="s">
        <v>537</v>
      </c>
      <c r="M190" s="441" t="s">
        <v>252</v>
      </c>
      <c r="N190" s="442" t="s">
        <v>268</v>
      </c>
      <c r="O190" s="442" t="s">
        <v>4483</v>
      </c>
      <c r="P190" s="442" t="s">
        <v>268</v>
      </c>
      <c r="Q190" s="442" t="s">
        <v>268</v>
      </c>
      <c r="R190" s="442" t="s">
        <v>268</v>
      </c>
      <c r="S190" s="442">
        <v>0</v>
      </c>
      <c r="T190" s="349" t="s">
        <v>268</v>
      </c>
      <c r="U190" s="349">
        <v>0</v>
      </c>
      <c r="V190" s="442" t="s">
        <v>268</v>
      </c>
      <c r="W190" s="465" t="s">
        <v>4484</v>
      </c>
      <c r="X190" s="441" t="s">
        <v>4485</v>
      </c>
      <c r="Y190" s="441">
        <v>5</v>
      </c>
      <c r="Z190" s="441">
        <v>5</v>
      </c>
      <c r="AA190" s="441">
        <v>25</v>
      </c>
      <c r="AB190" s="441" t="s">
        <v>273</v>
      </c>
      <c r="AC190" s="441" t="s">
        <v>4486</v>
      </c>
      <c r="AD190" s="441">
        <v>4</v>
      </c>
      <c r="AE190" s="441">
        <v>9</v>
      </c>
      <c r="AF190" s="441">
        <v>7.3</v>
      </c>
      <c r="AG190" s="20">
        <f>AF190*Y190</f>
        <v>36.5</v>
      </c>
      <c r="AH190" s="6"/>
      <c r="AI190" s="357">
        <f t="shared" si="28"/>
        <v>36.5</v>
      </c>
      <c r="AJ190" s="352">
        <v>0.2</v>
      </c>
      <c r="AK190" s="358">
        <f t="shared" si="29"/>
        <v>45.625</v>
      </c>
      <c r="AL190" s="418">
        <f t="shared" si="39"/>
        <v>45.625</v>
      </c>
      <c r="AM190" s="354">
        <v>0.15</v>
      </c>
      <c r="AN190" s="351">
        <f t="shared" si="30"/>
        <v>53.676470588235297</v>
      </c>
      <c r="AO190" s="421">
        <f t="shared" si="31"/>
        <v>53.676470588235297</v>
      </c>
      <c r="AP190" s="20"/>
      <c r="AQ190" s="20"/>
    </row>
    <row r="191" spans="1:43" s="364" customFormat="1" ht="30" customHeight="1" x14ac:dyDescent="0.25">
      <c r="A191" s="386">
        <v>953846</v>
      </c>
      <c r="B191" s="456">
        <v>406395384693</v>
      </c>
      <c r="C191" s="349" t="s">
        <v>24</v>
      </c>
      <c r="D191" s="382" t="s">
        <v>3045</v>
      </c>
      <c r="E191" s="381" t="s">
        <v>3046</v>
      </c>
      <c r="F191" s="381" t="s">
        <v>3046</v>
      </c>
      <c r="G191" s="363" t="s">
        <v>4380</v>
      </c>
      <c r="H191" s="349" t="s">
        <v>4382</v>
      </c>
      <c r="I191" s="349" t="s">
        <v>250</v>
      </c>
      <c r="J191" s="349" t="s">
        <v>4379</v>
      </c>
      <c r="K191" s="382" t="s">
        <v>3044</v>
      </c>
      <c r="L191" s="382" t="s">
        <v>3044</v>
      </c>
      <c r="M191" s="349" t="s">
        <v>252</v>
      </c>
      <c r="N191" s="349" t="s">
        <v>4397</v>
      </c>
      <c r="O191" s="349" t="s">
        <v>4398</v>
      </c>
      <c r="P191" s="349" t="s">
        <v>4493</v>
      </c>
      <c r="Q191" s="349" t="s">
        <v>4494</v>
      </c>
      <c r="R191" s="349" t="s">
        <v>268</v>
      </c>
      <c r="S191" s="349">
        <v>0</v>
      </c>
      <c r="T191" s="349" t="s">
        <v>268</v>
      </c>
      <c r="U191" s="349">
        <v>0</v>
      </c>
      <c r="V191" s="349" t="s">
        <v>413</v>
      </c>
      <c r="W191" s="445" t="s">
        <v>3046</v>
      </c>
      <c r="X191" s="349" t="s">
        <v>268</v>
      </c>
      <c r="Y191" s="349">
        <v>30</v>
      </c>
      <c r="Z191" s="361">
        <v>10</v>
      </c>
      <c r="AA191" s="349">
        <v>30</v>
      </c>
      <c r="AB191" s="349" t="s">
        <v>276</v>
      </c>
      <c r="AC191" s="349" t="s">
        <v>2878</v>
      </c>
      <c r="AD191" s="440">
        <v>4</v>
      </c>
      <c r="AE191" s="450" t="s">
        <v>4399</v>
      </c>
      <c r="AF191" s="350">
        <v>0.34</v>
      </c>
      <c r="AG191" s="351">
        <f t="shared" ref="AG191:AG222" si="40">Y191*AF191</f>
        <v>10.200000000000001</v>
      </c>
      <c r="AH191" s="351">
        <f>IF(AD191&lt;4,FLETES!$H$8,IF(AD191=4,FLETES!$H$9,IF(AD191=5,FLETES!$H$10,IF(AD191=6,FLETES!$H$11,IF(AD191=7,FLETES!$H$12,IF(AD191=8,FLETES!$H$13,IF(AD191=10,FLETES!$H$14,IF(AD191=12,FLETES!$H$15,IF(AD191&gt;12,FLETES!$H$16,"FALSO")))))))))</f>
        <v>22.277568000000002</v>
      </c>
      <c r="AI191" s="351">
        <f t="shared" si="28"/>
        <v>32.477568000000005</v>
      </c>
      <c r="AJ191" s="352">
        <v>0.2</v>
      </c>
      <c r="AK191" s="353">
        <f t="shared" si="29"/>
        <v>40.596960000000003</v>
      </c>
      <c r="AL191" s="419">
        <f t="shared" ref="AL191:AL199" si="41">(AG191*6.4%)+AK191</f>
        <v>41.249760000000002</v>
      </c>
      <c r="AM191" s="354">
        <v>0.15</v>
      </c>
      <c r="AN191" s="351">
        <f t="shared" si="30"/>
        <v>48.529129411764707</v>
      </c>
      <c r="AO191" s="421">
        <f t="shared" si="31"/>
        <v>48.529129411764707</v>
      </c>
      <c r="AP191" s="355"/>
      <c r="AQ191" s="355"/>
    </row>
    <row r="192" spans="1:43" s="364" customFormat="1" ht="30" customHeight="1" x14ac:dyDescent="0.25">
      <c r="A192" s="386">
        <v>953839</v>
      </c>
      <c r="B192" s="456">
        <v>406395383993</v>
      </c>
      <c r="C192" s="349" t="s">
        <v>24</v>
      </c>
      <c r="D192" s="382" t="s">
        <v>3049</v>
      </c>
      <c r="E192" s="381" t="s">
        <v>3050</v>
      </c>
      <c r="F192" s="381" t="s">
        <v>3050</v>
      </c>
      <c r="G192" s="363" t="s">
        <v>4380</v>
      </c>
      <c r="H192" s="349" t="s">
        <v>4382</v>
      </c>
      <c r="I192" s="349" t="s">
        <v>250</v>
      </c>
      <c r="J192" s="349" t="s">
        <v>4379</v>
      </c>
      <c r="K192" s="382" t="s">
        <v>2669</v>
      </c>
      <c r="L192" s="382" t="s">
        <v>2669</v>
      </c>
      <c r="M192" s="349" t="s">
        <v>252</v>
      </c>
      <c r="N192" s="349" t="s">
        <v>4397</v>
      </c>
      <c r="O192" s="349" t="s">
        <v>4398</v>
      </c>
      <c r="P192" s="349" t="s">
        <v>4493</v>
      </c>
      <c r="Q192" s="349" t="s">
        <v>4494</v>
      </c>
      <c r="R192" s="349" t="s">
        <v>268</v>
      </c>
      <c r="S192" s="349">
        <v>0</v>
      </c>
      <c r="T192" s="349" t="s">
        <v>268</v>
      </c>
      <c r="U192" s="349">
        <v>0</v>
      </c>
      <c r="V192" s="349" t="s">
        <v>413</v>
      </c>
      <c r="W192" s="445" t="s">
        <v>3050</v>
      </c>
      <c r="X192" s="349" t="s">
        <v>268</v>
      </c>
      <c r="Y192" s="349">
        <v>30</v>
      </c>
      <c r="Z192" s="361">
        <v>10</v>
      </c>
      <c r="AA192" s="349">
        <v>30</v>
      </c>
      <c r="AB192" s="349" t="s">
        <v>276</v>
      </c>
      <c r="AC192" s="349" t="s">
        <v>2878</v>
      </c>
      <c r="AD192" s="440">
        <v>4</v>
      </c>
      <c r="AE192" s="450" t="s">
        <v>4399</v>
      </c>
      <c r="AF192" s="350">
        <v>0.3</v>
      </c>
      <c r="AG192" s="351">
        <f t="shared" si="40"/>
        <v>9</v>
      </c>
      <c r="AH192" s="351">
        <f>IF(AD192&lt;4,FLETES!$H$8,IF(AD192=4,FLETES!$H$9,IF(AD192=5,FLETES!$H$10,IF(AD192=6,FLETES!$H$11,IF(AD192=7,FLETES!$H$12,IF(AD192=8,FLETES!$H$13,IF(AD192=10,FLETES!$H$14,IF(AD192=12,FLETES!$H$15,IF(AD192&gt;12,FLETES!$H$16,"FALSO")))))))))</f>
        <v>22.277568000000002</v>
      </c>
      <c r="AI192" s="351">
        <f t="shared" si="28"/>
        <v>31.277568000000002</v>
      </c>
      <c r="AJ192" s="352">
        <v>0.2</v>
      </c>
      <c r="AK192" s="353">
        <f t="shared" si="29"/>
        <v>39.096960000000003</v>
      </c>
      <c r="AL192" s="419">
        <f t="shared" si="41"/>
        <v>39.672960000000003</v>
      </c>
      <c r="AM192" s="354">
        <v>0.15</v>
      </c>
      <c r="AN192" s="351">
        <f t="shared" si="30"/>
        <v>46.674070588235303</v>
      </c>
      <c r="AO192" s="421">
        <f t="shared" si="31"/>
        <v>46.674070588235303</v>
      </c>
      <c r="AP192" s="355"/>
      <c r="AQ192" s="355"/>
    </row>
    <row r="193" spans="1:43" s="364" customFormat="1" ht="30" customHeight="1" x14ac:dyDescent="0.25">
      <c r="A193" s="386">
        <v>953853</v>
      </c>
      <c r="B193" s="456">
        <v>406395385393</v>
      </c>
      <c r="C193" s="349" t="s">
        <v>24</v>
      </c>
      <c r="D193" s="382" t="s">
        <v>3039</v>
      </c>
      <c r="E193" s="381" t="s">
        <v>3040</v>
      </c>
      <c r="F193" s="381" t="s">
        <v>3040</v>
      </c>
      <c r="G193" s="363" t="s">
        <v>4380</v>
      </c>
      <c r="H193" s="349" t="s">
        <v>4382</v>
      </c>
      <c r="I193" s="349" t="s">
        <v>250</v>
      </c>
      <c r="J193" s="349" t="s">
        <v>4379</v>
      </c>
      <c r="K193" s="382" t="s">
        <v>545</v>
      </c>
      <c r="L193" s="382" t="s">
        <v>545</v>
      </c>
      <c r="M193" s="349" t="s">
        <v>252</v>
      </c>
      <c r="N193" s="349" t="s">
        <v>4397</v>
      </c>
      <c r="O193" s="349" t="s">
        <v>4398</v>
      </c>
      <c r="P193" s="349" t="s">
        <v>4493</v>
      </c>
      <c r="Q193" s="349" t="s">
        <v>4494</v>
      </c>
      <c r="R193" s="349" t="s">
        <v>268</v>
      </c>
      <c r="S193" s="349">
        <v>0</v>
      </c>
      <c r="T193" s="349" t="s">
        <v>268</v>
      </c>
      <c r="U193" s="349">
        <v>0</v>
      </c>
      <c r="V193" s="349" t="s">
        <v>413</v>
      </c>
      <c r="W193" s="445" t="s">
        <v>3040</v>
      </c>
      <c r="X193" s="349" t="s">
        <v>268</v>
      </c>
      <c r="Y193" s="349">
        <v>30</v>
      </c>
      <c r="Z193" s="361">
        <v>10</v>
      </c>
      <c r="AA193" s="349">
        <v>30</v>
      </c>
      <c r="AB193" s="349" t="s">
        <v>276</v>
      </c>
      <c r="AC193" s="349" t="s">
        <v>2878</v>
      </c>
      <c r="AD193" s="440">
        <v>4</v>
      </c>
      <c r="AE193" s="450" t="s">
        <v>4399</v>
      </c>
      <c r="AF193" s="350">
        <v>0.3</v>
      </c>
      <c r="AG193" s="351">
        <f t="shared" si="40"/>
        <v>9</v>
      </c>
      <c r="AH193" s="351">
        <f>IF(AD193&lt;4,FLETES!$H$8,IF(AD193=4,FLETES!$H$9,IF(AD193=5,FLETES!$H$10,IF(AD193=6,FLETES!$H$11,IF(AD193=7,FLETES!$H$12,IF(AD193=8,FLETES!$H$13,IF(AD193=10,FLETES!$H$14,IF(AD193=12,FLETES!$H$15,IF(AD193&gt;12,FLETES!$H$16,"FALSO")))))))))</f>
        <v>22.277568000000002</v>
      </c>
      <c r="AI193" s="351">
        <f t="shared" si="28"/>
        <v>31.277568000000002</v>
      </c>
      <c r="AJ193" s="352">
        <v>0.2</v>
      </c>
      <c r="AK193" s="353">
        <f t="shared" si="29"/>
        <v>39.096960000000003</v>
      </c>
      <c r="AL193" s="419">
        <f t="shared" si="41"/>
        <v>39.672960000000003</v>
      </c>
      <c r="AM193" s="354">
        <v>0.15</v>
      </c>
      <c r="AN193" s="351">
        <f t="shared" si="30"/>
        <v>46.674070588235303</v>
      </c>
      <c r="AO193" s="421">
        <f t="shared" si="31"/>
        <v>46.674070588235303</v>
      </c>
      <c r="AP193" s="355"/>
      <c r="AQ193" s="355"/>
    </row>
    <row r="194" spans="1:43" s="364" customFormat="1" ht="30" customHeight="1" x14ac:dyDescent="0.25">
      <c r="A194" s="386">
        <v>953886</v>
      </c>
      <c r="B194" s="456">
        <v>406395388691</v>
      </c>
      <c r="C194" s="349" t="s">
        <v>24</v>
      </c>
      <c r="D194" s="382" t="s">
        <v>3053</v>
      </c>
      <c r="E194" s="381" t="s">
        <v>3054</v>
      </c>
      <c r="F194" s="381" t="s">
        <v>3054</v>
      </c>
      <c r="G194" s="363" t="s">
        <v>4380</v>
      </c>
      <c r="H194" s="349" t="s">
        <v>4382</v>
      </c>
      <c r="I194" s="349" t="s">
        <v>250</v>
      </c>
      <c r="J194" s="349" t="s">
        <v>4379</v>
      </c>
      <c r="K194" s="382" t="s">
        <v>563</v>
      </c>
      <c r="L194" s="382" t="s">
        <v>563</v>
      </c>
      <c r="M194" s="349" t="s">
        <v>252</v>
      </c>
      <c r="N194" s="349" t="s">
        <v>4397</v>
      </c>
      <c r="O194" s="349" t="s">
        <v>4398</v>
      </c>
      <c r="P194" s="349" t="s">
        <v>4493</v>
      </c>
      <c r="Q194" s="349" t="s">
        <v>4494</v>
      </c>
      <c r="R194" s="349" t="s">
        <v>268</v>
      </c>
      <c r="S194" s="349">
        <v>0</v>
      </c>
      <c r="T194" s="349" t="s">
        <v>268</v>
      </c>
      <c r="U194" s="349">
        <v>0</v>
      </c>
      <c r="V194" s="349" t="s">
        <v>413</v>
      </c>
      <c r="W194" s="445" t="s">
        <v>3054</v>
      </c>
      <c r="X194" s="349" t="s">
        <v>268</v>
      </c>
      <c r="Y194" s="349">
        <v>30</v>
      </c>
      <c r="Z194" s="361">
        <v>10</v>
      </c>
      <c r="AA194" s="349">
        <v>30</v>
      </c>
      <c r="AB194" s="349" t="s">
        <v>276</v>
      </c>
      <c r="AC194" s="349" t="s">
        <v>2878</v>
      </c>
      <c r="AD194" s="440">
        <v>4</v>
      </c>
      <c r="AE194" s="450" t="s">
        <v>4399</v>
      </c>
      <c r="AF194" s="350">
        <v>0.3</v>
      </c>
      <c r="AG194" s="351">
        <f t="shared" si="40"/>
        <v>9</v>
      </c>
      <c r="AH194" s="351">
        <f>IF(AD194&lt;4,FLETES!$H$8,IF(AD194=4,FLETES!$H$9,IF(AD194=5,FLETES!$H$10,IF(AD194=6,FLETES!$H$11,IF(AD194=7,FLETES!$H$12,IF(AD194=8,FLETES!$H$13,IF(AD194=10,FLETES!$H$14,IF(AD194=12,FLETES!$H$15,IF(AD194&gt;12,FLETES!$H$16,"FALSO")))))))))</f>
        <v>22.277568000000002</v>
      </c>
      <c r="AI194" s="351">
        <f t="shared" ref="AI194:AI257" si="42">SUM(AG194:AH194)</f>
        <v>31.277568000000002</v>
      </c>
      <c r="AJ194" s="352">
        <v>0.2</v>
      </c>
      <c r="AK194" s="353">
        <f t="shared" ref="AK194:AK257" si="43">AI194/(1-AJ194)</f>
        <v>39.096960000000003</v>
      </c>
      <c r="AL194" s="419">
        <f t="shared" si="41"/>
        <v>39.672960000000003</v>
      </c>
      <c r="AM194" s="354">
        <v>0.15</v>
      </c>
      <c r="AN194" s="351">
        <f t="shared" ref="AN194:AN257" si="44">AL194/(1-AM194)</f>
        <v>46.674070588235303</v>
      </c>
      <c r="AO194" s="421">
        <f t="shared" ref="AO194:AO257" si="45">AN194</f>
        <v>46.674070588235303</v>
      </c>
      <c r="AP194" s="355"/>
      <c r="AQ194" s="355"/>
    </row>
    <row r="195" spans="1:43" s="364" customFormat="1" ht="30" customHeight="1" x14ac:dyDescent="0.25">
      <c r="A195" s="386">
        <v>953893</v>
      </c>
      <c r="B195" s="456">
        <v>406395389391</v>
      </c>
      <c r="C195" s="349" t="s">
        <v>24</v>
      </c>
      <c r="D195" s="382" t="s">
        <v>3066</v>
      </c>
      <c r="E195" s="381" t="s">
        <v>3067</v>
      </c>
      <c r="F195" s="381" t="s">
        <v>3067</v>
      </c>
      <c r="G195" s="363" t="s">
        <v>4380</v>
      </c>
      <c r="H195" s="349" t="s">
        <v>3057</v>
      </c>
      <c r="I195" s="349" t="s">
        <v>250</v>
      </c>
      <c r="J195" s="349" t="s">
        <v>4379</v>
      </c>
      <c r="K195" s="382" t="s">
        <v>3044</v>
      </c>
      <c r="L195" s="382" t="s">
        <v>3044</v>
      </c>
      <c r="M195" s="349" t="s">
        <v>252</v>
      </c>
      <c r="N195" s="349" t="s">
        <v>4397</v>
      </c>
      <c r="O195" s="349" t="s">
        <v>4398</v>
      </c>
      <c r="P195" s="349" t="s">
        <v>4493</v>
      </c>
      <c r="Q195" s="349" t="s">
        <v>4494</v>
      </c>
      <c r="R195" s="349" t="s">
        <v>268</v>
      </c>
      <c r="S195" s="349">
        <v>0</v>
      </c>
      <c r="T195" s="349" t="s">
        <v>268</v>
      </c>
      <c r="U195" s="349">
        <v>0</v>
      </c>
      <c r="V195" s="349" t="s">
        <v>413</v>
      </c>
      <c r="W195" s="445" t="s">
        <v>3067</v>
      </c>
      <c r="X195" s="349" t="s">
        <v>268</v>
      </c>
      <c r="Y195" s="349">
        <v>40</v>
      </c>
      <c r="Z195" s="361">
        <v>10</v>
      </c>
      <c r="AA195" s="349">
        <v>40</v>
      </c>
      <c r="AB195" s="349" t="s">
        <v>276</v>
      </c>
      <c r="AC195" s="349" t="s">
        <v>2878</v>
      </c>
      <c r="AD195" s="440">
        <v>4</v>
      </c>
      <c r="AE195" s="450" t="s">
        <v>4399</v>
      </c>
      <c r="AF195" s="350">
        <v>0.32</v>
      </c>
      <c r="AG195" s="351">
        <f t="shared" si="40"/>
        <v>12.8</v>
      </c>
      <c r="AH195" s="351">
        <f>IF(AD195&lt;4,FLETES!$H$8,IF(AD195=4,FLETES!$H$9,IF(AD195=5,FLETES!$H$10,IF(AD195=6,FLETES!$H$11,IF(AD195=7,FLETES!$H$12,IF(AD195=8,FLETES!$H$13,IF(AD195=10,FLETES!$H$14,IF(AD195=12,FLETES!$H$15,IF(AD195&gt;12,FLETES!$H$16,"FALSO")))))))))</f>
        <v>22.277568000000002</v>
      </c>
      <c r="AI195" s="351">
        <f t="shared" si="42"/>
        <v>35.077567999999999</v>
      </c>
      <c r="AJ195" s="352">
        <v>0.2</v>
      </c>
      <c r="AK195" s="353">
        <f t="shared" si="43"/>
        <v>43.846959999999996</v>
      </c>
      <c r="AL195" s="419">
        <f t="shared" si="41"/>
        <v>44.666159999999998</v>
      </c>
      <c r="AM195" s="354">
        <v>0.15</v>
      </c>
      <c r="AN195" s="351">
        <f t="shared" si="44"/>
        <v>52.548423529411764</v>
      </c>
      <c r="AO195" s="421">
        <f t="shared" si="45"/>
        <v>52.548423529411764</v>
      </c>
      <c r="AP195" s="355"/>
      <c r="AQ195" s="355"/>
    </row>
    <row r="196" spans="1:43" s="364" customFormat="1" ht="30" customHeight="1" x14ac:dyDescent="0.25">
      <c r="A196" s="386">
        <v>953956</v>
      </c>
      <c r="B196" s="456">
        <v>406395395699</v>
      </c>
      <c r="C196" s="349" t="s">
        <v>24</v>
      </c>
      <c r="D196" s="382" t="s">
        <v>3075</v>
      </c>
      <c r="E196" s="381" t="s">
        <v>3076</v>
      </c>
      <c r="F196" s="381" t="s">
        <v>3076</v>
      </c>
      <c r="G196" s="363" t="s">
        <v>4380</v>
      </c>
      <c r="H196" s="349" t="s">
        <v>3057</v>
      </c>
      <c r="I196" s="349" t="s">
        <v>250</v>
      </c>
      <c r="J196" s="349" t="s">
        <v>4379</v>
      </c>
      <c r="K196" s="382" t="s">
        <v>3074</v>
      </c>
      <c r="L196" s="382" t="s">
        <v>3074</v>
      </c>
      <c r="M196" s="349" t="s">
        <v>252</v>
      </c>
      <c r="N196" s="349" t="s">
        <v>4397</v>
      </c>
      <c r="O196" s="349" t="s">
        <v>4398</v>
      </c>
      <c r="P196" s="349" t="s">
        <v>4493</v>
      </c>
      <c r="Q196" s="349" t="s">
        <v>4494</v>
      </c>
      <c r="R196" s="349" t="s">
        <v>268</v>
      </c>
      <c r="S196" s="349">
        <v>0</v>
      </c>
      <c r="T196" s="349" t="s">
        <v>268</v>
      </c>
      <c r="U196" s="349">
        <v>0</v>
      </c>
      <c r="V196" s="349" t="s">
        <v>413</v>
      </c>
      <c r="W196" s="445" t="s">
        <v>3076</v>
      </c>
      <c r="X196" s="349" t="s">
        <v>268</v>
      </c>
      <c r="Y196" s="349">
        <v>40</v>
      </c>
      <c r="Z196" s="361">
        <v>10</v>
      </c>
      <c r="AA196" s="349">
        <v>40</v>
      </c>
      <c r="AB196" s="349" t="s">
        <v>276</v>
      </c>
      <c r="AC196" s="349" t="s">
        <v>2878</v>
      </c>
      <c r="AD196" s="440">
        <v>4</v>
      </c>
      <c r="AE196" s="450" t="s">
        <v>4399</v>
      </c>
      <c r="AF196" s="350">
        <v>0.3</v>
      </c>
      <c r="AG196" s="351">
        <f t="shared" si="40"/>
        <v>12</v>
      </c>
      <c r="AH196" s="351">
        <f>IF(AD196&lt;4,FLETES!$H$8,IF(AD196=4,FLETES!$H$9,IF(AD196=5,FLETES!$H$10,IF(AD196=6,FLETES!$H$11,IF(AD196=7,FLETES!$H$12,IF(AD196=8,FLETES!$H$13,IF(AD196=10,FLETES!$H$14,IF(AD196=12,FLETES!$H$15,IF(AD196&gt;12,FLETES!$H$16,"FALSO")))))))))</f>
        <v>22.277568000000002</v>
      </c>
      <c r="AI196" s="351">
        <f t="shared" si="42"/>
        <v>34.277568000000002</v>
      </c>
      <c r="AJ196" s="352">
        <v>0.2</v>
      </c>
      <c r="AK196" s="353">
        <f t="shared" si="43"/>
        <v>42.846960000000003</v>
      </c>
      <c r="AL196" s="419">
        <f t="shared" si="41"/>
        <v>43.614960000000004</v>
      </c>
      <c r="AM196" s="354">
        <v>0.15</v>
      </c>
      <c r="AN196" s="351">
        <f t="shared" si="44"/>
        <v>51.311717647058828</v>
      </c>
      <c r="AO196" s="421">
        <f t="shared" si="45"/>
        <v>51.311717647058828</v>
      </c>
      <c r="AP196" s="355"/>
      <c r="AQ196" s="355"/>
    </row>
    <row r="197" spans="1:43" s="364" customFormat="1" ht="30" customHeight="1" x14ac:dyDescent="0.25">
      <c r="A197" s="386">
        <v>953900</v>
      </c>
      <c r="B197" s="456">
        <v>406395390090</v>
      </c>
      <c r="C197" s="349" t="s">
        <v>24</v>
      </c>
      <c r="D197" s="450" t="s">
        <v>3070</v>
      </c>
      <c r="E197" s="383" t="s">
        <v>3071</v>
      </c>
      <c r="F197" s="383" t="s">
        <v>3071</v>
      </c>
      <c r="G197" s="363" t="s">
        <v>4380</v>
      </c>
      <c r="H197" s="349" t="s">
        <v>3057</v>
      </c>
      <c r="I197" s="349" t="s">
        <v>250</v>
      </c>
      <c r="J197" s="349" t="s">
        <v>4379</v>
      </c>
      <c r="K197" s="382" t="s">
        <v>578</v>
      </c>
      <c r="L197" s="382" t="s">
        <v>578</v>
      </c>
      <c r="M197" s="349" t="s">
        <v>252</v>
      </c>
      <c r="N197" s="349" t="s">
        <v>4397</v>
      </c>
      <c r="O197" s="349" t="s">
        <v>4398</v>
      </c>
      <c r="P197" s="349" t="s">
        <v>4493</v>
      </c>
      <c r="Q197" s="349" t="s">
        <v>4494</v>
      </c>
      <c r="R197" s="349" t="s">
        <v>268</v>
      </c>
      <c r="S197" s="349">
        <v>0</v>
      </c>
      <c r="T197" s="349" t="s">
        <v>268</v>
      </c>
      <c r="U197" s="349">
        <v>0</v>
      </c>
      <c r="V197" s="349" t="s">
        <v>413</v>
      </c>
      <c r="W197" s="445" t="s">
        <v>3071</v>
      </c>
      <c r="X197" s="349" t="s">
        <v>268</v>
      </c>
      <c r="Y197" s="349">
        <v>40</v>
      </c>
      <c r="Z197" s="361">
        <v>10</v>
      </c>
      <c r="AA197" s="349">
        <v>40</v>
      </c>
      <c r="AB197" s="349" t="s">
        <v>276</v>
      </c>
      <c r="AC197" s="349" t="s">
        <v>2878</v>
      </c>
      <c r="AD197" s="440">
        <v>4</v>
      </c>
      <c r="AE197" s="450" t="s">
        <v>4399</v>
      </c>
      <c r="AF197" s="350">
        <v>0.32</v>
      </c>
      <c r="AG197" s="351">
        <f t="shared" si="40"/>
        <v>12.8</v>
      </c>
      <c r="AH197" s="351">
        <f>IF(AD197&lt;4,FLETES!$H$8,IF(AD197=4,FLETES!$H$9,IF(AD197=5,FLETES!$H$10,IF(AD197=6,FLETES!$H$11,IF(AD197=7,FLETES!$H$12,IF(AD197=8,FLETES!$H$13,IF(AD197=10,FLETES!$H$14,IF(AD197=12,FLETES!$H$15,IF(AD197&gt;12,FLETES!$H$16,"FALSO")))))))))</f>
        <v>22.277568000000002</v>
      </c>
      <c r="AI197" s="351">
        <f t="shared" si="42"/>
        <v>35.077567999999999</v>
      </c>
      <c r="AJ197" s="352">
        <v>0.2</v>
      </c>
      <c r="AK197" s="353">
        <f t="shared" si="43"/>
        <v>43.846959999999996</v>
      </c>
      <c r="AL197" s="419">
        <f t="shared" si="41"/>
        <v>44.666159999999998</v>
      </c>
      <c r="AM197" s="354">
        <v>0.15</v>
      </c>
      <c r="AN197" s="351">
        <f t="shared" si="44"/>
        <v>52.548423529411764</v>
      </c>
      <c r="AO197" s="421">
        <f t="shared" si="45"/>
        <v>52.548423529411764</v>
      </c>
      <c r="AP197" s="355"/>
      <c r="AQ197" s="355"/>
    </row>
    <row r="198" spans="1:43" s="364" customFormat="1" ht="30" customHeight="1" x14ac:dyDescent="0.25">
      <c r="A198" s="386">
        <v>953815</v>
      </c>
      <c r="B198" s="456">
        <v>406395381593</v>
      </c>
      <c r="C198" s="349" t="s">
        <v>24</v>
      </c>
      <c r="D198" s="382" t="s">
        <v>3062</v>
      </c>
      <c r="E198" s="381" t="s">
        <v>3063</v>
      </c>
      <c r="F198" s="381" t="s">
        <v>3063</v>
      </c>
      <c r="G198" s="363" t="s">
        <v>4380</v>
      </c>
      <c r="H198" s="349" t="s">
        <v>3057</v>
      </c>
      <c r="I198" s="349" t="s">
        <v>250</v>
      </c>
      <c r="J198" s="349" t="s">
        <v>4379</v>
      </c>
      <c r="K198" s="382" t="s">
        <v>545</v>
      </c>
      <c r="L198" s="382" t="s">
        <v>545</v>
      </c>
      <c r="M198" s="349" t="s">
        <v>252</v>
      </c>
      <c r="N198" s="349" t="s">
        <v>4397</v>
      </c>
      <c r="O198" s="349" t="s">
        <v>4398</v>
      </c>
      <c r="P198" s="349" t="s">
        <v>4493</v>
      </c>
      <c r="Q198" s="349" t="s">
        <v>4494</v>
      </c>
      <c r="R198" s="349" t="s">
        <v>268</v>
      </c>
      <c r="S198" s="349">
        <v>0</v>
      </c>
      <c r="T198" s="349" t="s">
        <v>268</v>
      </c>
      <c r="U198" s="349">
        <v>0</v>
      </c>
      <c r="V198" s="349" t="s">
        <v>413</v>
      </c>
      <c r="W198" s="445" t="s">
        <v>3063</v>
      </c>
      <c r="X198" s="349" t="s">
        <v>268</v>
      </c>
      <c r="Y198" s="349">
        <v>40</v>
      </c>
      <c r="Z198" s="361">
        <v>10</v>
      </c>
      <c r="AA198" s="349">
        <v>40</v>
      </c>
      <c r="AB198" s="349" t="s">
        <v>276</v>
      </c>
      <c r="AC198" s="349" t="s">
        <v>2878</v>
      </c>
      <c r="AD198" s="440">
        <v>4</v>
      </c>
      <c r="AE198" s="450" t="s">
        <v>4399</v>
      </c>
      <c r="AF198" s="350">
        <v>0.3</v>
      </c>
      <c r="AG198" s="351">
        <f t="shared" si="40"/>
        <v>12</v>
      </c>
      <c r="AH198" s="351">
        <f>IF(AD198&lt;4,FLETES!$H$8,IF(AD198=4,FLETES!$H$9,IF(AD198=5,FLETES!$H$10,IF(AD198=6,FLETES!$H$11,IF(AD198=7,FLETES!$H$12,IF(AD198=8,FLETES!$H$13,IF(AD198=10,FLETES!$H$14,IF(AD198=12,FLETES!$H$15,IF(AD198&gt;12,FLETES!$H$16,"FALSO")))))))))</f>
        <v>22.277568000000002</v>
      </c>
      <c r="AI198" s="351">
        <f t="shared" si="42"/>
        <v>34.277568000000002</v>
      </c>
      <c r="AJ198" s="352">
        <v>0.2</v>
      </c>
      <c r="AK198" s="353">
        <f t="shared" si="43"/>
        <v>42.846960000000003</v>
      </c>
      <c r="AL198" s="419">
        <f t="shared" si="41"/>
        <v>43.614960000000004</v>
      </c>
      <c r="AM198" s="354">
        <v>0.15</v>
      </c>
      <c r="AN198" s="351">
        <f t="shared" si="44"/>
        <v>51.311717647058828</v>
      </c>
      <c r="AO198" s="421">
        <f t="shared" si="45"/>
        <v>51.311717647058828</v>
      </c>
      <c r="AP198" s="355"/>
      <c r="AQ198" s="355"/>
    </row>
    <row r="199" spans="1:43" s="347" customFormat="1" ht="30" customHeight="1" x14ac:dyDescent="0.25">
      <c r="A199" s="386">
        <v>953925</v>
      </c>
      <c r="B199" s="456">
        <v>406395392599</v>
      </c>
      <c r="C199" s="349" t="s">
        <v>24</v>
      </c>
      <c r="D199" s="382" t="s">
        <v>3058</v>
      </c>
      <c r="E199" s="381" t="s">
        <v>3059</v>
      </c>
      <c r="F199" s="381" t="s">
        <v>3059</v>
      </c>
      <c r="G199" s="363" t="s">
        <v>4380</v>
      </c>
      <c r="H199" s="349" t="s">
        <v>3057</v>
      </c>
      <c r="I199" s="349" t="s">
        <v>250</v>
      </c>
      <c r="J199" s="349" t="s">
        <v>4379</v>
      </c>
      <c r="K199" s="382" t="s">
        <v>563</v>
      </c>
      <c r="L199" s="382" t="s">
        <v>563</v>
      </c>
      <c r="M199" s="349" t="s">
        <v>252</v>
      </c>
      <c r="N199" s="349" t="s">
        <v>4397</v>
      </c>
      <c r="O199" s="349" t="s">
        <v>4398</v>
      </c>
      <c r="P199" s="349" t="s">
        <v>4493</v>
      </c>
      <c r="Q199" s="349" t="s">
        <v>4494</v>
      </c>
      <c r="R199" s="349" t="s">
        <v>268</v>
      </c>
      <c r="S199" s="349">
        <v>0</v>
      </c>
      <c r="T199" s="349" t="s">
        <v>268</v>
      </c>
      <c r="U199" s="349">
        <v>0</v>
      </c>
      <c r="V199" s="349" t="s">
        <v>413</v>
      </c>
      <c r="W199" s="445" t="s">
        <v>3059</v>
      </c>
      <c r="X199" s="349" t="s">
        <v>268</v>
      </c>
      <c r="Y199" s="349">
        <v>40</v>
      </c>
      <c r="Z199" s="361">
        <v>10</v>
      </c>
      <c r="AA199" s="349">
        <v>40</v>
      </c>
      <c r="AB199" s="349" t="s">
        <v>276</v>
      </c>
      <c r="AC199" s="349" t="s">
        <v>2878</v>
      </c>
      <c r="AD199" s="440">
        <v>4</v>
      </c>
      <c r="AE199" s="450" t="s">
        <v>4399</v>
      </c>
      <c r="AF199" s="350">
        <v>0.3</v>
      </c>
      <c r="AG199" s="351">
        <f t="shared" si="40"/>
        <v>12</v>
      </c>
      <c r="AH199" s="351">
        <f>IF(AD199&lt;4,FLETES!$H$8,IF(AD199=4,FLETES!$H$9,IF(AD199=5,FLETES!$H$10,IF(AD199=6,FLETES!$H$11,IF(AD199=7,FLETES!$H$12,IF(AD199=8,FLETES!$H$13,IF(AD199=10,FLETES!$H$14,IF(AD199=12,FLETES!$H$15,IF(AD199&gt;12,FLETES!$H$16,"FALSO")))))))))</f>
        <v>22.277568000000002</v>
      </c>
      <c r="AI199" s="351">
        <f t="shared" si="42"/>
        <v>34.277568000000002</v>
      </c>
      <c r="AJ199" s="352">
        <v>0.2</v>
      </c>
      <c r="AK199" s="353">
        <f t="shared" si="43"/>
        <v>42.846960000000003</v>
      </c>
      <c r="AL199" s="419">
        <f t="shared" si="41"/>
        <v>43.614960000000004</v>
      </c>
      <c r="AM199" s="354">
        <v>0.15</v>
      </c>
      <c r="AN199" s="351">
        <f t="shared" si="44"/>
        <v>51.311717647058828</v>
      </c>
      <c r="AO199" s="421">
        <f t="shared" si="45"/>
        <v>51.311717647058828</v>
      </c>
      <c r="AP199" s="355"/>
      <c r="AQ199" s="355"/>
    </row>
    <row r="200" spans="1:43" s="347" customFormat="1" ht="30" customHeight="1" x14ac:dyDescent="0.25">
      <c r="A200" s="444">
        <v>77946</v>
      </c>
      <c r="B200" s="453">
        <v>406307794695</v>
      </c>
      <c r="C200" s="349" t="s">
        <v>4296</v>
      </c>
      <c r="D200" s="444" t="s">
        <v>3706</v>
      </c>
      <c r="E200" s="359" t="s">
        <v>3250</v>
      </c>
      <c r="F200" s="379" t="s">
        <v>3250</v>
      </c>
      <c r="G200" s="363" t="s">
        <v>4380</v>
      </c>
      <c r="H200" s="349" t="s">
        <v>4292</v>
      </c>
      <c r="I200" s="349" t="s">
        <v>250</v>
      </c>
      <c r="J200" s="349" t="s">
        <v>4381</v>
      </c>
      <c r="K200" s="349" t="s">
        <v>3654</v>
      </c>
      <c r="L200" s="349" t="s">
        <v>3654</v>
      </c>
      <c r="M200" s="349" t="s">
        <v>4383</v>
      </c>
      <c r="N200" s="380" t="s">
        <v>268</v>
      </c>
      <c r="O200" s="349" t="s">
        <v>3653</v>
      </c>
      <c r="P200" s="349" t="s">
        <v>4493</v>
      </c>
      <c r="Q200" s="349" t="s">
        <v>268</v>
      </c>
      <c r="R200" s="349" t="s">
        <v>268</v>
      </c>
      <c r="S200" s="349">
        <v>0</v>
      </c>
      <c r="T200" s="349" t="s">
        <v>268</v>
      </c>
      <c r="U200" s="349">
        <v>0</v>
      </c>
      <c r="V200" s="349" t="s">
        <v>413</v>
      </c>
      <c r="W200" s="360"/>
      <c r="X200" s="349" t="s">
        <v>268</v>
      </c>
      <c r="Y200" s="349">
        <v>50</v>
      </c>
      <c r="Z200" s="361">
        <v>10</v>
      </c>
      <c r="AA200" s="349">
        <f t="shared" ref="AA200:AA232" si="46">Y200</f>
        <v>50</v>
      </c>
      <c r="AB200" s="349" t="s">
        <v>276</v>
      </c>
      <c r="AC200" s="349" t="s">
        <v>2878</v>
      </c>
      <c r="AD200" s="349">
        <v>4</v>
      </c>
      <c r="AE200" s="440">
        <v>9</v>
      </c>
      <c r="AF200" s="350">
        <v>0.28000000000000003</v>
      </c>
      <c r="AG200" s="357">
        <f t="shared" si="40"/>
        <v>14.000000000000002</v>
      </c>
      <c r="AH200" s="351">
        <f>IF(AD200&lt;4,FLETES!$H$8,IF(AD200=4,FLETES!$H$9,IF(AD200=5,FLETES!$H$10,IF(AD200=6,FLETES!$H$11,IF(AD200=7,FLETES!$H$12,IF(AD200=8,FLETES!$H$13,IF(AD200=10,FLETES!$H$14,IF(AD200=12,FLETES!$H$15,IF(AD200&gt;12,FLETES!$H$16,"FALSO")))))))))</f>
        <v>22.277568000000002</v>
      </c>
      <c r="AI200" s="357">
        <f t="shared" si="42"/>
        <v>36.277568000000002</v>
      </c>
      <c r="AJ200" s="352">
        <v>0.2</v>
      </c>
      <c r="AK200" s="358">
        <f t="shared" si="43"/>
        <v>45.346960000000003</v>
      </c>
      <c r="AL200" s="418">
        <f t="shared" ref="AL200:AL232" si="47">AK200</f>
        <v>45.346960000000003</v>
      </c>
      <c r="AM200" s="352">
        <v>0.15</v>
      </c>
      <c r="AN200" s="357">
        <f t="shared" si="44"/>
        <v>53.349364705882358</v>
      </c>
      <c r="AO200" s="421">
        <f t="shared" si="45"/>
        <v>53.349364705882358</v>
      </c>
      <c r="AP200" s="355"/>
      <c r="AQ200" s="355"/>
    </row>
    <row r="201" spans="1:43" s="347" customFormat="1" ht="30" customHeight="1" x14ac:dyDescent="0.25">
      <c r="A201" s="444">
        <v>78050</v>
      </c>
      <c r="B201" s="453">
        <v>406307805094</v>
      </c>
      <c r="C201" s="349" t="s">
        <v>4296</v>
      </c>
      <c r="D201" s="444" t="s">
        <v>3708</v>
      </c>
      <c r="E201" s="359" t="s">
        <v>3252</v>
      </c>
      <c r="F201" s="379" t="s">
        <v>3252</v>
      </c>
      <c r="G201" s="363" t="s">
        <v>4380</v>
      </c>
      <c r="H201" s="349" t="s">
        <v>4292</v>
      </c>
      <c r="I201" s="349" t="s">
        <v>250</v>
      </c>
      <c r="J201" s="349" t="s">
        <v>4381</v>
      </c>
      <c r="K201" s="349" t="s">
        <v>3655</v>
      </c>
      <c r="L201" s="349" t="s">
        <v>3655</v>
      </c>
      <c r="M201" s="349" t="s">
        <v>4383</v>
      </c>
      <c r="N201" s="380" t="s">
        <v>268</v>
      </c>
      <c r="O201" s="349" t="s">
        <v>3653</v>
      </c>
      <c r="P201" s="349" t="s">
        <v>4493</v>
      </c>
      <c r="Q201" s="349" t="s">
        <v>268</v>
      </c>
      <c r="R201" s="349" t="s">
        <v>268</v>
      </c>
      <c r="S201" s="349">
        <v>0</v>
      </c>
      <c r="T201" s="349" t="s">
        <v>268</v>
      </c>
      <c r="U201" s="349">
        <v>0</v>
      </c>
      <c r="V201" s="349" t="s">
        <v>413</v>
      </c>
      <c r="W201" s="360"/>
      <c r="X201" s="349" t="s">
        <v>268</v>
      </c>
      <c r="Y201" s="349">
        <v>50</v>
      </c>
      <c r="Z201" s="361">
        <v>10</v>
      </c>
      <c r="AA201" s="349">
        <f t="shared" si="46"/>
        <v>50</v>
      </c>
      <c r="AB201" s="349" t="s">
        <v>276</v>
      </c>
      <c r="AC201" s="349" t="s">
        <v>2878</v>
      </c>
      <c r="AD201" s="349">
        <v>4</v>
      </c>
      <c r="AE201" s="440">
        <v>9</v>
      </c>
      <c r="AF201" s="350">
        <v>0.28000000000000003</v>
      </c>
      <c r="AG201" s="357">
        <f t="shared" si="40"/>
        <v>14.000000000000002</v>
      </c>
      <c r="AH201" s="351">
        <f>IF(AD201&lt;4,FLETES!$H$8,IF(AD201=4,FLETES!$H$9,IF(AD201=5,FLETES!$H$10,IF(AD201=6,FLETES!$H$11,IF(AD201=7,FLETES!$H$12,IF(AD201=8,FLETES!$H$13,IF(AD201=10,FLETES!$H$14,IF(AD201=12,FLETES!$H$15,IF(AD201&gt;12,FLETES!$H$16,"FALSO")))))))))</f>
        <v>22.277568000000002</v>
      </c>
      <c r="AI201" s="357">
        <f t="shared" si="42"/>
        <v>36.277568000000002</v>
      </c>
      <c r="AJ201" s="352">
        <v>0.2</v>
      </c>
      <c r="AK201" s="358">
        <f t="shared" si="43"/>
        <v>45.346960000000003</v>
      </c>
      <c r="AL201" s="418">
        <f t="shared" si="47"/>
        <v>45.346960000000003</v>
      </c>
      <c r="AM201" s="352">
        <v>0.15</v>
      </c>
      <c r="AN201" s="357">
        <f t="shared" si="44"/>
        <v>53.349364705882358</v>
      </c>
      <c r="AO201" s="421">
        <f t="shared" si="45"/>
        <v>53.349364705882358</v>
      </c>
      <c r="AP201" s="355"/>
      <c r="AQ201" s="355"/>
    </row>
    <row r="202" spans="1:43" s="347" customFormat="1" ht="30" customHeight="1" x14ac:dyDescent="0.25">
      <c r="A202" s="444">
        <v>77797</v>
      </c>
      <c r="B202" s="453">
        <v>406307779791</v>
      </c>
      <c r="C202" s="349" t="s">
        <v>4296</v>
      </c>
      <c r="D202" s="444" t="s">
        <v>3710</v>
      </c>
      <c r="E202" s="359" t="s">
        <v>3254</v>
      </c>
      <c r="F202" s="379" t="s">
        <v>3254</v>
      </c>
      <c r="G202" s="363" t="s">
        <v>4380</v>
      </c>
      <c r="H202" s="349" t="s">
        <v>4292</v>
      </c>
      <c r="I202" s="349" t="s">
        <v>250</v>
      </c>
      <c r="J202" s="349" t="s">
        <v>4381</v>
      </c>
      <c r="K202" s="349" t="s">
        <v>3656</v>
      </c>
      <c r="L202" s="349" t="s">
        <v>3656</v>
      </c>
      <c r="M202" s="349" t="s">
        <v>4383</v>
      </c>
      <c r="N202" s="380" t="s">
        <v>268</v>
      </c>
      <c r="O202" s="349" t="s">
        <v>3653</v>
      </c>
      <c r="P202" s="349" t="s">
        <v>4493</v>
      </c>
      <c r="Q202" s="349" t="s">
        <v>268</v>
      </c>
      <c r="R202" s="349" t="s">
        <v>268</v>
      </c>
      <c r="S202" s="349">
        <v>0</v>
      </c>
      <c r="T202" s="349" t="s">
        <v>268</v>
      </c>
      <c r="U202" s="349">
        <v>0</v>
      </c>
      <c r="V202" s="349" t="s">
        <v>413</v>
      </c>
      <c r="W202" s="360"/>
      <c r="X202" s="349" t="s">
        <v>268</v>
      </c>
      <c r="Y202" s="349">
        <v>50</v>
      </c>
      <c r="Z202" s="361">
        <v>10</v>
      </c>
      <c r="AA202" s="349">
        <f t="shared" si="46"/>
        <v>50</v>
      </c>
      <c r="AB202" s="349" t="s">
        <v>276</v>
      </c>
      <c r="AC202" s="349" t="s">
        <v>2878</v>
      </c>
      <c r="AD202" s="349">
        <v>4</v>
      </c>
      <c r="AE202" s="440">
        <v>9</v>
      </c>
      <c r="AF202" s="350">
        <v>0.28000000000000003</v>
      </c>
      <c r="AG202" s="357">
        <f t="shared" si="40"/>
        <v>14.000000000000002</v>
      </c>
      <c r="AH202" s="351">
        <f>IF(AD202&lt;4,FLETES!$H$8,IF(AD202=4,FLETES!$H$9,IF(AD202=5,FLETES!$H$10,IF(AD202=6,FLETES!$H$11,IF(AD202=7,FLETES!$H$12,IF(AD202=8,FLETES!$H$13,IF(AD202=10,FLETES!$H$14,IF(AD202=12,FLETES!$H$15,IF(AD202&gt;12,FLETES!$H$16,"FALSO")))))))))</f>
        <v>22.277568000000002</v>
      </c>
      <c r="AI202" s="357">
        <f t="shared" si="42"/>
        <v>36.277568000000002</v>
      </c>
      <c r="AJ202" s="352">
        <v>0.2</v>
      </c>
      <c r="AK202" s="358">
        <f t="shared" si="43"/>
        <v>45.346960000000003</v>
      </c>
      <c r="AL202" s="418">
        <f t="shared" si="47"/>
        <v>45.346960000000003</v>
      </c>
      <c r="AM202" s="352">
        <v>0.15</v>
      </c>
      <c r="AN202" s="357">
        <f t="shared" si="44"/>
        <v>53.349364705882358</v>
      </c>
      <c r="AO202" s="421">
        <f t="shared" si="45"/>
        <v>53.349364705882358</v>
      </c>
      <c r="AP202" s="355"/>
      <c r="AQ202" s="355"/>
    </row>
    <row r="203" spans="1:43" s="347" customFormat="1" ht="30" customHeight="1" x14ac:dyDescent="0.25">
      <c r="A203" s="444">
        <v>80932</v>
      </c>
      <c r="B203" s="453">
        <v>406308093292</v>
      </c>
      <c r="C203" s="349" t="s">
        <v>4296</v>
      </c>
      <c r="D203" s="444" t="s">
        <v>3712</v>
      </c>
      <c r="E203" s="359" t="s">
        <v>3256</v>
      </c>
      <c r="F203" s="379" t="s">
        <v>3256</v>
      </c>
      <c r="G203" s="363" t="s">
        <v>4380</v>
      </c>
      <c r="H203" s="349" t="s">
        <v>4292</v>
      </c>
      <c r="I203" s="349" t="s">
        <v>250</v>
      </c>
      <c r="J203" s="349" t="s">
        <v>4381</v>
      </c>
      <c r="K203" s="349" t="s">
        <v>3657</v>
      </c>
      <c r="L203" s="349" t="s">
        <v>3657</v>
      </c>
      <c r="M203" s="349" t="s">
        <v>4383</v>
      </c>
      <c r="N203" s="380" t="s">
        <v>268</v>
      </c>
      <c r="O203" s="349" t="s">
        <v>3653</v>
      </c>
      <c r="P203" s="349" t="s">
        <v>4493</v>
      </c>
      <c r="Q203" s="349" t="s">
        <v>268</v>
      </c>
      <c r="R203" s="349" t="s">
        <v>268</v>
      </c>
      <c r="S203" s="349">
        <v>0</v>
      </c>
      <c r="T203" s="349" t="s">
        <v>268</v>
      </c>
      <c r="U203" s="349">
        <v>0</v>
      </c>
      <c r="V203" s="349" t="s">
        <v>413</v>
      </c>
      <c r="W203" s="360"/>
      <c r="X203" s="349" t="s">
        <v>268</v>
      </c>
      <c r="Y203" s="349">
        <v>50</v>
      </c>
      <c r="Z203" s="361">
        <v>10</v>
      </c>
      <c r="AA203" s="349">
        <f t="shared" si="46"/>
        <v>50</v>
      </c>
      <c r="AB203" s="349" t="s">
        <v>276</v>
      </c>
      <c r="AC203" s="349" t="s">
        <v>2878</v>
      </c>
      <c r="AD203" s="349">
        <v>4</v>
      </c>
      <c r="AE203" s="440">
        <v>9</v>
      </c>
      <c r="AF203" s="350">
        <v>0.28000000000000003</v>
      </c>
      <c r="AG203" s="357">
        <f t="shared" si="40"/>
        <v>14.000000000000002</v>
      </c>
      <c r="AH203" s="351">
        <f>IF(AD203&lt;4,FLETES!$H$8,IF(AD203=4,FLETES!$H$9,IF(AD203=5,FLETES!$H$10,IF(AD203=6,FLETES!$H$11,IF(AD203=7,FLETES!$H$12,IF(AD203=8,FLETES!$H$13,IF(AD203=10,FLETES!$H$14,IF(AD203=12,FLETES!$H$15,IF(AD203&gt;12,FLETES!$H$16,"FALSO")))))))))</f>
        <v>22.277568000000002</v>
      </c>
      <c r="AI203" s="357">
        <f t="shared" si="42"/>
        <v>36.277568000000002</v>
      </c>
      <c r="AJ203" s="352">
        <v>0.2</v>
      </c>
      <c r="AK203" s="358">
        <f t="shared" si="43"/>
        <v>45.346960000000003</v>
      </c>
      <c r="AL203" s="418">
        <f t="shared" si="47"/>
        <v>45.346960000000003</v>
      </c>
      <c r="AM203" s="352">
        <v>0.15</v>
      </c>
      <c r="AN203" s="357">
        <f t="shared" si="44"/>
        <v>53.349364705882358</v>
      </c>
      <c r="AO203" s="421">
        <f t="shared" si="45"/>
        <v>53.349364705882358</v>
      </c>
      <c r="AP203" s="355"/>
      <c r="AQ203" s="355"/>
    </row>
    <row r="204" spans="1:43" s="347" customFormat="1" ht="30" customHeight="1" x14ac:dyDescent="0.25">
      <c r="A204" s="444">
        <v>81064</v>
      </c>
      <c r="B204" s="453">
        <v>406308106497</v>
      </c>
      <c r="C204" s="349" t="s">
        <v>4296</v>
      </c>
      <c r="D204" s="444" t="s">
        <v>3714</v>
      </c>
      <c r="E204" s="359" t="s">
        <v>3258</v>
      </c>
      <c r="F204" s="379" t="s">
        <v>3258</v>
      </c>
      <c r="G204" s="363" t="s">
        <v>4380</v>
      </c>
      <c r="H204" s="349" t="s">
        <v>4292</v>
      </c>
      <c r="I204" s="349" t="s">
        <v>250</v>
      </c>
      <c r="J204" s="349" t="s">
        <v>4381</v>
      </c>
      <c r="K204" s="349" t="s">
        <v>3658</v>
      </c>
      <c r="L204" s="349" t="s">
        <v>3658</v>
      </c>
      <c r="M204" s="349" t="s">
        <v>4383</v>
      </c>
      <c r="N204" s="380" t="s">
        <v>268</v>
      </c>
      <c r="O204" s="349" t="s">
        <v>3653</v>
      </c>
      <c r="P204" s="349" t="s">
        <v>4493</v>
      </c>
      <c r="Q204" s="349" t="s">
        <v>268</v>
      </c>
      <c r="R204" s="349" t="s">
        <v>268</v>
      </c>
      <c r="S204" s="349">
        <v>0</v>
      </c>
      <c r="T204" s="349" t="s">
        <v>268</v>
      </c>
      <c r="U204" s="349">
        <v>0</v>
      </c>
      <c r="V204" s="349" t="s">
        <v>413</v>
      </c>
      <c r="W204" s="360"/>
      <c r="X204" s="349" t="s">
        <v>268</v>
      </c>
      <c r="Y204" s="349">
        <v>50</v>
      </c>
      <c r="Z204" s="361">
        <v>10</v>
      </c>
      <c r="AA204" s="349">
        <f t="shared" si="46"/>
        <v>50</v>
      </c>
      <c r="AB204" s="349" t="s">
        <v>276</v>
      </c>
      <c r="AC204" s="349" t="s">
        <v>2878</v>
      </c>
      <c r="AD204" s="349">
        <v>4</v>
      </c>
      <c r="AE204" s="440">
        <v>9</v>
      </c>
      <c r="AF204" s="350">
        <v>0.33</v>
      </c>
      <c r="AG204" s="357">
        <f t="shared" si="40"/>
        <v>16.5</v>
      </c>
      <c r="AH204" s="351">
        <f>IF(AD204&lt;4,FLETES!$H$8,IF(AD204=4,FLETES!$H$9,IF(AD204=5,FLETES!$H$10,IF(AD204=6,FLETES!$H$11,IF(AD204=7,FLETES!$H$12,IF(AD204=8,FLETES!$H$13,IF(AD204=10,FLETES!$H$14,IF(AD204=12,FLETES!$H$15,IF(AD204&gt;12,FLETES!$H$16,"FALSO")))))))))</f>
        <v>22.277568000000002</v>
      </c>
      <c r="AI204" s="357">
        <f t="shared" si="42"/>
        <v>38.777568000000002</v>
      </c>
      <c r="AJ204" s="352">
        <v>0.2</v>
      </c>
      <c r="AK204" s="358">
        <f t="shared" si="43"/>
        <v>48.471960000000003</v>
      </c>
      <c r="AL204" s="418">
        <f t="shared" si="47"/>
        <v>48.471960000000003</v>
      </c>
      <c r="AM204" s="352">
        <v>0.15</v>
      </c>
      <c r="AN204" s="357">
        <f t="shared" si="44"/>
        <v>57.025835294117655</v>
      </c>
      <c r="AO204" s="421">
        <f t="shared" si="45"/>
        <v>57.025835294117655</v>
      </c>
      <c r="AP204" s="355"/>
      <c r="AQ204" s="355"/>
    </row>
    <row r="205" spans="1:43" s="347" customFormat="1" ht="30" customHeight="1" x14ac:dyDescent="0.25">
      <c r="A205" s="444">
        <v>78225</v>
      </c>
      <c r="B205" s="453">
        <v>406307822596</v>
      </c>
      <c r="C205" s="349" t="s">
        <v>4296</v>
      </c>
      <c r="D205" s="444" t="s">
        <v>3716</v>
      </c>
      <c r="E205" s="359" t="s">
        <v>3260</v>
      </c>
      <c r="F205" s="379" t="s">
        <v>3260</v>
      </c>
      <c r="G205" s="363" t="s">
        <v>4380</v>
      </c>
      <c r="H205" s="349" t="s">
        <v>4292</v>
      </c>
      <c r="I205" s="349" t="s">
        <v>250</v>
      </c>
      <c r="J205" s="349" t="s">
        <v>4381</v>
      </c>
      <c r="K205" s="349" t="s">
        <v>3659</v>
      </c>
      <c r="L205" s="349" t="s">
        <v>3659</v>
      </c>
      <c r="M205" s="349" t="s">
        <v>4383</v>
      </c>
      <c r="N205" s="380" t="s">
        <v>268</v>
      </c>
      <c r="O205" s="349" t="s">
        <v>3653</v>
      </c>
      <c r="P205" s="349" t="s">
        <v>4493</v>
      </c>
      <c r="Q205" s="349" t="s">
        <v>268</v>
      </c>
      <c r="R205" s="349" t="s">
        <v>268</v>
      </c>
      <c r="S205" s="349">
        <v>0</v>
      </c>
      <c r="T205" s="349" t="s">
        <v>268</v>
      </c>
      <c r="U205" s="349">
        <v>0</v>
      </c>
      <c r="V205" s="349" t="s">
        <v>413</v>
      </c>
      <c r="W205" s="360"/>
      <c r="X205" s="349" t="s">
        <v>268</v>
      </c>
      <c r="Y205" s="349">
        <v>50</v>
      </c>
      <c r="Z205" s="361">
        <v>10</v>
      </c>
      <c r="AA205" s="349">
        <f t="shared" si="46"/>
        <v>50</v>
      </c>
      <c r="AB205" s="349" t="s">
        <v>276</v>
      </c>
      <c r="AC205" s="349" t="s">
        <v>2878</v>
      </c>
      <c r="AD205" s="349">
        <v>4</v>
      </c>
      <c r="AE205" s="440">
        <v>9</v>
      </c>
      <c r="AF205" s="350">
        <v>0.33</v>
      </c>
      <c r="AG205" s="357">
        <f t="shared" si="40"/>
        <v>16.5</v>
      </c>
      <c r="AH205" s="351">
        <f>IF(AD205&lt;4,FLETES!$H$8,IF(AD205=4,FLETES!$H$9,IF(AD205=5,FLETES!$H$10,IF(AD205=6,FLETES!$H$11,IF(AD205=7,FLETES!$H$12,IF(AD205=8,FLETES!$H$13,IF(AD205=10,FLETES!$H$14,IF(AD205=12,FLETES!$H$15,IF(AD205&gt;12,FLETES!$H$16,"FALSO")))))))))</f>
        <v>22.277568000000002</v>
      </c>
      <c r="AI205" s="357">
        <f t="shared" si="42"/>
        <v>38.777568000000002</v>
      </c>
      <c r="AJ205" s="352">
        <v>0.2</v>
      </c>
      <c r="AK205" s="358">
        <f t="shared" si="43"/>
        <v>48.471960000000003</v>
      </c>
      <c r="AL205" s="418">
        <f t="shared" si="47"/>
        <v>48.471960000000003</v>
      </c>
      <c r="AM205" s="352">
        <v>0.15</v>
      </c>
      <c r="AN205" s="357">
        <f t="shared" si="44"/>
        <v>57.025835294117655</v>
      </c>
      <c r="AO205" s="421">
        <f t="shared" si="45"/>
        <v>57.025835294117655</v>
      </c>
      <c r="AP205" s="355"/>
      <c r="AQ205" s="355"/>
    </row>
    <row r="206" spans="1:43" s="347" customFormat="1" ht="30" customHeight="1" x14ac:dyDescent="0.25">
      <c r="A206" s="444">
        <v>77881</v>
      </c>
      <c r="B206" s="453">
        <v>406307788199</v>
      </c>
      <c r="C206" s="349" t="s">
        <v>4296</v>
      </c>
      <c r="D206" s="444" t="s">
        <v>3718</v>
      </c>
      <c r="E206" s="359" t="s">
        <v>3262</v>
      </c>
      <c r="F206" s="379" t="s">
        <v>3262</v>
      </c>
      <c r="G206" s="363" t="s">
        <v>4380</v>
      </c>
      <c r="H206" s="349" t="s">
        <v>4292</v>
      </c>
      <c r="I206" s="349" t="s">
        <v>250</v>
      </c>
      <c r="J206" s="349" t="s">
        <v>4381</v>
      </c>
      <c r="K206" s="349" t="s">
        <v>3660</v>
      </c>
      <c r="L206" s="349" t="s">
        <v>3660</v>
      </c>
      <c r="M206" s="349" t="s">
        <v>4383</v>
      </c>
      <c r="N206" s="380" t="s">
        <v>268</v>
      </c>
      <c r="O206" s="349" t="s">
        <v>3653</v>
      </c>
      <c r="P206" s="349" t="s">
        <v>4493</v>
      </c>
      <c r="Q206" s="349" t="s">
        <v>268</v>
      </c>
      <c r="R206" s="349" t="s">
        <v>268</v>
      </c>
      <c r="S206" s="349">
        <v>0</v>
      </c>
      <c r="T206" s="349" t="s">
        <v>268</v>
      </c>
      <c r="U206" s="349">
        <v>0</v>
      </c>
      <c r="V206" s="349" t="s">
        <v>413</v>
      </c>
      <c r="W206" s="360"/>
      <c r="X206" s="349" t="s">
        <v>268</v>
      </c>
      <c r="Y206" s="349">
        <v>50</v>
      </c>
      <c r="Z206" s="361">
        <v>10</v>
      </c>
      <c r="AA206" s="349">
        <f t="shared" si="46"/>
        <v>50</v>
      </c>
      <c r="AB206" s="349" t="s">
        <v>276</v>
      </c>
      <c r="AC206" s="349" t="s">
        <v>2878</v>
      </c>
      <c r="AD206" s="349">
        <v>4</v>
      </c>
      <c r="AE206" s="440">
        <v>9</v>
      </c>
      <c r="AF206" s="350">
        <v>0.33</v>
      </c>
      <c r="AG206" s="357">
        <f t="shared" si="40"/>
        <v>16.5</v>
      </c>
      <c r="AH206" s="351">
        <f>IF(AD206&lt;4,FLETES!$H$8,IF(AD206=4,FLETES!$H$9,IF(AD206=5,FLETES!$H$10,IF(AD206=6,FLETES!$H$11,IF(AD206=7,FLETES!$H$12,IF(AD206=8,FLETES!$H$13,IF(AD206=10,FLETES!$H$14,IF(AD206=12,FLETES!$H$15,IF(AD206&gt;12,FLETES!$H$16,"FALSO")))))))))</f>
        <v>22.277568000000002</v>
      </c>
      <c r="AI206" s="357">
        <f t="shared" si="42"/>
        <v>38.777568000000002</v>
      </c>
      <c r="AJ206" s="352">
        <v>0.2</v>
      </c>
      <c r="AK206" s="358">
        <f t="shared" si="43"/>
        <v>48.471960000000003</v>
      </c>
      <c r="AL206" s="418">
        <f t="shared" si="47"/>
        <v>48.471960000000003</v>
      </c>
      <c r="AM206" s="352">
        <v>0.15</v>
      </c>
      <c r="AN206" s="357">
        <f t="shared" si="44"/>
        <v>57.025835294117655</v>
      </c>
      <c r="AO206" s="421">
        <f t="shared" si="45"/>
        <v>57.025835294117655</v>
      </c>
      <c r="AP206" s="355"/>
      <c r="AQ206" s="355"/>
    </row>
    <row r="207" spans="1:43" s="347" customFormat="1" ht="30" customHeight="1" x14ac:dyDescent="0.25">
      <c r="A207" s="444">
        <v>78248</v>
      </c>
      <c r="B207" s="453">
        <v>406307824897</v>
      </c>
      <c r="C207" s="349" t="s">
        <v>4296</v>
      </c>
      <c r="D207" s="444" t="s">
        <v>3720</v>
      </c>
      <c r="E207" s="359" t="s">
        <v>3264</v>
      </c>
      <c r="F207" s="379" t="s">
        <v>3264</v>
      </c>
      <c r="G207" s="363" t="s">
        <v>4380</v>
      </c>
      <c r="H207" s="349" t="s">
        <v>4292</v>
      </c>
      <c r="I207" s="349" t="s">
        <v>250</v>
      </c>
      <c r="J207" s="349" t="s">
        <v>4401</v>
      </c>
      <c r="K207" s="349" t="s">
        <v>3660</v>
      </c>
      <c r="L207" s="349" t="s">
        <v>3660</v>
      </c>
      <c r="M207" s="349" t="s">
        <v>4383</v>
      </c>
      <c r="N207" s="380" t="s">
        <v>268</v>
      </c>
      <c r="O207" s="349" t="s">
        <v>3653</v>
      </c>
      <c r="P207" s="349" t="s">
        <v>4493</v>
      </c>
      <c r="Q207" s="349" t="s">
        <v>268</v>
      </c>
      <c r="R207" s="349" t="s">
        <v>268</v>
      </c>
      <c r="S207" s="349">
        <v>0</v>
      </c>
      <c r="T207" s="349" t="s">
        <v>268</v>
      </c>
      <c r="U207" s="349">
        <v>0</v>
      </c>
      <c r="V207" s="349" t="s">
        <v>413</v>
      </c>
      <c r="W207" s="360"/>
      <c r="X207" s="349" t="s">
        <v>268</v>
      </c>
      <c r="Y207" s="349">
        <v>50</v>
      </c>
      <c r="Z207" s="361">
        <v>10</v>
      </c>
      <c r="AA207" s="349">
        <f t="shared" si="46"/>
        <v>50</v>
      </c>
      <c r="AB207" s="349" t="s">
        <v>276</v>
      </c>
      <c r="AC207" s="349" t="s">
        <v>2878</v>
      </c>
      <c r="AD207" s="349">
        <v>4</v>
      </c>
      <c r="AE207" s="440">
        <v>9</v>
      </c>
      <c r="AF207" s="350">
        <v>0.36</v>
      </c>
      <c r="AG207" s="357">
        <f t="shared" si="40"/>
        <v>18</v>
      </c>
      <c r="AH207" s="351">
        <f>IF(AD207&lt;4,FLETES!$H$8,IF(AD207=4,FLETES!$H$9,IF(AD207=5,FLETES!$H$10,IF(AD207=6,FLETES!$H$11,IF(AD207=7,FLETES!$H$12,IF(AD207=8,FLETES!$H$13,IF(AD207=10,FLETES!$H$14,IF(AD207=12,FLETES!$H$15,IF(AD207&gt;12,FLETES!$H$16,"FALSO")))))))))</f>
        <v>22.277568000000002</v>
      </c>
      <c r="AI207" s="357">
        <f t="shared" si="42"/>
        <v>40.277568000000002</v>
      </c>
      <c r="AJ207" s="352">
        <v>0.2</v>
      </c>
      <c r="AK207" s="358">
        <f t="shared" si="43"/>
        <v>50.346960000000003</v>
      </c>
      <c r="AL207" s="418">
        <f t="shared" si="47"/>
        <v>50.346960000000003</v>
      </c>
      <c r="AM207" s="352">
        <v>0.15</v>
      </c>
      <c r="AN207" s="357">
        <f t="shared" si="44"/>
        <v>59.231717647058829</v>
      </c>
      <c r="AO207" s="421">
        <f t="shared" si="45"/>
        <v>59.231717647058829</v>
      </c>
      <c r="AP207" s="355"/>
      <c r="AQ207" s="355"/>
    </row>
    <row r="208" spans="1:43" s="347" customFormat="1" ht="30" customHeight="1" x14ac:dyDescent="0.25">
      <c r="A208" s="444">
        <v>78286</v>
      </c>
      <c r="B208" s="453">
        <v>406307828697</v>
      </c>
      <c r="C208" s="349" t="s">
        <v>4296</v>
      </c>
      <c r="D208" s="444" t="s">
        <v>3722</v>
      </c>
      <c r="E208" s="359" t="s">
        <v>3266</v>
      </c>
      <c r="F208" s="379" t="s">
        <v>3266</v>
      </c>
      <c r="G208" s="363" t="s">
        <v>4380</v>
      </c>
      <c r="H208" s="349" t="s">
        <v>4292</v>
      </c>
      <c r="I208" s="349" t="s">
        <v>250</v>
      </c>
      <c r="J208" s="349" t="s">
        <v>4401</v>
      </c>
      <c r="K208" s="349" t="s">
        <v>3044</v>
      </c>
      <c r="L208" s="349" t="s">
        <v>3044</v>
      </c>
      <c r="M208" s="349" t="s">
        <v>4383</v>
      </c>
      <c r="N208" s="380" t="s">
        <v>268</v>
      </c>
      <c r="O208" s="349" t="s">
        <v>3653</v>
      </c>
      <c r="P208" s="349" t="s">
        <v>4493</v>
      </c>
      <c r="Q208" s="349" t="s">
        <v>268</v>
      </c>
      <c r="R208" s="349" t="s">
        <v>268</v>
      </c>
      <c r="S208" s="349">
        <v>0</v>
      </c>
      <c r="T208" s="349" t="s">
        <v>268</v>
      </c>
      <c r="U208" s="349">
        <v>0</v>
      </c>
      <c r="V208" s="349" t="s">
        <v>413</v>
      </c>
      <c r="W208" s="360"/>
      <c r="X208" s="349" t="s">
        <v>268</v>
      </c>
      <c r="Y208" s="349">
        <v>50</v>
      </c>
      <c r="Z208" s="361">
        <v>10</v>
      </c>
      <c r="AA208" s="349">
        <f t="shared" si="46"/>
        <v>50</v>
      </c>
      <c r="AB208" s="349" t="s">
        <v>276</v>
      </c>
      <c r="AC208" s="349" t="s">
        <v>2878</v>
      </c>
      <c r="AD208" s="349">
        <v>4</v>
      </c>
      <c r="AE208" s="440">
        <v>9</v>
      </c>
      <c r="AF208" s="350">
        <v>0.36</v>
      </c>
      <c r="AG208" s="357">
        <f t="shared" si="40"/>
        <v>18</v>
      </c>
      <c r="AH208" s="351">
        <f>IF(AD208&lt;4,FLETES!$H$8,IF(AD208=4,FLETES!$H$9,IF(AD208=5,FLETES!$H$10,IF(AD208=6,FLETES!$H$11,IF(AD208=7,FLETES!$H$12,IF(AD208=8,FLETES!$H$13,IF(AD208=10,FLETES!$H$14,IF(AD208=12,FLETES!$H$15,IF(AD208&gt;12,FLETES!$H$16,"FALSO")))))))))</f>
        <v>22.277568000000002</v>
      </c>
      <c r="AI208" s="357">
        <f t="shared" si="42"/>
        <v>40.277568000000002</v>
      </c>
      <c r="AJ208" s="352">
        <v>0.2</v>
      </c>
      <c r="AK208" s="358">
        <f t="shared" si="43"/>
        <v>50.346960000000003</v>
      </c>
      <c r="AL208" s="418">
        <f t="shared" si="47"/>
        <v>50.346960000000003</v>
      </c>
      <c r="AM208" s="352">
        <v>0.15</v>
      </c>
      <c r="AN208" s="357">
        <f t="shared" si="44"/>
        <v>59.231717647058829</v>
      </c>
      <c r="AO208" s="421">
        <f t="shared" si="45"/>
        <v>59.231717647058829</v>
      </c>
      <c r="AP208" s="355"/>
      <c r="AQ208" s="355"/>
    </row>
    <row r="209" spans="1:43" s="347" customFormat="1" ht="30" customHeight="1" x14ac:dyDescent="0.25">
      <c r="A209" s="444">
        <v>77895</v>
      </c>
      <c r="B209" s="453">
        <v>406307789592</v>
      </c>
      <c r="C209" s="349" t="s">
        <v>4296</v>
      </c>
      <c r="D209" s="444" t="s">
        <v>3724</v>
      </c>
      <c r="E209" s="359" t="s">
        <v>3268</v>
      </c>
      <c r="F209" s="359" t="s">
        <v>3268</v>
      </c>
      <c r="G209" s="363" t="s">
        <v>4380</v>
      </c>
      <c r="H209" s="349" t="s">
        <v>4292</v>
      </c>
      <c r="I209" s="349" t="s">
        <v>250</v>
      </c>
      <c r="J209" s="349" t="s">
        <v>4381</v>
      </c>
      <c r="K209" s="349" t="s">
        <v>3661</v>
      </c>
      <c r="L209" s="349" t="s">
        <v>3661</v>
      </c>
      <c r="M209" s="349" t="s">
        <v>4383</v>
      </c>
      <c r="N209" s="380" t="s">
        <v>268</v>
      </c>
      <c r="O209" s="349" t="s">
        <v>3653</v>
      </c>
      <c r="P209" s="349" t="s">
        <v>4493</v>
      </c>
      <c r="Q209" s="349" t="s">
        <v>268</v>
      </c>
      <c r="R209" s="349" t="s">
        <v>268</v>
      </c>
      <c r="S209" s="349">
        <v>0</v>
      </c>
      <c r="T209" s="349" t="s">
        <v>268</v>
      </c>
      <c r="U209" s="349">
        <v>0</v>
      </c>
      <c r="V209" s="349" t="s">
        <v>413</v>
      </c>
      <c r="W209" s="360"/>
      <c r="X209" s="349" t="s">
        <v>268</v>
      </c>
      <c r="Y209" s="349">
        <v>50</v>
      </c>
      <c r="Z209" s="361">
        <v>10</v>
      </c>
      <c r="AA209" s="349">
        <f t="shared" si="46"/>
        <v>50</v>
      </c>
      <c r="AB209" s="349" t="s">
        <v>276</v>
      </c>
      <c r="AC209" s="349" t="s">
        <v>2878</v>
      </c>
      <c r="AD209" s="349">
        <v>4</v>
      </c>
      <c r="AE209" s="440">
        <v>9</v>
      </c>
      <c r="AF209" s="350">
        <v>0.33</v>
      </c>
      <c r="AG209" s="357">
        <f t="shared" si="40"/>
        <v>16.5</v>
      </c>
      <c r="AH209" s="351">
        <f>IF(AD209&lt;4,FLETES!$H$8,IF(AD209=4,FLETES!$H$9,IF(AD209=5,FLETES!$H$10,IF(AD209=6,FLETES!$H$11,IF(AD209=7,FLETES!$H$12,IF(AD209=8,FLETES!$H$13,IF(AD209=10,FLETES!$H$14,IF(AD209=12,FLETES!$H$15,IF(AD209&gt;12,FLETES!$H$16,"FALSO")))))))))</f>
        <v>22.277568000000002</v>
      </c>
      <c r="AI209" s="357">
        <f t="shared" si="42"/>
        <v>38.777568000000002</v>
      </c>
      <c r="AJ209" s="352">
        <v>0.2</v>
      </c>
      <c r="AK209" s="358">
        <f t="shared" si="43"/>
        <v>48.471960000000003</v>
      </c>
      <c r="AL209" s="418">
        <f t="shared" si="47"/>
        <v>48.471960000000003</v>
      </c>
      <c r="AM209" s="352">
        <v>0.15</v>
      </c>
      <c r="AN209" s="357">
        <f t="shared" si="44"/>
        <v>57.025835294117655</v>
      </c>
      <c r="AO209" s="421">
        <f t="shared" si="45"/>
        <v>57.025835294117655</v>
      </c>
      <c r="AP209" s="355"/>
      <c r="AQ209" s="355"/>
    </row>
    <row r="210" spans="1:43" s="347" customFormat="1" ht="30" customHeight="1" x14ac:dyDescent="0.25">
      <c r="A210" s="444">
        <v>77918</v>
      </c>
      <c r="B210" s="453">
        <v>406307791892</v>
      </c>
      <c r="C210" s="349" t="s">
        <v>4296</v>
      </c>
      <c r="D210" s="444" t="s">
        <v>3726</v>
      </c>
      <c r="E210" s="359" t="s">
        <v>3270</v>
      </c>
      <c r="F210" s="379" t="s">
        <v>3270</v>
      </c>
      <c r="G210" s="363" t="s">
        <v>4380</v>
      </c>
      <c r="H210" s="349" t="s">
        <v>4292</v>
      </c>
      <c r="I210" s="349" t="s">
        <v>250</v>
      </c>
      <c r="J210" s="349" t="s">
        <v>4401</v>
      </c>
      <c r="K210" s="349" t="s">
        <v>572</v>
      </c>
      <c r="L210" s="349" t="s">
        <v>572</v>
      </c>
      <c r="M210" s="349" t="s">
        <v>4383</v>
      </c>
      <c r="N210" s="380" t="s">
        <v>268</v>
      </c>
      <c r="O210" s="349" t="s">
        <v>3653</v>
      </c>
      <c r="P210" s="349" t="s">
        <v>4493</v>
      </c>
      <c r="Q210" s="349" t="s">
        <v>268</v>
      </c>
      <c r="R210" s="349" t="s">
        <v>268</v>
      </c>
      <c r="S210" s="349">
        <v>0</v>
      </c>
      <c r="T210" s="349" t="s">
        <v>268</v>
      </c>
      <c r="U210" s="349">
        <v>0</v>
      </c>
      <c r="V210" s="349" t="s">
        <v>413</v>
      </c>
      <c r="W210" s="360"/>
      <c r="X210" s="349" t="s">
        <v>268</v>
      </c>
      <c r="Y210" s="349">
        <v>50</v>
      </c>
      <c r="Z210" s="361">
        <v>10</v>
      </c>
      <c r="AA210" s="349">
        <f t="shared" si="46"/>
        <v>50</v>
      </c>
      <c r="AB210" s="349" t="s">
        <v>276</v>
      </c>
      <c r="AC210" s="349" t="s">
        <v>2878</v>
      </c>
      <c r="AD210" s="349">
        <v>4</v>
      </c>
      <c r="AE210" s="440">
        <v>9</v>
      </c>
      <c r="AF210" s="350">
        <v>0.36</v>
      </c>
      <c r="AG210" s="357">
        <f t="shared" si="40"/>
        <v>18</v>
      </c>
      <c r="AH210" s="351">
        <f>IF(AD210&lt;4,FLETES!$H$8,IF(AD210=4,FLETES!$H$9,IF(AD210=5,FLETES!$H$10,IF(AD210=6,FLETES!$H$11,IF(AD210=7,FLETES!$H$12,IF(AD210=8,FLETES!$H$13,IF(AD210=10,FLETES!$H$14,IF(AD210=12,FLETES!$H$15,IF(AD210&gt;12,FLETES!$H$16,"FALSO")))))))))</f>
        <v>22.277568000000002</v>
      </c>
      <c r="AI210" s="357">
        <f t="shared" si="42"/>
        <v>40.277568000000002</v>
      </c>
      <c r="AJ210" s="352">
        <v>0.2</v>
      </c>
      <c r="AK210" s="358">
        <f t="shared" si="43"/>
        <v>50.346960000000003</v>
      </c>
      <c r="AL210" s="418">
        <f t="shared" si="47"/>
        <v>50.346960000000003</v>
      </c>
      <c r="AM210" s="352">
        <v>0.15</v>
      </c>
      <c r="AN210" s="357">
        <f t="shared" si="44"/>
        <v>59.231717647058829</v>
      </c>
      <c r="AO210" s="421">
        <f t="shared" si="45"/>
        <v>59.231717647058829</v>
      </c>
      <c r="AP210" s="355"/>
      <c r="AQ210" s="355"/>
    </row>
    <row r="211" spans="1:43" s="347" customFormat="1" ht="30" customHeight="1" x14ac:dyDescent="0.25">
      <c r="A211" s="444">
        <v>77979</v>
      </c>
      <c r="B211" s="453">
        <v>406307797993</v>
      </c>
      <c r="C211" s="349" t="s">
        <v>4296</v>
      </c>
      <c r="D211" s="444" t="s">
        <v>3728</v>
      </c>
      <c r="E211" s="359" t="s">
        <v>3272</v>
      </c>
      <c r="F211" s="379" t="s">
        <v>3272</v>
      </c>
      <c r="G211" s="363" t="s">
        <v>4380</v>
      </c>
      <c r="H211" s="349" t="s">
        <v>4292</v>
      </c>
      <c r="I211" s="349" t="s">
        <v>250</v>
      </c>
      <c r="J211" s="349" t="s">
        <v>4401</v>
      </c>
      <c r="K211" s="349" t="s">
        <v>3662</v>
      </c>
      <c r="L211" s="349" t="s">
        <v>3662</v>
      </c>
      <c r="M211" s="349" t="s">
        <v>4383</v>
      </c>
      <c r="N211" s="380" t="s">
        <v>268</v>
      </c>
      <c r="O211" s="349" t="s">
        <v>3653</v>
      </c>
      <c r="P211" s="349" t="s">
        <v>4493</v>
      </c>
      <c r="Q211" s="349" t="s">
        <v>268</v>
      </c>
      <c r="R211" s="349" t="s">
        <v>268</v>
      </c>
      <c r="S211" s="349">
        <v>0</v>
      </c>
      <c r="T211" s="349" t="s">
        <v>268</v>
      </c>
      <c r="U211" s="349">
        <v>0</v>
      </c>
      <c r="V211" s="349" t="s">
        <v>413</v>
      </c>
      <c r="W211" s="360"/>
      <c r="X211" s="349" t="s">
        <v>268</v>
      </c>
      <c r="Y211" s="349">
        <v>50</v>
      </c>
      <c r="Z211" s="361">
        <v>10</v>
      </c>
      <c r="AA211" s="349">
        <f t="shared" si="46"/>
        <v>50</v>
      </c>
      <c r="AB211" s="349" t="s">
        <v>276</v>
      </c>
      <c r="AC211" s="349" t="s">
        <v>2878</v>
      </c>
      <c r="AD211" s="349">
        <v>4</v>
      </c>
      <c r="AE211" s="440">
        <v>9</v>
      </c>
      <c r="AF211" s="350">
        <v>0.36</v>
      </c>
      <c r="AG211" s="357">
        <f t="shared" si="40"/>
        <v>18</v>
      </c>
      <c r="AH211" s="351">
        <f>IF(AD211&lt;4,FLETES!$H$8,IF(AD211=4,FLETES!$H$9,IF(AD211=5,FLETES!$H$10,IF(AD211=6,FLETES!$H$11,IF(AD211=7,FLETES!$H$12,IF(AD211=8,FLETES!$H$13,IF(AD211=10,FLETES!$H$14,IF(AD211=12,FLETES!$H$15,IF(AD211&gt;12,FLETES!$H$16,"FALSO")))))))))</f>
        <v>22.277568000000002</v>
      </c>
      <c r="AI211" s="357">
        <f t="shared" si="42"/>
        <v>40.277568000000002</v>
      </c>
      <c r="AJ211" s="352">
        <v>0.2</v>
      </c>
      <c r="AK211" s="358">
        <f t="shared" si="43"/>
        <v>50.346960000000003</v>
      </c>
      <c r="AL211" s="418">
        <f t="shared" si="47"/>
        <v>50.346960000000003</v>
      </c>
      <c r="AM211" s="352">
        <v>0.15</v>
      </c>
      <c r="AN211" s="357">
        <f t="shared" si="44"/>
        <v>59.231717647058829</v>
      </c>
      <c r="AO211" s="421">
        <f t="shared" si="45"/>
        <v>59.231717647058829</v>
      </c>
      <c r="AP211" s="355"/>
      <c r="AQ211" s="355"/>
    </row>
    <row r="212" spans="1:43" s="347" customFormat="1" ht="30" customHeight="1" x14ac:dyDescent="0.25">
      <c r="A212" s="444">
        <v>77843</v>
      </c>
      <c r="B212" s="453">
        <v>406307784399</v>
      </c>
      <c r="C212" s="349" t="s">
        <v>4296</v>
      </c>
      <c r="D212" s="444" t="s">
        <v>3730</v>
      </c>
      <c r="E212" s="359" t="s">
        <v>3274</v>
      </c>
      <c r="F212" s="379" t="s">
        <v>3274</v>
      </c>
      <c r="G212" s="363" t="s">
        <v>4380</v>
      </c>
      <c r="H212" s="349" t="s">
        <v>4292</v>
      </c>
      <c r="I212" s="349" t="s">
        <v>250</v>
      </c>
      <c r="J212" s="349" t="s">
        <v>4381</v>
      </c>
      <c r="K212" s="349" t="s">
        <v>3663</v>
      </c>
      <c r="L212" s="349" t="s">
        <v>3663</v>
      </c>
      <c r="M212" s="349" t="s">
        <v>4383</v>
      </c>
      <c r="N212" s="380" t="s">
        <v>268</v>
      </c>
      <c r="O212" s="349" t="s">
        <v>3653</v>
      </c>
      <c r="P212" s="349" t="s">
        <v>4493</v>
      </c>
      <c r="Q212" s="349" t="s">
        <v>268</v>
      </c>
      <c r="R212" s="349" t="s">
        <v>268</v>
      </c>
      <c r="S212" s="349">
        <v>0</v>
      </c>
      <c r="T212" s="349" t="s">
        <v>268</v>
      </c>
      <c r="U212" s="349">
        <v>0</v>
      </c>
      <c r="V212" s="349" t="s">
        <v>413</v>
      </c>
      <c r="W212" s="360"/>
      <c r="X212" s="349" t="s">
        <v>268</v>
      </c>
      <c r="Y212" s="349">
        <v>50</v>
      </c>
      <c r="Z212" s="361">
        <v>10</v>
      </c>
      <c r="AA212" s="349">
        <f t="shared" si="46"/>
        <v>50</v>
      </c>
      <c r="AB212" s="349" t="s">
        <v>276</v>
      </c>
      <c r="AC212" s="349" t="s">
        <v>2878</v>
      </c>
      <c r="AD212" s="349">
        <v>4</v>
      </c>
      <c r="AE212" s="440">
        <v>9</v>
      </c>
      <c r="AF212" s="350">
        <v>0.33</v>
      </c>
      <c r="AG212" s="357">
        <f t="shared" si="40"/>
        <v>16.5</v>
      </c>
      <c r="AH212" s="351">
        <f>IF(AD212&lt;4,FLETES!$H$8,IF(AD212=4,FLETES!$H$9,IF(AD212=5,FLETES!$H$10,IF(AD212=6,FLETES!$H$11,IF(AD212=7,FLETES!$H$12,IF(AD212=8,FLETES!$H$13,IF(AD212=10,FLETES!$H$14,IF(AD212=12,FLETES!$H$15,IF(AD212&gt;12,FLETES!$H$16,"FALSO")))))))))</f>
        <v>22.277568000000002</v>
      </c>
      <c r="AI212" s="357">
        <f t="shared" si="42"/>
        <v>38.777568000000002</v>
      </c>
      <c r="AJ212" s="352">
        <v>0.2</v>
      </c>
      <c r="AK212" s="358">
        <f t="shared" si="43"/>
        <v>48.471960000000003</v>
      </c>
      <c r="AL212" s="418">
        <f t="shared" si="47"/>
        <v>48.471960000000003</v>
      </c>
      <c r="AM212" s="352">
        <v>0.15</v>
      </c>
      <c r="AN212" s="357">
        <f t="shared" si="44"/>
        <v>57.025835294117655</v>
      </c>
      <c r="AO212" s="421">
        <f t="shared" si="45"/>
        <v>57.025835294117655</v>
      </c>
      <c r="AP212" s="355"/>
      <c r="AQ212" s="355"/>
    </row>
    <row r="213" spans="1:43" s="347" customFormat="1" ht="30" customHeight="1" x14ac:dyDescent="0.25">
      <c r="A213" s="444">
        <v>78199</v>
      </c>
      <c r="B213" s="453">
        <v>406307819992</v>
      </c>
      <c r="C213" s="349" t="s">
        <v>4296</v>
      </c>
      <c r="D213" s="444" t="s">
        <v>3732</v>
      </c>
      <c r="E213" s="359" t="s">
        <v>3276</v>
      </c>
      <c r="F213" s="379" t="s">
        <v>3276</v>
      </c>
      <c r="G213" s="363" t="s">
        <v>4380</v>
      </c>
      <c r="H213" s="349" t="s">
        <v>4292</v>
      </c>
      <c r="I213" s="349" t="s">
        <v>250</v>
      </c>
      <c r="J213" s="349" t="s">
        <v>4401</v>
      </c>
      <c r="K213" s="349" t="s">
        <v>3663</v>
      </c>
      <c r="L213" s="349" t="s">
        <v>3663</v>
      </c>
      <c r="M213" s="349" t="s">
        <v>4383</v>
      </c>
      <c r="N213" s="380" t="s">
        <v>268</v>
      </c>
      <c r="O213" s="349" t="s">
        <v>3653</v>
      </c>
      <c r="P213" s="349" t="s">
        <v>4493</v>
      </c>
      <c r="Q213" s="349" t="s">
        <v>268</v>
      </c>
      <c r="R213" s="349" t="s">
        <v>268</v>
      </c>
      <c r="S213" s="349">
        <v>0</v>
      </c>
      <c r="T213" s="349" t="s">
        <v>268</v>
      </c>
      <c r="U213" s="349">
        <v>0</v>
      </c>
      <c r="V213" s="349" t="s">
        <v>413</v>
      </c>
      <c r="W213" s="360"/>
      <c r="X213" s="349" t="s">
        <v>268</v>
      </c>
      <c r="Y213" s="349">
        <v>50</v>
      </c>
      <c r="Z213" s="361">
        <v>10</v>
      </c>
      <c r="AA213" s="349">
        <f t="shared" si="46"/>
        <v>50</v>
      </c>
      <c r="AB213" s="349" t="s">
        <v>276</v>
      </c>
      <c r="AC213" s="349" t="s">
        <v>2878</v>
      </c>
      <c r="AD213" s="349">
        <v>4</v>
      </c>
      <c r="AE213" s="440">
        <v>9</v>
      </c>
      <c r="AF213" s="350">
        <v>0.36</v>
      </c>
      <c r="AG213" s="357">
        <f t="shared" si="40"/>
        <v>18</v>
      </c>
      <c r="AH213" s="351">
        <f>IF(AD213&lt;4,FLETES!$H$8,IF(AD213=4,FLETES!$H$9,IF(AD213=5,FLETES!$H$10,IF(AD213=6,FLETES!$H$11,IF(AD213=7,FLETES!$H$12,IF(AD213=8,FLETES!$H$13,IF(AD213=10,FLETES!$H$14,IF(AD213=12,FLETES!$H$15,IF(AD213&gt;12,FLETES!$H$16,"FALSO")))))))))</f>
        <v>22.277568000000002</v>
      </c>
      <c r="AI213" s="357">
        <f t="shared" si="42"/>
        <v>40.277568000000002</v>
      </c>
      <c r="AJ213" s="352">
        <v>0.2</v>
      </c>
      <c r="AK213" s="358">
        <f t="shared" si="43"/>
        <v>50.346960000000003</v>
      </c>
      <c r="AL213" s="418">
        <f t="shared" si="47"/>
        <v>50.346960000000003</v>
      </c>
      <c r="AM213" s="352">
        <v>0.15</v>
      </c>
      <c r="AN213" s="357">
        <f t="shared" si="44"/>
        <v>59.231717647058829</v>
      </c>
      <c r="AO213" s="421">
        <f t="shared" si="45"/>
        <v>59.231717647058829</v>
      </c>
      <c r="AP213" s="355"/>
      <c r="AQ213" s="355"/>
    </row>
    <row r="214" spans="1:43" s="347" customFormat="1" ht="30" customHeight="1" x14ac:dyDescent="0.25">
      <c r="A214" s="444">
        <v>77888</v>
      </c>
      <c r="B214" s="453">
        <v>406307788892</v>
      </c>
      <c r="C214" s="349" t="s">
        <v>4296</v>
      </c>
      <c r="D214" s="444" t="s">
        <v>3734</v>
      </c>
      <c r="E214" s="359" t="s">
        <v>3278</v>
      </c>
      <c r="F214" s="379" t="s">
        <v>3278</v>
      </c>
      <c r="G214" s="363" t="s">
        <v>4380</v>
      </c>
      <c r="H214" s="349" t="s">
        <v>4292</v>
      </c>
      <c r="I214" s="349" t="s">
        <v>250</v>
      </c>
      <c r="J214" s="349" t="s">
        <v>4381</v>
      </c>
      <c r="K214" s="349" t="s">
        <v>3664</v>
      </c>
      <c r="L214" s="349" t="s">
        <v>3664</v>
      </c>
      <c r="M214" s="349" t="s">
        <v>4383</v>
      </c>
      <c r="N214" s="380" t="s">
        <v>268</v>
      </c>
      <c r="O214" s="349" t="s">
        <v>3653</v>
      </c>
      <c r="P214" s="349" t="s">
        <v>4493</v>
      </c>
      <c r="Q214" s="349" t="s">
        <v>268</v>
      </c>
      <c r="R214" s="349" t="s">
        <v>268</v>
      </c>
      <c r="S214" s="349">
        <v>0</v>
      </c>
      <c r="T214" s="349" t="s">
        <v>268</v>
      </c>
      <c r="U214" s="349">
        <v>0</v>
      </c>
      <c r="V214" s="349" t="s">
        <v>413</v>
      </c>
      <c r="W214" s="360"/>
      <c r="X214" s="349" t="s">
        <v>268</v>
      </c>
      <c r="Y214" s="349">
        <v>50</v>
      </c>
      <c r="Z214" s="361">
        <v>10</v>
      </c>
      <c r="AA214" s="349">
        <f t="shared" si="46"/>
        <v>50</v>
      </c>
      <c r="AB214" s="349" t="s">
        <v>276</v>
      </c>
      <c r="AC214" s="349" t="s">
        <v>2878</v>
      </c>
      <c r="AD214" s="349">
        <v>4</v>
      </c>
      <c r="AE214" s="440">
        <v>9</v>
      </c>
      <c r="AF214" s="350">
        <v>0.33</v>
      </c>
      <c r="AG214" s="357">
        <f t="shared" si="40"/>
        <v>16.5</v>
      </c>
      <c r="AH214" s="351">
        <f>IF(AD214&lt;4,FLETES!$H$8,IF(AD214=4,FLETES!$H$9,IF(AD214=5,FLETES!$H$10,IF(AD214=6,FLETES!$H$11,IF(AD214=7,FLETES!$H$12,IF(AD214=8,FLETES!$H$13,IF(AD214=10,FLETES!$H$14,IF(AD214=12,FLETES!$H$15,IF(AD214&gt;12,FLETES!$H$16,"FALSO")))))))))</f>
        <v>22.277568000000002</v>
      </c>
      <c r="AI214" s="357">
        <f t="shared" si="42"/>
        <v>38.777568000000002</v>
      </c>
      <c r="AJ214" s="352">
        <v>0.2</v>
      </c>
      <c r="AK214" s="358">
        <f t="shared" si="43"/>
        <v>48.471960000000003</v>
      </c>
      <c r="AL214" s="418">
        <f t="shared" si="47"/>
        <v>48.471960000000003</v>
      </c>
      <c r="AM214" s="352">
        <v>0.15</v>
      </c>
      <c r="AN214" s="357">
        <f t="shared" si="44"/>
        <v>57.025835294117655</v>
      </c>
      <c r="AO214" s="421">
        <f t="shared" si="45"/>
        <v>57.025835294117655</v>
      </c>
      <c r="AP214" s="355"/>
      <c r="AQ214" s="355"/>
    </row>
    <row r="215" spans="1:43" s="347" customFormat="1" ht="30" customHeight="1" x14ac:dyDescent="0.25">
      <c r="A215" s="444">
        <v>80971</v>
      </c>
      <c r="B215" s="453">
        <v>406308097191</v>
      </c>
      <c r="C215" s="349" t="s">
        <v>4296</v>
      </c>
      <c r="D215" s="444" t="s">
        <v>3736</v>
      </c>
      <c r="E215" s="359" t="s">
        <v>3280</v>
      </c>
      <c r="F215" s="379" t="s">
        <v>3280</v>
      </c>
      <c r="G215" s="363" t="s">
        <v>4380</v>
      </c>
      <c r="H215" s="349" t="s">
        <v>4292</v>
      </c>
      <c r="I215" s="349" t="s">
        <v>250</v>
      </c>
      <c r="J215" s="349" t="s">
        <v>4381</v>
      </c>
      <c r="K215" s="349" t="s">
        <v>3665</v>
      </c>
      <c r="L215" s="349" t="s">
        <v>3665</v>
      </c>
      <c r="M215" s="349" t="s">
        <v>4383</v>
      </c>
      <c r="N215" s="380" t="s">
        <v>268</v>
      </c>
      <c r="O215" s="349" t="s">
        <v>3653</v>
      </c>
      <c r="P215" s="349" t="s">
        <v>4493</v>
      </c>
      <c r="Q215" s="349" t="s">
        <v>268</v>
      </c>
      <c r="R215" s="349" t="s">
        <v>268</v>
      </c>
      <c r="S215" s="349">
        <v>0</v>
      </c>
      <c r="T215" s="349" t="s">
        <v>268</v>
      </c>
      <c r="U215" s="349">
        <v>0</v>
      </c>
      <c r="V215" s="349" t="s">
        <v>413</v>
      </c>
      <c r="W215" s="360"/>
      <c r="X215" s="349" t="s">
        <v>268</v>
      </c>
      <c r="Y215" s="349">
        <v>50</v>
      </c>
      <c r="Z215" s="361">
        <v>10</v>
      </c>
      <c r="AA215" s="349">
        <f t="shared" si="46"/>
        <v>50</v>
      </c>
      <c r="AB215" s="349" t="s">
        <v>276</v>
      </c>
      <c r="AC215" s="349" t="s">
        <v>2878</v>
      </c>
      <c r="AD215" s="349">
        <v>4</v>
      </c>
      <c r="AE215" s="440">
        <v>9</v>
      </c>
      <c r="AF215" s="350">
        <v>0.33</v>
      </c>
      <c r="AG215" s="357">
        <f t="shared" si="40"/>
        <v>16.5</v>
      </c>
      <c r="AH215" s="351">
        <f>IF(AD215&lt;4,FLETES!$H$8,IF(AD215=4,FLETES!$H$9,IF(AD215=5,FLETES!$H$10,IF(AD215=6,FLETES!$H$11,IF(AD215=7,FLETES!$H$12,IF(AD215=8,FLETES!$H$13,IF(AD215=10,FLETES!$H$14,IF(AD215=12,FLETES!$H$15,IF(AD215&gt;12,FLETES!$H$16,"FALSO")))))))))</f>
        <v>22.277568000000002</v>
      </c>
      <c r="AI215" s="357">
        <f t="shared" si="42"/>
        <v>38.777568000000002</v>
      </c>
      <c r="AJ215" s="352">
        <v>0.2</v>
      </c>
      <c r="AK215" s="358">
        <f t="shared" si="43"/>
        <v>48.471960000000003</v>
      </c>
      <c r="AL215" s="418">
        <f t="shared" si="47"/>
        <v>48.471960000000003</v>
      </c>
      <c r="AM215" s="352">
        <v>0.15</v>
      </c>
      <c r="AN215" s="357">
        <f t="shared" si="44"/>
        <v>57.025835294117655</v>
      </c>
      <c r="AO215" s="421">
        <f t="shared" si="45"/>
        <v>57.025835294117655</v>
      </c>
      <c r="AP215" s="355"/>
      <c r="AQ215" s="355"/>
    </row>
    <row r="216" spans="1:43" s="347" customFormat="1" ht="30" customHeight="1" x14ac:dyDescent="0.25">
      <c r="A216" s="444">
        <v>78158</v>
      </c>
      <c r="B216" s="453">
        <v>406307815895</v>
      </c>
      <c r="C216" s="349" t="s">
        <v>4296</v>
      </c>
      <c r="D216" s="444" t="s">
        <v>3738</v>
      </c>
      <c r="E216" s="359" t="s">
        <v>3282</v>
      </c>
      <c r="F216" s="359" t="s">
        <v>3282</v>
      </c>
      <c r="G216" s="363" t="s">
        <v>4380</v>
      </c>
      <c r="H216" s="349" t="s">
        <v>4292</v>
      </c>
      <c r="I216" s="349" t="s">
        <v>250</v>
      </c>
      <c r="J216" s="349" t="s">
        <v>4381</v>
      </c>
      <c r="K216" s="349" t="s">
        <v>3666</v>
      </c>
      <c r="L216" s="349" t="s">
        <v>3666</v>
      </c>
      <c r="M216" s="349" t="s">
        <v>4383</v>
      </c>
      <c r="N216" s="380" t="s">
        <v>268</v>
      </c>
      <c r="O216" s="349" t="s">
        <v>3653</v>
      </c>
      <c r="P216" s="349" t="s">
        <v>4493</v>
      </c>
      <c r="Q216" s="349" t="s">
        <v>268</v>
      </c>
      <c r="R216" s="349" t="s">
        <v>268</v>
      </c>
      <c r="S216" s="349">
        <v>0</v>
      </c>
      <c r="T216" s="349" t="s">
        <v>268</v>
      </c>
      <c r="U216" s="349">
        <v>0</v>
      </c>
      <c r="V216" s="349" t="s">
        <v>413</v>
      </c>
      <c r="W216" s="360"/>
      <c r="X216" s="349" t="s">
        <v>268</v>
      </c>
      <c r="Y216" s="349">
        <v>50</v>
      </c>
      <c r="Z216" s="361">
        <v>10</v>
      </c>
      <c r="AA216" s="349">
        <f t="shared" si="46"/>
        <v>50</v>
      </c>
      <c r="AB216" s="349" t="s">
        <v>276</v>
      </c>
      <c r="AC216" s="349" t="s">
        <v>2878</v>
      </c>
      <c r="AD216" s="349">
        <v>4</v>
      </c>
      <c r="AE216" s="440">
        <v>9</v>
      </c>
      <c r="AF216" s="350">
        <v>0.33</v>
      </c>
      <c r="AG216" s="357">
        <f t="shared" si="40"/>
        <v>16.5</v>
      </c>
      <c r="AH216" s="351">
        <f>IF(AD216&lt;4,FLETES!$H$8,IF(AD216=4,FLETES!$H$9,IF(AD216=5,FLETES!$H$10,IF(AD216=6,FLETES!$H$11,IF(AD216=7,FLETES!$H$12,IF(AD216=8,FLETES!$H$13,IF(AD216=10,FLETES!$H$14,IF(AD216=12,FLETES!$H$15,IF(AD216&gt;12,FLETES!$H$16,"FALSO")))))))))</f>
        <v>22.277568000000002</v>
      </c>
      <c r="AI216" s="357">
        <f t="shared" si="42"/>
        <v>38.777568000000002</v>
      </c>
      <c r="AJ216" s="352">
        <v>0.2</v>
      </c>
      <c r="AK216" s="358">
        <f t="shared" si="43"/>
        <v>48.471960000000003</v>
      </c>
      <c r="AL216" s="418">
        <f t="shared" si="47"/>
        <v>48.471960000000003</v>
      </c>
      <c r="AM216" s="352">
        <v>0.15</v>
      </c>
      <c r="AN216" s="357">
        <f t="shared" si="44"/>
        <v>57.025835294117655</v>
      </c>
      <c r="AO216" s="421">
        <f t="shared" si="45"/>
        <v>57.025835294117655</v>
      </c>
      <c r="AP216" s="355"/>
      <c r="AQ216" s="355"/>
    </row>
    <row r="217" spans="1:43" s="347" customFormat="1" ht="30" customHeight="1" x14ac:dyDescent="0.25">
      <c r="A217" s="444">
        <v>77858</v>
      </c>
      <c r="B217" s="453">
        <v>406307785891</v>
      </c>
      <c r="C217" s="349" t="s">
        <v>4296</v>
      </c>
      <c r="D217" s="444" t="s">
        <v>3740</v>
      </c>
      <c r="E217" s="359" t="s">
        <v>3284</v>
      </c>
      <c r="F217" s="379" t="s">
        <v>3284</v>
      </c>
      <c r="G217" s="363" t="s">
        <v>4380</v>
      </c>
      <c r="H217" s="349" t="s">
        <v>4292</v>
      </c>
      <c r="I217" s="349" t="s">
        <v>250</v>
      </c>
      <c r="J217" s="349" t="s">
        <v>4381</v>
      </c>
      <c r="K217" s="349" t="s">
        <v>3667</v>
      </c>
      <c r="L217" s="349" t="s">
        <v>3667</v>
      </c>
      <c r="M217" s="349" t="s">
        <v>4383</v>
      </c>
      <c r="N217" s="380" t="s">
        <v>268</v>
      </c>
      <c r="O217" s="349" t="s">
        <v>3653</v>
      </c>
      <c r="P217" s="349" t="s">
        <v>4493</v>
      </c>
      <c r="Q217" s="349" t="s">
        <v>268</v>
      </c>
      <c r="R217" s="349" t="s">
        <v>268</v>
      </c>
      <c r="S217" s="349">
        <v>0</v>
      </c>
      <c r="T217" s="349" t="s">
        <v>268</v>
      </c>
      <c r="U217" s="349">
        <v>0</v>
      </c>
      <c r="V217" s="349" t="s">
        <v>413</v>
      </c>
      <c r="W217" s="360"/>
      <c r="X217" s="349" t="s">
        <v>268</v>
      </c>
      <c r="Y217" s="349">
        <v>50</v>
      </c>
      <c r="Z217" s="361">
        <v>10</v>
      </c>
      <c r="AA217" s="349">
        <f t="shared" si="46"/>
        <v>50</v>
      </c>
      <c r="AB217" s="349" t="s">
        <v>276</v>
      </c>
      <c r="AC217" s="349" t="s">
        <v>2878</v>
      </c>
      <c r="AD217" s="349">
        <v>4</v>
      </c>
      <c r="AE217" s="440">
        <v>9</v>
      </c>
      <c r="AF217" s="350">
        <v>0.33</v>
      </c>
      <c r="AG217" s="357">
        <f t="shared" si="40"/>
        <v>16.5</v>
      </c>
      <c r="AH217" s="351">
        <f>IF(AD217&lt;4,FLETES!$H$8,IF(AD217=4,FLETES!$H$9,IF(AD217=5,FLETES!$H$10,IF(AD217=6,FLETES!$H$11,IF(AD217=7,FLETES!$H$12,IF(AD217=8,FLETES!$H$13,IF(AD217=10,FLETES!$H$14,IF(AD217=12,FLETES!$H$15,IF(AD217&gt;12,FLETES!$H$16,"FALSO")))))))))</f>
        <v>22.277568000000002</v>
      </c>
      <c r="AI217" s="357">
        <f t="shared" si="42"/>
        <v>38.777568000000002</v>
      </c>
      <c r="AJ217" s="352">
        <v>0.2</v>
      </c>
      <c r="AK217" s="358">
        <f t="shared" si="43"/>
        <v>48.471960000000003</v>
      </c>
      <c r="AL217" s="418">
        <f t="shared" si="47"/>
        <v>48.471960000000003</v>
      </c>
      <c r="AM217" s="352">
        <v>0.15</v>
      </c>
      <c r="AN217" s="357">
        <f t="shared" si="44"/>
        <v>57.025835294117655</v>
      </c>
      <c r="AO217" s="421">
        <f t="shared" si="45"/>
        <v>57.025835294117655</v>
      </c>
      <c r="AP217" s="355"/>
      <c r="AQ217" s="355"/>
    </row>
    <row r="218" spans="1:43" s="347" customFormat="1" ht="30" customHeight="1" x14ac:dyDescent="0.25">
      <c r="A218" s="444">
        <v>77865</v>
      </c>
      <c r="B218" s="453">
        <v>406307786591</v>
      </c>
      <c r="C218" s="349" t="s">
        <v>4296</v>
      </c>
      <c r="D218" s="444" t="s">
        <v>3742</v>
      </c>
      <c r="E218" s="359" t="s">
        <v>3286</v>
      </c>
      <c r="F218" s="379" t="s">
        <v>3286</v>
      </c>
      <c r="G218" s="363" t="s">
        <v>4380</v>
      </c>
      <c r="H218" s="349" t="s">
        <v>4292</v>
      </c>
      <c r="I218" s="349" t="s">
        <v>250</v>
      </c>
      <c r="J218" s="349" t="s">
        <v>4401</v>
      </c>
      <c r="K218" s="349" t="s">
        <v>3667</v>
      </c>
      <c r="L218" s="349" t="s">
        <v>3667</v>
      </c>
      <c r="M218" s="349" t="s">
        <v>4383</v>
      </c>
      <c r="N218" s="380" t="s">
        <v>268</v>
      </c>
      <c r="O218" s="349" t="s">
        <v>3653</v>
      </c>
      <c r="P218" s="349" t="s">
        <v>4493</v>
      </c>
      <c r="Q218" s="349" t="s">
        <v>268</v>
      </c>
      <c r="R218" s="349" t="s">
        <v>268</v>
      </c>
      <c r="S218" s="349">
        <v>0</v>
      </c>
      <c r="T218" s="349" t="s">
        <v>268</v>
      </c>
      <c r="U218" s="349">
        <v>0</v>
      </c>
      <c r="V218" s="349" t="s">
        <v>413</v>
      </c>
      <c r="W218" s="360"/>
      <c r="X218" s="349" t="s">
        <v>268</v>
      </c>
      <c r="Y218" s="349">
        <v>50</v>
      </c>
      <c r="Z218" s="361">
        <v>10</v>
      </c>
      <c r="AA218" s="349">
        <f t="shared" si="46"/>
        <v>50</v>
      </c>
      <c r="AB218" s="349" t="s">
        <v>276</v>
      </c>
      <c r="AC218" s="349" t="s">
        <v>2878</v>
      </c>
      <c r="AD218" s="349">
        <v>4</v>
      </c>
      <c r="AE218" s="440">
        <v>9</v>
      </c>
      <c r="AF218" s="350">
        <v>0.36</v>
      </c>
      <c r="AG218" s="357">
        <f t="shared" si="40"/>
        <v>18</v>
      </c>
      <c r="AH218" s="351">
        <f>IF(AD218&lt;4,FLETES!$H$8,IF(AD218=4,FLETES!$H$9,IF(AD218=5,FLETES!$H$10,IF(AD218=6,FLETES!$H$11,IF(AD218=7,FLETES!$H$12,IF(AD218=8,FLETES!$H$13,IF(AD218=10,FLETES!$H$14,IF(AD218=12,FLETES!$H$15,IF(AD218&gt;12,FLETES!$H$16,"FALSO")))))))))</f>
        <v>22.277568000000002</v>
      </c>
      <c r="AI218" s="357">
        <f t="shared" si="42"/>
        <v>40.277568000000002</v>
      </c>
      <c r="AJ218" s="352">
        <v>0.2</v>
      </c>
      <c r="AK218" s="358">
        <f t="shared" si="43"/>
        <v>50.346960000000003</v>
      </c>
      <c r="AL218" s="418">
        <f t="shared" si="47"/>
        <v>50.346960000000003</v>
      </c>
      <c r="AM218" s="352">
        <v>0.15</v>
      </c>
      <c r="AN218" s="357">
        <f t="shared" si="44"/>
        <v>59.231717647058829</v>
      </c>
      <c r="AO218" s="421">
        <f t="shared" si="45"/>
        <v>59.231717647058829</v>
      </c>
      <c r="AP218" s="355"/>
      <c r="AQ218" s="355"/>
    </row>
    <row r="219" spans="1:43" s="347" customFormat="1" ht="30" customHeight="1" x14ac:dyDescent="0.25">
      <c r="A219" s="444">
        <v>78185</v>
      </c>
      <c r="B219" s="453">
        <v>406307818599</v>
      </c>
      <c r="C219" s="349" t="s">
        <v>4296</v>
      </c>
      <c r="D219" s="444" t="s">
        <v>3744</v>
      </c>
      <c r="E219" s="359" t="s">
        <v>3288</v>
      </c>
      <c r="F219" s="379" t="s">
        <v>3288</v>
      </c>
      <c r="G219" s="363" t="s">
        <v>4380</v>
      </c>
      <c r="H219" s="349" t="s">
        <v>4292</v>
      </c>
      <c r="I219" s="349" t="s">
        <v>250</v>
      </c>
      <c r="J219" s="349" t="s">
        <v>4381</v>
      </c>
      <c r="K219" s="349" t="s">
        <v>3668</v>
      </c>
      <c r="L219" s="349" t="s">
        <v>3668</v>
      </c>
      <c r="M219" s="349" t="s">
        <v>4383</v>
      </c>
      <c r="N219" s="380" t="s">
        <v>268</v>
      </c>
      <c r="O219" s="349" t="s">
        <v>3653</v>
      </c>
      <c r="P219" s="349" t="s">
        <v>4493</v>
      </c>
      <c r="Q219" s="349" t="s">
        <v>268</v>
      </c>
      <c r="R219" s="349" t="s">
        <v>268</v>
      </c>
      <c r="S219" s="349">
        <v>0</v>
      </c>
      <c r="T219" s="349" t="s">
        <v>268</v>
      </c>
      <c r="U219" s="349">
        <v>0</v>
      </c>
      <c r="V219" s="349" t="s">
        <v>413</v>
      </c>
      <c r="W219" s="360"/>
      <c r="X219" s="349" t="s">
        <v>268</v>
      </c>
      <c r="Y219" s="349">
        <v>50</v>
      </c>
      <c r="Z219" s="361">
        <v>10</v>
      </c>
      <c r="AA219" s="349">
        <f t="shared" si="46"/>
        <v>50</v>
      </c>
      <c r="AB219" s="349" t="s">
        <v>276</v>
      </c>
      <c r="AC219" s="349" t="s">
        <v>2878</v>
      </c>
      <c r="AD219" s="349">
        <v>4</v>
      </c>
      <c r="AE219" s="440">
        <v>9</v>
      </c>
      <c r="AF219" s="350">
        <v>0.33</v>
      </c>
      <c r="AG219" s="357">
        <f t="shared" si="40"/>
        <v>16.5</v>
      </c>
      <c r="AH219" s="351">
        <f>IF(AD219&lt;4,FLETES!$H$8,IF(AD219=4,FLETES!$H$9,IF(AD219=5,FLETES!$H$10,IF(AD219=6,FLETES!$H$11,IF(AD219=7,FLETES!$H$12,IF(AD219=8,FLETES!$H$13,IF(AD219=10,FLETES!$H$14,IF(AD219=12,FLETES!$H$15,IF(AD219&gt;12,FLETES!$H$16,"FALSO")))))))))</f>
        <v>22.277568000000002</v>
      </c>
      <c r="AI219" s="357">
        <f t="shared" si="42"/>
        <v>38.777568000000002</v>
      </c>
      <c r="AJ219" s="352">
        <v>0.2</v>
      </c>
      <c r="AK219" s="358">
        <f t="shared" si="43"/>
        <v>48.471960000000003</v>
      </c>
      <c r="AL219" s="418">
        <f t="shared" si="47"/>
        <v>48.471960000000003</v>
      </c>
      <c r="AM219" s="352">
        <v>0.15</v>
      </c>
      <c r="AN219" s="357">
        <f t="shared" si="44"/>
        <v>57.025835294117655</v>
      </c>
      <c r="AO219" s="421">
        <f t="shared" si="45"/>
        <v>57.025835294117655</v>
      </c>
      <c r="AP219" s="355"/>
      <c r="AQ219" s="355"/>
    </row>
    <row r="220" spans="1:43" s="347" customFormat="1" ht="30" customHeight="1" x14ac:dyDescent="0.25">
      <c r="A220" s="444">
        <v>77873</v>
      </c>
      <c r="B220" s="453">
        <v>406307787390</v>
      </c>
      <c r="C220" s="349" t="s">
        <v>4296</v>
      </c>
      <c r="D220" s="444" t="s">
        <v>3746</v>
      </c>
      <c r="E220" s="359" t="s">
        <v>3290</v>
      </c>
      <c r="F220" s="379" t="s">
        <v>3290</v>
      </c>
      <c r="G220" s="363" t="s">
        <v>4380</v>
      </c>
      <c r="H220" s="349" t="s">
        <v>4292</v>
      </c>
      <c r="I220" s="349" t="s">
        <v>250</v>
      </c>
      <c r="J220" s="349" t="s">
        <v>4381</v>
      </c>
      <c r="K220" s="349" t="s">
        <v>3669</v>
      </c>
      <c r="L220" s="349" t="s">
        <v>3669</v>
      </c>
      <c r="M220" s="349" t="s">
        <v>4383</v>
      </c>
      <c r="N220" s="380" t="s">
        <v>268</v>
      </c>
      <c r="O220" s="349" t="s">
        <v>3653</v>
      </c>
      <c r="P220" s="349" t="s">
        <v>4493</v>
      </c>
      <c r="Q220" s="349" t="s">
        <v>268</v>
      </c>
      <c r="R220" s="349" t="s">
        <v>268</v>
      </c>
      <c r="S220" s="349">
        <v>0</v>
      </c>
      <c r="T220" s="349" t="s">
        <v>268</v>
      </c>
      <c r="U220" s="349">
        <v>0</v>
      </c>
      <c r="V220" s="349" t="s">
        <v>413</v>
      </c>
      <c r="W220" s="360"/>
      <c r="X220" s="349" t="s">
        <v>268</v>
      </c>
      <c r="Y220" s="349">
        <v>50</v>
      </c>
      <c r="Z220" s="361">
        <v>10</v>
      </c>
      <c r="AA220" s="349">
        <f t="shared" si="46"/>
        <v>50</v>
      </c>
      <c r="AB220" s="349" t="s">
        <v>276</v>
      </c>
      <c r="AC220" s="349" t="s">
        <v>2878</v>
      </c>
      <c r="AD220" s="349">
        <v>4</v>
      </c>
      <c r="AE220" s="440">
        <v>9</v>
      </c>
      <c r="AF220" s="350">
        <v>0.33</v>
      </c>
      <c r="AG220" s="357">
        <f t="shared" si="40"/>
        <v>16.5</v>
      </c>
      <c r="AH220" s="351">
        <f>IF(AD220&lt;4,FLETES!$H$8,IF(AD220=4,FLETES!$H$9,IF(AD220=5,FLETES!$H$10,IF(AD220=6,FLETES!$H$11,IF(AD220=7,FLETES!$H$12,IF(AD220=8,FLETES!$H$13,IF(AD220=10,FLETES!$H$14,IF(AD220=12,FLETES!$H$15,IF(AD220&gt;12,FLETES!$H$16,"FALSO")))))))))</f>
        <v>22.277568000000002</v>
      </c>
      <c r="AI220" s="357">
        <f t="shared" si="42"/>
        <v>38.777568000000002</v>
      </c>
      <c r="AJ220" s="352">
        <v>0.2</v>
      </c>
      <c r="AK220" s="358">
        <f t="shared" si="43"/>
        <v>48.471960000000003</v>
      </c>
      <c r="AL220" s="418">
        <f t="shared" si="47"/>
        <v>48.471960000000003</v>
      </c>
      <c r="AM220" s="352">
        <v>0.15</v>
      </c>
      <c r="AN220" s="357">
        <f t="shared" si="44"/>
        <v>57.025835294117655</v>
      </c>
      <c r="AO220" s="421">
        <f t="shared" si="45"/>
        <v>57.025835294117655</v>
      </c>
      <c r="AP220" s="355"/>
      <c r="AQ220" s="355"/>
    </row>
    <row r="221" spans="1:43" s="347" customFormat="1" ht="30" customHeight="1" x14ac:dyDescent="0.25">
      <c r="A221" s="444">
        <v>77925</v>
      </c>
      <c r="B221" s="453">
        <v>406307792592</v>
      </c>
      <c r="C221" s="349" t="s">
        <v>4296</v>
      </c>
      <c r="D221" s="444" t="s">
        <v>3748</v>
      </c>
      <c r="E221" s="359" t="s">
        <v>3292</v>
      </c>
      <c r="F221" s="379" t="s">
        <v>3292</v>
      </c>
      <c r="G221" s="363" t="s">
        <v>4380</v>
      </c>
      <c r="H221" s="349" t="s">
        <v>4292</v>
      </c>
      <c r="I221" s="349" t="s">
        <v>250</v>
      </c>
      <c r="J221" s="349" t="s">
        <v>4401</v>
      </c>
      <c r="K221" s="349" t="s">
        <v>3669</v>
      </c>
      <c r="L221" s="349" t="s">
        <v>3669</v>
      </c>
      <c r="M221" s="349" t="s">
        <v>4383</v>
      </c>
      <c r="N221" s="380" t="s">
        <v>268</v>
      </c>
      <c r="O221" s="349" t="s">
        <v>3653</v>
      </c>
      <c r="P221" s="349" t="s">
        <v>4493</v>
      </c>
      <c r="Q221" s="349" t="s">
        <v>268</v>
      </c>
      <c r="R221" s="349" t="s">
        <v>268</v>
      </c>
      <c r="S221" s="349">
        <v>0</v>
      </c>
      <c r="T221" s="349" t="s">
        <v>268</v>
      </c>
      <c r="U221" s="349">
        <v>0</v>
      </c>
      <c r="V221" s="349" t="s">
        <v>413</v>
      </c>
      <c r="W221" s="360"/>
      <c r="X221" s="349" t="s">
        <v>268</v>
      </c>
      <c r="Y221" s="349">
        <v>50</v>
      </c>
      <c r="Z221" s="361">
        <v>10</v>
      </c>
      <c r="AA221" s="349">
        <f t="shared" si="46"/>
        <v>50</v>
      </c>
      <c r="AB221" s="349" t="s">
        <v>276</v>
      </c>
      <c r="AC221" s="349" t="s">
        <v>2878</v>
      </c>
      <c r="AD221" s="349">
        <v>4</v>
      </c>
      <c r="AE221" s="440">
        <v>9</v>
      </c>
      <c r="AF221" s="350">
        <v>0.36</v>
      </c>
      <c r="AG221" s="357">
        <f t="shared" si="40"/>
        <v>18</v>
      </c>
      <c r="AH221" s="351">
        <f>IF(AD221&lt;4,FLETES!$H$8,IF(AD221=4,FLETES!$H$9,IF(AD221=5,FLETES!$H$10,IF(AD221=6,FLETES!$H$11,IF(AD221=7,FLETES!$H$12,IF(AD221=8,FLETES!$H$13,IF(AD221=10,FLETES!$H$14,IF(AD221=12,FLETES!$H$15,IF(AD221&gt;12,FLETES!$H$16,"FALSO")))))))))</f>
        <v>22.277568000000002</v>
      </c>
      <c r="AI221" s="357">
        <f t="shared" si="42"/>
        <v>40.277568000000002</v>
      </c>
      <c r="AJ221" s="352">
        <v>0.2</v>
      </c>
      <c r="AK221" s="358">
        <f t="shared" si="43"/>
        <v>50.346960000000003</v>
      </c>
      <c r="AL221" s="418">
        <f t="shared" si="47"/>
        <v>50.346960000000003</v>
      </c>
      <c r="AM221" s="352">
        <v>0.15</v>
      </c>
      <c r="AN221" s="357">
        <f t="shared" si="44"/>
        <v>59.231717647058829</v>
      </c>
      <c r="AO221" s="421">
        <f t="shared" si="45"/>
        <v>59.231717647058829</v>
      </c>
      <c r="AP221" s="355"/>
      <c r="AQ221" s="355"/>
    </row>
    <row r="222" spans="1:43" s="347" customFormat="1" ht="30" customHeight="1" x14ac:dyDescent="0.25">
      <c r="A222" s="444">
        <v>77851</v>
      </c>
      <c r="B222" s="453">
        <v>406307785198</v>
      </c>
      <c r="C222" s="349" t="s">
        <v>4296</v>
      </c>
      <c r="D222" s="444" t="s">
        <v>3750</v>
      </c>
      <c r="E222" s="359" t="s">
        <v>3294</v>
      </c>
      <c r="F222" s="379" t="s">
        <v>3294</v>
      </c>
      <c r="G222" s="363" t="s">
        <v>4380</v>
      </c>
      <c r="H222" s="349" t="s">
        <v>4292</v>
      </c>
      <c r="I222" s="349" t="s">
        <v>250</v>
      </c>
      <c r="J222" s="349" t="s">
        <v>4381</v>
      </c>
      <c r="K222" s="349" t="s">
        <v>3670</v>
      </c>
      <c r="L222" s="349" t="s">
        <v>3670</v>
      </c>
      <c r="M222" s="349" t="s">
        <v>4383</v>
      </c>
      <c r="N222" s="380" t="s">
        <v>268</v>
      </c>
      <c r="O222" s="349" t="s">
        <v>3653</v>
      </c>
      <c r="P222" s="349" t="s">
        <v>4493</v>
      </c>
      <c r="Q222" s="349" t="s">
        <v>268</v>
      </c>
      <c r="R222" s="349" t="s">
        <v>268</v>
      </c>
      <c r="S222" s="349">
        <v>0</v>
      </c>
      <c r="T222" s="349" t="s">
        <v>268</v>
      </c>
      <c r="U222" s="349">
        <v>0</v>
      </c>
      <c r="V222" s="349" t="s">
        <v>413</v>
      </c>
      <c r="W222" s="360"/>
      <c r="X222" s="349" t="s">
        <v>268</v>
      </c>
      <c r="Y222" s="349">
        <v>50</v>
      </c>
      <c r="Z222" s="361">
        <v>10</v>
      </c>
      <c r="AA222" s="349">
        <f t="shared" si="46"/>
        <v>50</v>
      </c>
      <c r="AB222" s="349" t="s">
        <v>276</v>
      </c>
      <c r="AC222" s="349" t="s">
        <v>2878</v>
      </c>
      <c r="AD222" s="349">
        <v>4</v>
      </c>
      <c r="AE222" s="440">
        <v>9</v>
      </c>
      <c r="AF222" s="350">
        <v>0.33</v>
      </c>
      <c r="AG222" s="357">
        <f t="shared" si="40"/>
        <v>16.5</v>
      </c>
      <c r="AH222" s="351">
        <f>IF(AD222&lt;4,FLETES!$H$8,IF(AD222=4,FLETES!$H$9,IF(AD222=5,FLETES!$H$10,IF(AD222=6,FLETES!$H$11,IF(AD222=7,FLETES!$H$12,IF(AD222=8,FLETES!$H$13,IF(AD222=10,FLETES!$H$14,IF(AD222=12,FLETES!$H$15,IF(AD222&gt;12,FLETES!$H$16,"FALSO")))))))))</f>
        <v>22.277568000000002</v>
      </c>
      <c r="AI222" s="357">
        <f t="shared" si="42"/>
        <v>38.777568000000002</v>
      </c>
      <c r="AJ222" s="352">
        <v>0.2</v>
      </c>
      <c r="AK222" s="358">
        <f t="shared" si="43"/>
        <v>48.471960000000003</v>
      </c>
      <c r="AL222" s="418">
        <f t="shared" si="47"/>
        <v>48.471960000000003</v>
      </c>
      <c r="AM222" s="352">
        <v>0.15</v>
      </c>
      <c r="AN222" s="357">
        <f t="shared" si="44"/>
        <v>57.025835294117655</v>
      </c>
      <c r="AO222" s="421">
        <f t="shared" si="45"/>
        <v>57.025835294117655</v>
      </c>
      <c r="AP222" s="355"/>
      <c r="AQ222" s="355"/>
    </row>
    <row r="223" spans="1:43" s="347" customFormat="1" ht="30" customHeight="1" x14ac:dyDescent="0.25">
      <c r="A223" s="444">
        <v>77988</v>
      </c>
      <c r="B223" s="453">
        <v>406307798891</v>
      </c>
      <c r="C223" s="349" t="s">
        <v>4296</v>
      </c>
      <c r="D223" s="444" t="s">
        <v>3752</v>
      </c>
      <c r="E223" s="359" t="s">
        <v>3296</v>
      </c>
      <c r="F223" s="379" t="s">
        <v>3296</v>
      </c>
      <c r="G223" s="363" t="s">
        <v>4380</v>
      </c>
      <c r="H223" s="349" t="s">
        <v>4292</v>
      </c>
      <c r="I223" s="349" t="s">
        <v>250</v>
      </c>
      <c r="J223" s="349" t="s">
        <v>4401</v>
      </c>
      <c r="K223" s="349" t="s">
        <v>3670</v>
      </c>
      <c r="L223" s="349" t="s">
        <v>3670</v>
      </c>
      <c r="M223" s="349" t="s">
        <v>4383</v>
      </c>
      <c r="N223" s="380" t="s">
        <v>268</v>
      </c>
      <c r="O223" s="349" t="s">
        <v>3653</v>
      </c>
      <c r="P223" s="349" t="s">
        <v>4493</v>
      </c>
      <c r="Q223" s="349" t="s">
        <v>268</v>
      </c>
      <c r="R223" s="349" t="s">
        <v>268</v>
      </c>
      <c r="S223" s="349">
        <v>0</v>
      </c>
      <c r="T223" s="349" t="s">
        <v>268</v>
      </c>
      <c r="U223" s="349">
        <v>0</v>
      </c>
      <c r="V223" s="349" t="s">
        <v>413</v>
      </c>
      <c r="W223" s="360"/>
      <c r="X223" s="349" t="s">
        <v>268</v>
      </c>
      <c r="Y223" s="349">
        <v>50</v>
      </c>
      <c r="Z223" s="361">
        <v>10</v>
      </c>
      <c r="AA223" s="349">
        <f t="shared" si="46"/>
        <v>50</v>
      </c>
      <c r="AB223" s="349" t="s">
        <v>276</v>
      </c>
      <c r="AC223" s="349" t="s">
        <v>2878</v>
      </c>
      <c r="AD223" s="349">
        <v>4</v>
      </c>
      <c r="AE223" s="440">
        <v>9</v>
      </c>
      <c r="AF223" s="350">
        <v>0.36</v>
      </c>
      <c r="AG223" s="357">
        <f t="shared" ref="AG223:AG254" si="48">Y223*AF223</f>
        <v>18</v>
      </c>
      <c r="AH223" s="351">
        <f>IF(AD223&lt;4,FLETES!$H$8,IF(AD223=4,FLETES!$H$9,IF(AD223=5,FLETES!$H$10,IF(AD223=6,FLETES!$H$11,IF(AD223=7,FLETES!$H$12,IF(AD223=8,FLETES!$H$13,IF(AD223=10,FLETES!$H$14,IF(AD223=12,FLETES!$H$15,IF(AD223&gt;12,FLETES!$H$16,"FALSO")))))))))</f>
        <v>22.277568000000002</v>
      </c>
      <c r="AI223" s="357">
        <f t="shared" si="42"/>
        <v>40.277568000000002</v>
      </c>
      <c r="AJ223" s="352">
        <v>0.2</v>
      </c>
      <c r="AK223" s="358">
        <f t="shared" si="43"/>
        <v>50.346960000000003</v>
      </c>
      <c r="AL223" s="418">
        <f t="shared" si="47"/>
        <v>50.346960000000003</v>
      </c>
      <c r="AM223" s="352">
        <v>0.15</v>
      </c>
      <c r="AN223" s="357">
        <f t="shared" si="44"/>
        <v>59.231717647058829</v>
      </c>
      <c r="AO223" s="421">
        <f t="shared" si="45"/>
        <v>59.231717647058829</v>
      </c>
      <c r="AP223" s="355"/>
      <c r="AQ223" s="355"/>
    </row>
    <row r="224" spans="1:43" s="347" customFormat="1" ht="30" customHeight="1" x14ac:dyDescent="0.25">
      <c r="A224" s="444">
        <v>81950</v>
      </c>
      <c r="B224" s="453">
        <v>406308195095</v>
      </c>
      <c r="C224" s="349" t="s">
        <v>4296</v>
      </c>
      <c r="D224" s="444" t="s">
        <v>3754</v>
      </c>
      <c r="E224" s="359" t="s">
        <v>3298</v>
      </c>
      <c r="F224" s="379" t="s">
        <v>3298</v>
      </c>
      <c r="G224" s="363" t="s">
        <v>4380</v>
      </c>
      <c r="H224" s="349" t="s">
        <v>4292</v>
      </c>
      <c r="I224" s="349" t="s">
        <v>250</v>
      </c>
      <c r="J224" s="349" t="s">
        <v>4381</v>
      </c>
      <c r="K224" s="349" t="s">
        <v>3671</v>
      </c>
      <c r="L224" s="349" t="s">
        <v>3671</v>
      </c>
      <c r="M224" s="349" t="s">
        <v>4383</v>
      </c>
      <c r="N224" s="380" t="s">
        <v>268</v>
      </c>
      <c r="O224" s="349" t="s">
        <v>3653</v>
      </c>
      <c r="P224" s="349" t="s">
        <v>4493</v>
      </c>
      <c r="Q224" s="349" t="s">
        <v>268</v>
      </c>
      <c r="R224" s="349" t="s">
        <v>268</v>
      </c>
      <c r="S224" s="349">
        <v>0</v>
      </c>
      <c r="T224" s="349" t="s">
        <v>268</v>
      </c>
      <c r="U224" s="349">
        <v>0</v>
      </c>
      <c r="V224" s="349" t="s">
        <v>413</v>
      </c>
      <c r="W224" s="360"/>
      <c r="X224" s="349" t="s">
        <v>268</v>
      </c>
      <c r="Y224" s="349">
        <v>50</v>
      </c>
      <c r="Z224" s="361">
        <v>10</v>
      </c>
      <c r="AA224" s="349">
        <f t="shared" si="46"/>
        <v>50</v>
      </c>
      <c r="AB224" s="349" t="s">
        <v>276</v>
      </c>
      <c r="AC224" s="349" t="s">
        <v>2878</v>
      </c>
      <c r="AD224" s="349">
        <v>4</v>
      </c>
      <c r="AE224" s="440">
        <v>9</v>
      </c>
      <c r="AF224" s="350">
        <v>0.33</v>
      </c>
      <c r="AG224" s="357">
        <f t="shared" si="48"/>
        <v>16.5</v>
      </c>
      <c r="AH224" s="351">
        <f>IF(AD224&lt;4,FLETES!$H$8,IF(AD224=4,FLETES!$H$9,IF(AD224=5,FLETES!$H$10,IF(AD224=6,FLETES!$H$11,IF(AD224=7,FLETES!$H$12,IF(AD224=8,FLETES!$H$13,IF(AD224=10,FLETES!$H$14,IF(AD224=12,FLETES!$H$15,IF(AD224&gt;12,FLETES!$H$16,"FALSO")))))))))</f>
        <v>22.277568000000002</v>
      </c>
      <c r="AI224" s="357">
        <f t="shared" si="42"/>
        <v>38.777568000000002</v>
      </c>
      <c r="AJ224" s="352">
        <v>0.2</v>
      </c>
      <c r="AK224" s="358">
        <f t="shared" si="43"/>
        <v>48.471960000000003</v>
      </c>
      <c r="AL224" s="418">
        <f t="shared" si="47"/>
        <v>48.471960000000003</v>
      </c>
      <c r="AM224" s="352">
        <v>0.15</v>
      </c>
      <c r="AN224" s="357">
        <f t="shared" si="44"/>
        <v>57.025835294117655</v>
      </c>
      <c r="AO224" s="421">
        <f t="shared" si="45"/>
        <v>57.025835294117655</v>
      </c>
      <c r="AP224" s="355"/>
      <c r="AQ224" s="355"/>
    </row>
    <row r="225" spans="1:43" s="347" customFormat="1" ht="30" customHeight="1" x14ac:dyDescent="0.25">
      <c r="A225" s="444">
        <v>78002</v>
      </c>
      <c r="B225" s="453">
        <v>406307800297</v>
      </c>
      <c r="C225" s="349" t="s">
        <v>4296</v>
      </c>
      <c r="D225" s="444" t="s">
        <v>3756</v>
      </c>
      <c r="E225" s="359" t="s">
        <v>3300</v>
      </c>
      <c r="F225" s="379" t="s">
        <v>3300</v>
      </c>
      <c r="G225" s="363" t="s">
        <v>4380</v>
      </c>
      <c r="H225" s="349" t="s">
        <v>4292</v>
      </c>
      <c r="I225" s="349" t="s">
        <v>250</v>
      </c>
      <c r="J225" s="349" t="s">
        <v>4401</v>
      </c>
      <c r="K225" s="349" t="s">
        <v>3671</v>
      </c>
      <c r="L225" s="349" t="s">
        <v>3671</v>
      </c>
      <c r="M225" s="349" t="s">
        <v>4383</v>
      </c>
      <c r="N225" s="380" t="s">
        <v>268</v>
      </c>
      <c r="O225" s="349" t="s">
        <v>3653</v>
      </c>
      <c r="P225" s="349" t="s">
        <v>4493</v>
      </c>
      <c r="Q225" s="349" t="s">
        <v>268</v>
      </c>
      <c r="R225" s="349" t="s">
        <v>268</v>
      </c>
      <c r="S225" s="349">
        <v>0</v>
      </c>
      <c r="T225" s="349" t="s">
        <v>268</v>
      </c>
      <c r="U225" s="349">
        <v>0</v>
      </c>
      <c r="V225" s="349" t="s">
        <v>413</v>
      </c>
      <c r="W225" s="360"/>
      <c r="X225" s="349" t="s">
        <v>268</v>
      </c>
      <c r="Y225" s="349">
        <v>50</v>
      </c>
      <c r="Z225" s="361">
        <v>10</v>
      </c>
      <c r="AA225" s="349">
        <f t="shared" si="46"/>
        <v>50</v>
      </c>
      <c r="AB225" s="349" t="s">
        <v>276</v>
      </c>
      <c r="AC225" s="349" t="s">
        <v>2878</v>
      </c>
      <c r="AD225" s="349">
        <v>4</v>
      </c>
      <c r="AE225" s="440">
        <v>9</v>
      </c>
      <c r="AF225" s="350">
        <v>0.36</v>
      </c>
      <c r="AG225" s="357">
        <f t="shared" si="48"/>
        <v>18</v>
      </c>
      <c r="AH225" s="351">
        <f>IF(AD225&lt;4,FLETES!$H$8,IF(AD225=4,FLETES!$H$9,IF(AD225=5,FLETES!$H$10,IF(AD225=6,FLETES!$H$11,IF(AD225=7,FLETES!$H$12,IF(AD225=8,FLETES!$H$13,IF(AD225=10,FLETES!$H$14,IF(AD225=12,FLETES!$H$15,IF(AD225&gt;12,FLETES!$H$16,"FALSO")))))))))</f>
        <v>22.277568000000002</v>
      </c>
      <c r="AI225" s="357">
        <f t="shared" si="42"/>
        <v>40.277568000000002</v>
      </c>
      <c r="AJ225" s="352">
        <v>0.2</v>
      </c>
      <c r="AK225" s="358">
        <f t="shared" si="43"/>
        <v>50.346960000000003</v>
      </c>
      <c r="AL225" s="418">
        <f t="shared" si="47"/>
        <v>50.346960000000003</v>
      </c>
      <c r="AM225" s="352">
        <v>0.15</v>
      </c>
      <c r="AN225" s="357">
        <f t="shared" si="44"/>
        <v>59.231717647058829</v>
      </c>
      <c r="AO225" s="421">
        <f t="shared" si="45"/>
        <v>59.231717647058829</v>
      </c>
      <c r="AP225" s="355"/>
      <c r="AQ225" s="355"/>
    </row>
    <row r="226" spans="1:43" s="347" customFormat="1" ht="30" customHeight="1" x14ac:dyDescent="0.25">
      <c r="A226" s="444">
        <v>78294</v>
      </c>
      <c r="B226" s="453">
        <v>406307829496</v>
      </c>
      <c r="C226" s="349" t="s">
        <v>4296</v>
      </c>
      <c r="D226" s="444" t="s">
        <v>3758</v>
      </c>
      <c r="E226" s="359" t="s">
        <v>3302</v>
      </c>
      <c r="F226" s="379" t="s">
        <v>3302</v>
      </c>
      <c r="G226" s="363" t="s">
        <v>4380</v>
      </c>
      <c r="H226" s="349" t="s">
        <v>4292</v>
      </c>
      <c r="I226" s="349" t="s">
        <v>250</v>
      </c>
      <c r="J226" s="349" t="s">
        <v>4401</v>
      </c>
      <c r="K226" s="349" t="s">
        <v>575</v>
      </c>
      <c r="L226" s="349" t="s">
        <v>575</v>
      </c>
      <c r="M226" s="349" t="s">
        <v>4383</v>
      </c>
      <c r="N226" s="380" t="s">
        <v>268</v>
      </c>
      <c r="O226" s="349" t="s">
        <v>3653</v>
      </c>
      <c r="P226" s="349" t="s">
        <v>4493</v>
      </c>
      <c r="Q226" s="349" t="s">
        <v>268</v>
      </c>
      <c r="R226" s="349" t="s">
        <v>268</v>
      </c>
      <c r="S226" s="349">
        <v>0</v>
      </c>
      <c r="T226" s="349" t="s">
        <v>268</v>
      </c>
      <c r="U226" s="349">
        <v>0</v>
      </c>
      <c r="V226" s="349" t="s">
        <v>413</v>
      </c>
      <c r="W226" s="360"/>
      <c r="X226" s="349" t="s">
        <v>268</v>
      </c>
      <c r="Y226" s="349">
        <v>50</v>
      </c>
      <c r="Z226" s="361">
        <v>10</v>
      </c>
      <c r="AA226" s="349">
        <f t="shared" si="46"/>
        <v>50</v>
      </c>
      <c r="AB226" s="349" t="s">
        <v>276</v>
      </c>
      <c r="AC226" s="349" t="s">
        <v>2878</v>
      </c>
      <c r="AD226" s="349">
        <v>4</v>
      </c>
      <c r="AE226" s="440">
        <v>9</v>
      </c>
      <c r="AF226" s="350">
        <v>0.36</v>
      </c>
      <c r="AG226" s="357">
        <f t="shared" si="48"/>
        <v>18</v>
      </c>
      <c r="AH226" s="351">
        <f>IF(AD226&lt;4,FLETES!$H$8,IF(AD226=4,FLETES!$H$9,IF(AD226=5,FLETES!$H$10,IF(AD226=6,FLETES!$H$11,IF(AD226=7,FLETES!$H$12,IF(AD226=8,FLETES!$H$13,IF(AD226=10,FLETES!$H$14,IF(AD226=12,FLETES!$H$15,IF(AD226&gt;12,FLETES!$H$16,"FALSO")))))))))</f>
        <v>22.277568000000002</v>
      </c>
      <c r="AI226" s="357">
        <f t="shared" si="42"/>
        <v>40.277568000000002</v>
      </c>
      <c r="AJ226" s="352">
        <v>0.2</v>
      </c>
      <c r="AK226" s="358">
        <f t="shared" si="43"/>
        <v>50.346960000000003</v>
      </c>
      <c r="AL226" s="418">
        <f t="shared" si="47"/>
        <v>50.346960000000003</v>
      </c>
      <c r="AM226" s="352">
        <v>0.15</v>
      </c>
      <c r="AN226" s="357">
        <f t="shared" si="44"/>
        <v>59.231717647058829</v>
      </c>
      <c r="AO226" s="421">
        <f t="shared" si="45"/>
        <v>59.231717647058829</v>
      </c>
      <c r="AP226" s="355"/>
      <c r="AQ226" s="355"/>
    </row>
    <row r="227" spans="1:43" s="347" customFormat="1" ht="30" customHeight="1" x14ac:dyDescent="0.25">
      <c r="A227" s="444">
        <v>81156</v>
      </c>
      <c r="B227" s="453">
        <v>406308115697</v>
      </c>
      <c r="C227" s="349" t="s">
        <v>4296</v>
      </c>
      <c r="D227" s="444" t="s">
        <v>3760</v>
      </c>
      <c r="E227" s="359" t="s">
        <v>3304</v>
      </c>
      <c r="F227" s="379" t="s">
        <v>3304</v>
      </c>
      <c r="G227" s="363" t="s">
        <v>4380</v>
      </c>
      <c r="H227" s="349" t="s">
        <v>4292</v>
      </c>
      <c r="I227" s="349" t="s">
        <v>250</v>
      </c>
      <c r="J227" s="349" t="s">
        <v>4381</v>
      </c>
      <c r="K227" s="349" t="s">
        <v>3672</v>
      </c>
      <c r="L227" s="349" t="s">
        <v>3672</v>
      </c>
      <c r="M227" s="349" t="s">
        <v>4383</v>
      </c>
      <c r="N227" s="380" t="s">
        <v>268</v>
      </c>
      <c r="O227" s="349" t="s">
        <v>3653</v>
      </c>
      <c r="P227" s="349" t="s">
        <v>4493</v>
      </c>
      <c r="Q227" s="349" t="s">
        <v>268</v>
      </c>
      <c r="R227" s="349" t="s">
        <v>268</v>
      </c>
      <c r="S227" s="349">
        <v>0</v>
      </c>
      <c r="T227" s="349" t="s">
        <v>268</v>
      </c>
      <c r="U227" s="349">
        <v>0</v>
      </c>
      <c r="V227" s="349" t="s">
        <v>413</v>
      </c>
      <c r="W227" s="360"/>
      <c r="X227" s="349" t="s">
        <v>268</v>
      </c>
      <c r="Y227" s="349">
        <v>50</v>
      </c>
      <c r="Z227" s="361">
        <v>10</v>
      </c>
      <c r="AA227" s="349">
        <f t="shared" si="46"/>
        <v>50</v>
      </c>
      <c r="AB227" s="349" t="s">
        <v>276</v>
      </c>
      <c r="AC227" s="349" t="s">
        <v>2878</v>
      </c>
      <c r="AD227" s="349">
        <v>4</v>
      </c>
      <c r="AE227" s="440">
        <v>9</v>
      </c>
      <c r="AF227" s="350">
        <v>0.33</v>
      </c>
      <c r="AG227" s="357">
        <f t="shared" si="48"/>
        <v>16.5</v>
      </c>
      <c r="AH227" s="351">
        <f>IF(AD227&lt;4,FLETES!$H$8,IF(AD227=4,FLETES!$H$9,IF(AD227=5,FLETES!$H$10,IF(AD227=6,FLETES!$H$11,IF(AD227=7,FLETES!$H$12,IF(AD227=8,FLETES!$H$13,IF(AD227=10,FLETES!$H$14,IF(AD227=12,FLETES!$H$15,IF(AD227&gt;12,FLETES!$H$16,"FALSO")))))))))</f>
        <v>22.277568000000002</v>
      </c>
      <c r="AI227" s="357">
        <f t="shared" si="42"/>
        <v>38.777568000000002</v>
      </c>
      <c r="AJ227" s="352">
        <v>0.2</v>
      </c>
      <c r="AK227" s="358">
        <f t="shared" si="43"/>
        <v>48.471960000000003</v>
      </c>
      <c r="AL227" s="418">
        <f t="shared" si="47"/>
        <v>48.471960000000003</v>
      </c>
      <c r="AM227" s="352">
        <v>0.15</v>
      </c>
      <c r="AN227" s="357">
        <f t="shared" si="44"/>
        <v>57.025835294117655</v>
      </c>
      <c r="AO227" s="421">
        <f t="shared" si="45"/>
        <v>57.025835294117655</v>
      </c>
      <c r="AP227" s="355"/>
      <c r="AQ227" s="355"/>
    </row>
    <row r="228" spans="1:43" s="347" customFormat="1" ht="30" customHeight="1" x14ac:dyDescent="0.25">
      <c r="A228" s="444">
        <v>81024</v>
      </c>
      <c r="B228" s="453">
        <v>406308102499</v>
      </c>
      <c r="C228" s="349" t="s">
        <v>4296</v>
      </c>
      <c r="D228" s="444" t="s">
        <v>3762</v>
      </c>
      <c r="E228" s="359" t="s">
        <v>3306</v>
      </c>
      <c r="F228" s="379" t="s">
        <v>3306</v>
      </c>
      <c r="G228" s="363" t="s">
        <v>4380</v>
      </c>
      <c r="H228" s="349" t="s">
        <v>4292</v>
      </c>
      <c r="I228" s="349" t="s">
        <v>250</v>
      </c>
      <c r="J228" s="349" t="s">
        <v>4401</v>
      </c>
      <c r="K228" s="349" t="s">
        <v>3672</v>
      </c>
      <c r="L228" s="349" t="s">
        <v>3672</v>
      </c>
      <c r="M228" s="349" t="s">
        <v>4383</v>
      </c>
      <c r="N228" s="380" t="s">
        <v>268</v>
      </c>
      <c r="O228" s="349" t="s">
        <v>3653</v>
      </c>
      <c r="P228" s="349" t="s">
        <v>4493</v>
      </c>
      <c r="Q228" s="349" t="s">
        <v>268</v>
      </c>
      <c r="R228" s="349" t="s">
        <v>268</v>
      </c>
      <c r="S228" s="349">
        <v>0</v>
      </c>
      <c r="T228" s="349" t="s">
        <v>268</v>
      </c>
      <c r="U228" s="349">
        <v>0</v>
      </c>
      <c r="V228" s="349" t="s">
        <v>413</v>
      </c>
      <c r="W228" s="360"/>
      <c r="X228" s="349" t="s">
        <v>268</v>
      </c>
      <c r="Y228" s="349">
        <v>50</v>
      </c>
      <c r="Z228" s="361">
        <v>10</v>
      </c>
      <c r="AA228" s="349">
        <f t="shared" si="46"/>
        <v>50</v>
      </c>
      <c r="AB228" s="349" t="s">
        <v>276</v>
      </c>
      <c r="AC228" s="349" t="s">
        <v>2878</v>
      </c>
      <c r="AD228" s="349">
        <v>4</v>
      </c>
      <c r="AE228" s="440">
        <v>9</v>
      </c>
      <c r="AF228" s="350">
        <v>0.36</v>
      </c>
      <c r="AG228" s="357">
        <f t="shared" si="48"/>
        <v>18</v>
      </c>
      <c r="AH228" s="351">
        <f>IF(AD228&lt;4,FLETES!$H$8,IF(AD228=4,FLETES!$H$9,IF(AD228=5,FLETES!$H$10,IF(AD228=6,FLETES!$H$11,IF(AD228=7,FLETES!$H$12,IF(AD228=8,FLETES!$H$13,IF(AD228=10,FLETES!$H$14,IF(AD228=12,FLETES!$H$15,IF(AD228&gt;12,FLETES!$H$16,"FALSO")))))))))</f>
        <v>22.277568000000002</v>
      </c>
      <c r="AI228" s="357">
        <f t="shared" si="42"/>
        <v>40.277568000000002</v>
      </c>
      <c r="AJ228" s="352">
        <v>0.2</v>
      </c>
      <c r="AK228" s="358">
        <f t="shared" si="43"/>
        <v>50.346960000000003</v>
      </c>
      <c r="AL228" s="418">
        <f t="shared" si="47"/>
        <v>50.346960000000003</v>
      </c>
      <c r="AM228" s="352">
        <v>0.15</v>
      </c>
      <c r="AN228" s="357">
        <f t="shared" si="44"/>
        <v>59.231717647058829</v>
      </c>
      <c r="AO228" s="421">
        <f t="shared" si="45"/>
        <v>59.231717647058829</v>
      </c>
      <c r="AP228" s="355"/>
      <c r="AQ228" s="355"/>
    </row>
    <row r="229" spans="1:43" s="347" customFormat="1" ht="30" customHeight="1" x14ac:dyDescent="0.25">
      <c r="A229" s="444">
        <v>78086</v>
      </c>
      <c r="B229" s="453">
        <v>406307808699</v>
      </c>
      <c r="C229" s="349" t="s">
        <v>4296</v>
      </c>
      <c r="D229" s="444" t="s">
        <v>3764</v>
      </c>
      <c r="E229" s="359" t="s">
        <v>3308</v>
      </c>
      <c r="F229" s="379" t="s">
        <v>3308</v>
      </c>
      <c r="G229" s="363" t="s">
        <v>4380</v>
      </c>
      <c r="H229" s="349" t="s">
        <v>4292</v>
      </c>
      <c r="I229" s="349" t="s">
        <v>250</v>
      </c>
      <c r="J229" s="349" t="s">
        <v>4381</v>
      </c>
      <c r="K229" s="349" t="s">
        <v>4384</v>
      </c>
      <c r="L229" s="349" t="s">
        <v>4384</v>
      </c>
      <c r="M229" s="349" t="s">
        <v>4383</v>
      </c>
      <c r="N229" s="380" t="s">
        <v>268</v>
      </c>
      <c r="O229" s="349" t="s">
        <v>3653</v>
      </c>
      <c r="P229" s="349" t="s">
        <v>4493</v>
      </c>
      <c r="Q229" s="349" t="s">
        <v>268</v>
      </c>
      <c r="R229" s="349" t="s">
        <v>268</v>
      </c>
      <c r="S229" s="349">
        <v>0</v>
      </c>
      <c r="T229" s="349" t="s">
        <v>268</v>
      </c>
      <c r="U229" s="349">
        <v>0</v>
      </c>
      <c r="V229" s="349" t="s">
        <v>413</v>
      </c>
      <c r="W229" s="360"/>
      <c r="X229" s="349" t="s">
        <v>268</v>
      </c>
      <c r="Y229" s="349">
        <v>50</v>
      </c>
      <c r="Z229" s="361">
        <v>10</v>
      </c>
      <c r="AA229" s="349">
        <f t="shared" si="46"/>
        <v>50</v>
      </c>
      <c r="AB229" s="349" t="s">
        <v>276</v>
      </c>
      <c r="AC229" s="349" t="s">
        <v>2878</v>
      </c>
      <c r="AD229" s="349">
        <v>4</v>
      </c>
      <c r="AE229" s="440">
        <v>9</v>
      </c>
      <c r="AF229" s="350">
        <v>0.33</v>
      </c>
      <c r="AG229" s="357">
        <f t="shared" si="48"/>
        <v>16.5</v>
      </c>
      <c r="AH229" s="351">
        <f>IF(AD229&lt;4,FLETES!$H$8,IF(AD229=4,FLETES!$H$9,IF(AD229=5,FLETES!$H$10,IF(AD229=6,FLETES!$H$11,IF(AD229=7,FLETES!$H$12,IF(AD229=8,FLETES!$H$13,IF(AD229=10,FLETES!$H$14,IF(AD229=12,FLETES!$H$15,IF(AD229&gt;12,FLETES!$H$16,"FALSO")))))))))</f>
        <v>22.277568000000002</v>
      </c>
      <c r="AI229" s="357">
        <f t="shared" si="42"/>
        <v>38.777568000000002</v>
      </c>
      <c r="AJ229" s="352">
        <v>0.2</v>
      </c>
      <c r="AK229" s="358">
        <f t="shared" si="43"/>
        <v>48.471960000000003</v>
      </c>
      <c r="AL229" s="418">
        <f t="shared" si="47"/>
        <v>48.471960000000003</v>
      </c>
      <c r="AM229" s="352">
        <v>0.15</v>
      </c>
      <c r="AN229" s="357">
        <f t="shared" si="44"/>
        <v>57.025835294117655</v>
      </c>
      <c r="AO229" s="421">
        <f t="shared" si="45"/>
        <v>57.025835294117655</v>
      </c>
      <c r="AP229" s="355"/>
      <c r="AQ229" s="355"/>
    </row>
    <row r="230" spans="1:43" s="347" customFormat="1" ht="30" customHeight="1" x14ac:dyDescent="0.25">
      <c r="A230" s="444">
        <v>77827</v>
      </c>
      <c r="B230" s="453">
        <v>406307782791</v>
      </c>
      <c r="C230" s="349" t="s">
        <v>4296</v>
      </c>
      <c r="D230" s="444" t="s">
        <v>3766</v>
      </c>
      <c r="E230" s="359" t="s">
        <v>3310</v>
      </c>
      <c r="F230" s="379" t="s">
        <v>3310</v>
      </c>
      <c r="G230" s="363" t="s">
        <v>4380</v>
      </c>
      <c r="H230" s="349" t="s">
        <v>4292</v>
      </c>
      <c r="I230" s="349" t="s">
        <v>250</v>
      </c>
      <c r="J230" s="349" t="s">
        <v>4381</v>
      </c>
      <c r="K230" s="349" t="s">
        <v>4385</v>
      </c>
      <c r="L230" s="349" t="s">
        <v>4385</v>
      </c>
      <c r="M230" s="349" t="s">
        <v>4383</v>
      </c>
      <c r="N230" s="380" t="s">
        <v>268</v>
      </c>
      <c r="O230" s="349" t="s">
        <v>3653</v>
      </c>
      <c r="P230" s="349" t="s">
        <v>4493</v>
      </c>
      <c r="Q230" s="349" t="s">
        <v>268</v>
      </c>
      <c r="R230" s="349" t="s">
        <v>268</v>
      </c>
      <c r="S230" s="349">
        <v>0</v>
      </c>
      <c r="T230" s="349" t="s">
        <v>268</v>
      </c>
      <c r="U230" s="349">
        <v>0</v>
      </c>
      <c r="V230" s="349" t="s">
        <v>413</v>
      </c>
      <c r="W230" s="360"/>
      <c r="X230" s="349" t="s">
        <v>268</v>
      </c>
      <c r="Y230" s="349">
        <v>50</v>
      </c>
      <c r="Z230" s="361">
        <v>10</v>
      </c>
      <c r="AA230" s="349">
        <f t="shared" si="46"/>
        <v>50</v>
      </c>
      <c r="AB230" s="349" t="s">
        <v>276</v>
      </c>
      <c r="AC230" s="349" t="s">
        <v>2878</v>
      </c>
      <c r="AD230" s="349">
        <v>4</v>
      </c>
      <c r="AE230" s="440">
        <v>9</v>
      </c>
      <c r="AF230" s="350">
        <v>0.33</v>
      </c>
      <c r="AG230" s="357">
        <f t="shared" si="48"/>
        <v>16.5</v>
      </c>
      <c r="AH230" s="351">
        <f>IF(AD230&lt;4,FLETES!$H$8,IF(AD230=4,FLETES!$H$9,IF(AD230=5,FLETES!$H$10,IF(AD230=6,FLETES!$H$11,IF(AD230=7,FLETES!$H$12,IF(AD230=8,FLETES!$H$13,IF(AD230=10,FLETES!$H$14,IF(AD230=12,FLETES!$H$15,IF(AD230&gt;12,FLETES!$H$16,"FALSO")))))))))</f>
        <v>22.277568000000002</v>
      </c>
      <c r="AI230" s="357">
        <f t="shared" si="42"/>
        <v>38.777568000000002</v>
      </c>
      <c r="AJ230" s="352">
        <v>0.2</v>
      </c>
      <c r="AK230" s="358">
        <f t="shared" si="43"/>
        <v>48.471960000000003</v>
      </c>
      <c r="AL230" s="418">
        <f t="shared" si="47"/>
        <v>48.471960000000003</v>
      </c>
      <c r="AM230" s="352">
        <v>0.15</v>
      </c>
      <c r="AN230" s="357">
        <f t="shared" si="44"/>
        <v>57.025835294117655</v>
      </c>
      <c r="AO230" s="421">
        <f t="shared" si="45"/>
        <v>57.025835294117655</v>
      </c>
      <c r="AP230" s="355"/>
      <c r="AQ230" s="355"/>
    </row>
    <row r="231" spans="1:43" s="364" customFormat="1" ht="30" customHeight="1" x14ac:dyDescent="0.25">
      <c r="A231" s="444">
        <v>78057</v>
      </c>
      <c r="B231" s="453">
        <v>406307805797</v>
      </c>
      <c r="C231" s="349" t="s">
        <v>4296</v>
      </c>
      <c r="D231" s="444" t="s">
        <v>3768</v>
      </c>
      <c r="E231" s="359" t="s">
        <v>3312</v>
      </c>
      <c r="F231" s="359" t="s">
        <v>3312</v>
      </c>
      <c r="G231" s="363" t="s">
        <v>4380</v>
      </c>
      <c r="H231" s="349" t="s">
        <v>4292</v>
      </c>
      <c r="I231" s="349" t="s">
        <v>250</v>
      </c>
      <c r="J231" s="349" t="s">
        <v>4381</v>
      </c>
      <c r="K231" s="349" t="s">
        <v>4386</v>
      </c>
      <c r="L231" s="349" t="s">
        <v>4386</v>
      </c>
      <c r="M231" s="349" t="s">
        <v>4383</v>
      </c>
      <c r="N231" s="380" t="s">
        <v>268</v>
      </c>
      <c r="O231" s="349" t="s">
        <v>3653</v>
      </c>
      <c r="P231" s="349" t="s">
        <v>4493</v>
      </c>
      <c r="Q231" s="349" t="s">
        <v>268</v>
      </c>
      <c r="R231" s="349" t="s">
        <v>268</v>
      </c>
      <c r="S231" s="349">
        <v>0</v>
      </c>
      <c r="T231" s="349" t="s">
        <v>268</v>
      </c>
      <c r="U231" s="349">
        <v>0</v>
      </c>
      <c r="V231" s="349" t="s">
        <v>413</v>
      </c>
      <c r="W231" s="360"/>
      <c r="X231" s="349" t="s">
        <v>268</v>
      </c>
      <c r="Y231" s="349">
        <v>50</v>
      </c>
      <c r="Z231" s="361">
        <v>10</v>
      </c>
      <c r="AA231" s="349">
        <f t="shared" si="46"/>
        <v>50</v>
      </c>
      <c r="AB231" s="349" t="s">
        <v>276</v>
      </c>
      <c r="AC231" s="349" t="s">
        <v>2878</v>
      </c>
      <c r="AD231" s="349">
        <v>4</v>
      </c>
      <c r="AE231" s="440">
        <v>9</v>
      </c>
      <c r="AF231" s="350">
        <v>0.33</v>
      </c>
      <c r="AG231" s="357">
        <f t="shared" si="48"/>
        <v>16.5</v>
      </c>
      <c r="AH231" s="351">
        <f>IF(AD231&lt;4,FLETES!$H$8,IF(AD231=4,FLETES!$H$9,IF(AD231=5,FLETES!$H$10,IF(AD231=6,FLETES!$H$11,IF(AD231=7,FLETES!$H$12,IF(AD231=8,FLETES!$H$13,IF(AD231=10,FLETES!$H$14,IF(AD231=12,FLETES!$H$15,IF(AD231&gt;12,FLETES!$H$16,"FALSO")))))))))</f>
        <v>22.277568000000002</v>
      </c>
      <c r="AI231" s="357">
        <f t="shared" si="42"/>
        <v>38.777568000000002</v>
      </c>
      <c r="AJ231" s="352">
        <v>0.2</v>
      </c>
      <c r="AK231" s="358">
        <f t="shared" si="43"/>
        <v>48.471960000000003</v>
      </c>
      <c r="AL231" s="418">
        <f t="shared" si="47"/>
        <v>48.471960000000003</v>
      </c>
      <c r="AM231" s="352">
        <v>0.15</v>
      </c>
      <c r="AN231" s="357">
        <f t="shared" si="44"/>
        <v>57.025835294117655</v>
      </c>
      <c r="AO231" s="421">
        <f t="shared" si="45"/>
        <v>57.025835294117655</v>
      </c>
      <c r="AP231" s="355"/>
      <c r="AQ231" s="355"/>
    </row>
    <row r="232" spans="1:43" s="347" customFormat="1" ht="30" customHeight="1" x14ac:dyDescent="0.25">
      <c r="A232" s="444">
        <v>81144</v>
      </c>
      <c r="B232" s="453">
        <v>406308114492</v>
      </c>
      <c r="C232" s="349" t="s">
        <v>4296</v>
      </c>
      <c r="D232" s="444" t="s">
        <v>3770</v>
      </c>
      <c r="E232" s="359" t="s">
        <v>3314</v>
      </c>
      <c r="F232" s="359" t="s">
        <v>3314</v>
      </c>
      <c r="G232" s="363" t="s">
        <v>4380</v>
      </c>
      <c r="H232" s="349" t="s">
        <v>4292</v>
      </c>
      <c r="I232" s="349" t="s">
        <v>250</v>
      </c>
      <c r="J232" s="349" t="s">
        <v>4381</v>
      </c>
      <c r="K232" s="349" t="s">
        <v>4387</v>
      </c>
      <c r="L232" s="349" t="s">
        <v>4387</v>
      </c>
      <c r="M232" s="349" t="s">
        <v>4383</v>
      </c>
      <c r="N232" s="380" t="s">
        <v>268</v>
      </c>
      <c r="O232" s="349" t="s">
        <v>3653</v>
      </c>
      <c r="P232" s="349" t="s">
        <v>4493</v>
      </c>
      <c r="Q232" s="349" t="s">
        <v>268</v>
      </c>
      <c r="R232" s="349" t="s">
        <v>268</v>
      </c>
      <c r="S232" s="349">
        <v>0</v>
      </c>
      <c r="T232" s="349" t="s">
        <v>268</v>
      </c>
      <c r="U232" s="349">
        <v>0</v>
      </c>
      <c r="V232" s="349" t="s">
        <v>413</v>
      </c>
      <c r="W232" s="360"/>
      <c r="X232" s="349" t="s">
        <v>268</v>
      </c>
      <c r="Y232" s="349">
        <v>50</v>
      </c>
      <c r="Z232" s="361">
        <v>10</v>
      </c>
      <c r="AA232" s="349">
        <f t="shared" si="46"/>
        <v>50</v>
      </c>
      <c r="AB232" s="349" t="s">
        <v>276</v>
      </c>
      <c r="AC232" s="349" t="s">
        <v>2878</v>
      </c>
      <c r="AD232" s="349">
        <v>4</v>
      </c>
      <c r="AE232" s="440">
        <v>9</v>
      </c>
      <c r="AF232" s="350">
        <v>0.33</v>
      </c>
      <c r="AG232" s="357">
        <f t="shared" si="48"/>
        <v>16.5</v>
      </c>
      <c r="AH232" s="351">
        <f>IF(AD232&lt;4,FLETES!$H$8,IF(AD232=4,FLETES!$H$9,IF(AD232=5,FLETES!$H$10,IF(AD232=6,FLETES!$H$11,IF(AD232=7,FLETES!$H$12,IF(AD232=8,FLETES!$H$13,IF(AD232=10,FLETES!$H$14,IF(AD232=12,FLETES!$H$15,IF(AD232&gt;12,FLETES!$H$16,"FALSO")))))))))</f>
        <v>22.277568000000002</v>
      </c>
      <c r="AI232" s="357">
        <f t="shared" si="42"/>
        <v>38.777568000000002</v>
      </c>
      <c r="AJ232" s="352">
        <v>0.2</v>
      </c>
      <c r="AK232" s="358">
        <f t="shared" si="43"/>
        <v>48.471960000000003</v>
      </c>
      <c r="AL232" s="418">
        <f t="shared" si="47"/>
        <v>48.471960000000003</v>
      </c>
      <c r="AM232" s="352">
        <v>0.15</v>
      </c>
      <c r="AN232" s="357">
        <f t="shared" si="44"/>
        <v>57.025835294117655</v>
      </c>
      <c r="AO232" s="421">
        <f t="shared" si="45"/>
        <v>57.025835294117655</v>
      </c>
      <c r="AP232" s="355"/>
      <c r="AQ232" s="355"/>
    </row>
    <row r="233" spans="1:43" s="347" customFormat="1" ht="30" customHeight="1" x14ac:dyDescent="0.25">
      <c r="A233" s="386">
        <v>953909</v>
      </c>
      <c r="B233" s="456">
        <v>406395390991</v>
      </c>
      <c r="C233" s="349" t="s">
        <v>24</v>
      </c>
      <c r="D233" s="382" t="s">
        <v>3042</v>
      </c>
      <c r="E233" s="381" t="s">
        <v>3043</v>
      </c>
      <c r="F233" s="381" t="s">
        <v>3043</v>
      </c>
      <c r="G233" s="363" t="s">
        <v>4380</v>
      </c>
      <c r="H233" s="349" t="s">
        <v>4382</v>
      </c>
      <c r="I233" s="349" t="s">
        <v>250</v>
      </c>
      <c r="J233" s="349" t="s">
        <v>4379</v>
      </c>
      <c r="K233" s="382" t="s">
        <v>3044</v>
      </c>
      <c r="L233" s="382" t="s">
        <v>3044</v>
      </c>
      <c r="M233" s="349" t="s">
        <v>252</v>
      </c>
      <c r="N233" s="349" t="s">
        <v>4397</v>
      </c>
      <c r="O233" s="349" t="s">
        <v>4398</v>
      </c>
      <c r="P233" s="349" t="s">
        <v>4493</v>
      </c>
      <c r="Q233" s="349" t="s">
        <v>4494</v>
      </c>
      <c r="R233" s="349" t="s">
        <v>268</v>
      </c>
      <c r="S233" s="349">
        <v>0</v>
      </c>
      <c r="T233" s="349" t="s">
        <v>268</v>
      </c>
      <c r="U233" s="349">
        <v>0</v>
      </c>
      <c r="V233" s="349" t="s">
        <v>413</v>
      </c>
      <c r="W233" s="445" t="s">
        <v>3043</v>
      </c>
      <c r="X233" s="349" t="s">
        <v>268</v>
      </c>
      <c r="Y233" s="349">
        <v>70</v>
      </c>
      <c r="Z233" s="361">
        <v>10</v>
      </c>
      <c r="AA233" s="349">
        <v>70</v>
      </c>
      <c r="AB233" s="349" t="s">
        <v>4295</v>
      </c>
      <c r="AC233" s="349" t="s">
        <v>4297</v>
      </c>
      <c r="AD233" s="440">
        <v>5</v>
      </c>
      <c r="AE233" s="450" t="s">
        <v>4400</v>
      </c>
      <c r="AF233" s="350">
        <v>0.34</v>
      </c>
      <c r="AG233" s="351">
        <f t="shared" si="48"/>
        <v>23.8</v>
      </c>
      <c r="AH233" s="351">
        <f>IF(AD233&lt;4,FLETES!$H$8,IF(AD233=4,FLETES!$H$9,IF(AD233=5,FLETES!$H$10,IF(AD233=6,FLETES!$H$11,IF(AD233=7,FLETES!$H$12,IF(AD233=8,FLETES!$H$13,IF(AD233=10,FLETES!$H$14,IF(AD233=12,FLETES!$H$15,IF(AD233&gt;12,FLETES!$H$16,"FALSO")))))))))</f>
        <v>26.946735</v>
      </c>
      <c r="AI233" s="351">
        <f t="shared" si="42"/>
        <v>50.746735000000001</v>
      </c>
      <c r="AJ233" s="352">
        <v>0.2</v>
      </c>
      <c r="AK233" s="353">
        <f t="shared" si="43"/>
        <v>63.433418750000001</v>
      </c>
      <c r="AL233" s="419">
        <f t="shared" ref="AL233:AL241" si="49">(AG233*6.4%)+AK233</f>
        <v>64.956618750000004</v>
      </c>
      <c r="AM233" s="354">
        <v>0.15</v>
      </c>
      <c r="AN233" s="351">
        <f t="shared" si="44"/>
        <v>76.419551470588246</v>
      </c>
      <c r="AO233" s="421">
        <f t="shared" si="45"/>
        <v>76.419551470588246</v>
      </c>
      <c r="AP233" s="355"/>
      <c r="AQ233" s="355"/>
    </row>
    <row r="234" spans="1:43" s="347" customFormat="1" ht="30" customHeight="1" x14ac:dyDescent="0.25">
      <c r="A234" s="386">
        <v>953942</v>
      </c>
      <c r="B234" s="456">
        <v>406395394296</v>
      </c>
      <c r="C234" s="349" t="s">
        <v>24</v>
      </c>
      <c r="D234" s="382" t="s">
        <v>3047</v>
      </c>
      <c r="E234" s="381" t="s">
        <v>3048</v>
      </c>
      <c r="F234" s="381" t="s">
        <v>3048</v>
      </c>
      <c r="G234" s="363" t="s">
        <v>4380</v>
      </c>
      <c r="H234" s="349" t="s">
        <v>4382</v>
      </c>
      <c r="I234" s="349" t="s">
        <v>250</v>
      </c>
      <c r="J234" s="349" t="s">
        <v>4379</v>
      </c>
      <c r="K234" s="382" t="s">
        <v>2669</v>
      </c>
      <c r="L234" s="382" t="s">
        <v>2669</v>
      </c>
      <c r="M234" s="349" t="s">
        <v>252</v>
      </c>
      <c r="N234" s="349" t="s">
        <v>4397</v>
      </c>
      <c r="O234" s="349" t="s">
        <v>4398</v>
      </c>
      <c r="P234" s="349" t="s">
        <v>4493</v>
      </c>
      <c r="Q234" s="349" t="s">
        <v>4494</v>
      </c>
      <c r="R234" s="349" t="s">
        <v>268</v>
      </c>
      <c r="S234" s="349">
        <v>0</v>
      </c>
      <c r="T234" s="349" t="s">
        <v>268</v>
      </c>
      <c r="U234" s="349">
        <v>0</v>
      </c>
      <c r="V234" s="349" t="s">
        <v>413</v>
      </c>
      <c r="W234" s="445" t="s">
        <v>3048</v>
      </c>
      <c r="X234" s="349" t="s">
        <v>268</v>
      </c>
      <c r="Y234" s="349">
        <v>70</v>
      </c>
      <c r="Z234" s="361">
        <v>10</v>
      </c>
      <c r="AA234" s="349">
        <v>70</v>
      </c>
      <c r="AB234" s="349" t="s">
        <v>4295</v>
      </c>
      <c r="AC234" s="349" t="s">
        <v>4297</v>
      </c>
      <c r="AD234" s="440">
        <v>5</v>
      </c>
      <c r="AE234" s="450" t="s">
        <v>4400</v>
      </c>
      <c r="AF234" s="350">
        <v>0.3</v>
      </c>
      <c r="AG234" s="351">
        <f t="shared" si="48"/>
        <v>21</v>
      </c>
      <c r="AH234" s="351">
        <f>IF(AD234&lt;4,FLETES!$H$8,IF(AD234=4,FLETES!$H$9,IF(AD234=5,FLETES!$H$10,IF(AD234=6,FLETES!$H$11,IF(AD234=7,FLETES!$H$12,IF(AD234=8,FLETES!$H$13,IF(AD234=10,FLETES!$H$14,IF(AD234=12,FLETES!$H$15,IF(AD234&gt;12,FLETES!$H$16,"FALSO")))))))))</f>
        <v>26.946735</v>
      </c>
      <c r="AI234" s="351">
        <f t="shared" si="42"/>
        <v>47.946735000000004</v>
      </c>
      <c r="AJ234" s="352">
        <v>0.2</v>
      </c>
      <c r="AK234" s="353">
        <f t="shared" si="43"/>
        <v>59.933418750000001</v>
      </c>
      <c r="AL234" s="419">
        <f t="shared" si="49"/>
        <v>61.277418750000002</v>
      </c>
      <c r="AM234" s="354">
        <v>0.15</v>
      </c>
      <c r="AN234" s="351">
        <f t="shared" si="44"/>
        <v>72.091080882352941</v>
      </c>
      <c r="AO234" s="421">
        <f t="shared" si="45"/>
        <v>72.091080882352941</v>
      </c>
      <c r="AP234" s="355"/>
      <c r="AQ234" s="355"/>
    </row>
    <row r="235" spans="1:43" s="347" customFormat="1" ht="30" customHeight="1" x14ac:dyDescent="0.25">
      <c r="A235" s="386">
        <v>953862</v>
      </c>
      <c r="B235" s="456">
        <v>406395386291</v>
      </c>
      <c r="C235" s="349" t="s">
        <v>24</v>
      </c>
      <c r="D235" s="382" t="s">
        <v>3037</v>
      </c>
      <c r="E235" s="381" t="s">
        <v>3038</v>
      </c>
      <c r="F235" s="381" t="s">
        <v>3038</v>
      </c>
      <c r="G235" s="363" t="s">
        <v>4380</v>
      </c>
      <c r="H235" s="349" t="s">
        <v>4382</v>
      </c>
      <c r="I235" s="349" t="s">
        <v>250</v>
      </c>
      <c r="J235" s="349" t="s">
        <v>4379</v>
      </c>
      <c r="K235" s="382" t="s">
        <v>545</v>
      </c>
      <c r="L235" s="382" t="s">
        <v>545</v>
      </c>
      <c r="M235" s="349" t="s">
        <v>252</v>
      </c>
      <c r="N235" s="349" t="s">
        <v>4397</v>
      </c>
      <c r="O235" s="349" t="s">
        <v>4398</v>
      </c>
      <c r="P235" s="349" t="s">
        <v>4493</v>
      </c>
      <c r="Q235" s="349" t="s">
        <v>4494</v>
      </c>
      <c r="R235" s="349" t="s">
        <v>268</v>
      </c>
      <c r="S235" s="349">
        <v>0</v>
      </c>
      <c r="T235" s="349" t="s">
        <v>268</v>
      </c>
      <c r="U235" s="349">
        <v>0</v>
      </c>
      <c r="V235" s="349" t="s">
        <v>413</v>
      </c>
      <c r="W235" s="445" t="s">
        <v>3038</v>
      </c>
      <c r="X235" s="349" t="s">
        <v>268</v>
      </c>
      <c r="Y235" s="349">
        <v>70</v>
      </c>
      <c r="Z235" s="361">
        <v>10</v>
      </c>
      <c r="AA235" s="349">
        <v>70</v>
      </c>
      <c r="AB235" s="349" t="s">
        <v>4295</v>
      </c>
      <c r="AC235" s="349" t="s">
        <v>4297</v>
      </c>
      <c r="AD235" s="440">
        <v>5</v>
      </c>
      <c r="AE235" s="450" t="s">
        <v>4400</v>
      </c>
      <c r="AF235" s="350">
        <v>0.3</v>
      </c>
      <c r="AG235" s="351">
        <f t="shared" si="48"/>
        <v>21</v>
      </c>
      <c r="AH235" s="351">
        <f>IF(AD235&lt;4,FLETES!$H$8,IF(AD235=4,FLETES!$H$9,IF(AD235=5,FLETES!$H$10,IF(AD235=6,FLETES!$H$11,IF(AD235=7,FLETES!$H$12,IF(AD235=8,FLETES!$H$13,IF(AD235=10,FLETES!$H$14,IF(AD235=12,FLETES!$H$15,IF(AD235&gt;12,FLETES!$H$16,"FALSO")))))))))</f>
        <v>26.946735</v>
      </c>
      <c r="AI235" s="351">
        <f t="shared" si="42"/>
        <v>47.946735000000004</v>
      </c>
      <c r="AJ235" s="352">
        <v>0.2</v>
      </c>
      <c r="AK235" s="353">
        <f t="shared" si="43"/>
        <v>59.933418750000001</v>
      </c>
      <c r="AL235" s="419">
        <f t="shared" si="49"/>
        <v>61.277418750000002</v>
      </c>
      <c r="AM235" s="354">
        <v>0.15</v>
      </c>
      <c r="AN235" s="351">
        <f t="shared" si="44"/>
        <v>72.091080882352941</v>
      </c>
      <c r="AO235" s="421">
        <f t="shared" si="45"/>
        <v>72.091080882352941</v>
      </c>
      <c r="AP235" s="355"/>
      <c r="AQ235" s="355"/>
    </row>
    <row r="236" spans="1:43" s="347" customFormat="1" ht="30" customHeight="1" x14ac:dyDescent="0.25">
      <c r="A236" s="386">
        <v>953918</v>
      </c>
      <c r="B236" s="456">
        <v>406395391899</v>
      </c>
      <c r="C236" s="349" t="s">
        <v>24</v>
      </c>
      <c r="D236" s="382" t="s">
        <v>3051</v>
      </c>
      <c r="E236" s="381" t="s">
        <v>3052</v>
      </c>
      <c r="F236" s="381" t="s">
        <v>3052</v>
      </c>
      <c r="G236" s="363" t="s">
        <v>4380</v>
      </c>
      <c r="H236" s="349" t="s">
        <v>4382</v>
      </c>
      <c r="I236" s="349" t="s">
        <v>250</v>
      </c>
      <c r="J236" s="349" t="s">
        <v>4379</v>
      </c>
      <c r="K236" s="382" t="s">
        <v>563</v>
      </c>
      <c r="L236" s="382" t="s">
        <v>563</v>
      </c>
      <c r="M236" s="349" t="s">
        <v>252</v>
      </c>
      <c r="N236" s="349" t="s">
        <v>4397</v>
      </c>
      <c r="O236" s="349" t="s">
        <v>4398</v>
      </c>
      <c r="P236" s="349" t="s">
        <v>4493</v>
      </c>
      <c r="Q236" s="349" t="s">
        <v>4494</v>
      </c>
      <c r="R236" s="349" t="s">
        <v>268</v>
      </c>
      <c r="S236" s="349">
        <v>0</v>
      </c>
      <c r="T236" s="349" t="s">
        <v>268</v>
      </c>
      <c r="U236" s="349">
        <v>0</v>
      </c>
      <c r="V236" s="349" t="s">
        <v>413</v>
      </c>
      <c r="W236" s="445" t="s">
        <v>3052</v>
      </c>
      <c r="X236" s="349" t="s">
        <v>268</v>
      </c>
      <c r="Y236" s="349">
        <v>70</v>
      </c>
      <c r="Z236" s="361">
        <v>10</v>
      </c>
      <c r="AA236" s="349">
        <v>70</v>
      </c>
      <c r="AB236" s="349" t="s">
        <v>4295</v>
      </c>
      <c r="AC236" s="349" t="s">
        <v>4297</v>
      </c>
      <c r="AD236" s="440">
        <v>5</v>
      </c>
      <c r="AE236" s="450" t="s">
        <v>4400</v>
      </c>
      <c r="AF236" s="350">
        <v>0.3</v>
      </c>
      <c r="AG236" s="351">
        <f t="shared" si="48"/>
        <v>21</v>
      </c>
      <c r="AH236" s="351">
        <f>IF(AD236&lt;4,FLETES!$H$8,IF(AD236=4,FLETES!$H$9,IF(AD236=5,FLETES!$H$10,IF(AD236=6,FLETES!$H$11,IF(AD236=7,FLETES!$H$12,IF(AD236=8,FLETES!$H$13,IF(AD236=10,FLETES!$H$14,IF(AD236=12,FLETES!$H$15,IF(AD236&gt;12,FLETES!$H$16,"FALSO")))))))))</f>
        <v>26.946735</v>
      </c>
      <c r="AI236" s="351">
        <f t="shared" si="42"/>
        <v>47.946735000000004</v>
      </c>
      <c r="AJ236" s="352">
        <v>0.2</v>
      </c>
      <c r="AK236" s="353">
        <f t="shared" si="43"/>
        <v>59.933418750000001</v>
      </c>
      <c r="AL236" s="419">
        <f t="shared" si="49"/>
        <v>61.277418750000002</v>
      </c>
      <c r="AM236" s="354">
        <v>0.15</v>
      </c>
      <c r="AN236" s="351">
        <f t="shared" si="44"/>
        <v>72.091080882352941</v>
      </c>
      <c r="AO236" s="421">
        <f t="shared" si="45"/>
        <v>72.091080882352941</v>
      </c>
      <c r="AP236" s="355"/>
      <c r="AQ236" s="355"/>
    </row>
    <row r="237" spans="1:43" s="347" customFormat="1" ht="30" customHeight="1" x14ac:dyDescent="0.25">
      <c r="A237" s="386">
        <v>953869</v>
      </c>
      <c r="B237" s="456">
        <v>406395386994</v>
      </c>
      <c r="C237" s="349" t="s">
        <v>24</v>
      </c>
      <c r="D237" s="382" t="s">
        <v>3064</v>
      </c>
      <c r="E237" s="381" t="s">
        <v>3065</v>
      </c>
      <c r="F237" s="381" t="s">
        <v>3065</v>
      </c>
      <c r="G237" s="363" t="s">
        <v>4380</v>
      </c>
      <c r="H237" s="349" t="s">
        <v>3057</v>
      </c>
      <c r="I237" s="349" t="s">
        <v>250</v>
      </c>
      <c r="J237" s="349" t="s">
        <v>4379</v>
      </c>
      <c r="K237" s="382" t="s">
        <v>3044</v>
      </c>
      <c r="L237" s="382" t="s">
        <v>3044</v>
      </c>
      <c r="M237" s="349" t="s">
        <v>252</v>
      </c>
      <c r="N237" s="349" t="s">
        <v>4397</v>
      </c>
      <c r="O237" s="349" t="s">
        <v>4398</v>
      </c>
      <c r="P237" s="349" t="s">
        <v>4493</v>
      </c>
      <c r="Q237" s="349" t="s">
        <v>4494</v>
      </c>
      <c r="R237" s="349" t="s">
        <v>268</v>
      </c>
      <c r="S237" s="349">
        <v>0</v>
      </c>
      <c r="T237" s="349" t="s">
        <v>268</v>
      </c>
      <c r="U237" s="349">
        <v>0</v>
      </c>
      <c r="V237" s="349" t="s">
        <v>413</v>
      </c>
      <c r="W237" s="445" t="s">
        <v>3065</v>
      </c>
      <c r="X237" s="349" t="s">
        <v>268</v>
      </c>
      <c r="Y237" s="349">
        <v>80</v>
      </c>
      <c r="Z237" s="361">
        <v>10</v>
      </c>
      <c r="AA237" s="349">
        <v>80</v>
      </c>
      <c r="AB237" s="349" t="s">
        <v>4295</v>
      </c>
      <c r="AC237" s="349" t="s">
        <v>4297</v>
      </c>
      <c r="AD237" s="440">
        <v>5</v>
      </c>
      <c r="AE237" s="450" t="s">
        <v>4400</v>
      </c>
      <c r="AF237" s="350">
        <v>0.32</v>
      </c>
      <c r="AG237" s="351">
        <f t="shared" si="48"/>
        <v>25.6</v>
      </c>
      <c r="AH237" s="351">
        <f>IF(AD237&lt;4,FLETES!$H$8,IF(AD237=4,FLETES!$H$9,IF(AD237=5,FLETES!$H$10,IF(AD237=6,FLETES!$H$11,IF(AD237=7,FLETES!$H$12,IF(AD237=8,FLETES!$H$13,IF(AD237=10,FLETES!$H$14,IF(AD237=12,FLETES!$H$15,IF(AD237&gt;12,FLETES!$H$16,"FALSO")))))))))</f>
        <v>26.946735</v>
      </c>
      <c r="AI237" s="351">
        <f t="shared" si="42"/>
        <v>52.546734999999998</v>
      </c>
      <c r="AJ237" s="352">
        <v>0.2</v>
      </c>
      <c r="AK237" s="353">
        <f t="shared" si="43"/>
        <v>65.683418749999987</v>
      </c>
      <c r="AL237" s="419">
        <f t="shared" si="49"/>
        <v>67.321818749999991</v>
      </c>
      <c r="AM237" s="354">
        <v>0.15</v>
      </c>
      <c r="AN237" s="351">
        <f t="shared" si="44"/>
        <v>79.202139705882345</v>
      </c>
      <c r="AO237" s="421">
        <f t="shared" si="45"/>
        <v>79.202139705882345</v>
      </c>
      <c r="AP237" s="355"/>
      <c r="AQ237" s="355"/>
    </row>
    <row r="238" spans="1:43" s="347" customFormat="1" ht="30" customHeight="1" x14ac:dyDescent="0.25">
      <c r="A238" s="386">
        <v>953963</v>
      </c>
      <c r="B238" s="456">
        <v>406395396399</v>
      </c>
      <c r="C238" s="349" t="s">
        <v>24</v>
      </c>
      <c r="D238" s="382" t="s">
        <v>3072</v>
      </c>
      <c r="E238" s="381" t="s">
        <v>3073</v>
      </c>
      <c r="F238" s="381" t="s">
        <v>3073</v>
      </c>
      <c r="G238" s="363" t="s">
        <v>4380</v>
      </c>
      <c r="H238" s="349" t="s">
        <v>3057</v>
      </c>
      <c r="I238" s="349" t="s">
        <v>250</v>
      </c>
      <c r="J238" s="349" t="s">
        <v>4379</v>
      </c>
      <c r="K238" s="382" t="s">
        <v>3074</v>
      </c>
      <c r="L238" s="382" t="s">
        <v>3074</v>
      </c>
      <c r="M238" s="349" t="s">
        <v>252</v>
      </c>
      <c r="N238" s="349" t="s">
        <v>4397</v>
      </c>
      <c r="O238" s="349" t="s">
        <v>4398</v>
      </c>
      <c r="P238" s="349" t="s">
        <v>4493</v>
      </c>
      <c r="Q238" s="349" t="s">
        <v>4494</v>
      </c>
      <c r="R238" s="349" t="s">
        <v>268</v>
      </c>
      <c r="S238" s="349">
        <v>0</v>
      </c>
      <c r="T238" s="349" t="s">
        <v>268</v>
      </c>
      <c r="U238" s="349">
        <v>0</v>
      </c>
      <c r="V238" s="349" t="s">
        <v>413</v>
      </c>
      <c r="W238" s="445" t="s">
        <v>3073</v>
      </c>
      <c r="X238" s="349" t="s">
        <v>268</v>
      </c>
      <c r="Y238" s="349">
        <v>80</v>
      </c>
      <c r="Z238" s="361">
        <v>10</v>
      </c>
      <c r="AA238" s="349">
        <v>80</v>
      </c>
      <c r="AB238" s="349" t="s">
        <v>4295</v>
      </c>
      <c r="AC238" s="349" t="s">
        <v>4297</v>
      </c>
      <c r="AD238" s="440">
        <v>5</v>
      </c>
      <c r="AE238" s="450" t="s">
        <v>4400</v>
      </c>
      <c r="AF238" s="350">
        <v>0.3</v>
      </c>
      <c r="AG238" s="351">
        <f t="shared" si="48"/>
        <v>24</v>
      </c>
      <c r="AH238" s="351">
        <f>IF(AD238&lt;4,FLETES!$H$8,IF(AD238=4,FLETES!$H$9,IF(AD238=5,FLETES!$H$10,IF(AD238=6,FLETES!$H$11,IF(AD238=7,FLETES!$H$12,IF(AD238=8,FLETES!$H$13,IF(AD238=10,FLETES!$H$14,IF(AD238=12,FLETES!$H$15,IF(AD238&gt;12,FLETES!$H$16,"FALSO")))))))))</f>
        <v>26.946735</v>
      </c>
      <c r="AI238" s="351">
        <f t="shared" si="42"/>
        <v>50.946735000000004</v>
      </c>
      <c r="AJ238" s="352">
        <v>0.2</v>
      </c>
      <c r="AK238" s="353">
        <f t="shared" si="43"/>
        <v>63.683418750000001</v>
      </c>
      <c r="AL238" s="419">
        <f t="shared" si="49"/>
        <v>65.219418750000003</v>
      </c>
      <c r="AM238" s="354">
        <v>0.15</v>
      </c>
      <c r="AN238" s="351">
        <f t="shared" si="44"/>
        <v>76.728727941176473</v>
      </c>
      <c r="AO238" s="421">
        <f t="shared" si="45"/>
        <v>76.728727941176473</v>
      </c>
      <c r="AP238" s="355"/>
      <c r="AQ238" s="355"/>
    </row>
    <row r="239" spans="1:43" s="347" customFormat="1" ht="30" customHeight="1" x14ac:dyDescent="0.25">
      <c r="A239" s="386">
        <v>953935</v>
      </c>
      <c r="B239" s="456">
        <v>406395393596</v>
      </c>
      <c r="C239" s="349" t="s">
        <v>24</v>
      </c>
      <c r="D239" s="382" t="s">
        <v>3068</v>
      </c>
      <c r="E239" s="381" t="s">
        <v>3069</v>
      </c>
      <c r="F239" s="381" t="s">
        <v>3069</v>
      </c>
      <c r="G239" s="363" t="s">
        <v>4380</v>
      </c>
      <c r="H239" s="349" t="s">
        <v>3057</v>
      </c>
      <c r="I239" s="349" t="s">
        <v>250</v>
      </c>
      <c r="J239" s="349" t="s">
        <v>4379</v>
      </c>
      <c r="K239" s="382" t="s">
        <v>578</v>
      </c>
      <c r="L239" s="382" t="s">
        <v>578</v>
      </c>
      <c r="M239" s="349" t="s">
        <v>252</v>
      </c>
      <c r="N239" s="349" t="s">
        <v>4397</v>
      </c>
      <c r="O239" s="349" t="s">
        <v>4398</v>
      </c>
      <c r="P239" s="349" t="s">
        <v>4493</v>
      </c>
      <c r="Q239" s="349" t="s">
        <v>4494</v>
      </c>
      <c r="R239" s="349" t="s">
        <v>268</v>
      </c>
      <c r="S239" s="349">
        <v>0</v>
      </c>
      <c r="T239" s="349" t="s">
        <v>268</v>
      </c>
      <c r="U239" s="349">
        <v>0</v>
      </c>
      <c r="V239" s="349" t="s">
        <v>413</v>
      </c>
      <c r="W239" s="445" t="s">
        <v>3069</v>
      </c>
      <c r="X239" s="349" t="s">
        <v>268</v>
      </c>
      <c r="Y239" s="349">
        <v>80</v>
      </c>
      <c r="Z239" s="361">
        <v>10</v>
      </c>
      <c r="AA239" s="349">
        <v>80</v>
      </c>
      <c r="AB239" s="349" t="s">
        <v>4295</v>
      </c>
      <c r="AC239" s="349" t="s">
        <v>4297</v>
      </c>
      <c r="AD239" s="440">
        <v>5</v>
      </c>
      <c r="AE239" s="450" t="s">
        <v>4400</v>
      </c>
      <c r="AF239" s="350">
        <v>0.32</v>
      </c>
      <c r="AG239" s="351">
        <f t="shared" si="48"/>
        <v>25.6</v>
      </c>
      <c r="AH239" s="351">
        <f>IF(AD239&lt;4,FLETES!$H$8,IF(AD239=4,FLETES!$H$9,IF(AD239=5,FLETES!$H$10,IF(AD239=6,FLETES!$H$11,IF(AD239=7,FLETES!$H$12,IF(AD239=8,FLETES!$H$13,IF(AD239=10,FLETES!$H$14,IF(AD239=12,FLETES!$H$15,IF(AD239&gt;12,FLETES!$H$16,"FALSO")))))))))</f>
        <v>26.946735</v>
      </c>
      <c r="AI239" s="351">
        <f t="shared" si="42"/>
        <v>52.546734999999998</v>
      </c>
      <c r="AJ239" s="352">
        <v>0.2</v>
      </c>
      <c r="AK239" s="353">
        <f t="shared" si="43"/>
        <v>65.683418749999987</v>
      </c>
      <c r="AL239" s="419">
        <f t="shared" si="49"/>
        <v>67.321818749999991</v>
      </c>
      <c r="AM239" s="354">
        <v>0.15</v>
      </c>
      <c r="AN239" s="351">
        <f t="shared" si="44"/>
        <v>79.202139705882345</v>
      </c>
      <c r="AO239" s="421">
        <f t="shared" si="45"/>
        <v>79.202139705882345</v>
      </c>
      <c r="AP239" s="355"/>
      <c r="AQ239" s="355"/>
    </row>
    <row r="240" spans="1:43" s="347" customFormat="1" ht="30" customHeight="1" x14ac:dyDescent="0.25">
      <c r="A240" s="386">
        <v>953949</v>
      </c>
      <c r="B240" s="456">
        <v>406395394999</v>
      </c>
      <c r="C240" s="349" t="s">
        <v>24</v>
      </c>
      <c r="D240" s="382" t="s">
        <v>3060</v>
      </c>
      <c r="E240" s="381" t="s">
        <v>3061</v>
      </c>
      <c r="F240" s="381" t="s">
        <v>3061</v>
      </c>
      <c r="G240" s="363" t="s">
        <v>4380</v>
      </c>
      <c r="H240" s="349" t="s">
        <v>3057</v>
      </c>
      <c r="I240" s="349" t="s">
        <v>250</v>
      </c>
      <c r="J240" s="349" t="s">
        <v>4379</v>
      </c>
      <c r="K240" s="382" t="s">
        <v>545</v>
      </c>
      <c r="L240" s="382" t="s">
        <v>545</v>
      </c>
      <c r="M240" s="349" t="s">
        <v>252</v>
      </c>
      <c r="N240" s="349" t="s">
        <v>4397</v>
      </c>
      <c r="O240" s="349" t="s">
        <v>4398</v>
      </c>
      <c r="P240" s="349" t="s">
        <v>4493</v>
      </c>
      <c r="Q240" s="349" t="s">
        <v>4494</v>
      </c>
      <c r="R240" s="349" t="s">
        <v>268</v>
      </c>
      <c r="S240" s="349">
        <v>0</v>
      </c>
      <c r="T240" s="349" t="s">
        <v>268</v>
      </c>
      <c r="U240" s="349">
        <v>0</v>
      </c>
      <c r="V240" s="349" t="s">
        <v>413</v>
      </c>
      <c r="W240" s="445" t="s">
        <v>3061</v>
      </c>
      <c r="X240" s="349" t="s">
        <v>268</v>
      </c>
      <c r="Y240" s="349">
        <v>80</v>
      </c>
      <c r="Z240" s="361">
        <v>10</v>
      </c>
      <c r="AA240" s="349">
        <v>80</v>
      </c>
      <c r="AB240" s="349" t="s">
        <v>4295</v>
      </c>
      <c r="AC240" s="349" t="s">
        <v>4297</v>
      </c>
      <c r="AD240" s="440">
        <v>5</v>
      </c>
      <c r="AE240" s="450" t="s">
        <v>4400</v>
      </c>
      <c r="AF240" s="350">
        <v>0.3</v>
      </c>
      <c r="AG240" s="351">
        <f t="shared" si="48"/>
        <v>24</v>
      </c>
      <c r="AH240" s="351">
        <f>IF(AD240&lt;4,FLETES!$H$8,IF(AD240=4,FLETES!$H$9,IF(AD240=5,FLETES!$H$10,IF(AD240=6,FLETES!$H$11,IF(AD240=7,FLETES!$H$12,IF(AD240=8,FLETES!$H$13,IF(AD240=10,FLETES!$H$14,IF(AD240=12,FLETES!$H$15,IF(AD240&gt;12,FLETES!$H$16,"FALSO")))))))))</f>
        <v>26.946735</v>
      </c>
      <c r="AI240" s="351">
        <f t="shared" si="42"/>
        <v>50.946735000000004</v>
      </c>
      <c r="AJ240" s="352">
        <v>0.2</v>
      </c>
      <c r="AK240" s="353">
        <f t="shared" si="43"/>
        <v>63.683418750000001</v>
      </c>
      <c r="AL240" s="419">
        <f t="shared" si="49"/>
        <v>65.219418750000003</v>
      </c>
      <c r="AM240" s="354">
        <v>0.15</v>
      </c>
      <c r="AN240" s="351">
        <f t="shared" si="44"/>
        <v>76.728727941176473</v>
      </c>
      <c r="AO240" s="421">
        <f t="shared" si="45"/>
        <v>76.728727941176473</v>
      </c>
      <c r="AP240" s="355"/>
      <c r="AQ240" s="355"/>
    </row>
    <row r="241" spans="1:43" s="347" customFormat="1" ht="30" customHeight="1" x14ac:dyDescent="0.25">
      <c r="A241" s="386">
        <v>953831</v>
      </c>
      <c r="B241" s="456">
        <v>406395383191</v>
      </c>
      <c r="C241" s="349" t="s">
        <v>24</v>
      </c>
      <c r="D241" s="382" t="s">
        <v>3055</v>
      </c>
      <c r="E241" s="381" t="s">
        <v>3056</v>
      </c>
      <c r="F241" s="381" t="s">
        <v>3056</v>
      </c>
      <c r="G241" s="363" t="s">
        <v>4380</v>
      </c>
      <c r="H241" s="349" t="s">
        <v>3057</v>
      </c>
      <c r="I241" s="349" t="s">
        <v>250</v>
      </c>
      <c r="J241" s="349" t="s">
        <v>4379</v>
      </c>
      <c r="K241" s="382" t="s">
        <v>563</v>
      </c>
      <c r="L241" s="382" t="s">
        <v>563</v>
      </c>
      <c r="M241" s="349" t="s">
        <v>252</v>
      </c>
      <c r="N241" s="349" t="s">
        <v>4397</v>
      </c>
      <c r="O241" s="349" t="s">
        <v>4398</v>
      </c>
      <c r="P241" s="349" t="s">
        <v>4493</v>
      </c>
      <c r="Q241" s="349" t="s">
        <v>4494</v>
      </c>
      <c r="R241" s="349" t="s">
        <v>268</v>
      </c>
      <c r="S241" s="349">
        <v>0</v>
      </c>
      <c r="T241" s="349" t="s">
        <v>268</v>
      </c>
      <c r="U241" s="349">
        <v>0</v>
      </c>
      <c r="V241" s="349" t="s">
        <v>413</v>
      </c>
      <c r="W241" s="445" t="s">
        <v>3056</v>
      </c>
      <c r="X241" s="349" t="s">
        <v>268</v>
      </c>
      <c r="Y241" s="349">
        <v>80</v>
      </c>
      <c r="Z241" s="361">
        <v>10</v>
      </c>
      <c r="AA241" s="349">
        <v>80</v>
      </c>
      <c r="AB241" s="349" t="s">
        <v>4295</v>
      </c>
      <c r="AC241" s="349" t="s">
        <v>4297</v>
      </c>
      <c r="AD241" s="440">
        <v>5</v>
      </c>
      <c r="AE241" s="450" t="s">
        <v>4400</v>
      </c>
      <c r="AF241" s="350">
        <v>0.3</v>
      </c>
      <c r="AG241" s="351">
        <f t="shared" si="48"/>
        <v>24</v>
      </c>
      <c r="AH241" s="351">
        <f>IF(AD241&lt;4,FLETES!$H$8,IF(AD241=4,FLETES!$H$9,IF(AD241=5,FLETES!$H$10,IF(AD241=6,FLETES!$H$11,IF(AD241=7,FLETES!$H$12,IF(AD241=8,FLETES!$H$13,IF(AD241=10,FLETES!$H$14,IF(AD241=12,FLETES!$H$15,IF(AD241&gt;12,FLETES!$H$16,"FALSO")))))))))</f>
        <v>26.946735</v>
      </c>
      <c r="AI241" s="351">
        <f t="shared" si="42"/>
        <v>50.946735000000004</v>
      </c>
      <c r="AJ241" s="352">
        <v>0.2</v>
      </c>
      <c r="AK241" s="353">
        <f t="shared" si="43"/>
        <v>63.683418750000001</v>
      </c>
      <c r="AL241" s="419">
        <f t="shared" si="49"/>
        <v>65.219418750000003</v>
      </c>
      <c r="AM241" s="354">
        <v>0.15</v>
      </c>
      <c r="AN241" s="351">
        <f t="shared" si="44"/>
        <v>76.728727941176473</v>
      </c>
      <c r="AO241" s="421">
        <f t="shared" si="45"/>
        <v>76.728727941176473</v>
      </c>
      <c r="AP241" s="355"/>
      <c r="AQ241" s="355"/>
    </row>
    <row r="242" spans="1:43" s="347" customFormat="1" ht="30" customHeight="1" x14ac:dyDescent="0.25">
      <c r="A242" s="444">
        <v>81914</v>
      </c>
      <c r="B242" s="453">
        <v>406308191493</v>
      </c>
      <c r="C242" s="349" t="s">
        <v>4296</v>
      </c>
      <c r="D242" s="444" t="s">
        <v>3705</v>
      </c>
      <c r="E242" s="359" t="s">
        <v>3249</v>
      </c>
      <c r="F242" s="379" t="s">
        <v>3249</v>
      </c>
      <c r="G242" s="363" t="s">
        <v>4380</v>
      </c>
      <c r="H242" s="349" t="s">
        <v>4292</v>
      </c>
      <c r="I242" s="349" t="s">
        <v>250</v>
      </c>
      <c r="J242" s="349" t="s">
        <v>4381</v>
      </c>
      <c r="K242" s="349" t="s">
        <v>3654</v>
      </c>
      <c r="L242" s="349" t="s">
        <v>3654</v>
      </c>
      <c r="M242" s="349" t="s">
        <v>4383</v>
      </c>
      <c r="N242" s="380" t="s">
        <v>268</v>
      </c>
      <c r="O242" s="349" t="s">
        <v>3653</v>
      </c>
      <c r="P242" s="349" t="s">
        <v>4493</v>
      </c>
      <c r="Q242" s="349" t="s">
        <v>268</v>
      </c>
      <c r="R242" s="349" t="s">
        <v>268</v>
      </c>
      <c r="S242" s="349">
        <v>0</v>
      </c>
      <c r="T242" s="349" t="s">
        <v>268</v>
      </c>
      <c r="U242" s="349">
        <v>0</v>
      </c>
      <c r="V242" s="349" t="s">
        <v>413</v>
      </c>
      <c r="W242" s="360"/>
      <c r="X242" s="349" t="s">
        <v>268</v>
      </c>
      <c r="Y242" s="349">
        <v>100</v>
      </c>
      <c r="Z242" s="361">
        <v>10</v>
      </c>
      <c r="AA242" s="349">
        <f t="shared" ref="AA242:AA273" si="50">Y242</f>
        <v>100</v>
      </c>
      <c r="AB242" s="349" t="s">
        <v>4295</v>
      </c>
      <c r="AC242" s="349" t="s">
        <v>1253</v>
      </c>
      <c r="AD242" s="349">
        <v>5</v>
      </c>
      <c r="AE242" s="440">
        <v>11</v>
      </c>
      <c r="AF242" s="350">
        <v>0.28000000000000003</v>
      </c>
      <c r="AG242" s="357">
        <f t="shared" si="48"/>
        <v>28.000000000000004</v>
      </c>
      <c r="AH242" s="351">
        <f>IF(AD242&lt;4,FLETES!$H$8,IF(AD242=4,FLETES!$H$9,IF(AD242=5,FLETES!$H$10,IF(AD242=6,FLETES!$H$11,IF(AD242=7,FLETES!$H$12,IF(AD242=8,FLETES!$H$13,IF(AD242=10,FLETES!$H$14,IF(AD242=12,FLETES!$H$15,IF(AD242&gt;12,FLETES!$H$16,"FALSO")))))))))</f>
        <v>26.946735</v>
      </c>
      <c r="AI242" s="357">
        <f t="shared" si="42"/>
        <v>54.946735000000004</v>
      </c>
      <c r="AJ242" s="352">
        <v>0.2</v>
      </c>
      <c r="AK242" s="358">
        <f t="shared" si="43"/>
        <v>68.683418750000001</v>
      </c>
      <c r="AL242" s="418">
        <f t="shared" ref="AL242:AL273" si="51">AK242</f>
        <v>68.683418750000001</v>
      </c>
      <c r="AM242" s="352">
        <v>0.15</v>
      </c>
      <c r="AN242" s="357">
        <f t="shared" si="44"/>
        <v>80.804022058823534</v>
      </c>
      <c r="AO242" s="421">
        <f t="shared" si="45"/>
        <v>80.804022058823534</v>
      </c>
      <c r="AP242" s="355"/>
      <c r="AQ242" s="355"/>
    </row>
    <row r="243" spans="1:43" s="347" customFormat="1" ht="30" customHeight="1" x14ac:dyDescent="0.25">
      <c r="A243" s="444">
        <v>78279</v>
      </c>
      <c r="B243" s="453">
        <v>406307827997</v>
      </c>
      <c r="C243" s="349" t="s">
        <v>4296</v>
      </c>
      <c r="D243" s="444" t="s">
        <v>3707</v>
      </c>
      <c r="E243" s="359" t="s">
        <v>3251</v>
      </c>
      <c r="F243" s="379" t="s">
        <v>3251</v>
      </c>
      <c r="G243" s="363" t="s">
        <v>4380</v>
      </c>
      <c r="H243" s="349" t="s">
        <v>4292</v>
      </c>
      <c r="I243" s="349" t="s">
        <v>250</v>
      </c>
      <c r="J243" s="349" t="s">
        <v>4381</v>
      </c>
      <c r="K243" s="349" t="s">
        <v>3655</v>
      </c>
      <c r="L243" s="349" t="s">
        <v>3655</v>
      </c>
      <c r="M243" s="349" t="s">
        <v>4383</v>
      </c>
      <c r="N243" s="380" t="s">
        <v>268</v>
      </c>
      <c r="O243" s="349" t="s">
        <v>3653</v>
      </c>
      <c r="P243" s="349" t="s">
        <v>4493</v>
      </c>
      <c r="Q243" s="349" t="s">
        <v>268</v>
      </c>
      <c r="R243" s="349" t="s">
        <v>268</v>
      </c>
      <c r="S243" s="349">
        <v>0</v>
      </c>
      <c r="T243" s="349" t="s">
        <v>268</v>
      </c>
      <c r="U243" s="349">
        <v>0</v>
      </c>
      <c r="V243" s="349" t="s">
        <v>413</v>
      </c>
      <c r="W243" s="360"/>
      <c r="X243" s="349" t="s">
        <v>268</v>
      </c>
      <c r="Y243" s="349">
        <v>100</v>
      </c>
      <c r="Z243" s="361">
        <v>10</v>
      </c>
      <c r="AA243" s="349">
        <f t="shared" si="50"/>
        <v>100</v>
      </c>
      <c r="AB243" s="349" t="s">
        <v>4295</v>
      </c>
      <c r="AC243" s="349" t="s">
        <v>1253</v>
      </c>
      <c r="AD243" s="349">
        <v>5</v>
      </c>
      <c r="AE243" s="440">
        <v>11</v>
      </c>
      <c r="AF243" s="350">
        <v>0.28000000000000003</v>
      </c>
      <c r="AG243" s="357">
        <f t="shared" si="48"/>
        <v>28.000000000000004</v>
      </c>
      <c r="AH243" s="351">
        <f>IF(AD243&lt;4,FLETES!$H$8,IF(AD243=4,FLETES!$H$9,IF(AD243=5,FLETES!$H$10,IF(AD243=6,FLETES!$H$11,IF(AD243=7,FLETES!$H$12,IF(AD243=8,FLETES!$H$13,IF(AD243=10,FLETES!$H$14,IF(AD243=12,FLETES!$H$15,IF(AD243&gt;12,FLETES!$H$16,"FALSO")))))))))</f>
        <v>26.946735</v>
      </c>
      <c r="AI243" s="357">
        <f t="shared" si="42"/>
        <v>54.946735000000004</v>
      </c>
      <c r="AJ243" s="352">
        <v>0.2</v>
      </c>
      <c r="AK243" s="358">
        <f t="shared" si="43"/>
        <v>68.683418750000001</v>
      </c>
      <c r="AL243" s="418">
        <f t="shared" si="51"/>
        <v>68.683418750000001</v>
      </c>
      <c r="AM243" s="352">
        <v>0.15</v>
      </c>
      <c r="AN243" s="357">
        <f t="shared" si="44"/>
        <v>80.804022058823534</v>
      </c>
      <c r="AO243" s="421">
        <f t="shared" si="45"/>
        <v>80.804022058823534</v>
      </c>
      <c r="AP243" s="355"/>
      <c r="AQ243" s="355"/>
    </row>
    <row r="244" spans="1:43" s="347" customFormat="1" ht="30" customHeight="1" x14ac:dyDescent="0.25">
      <c r="A244" s="444">
        <v>81130</v>
      </c>
      <c r="B244" s="453">
        <v>406308113099</v>
      </c>
      <c r="C244" s="349" t="s">
        <v>4296</v>
      </c>
      <c r="D244" s="444" t="s">
        <v>3709</v>
      </c>
      <c r="E244" s="359" t="s">
        <v>3253</v>
      </c>
      <c r="F244" s="379" t="s">
        <v>3253</v>
      </c>
      <c r="G244" s="363" t="s">
        <v>4380</v>
      </c>
      <c r="H244" s="349" t="s">
        <v>4292</v>
      </c>
      <c r="I244" s="349" t="s">
        <v>250</v>
      </c>
      <c r="J244" s="349" t="s">
        <v>4381</v>
      </c>
      <c r="K244" s="349" t="s">
        <v>3656</v>
      </c>
      <c r="L244" s="349" t="s">
        <v>3656</v>
      </c>
      <c r="M244" s="349" t="s">
        <v>4383</v>
      </c>
      <c r="N244" s="380" t="s">
        <v>268</v>
      </c>
      <c r="O244" s="349" t="s">
        <v>3653</v>
      </c>
      <c r="P244" s="349" t="s">
        <v>4493</v>
      </c>
      <c r="Q244" s="349" t="s">
        <v>268</v>
      </c>
      <c r="R244" s="349" t="s">
        <v>268</v>
      </c>
      <c r="S244" s="349">
        <v>0</v>
      </c>
      <c r="T244" s="349" t="s">
        <v>268</v>
      </c>
      <c r="U244" s="349">
        <v>0</v>
      </c>
      <c r="V244" s="349" t="s">
        <v>413</v>
      </c>
      <c r="W244" s="360"/>
      <c r="X244" s="349" t="s">
        <v>268</v>
      </c>
      <c r="Y244" s="349">
        <v>100</v>
      </c>
      <c r="Z244" s="361">
        <v>10</v>
      </c>
      <c r="AA244" s="349">
        <f t="shared" si="50"/>
        <v>100</v>
      </c>
      <c r="AB244" s="349" t="s">
        <v>4295</v>
      </c>
      <c r="AC244" s="349" t="s">
        <v>1253</v>
      </c>
      <c r="AD244" s="349">
        <v>5</v>
      </c>
      <c r="AE244" s="440">
        <v>11</v>
      </c>
      <c r="AF244" s="350">
        <v>0.28000000000000003</v>
      </c>
      <c r="AG244" s="357">
        <f t="shared" si="48"/>
        <v>28.000000000000004</v>
      </c>
      <c r="AH244" s="351">
        <f>IF(AD244&lt;4,FLETES!$H$8,IF(AD244=4,FLETES!$H$9,IF(AD244=5,FLETES!$H$10,IF(AD244=6,FLETES!$H$11,IF(AD244=7,FLETES!$H$12,IF(AD244=8,FLETES!$H$13,IF(AD244=10,FLETES!$H$14,IF(AD244=12,FLETES!$H$15,IF(AD244&gt;12,FLETES!$H$16,"FALSO")))))))))</f>
        <v>26.946735</v>
      </c>
      <c r="AI244" s="357">
        <f t="shared" si="42"/>
        <v>54.946735000000004</v>
      </c>
      <c r="AJ244" s="352">
        <v>0.2</v>
      </c>
      <c r="AK244" s="358">
        <f t="shared" si="43"/>
        <v>68.683418750000001</v>
      </c>
      <c r="AL244" s="418">
        <f t="shared" si="51"/>
        <v>68.683418750000001</v>
      </c>
      <c r="AM244" s="352">
        <v>0.15</v>
      </c>
      <c r="AN244" s="357">
        <f t="shared" si="44"/>
        <v>80.804022058823534</v>
      </c>
      <c r="AO244" s="421">
        <f t="shared" si="45"/>
        <v>80.804022058823534</v>
      </c>
      <c r="AP244" s="355"/>
      <c r="AQ244" s="355"/>
    </row>
    <row r="245" spans="1:43" s="347" customFormat="1" ht="30" customHeight="1" x14ac:dyDescent="0.25">
      <c r="A245" s="444">
        <v>78257</v>
      </c>
      <c r="B245" s="453">
        <v>406307825795</v>
      </c>
      <c r="C245" s="349" t="s">
        <v>4296</v>
      </c>
      <c r="D245" s="444" t="s">
        <v>3711</v>
      </c>
      <c r="E245" s="359" t="s">
        <v>3255</v>
      </c>
      <c r="F245" s="379" t="s">
        <v>3255</v>
      </c>
      <c r="G245" s="363" t="s">
        <v>4380</v>
      </c>
      <c r="H245" s="349" t="s">
        <v>4292</v>
      </c>
      <c r="I245" s="349" t="s">
        <v>250</v>
      </c>
      <c r="J245" s="349" t="s">
        <v>4381</v>
      </c>
      <c r="K245" s="349" t="s">
        <v>3657</v>
      </c>
      <c r="L245" s="349" t="s">
        <v>3657</v>
      </c>
      <c r="M245" s="349" t="s">
        <v>4383</v>
      </c>
      <c r="N245" s="380" t="s">
        <v>268</v>
      </c>
      <c r="O245" s="349" t="s">
        <v>3653</v>
      </c>
      <c r="P245" s="349" t="s">
        <v>4493</v>
      </c>
      <c r="Q245" s="349" t="s">
        <v>268</v>
      </c>
      <c r="R245" s="349" t="s">
        <v>268</v>
      </c>
      <c r="S245" s="349">
        <v>0</v>
      </c>
      <c r="T245" s="349" t="s">
        <v>268</v>
      </c>
      <c r="U245" s="349">
        <v>0</v>
      </c>
      <c r="V245" s="349" t="s">
        <v>413</v>
      </c>
      <c r="W245" s="360"/>
      <c r="X245" s="349" t="s">
        <v>268</v>
      </c>
      <c r="Y245" s="349">
        <v>100</v>
      </c>
      <c r="Z245" s="361">
        <v>10</v>
      </c>
      <c r="AA245" s="349">
        <f t="shared" si="50"/>
        <v>100</v>
      </c>
      <c r="AB245" s="349" t="s">
        <v>4295</v>
      </c>
      <c r="AC245" s="349" t="s">
        <v>1253</v>
      </c>
      <c r="AD245" s="349">
        <v>5</v>
      </c>
      <c r="AE245" s="440">
        <v>11</v>
      </c>
      <c r="AF245" s="350">
        <v>0.28000000000000003</v>
      </c>
      <c r="AG245" s="357">
        <f t="shared" si="48"/>
        <v>28.000000000000004</v>
      </c>
      <c r="AH245" s="351">
        <f>IF(AD245&lt;4,FLETES!$H$8,IF(AD245=4,FLETES!$H$9,IF(AD245=5,FLETES!$H$10,IF(AD245=6,FLETES!$H$11,IF(AD245=7,FLETES!$H$12,IF(AD245=8,FLETES!$H$13,IF(AD245=10,FLETES!$H$14,IF(AD245=12,FLETES!$H$15,IF(AD245&gt;12,FLETES!$H$16,"FALSO")))))))))</f>
        <v>26.946735</v>
      </c>
      <c r="AI245" s="357">
        <f t="shared" si="42"/>
        <v>54.946735000000004</v>
      </c>
      <c r="AJ245" s="352">
        <v>0.2</v>
      </c>
      <c r="AK245" s="358">
        <f t="shared" si="43"/>
        <v>68.683418750000001</v>
      </c>
      <c r="AL245" s="418">
        <f t="shared" si="51"/>
        <v>68.683418750000001</v>
      </c>
      <c r="AM245" s="352">
        <v>0.15</v>
      </c>
      <c r="AN245" s="357">
        <f t="shared" si="44"/>
        <v>80.804022058823534</v>
      </c>
      <c r="AO245" s="421">
        <f t="shared" si="45"/>
        <v>80.804022058823534</v>
      </c>
      <c r="AP245" s="355"/>
      <c r="AQ245" s="355"/>
    </row>
    <row r="246" spans="1:43" s="347" customFormat="1" ht="30" customHeight="1" x14ac:dyDescent="0.25">
      <c r="A246" s="444">
        <v>81003</v>
      </c>
      <c r="B246" s="453">
        <v>406308100396</v>
      </c>
      <c r="C246" s="349" t="s">
        <v>4296</v>
      </c>
      <c r="D246" s="444" t="s">
        <v>3713</v>
      </c>
      <c r="E246" s="359" t="s">
        <v>3257</v>
      </c>
      <c r="F246" s="379" t="s">
        <v>3257</v>
      </c>
      <c r="G246" s="363" t="s">
        <v>4380</v>
      </c>
      <c r="H246" s="349" t="s">
        <v>4292</v>
      </c>
      <c r="I246" s="349" t="s">
        <v>250</v>
      </c>
      <c r="J246" s="349" t="s">
        <v>4381</v>
      </c>
      <c r="K246" s="349" t="s">
        <v>3658</v>
      </c>
      <c r="L246" s="349" t="s">
        <v>3658</v>
      </c>
      <c r="M246" s="349" t="s">
        <v>4383</v>
      </c>
      <c r="N246" s="380" t="s">
        <v>268</v>
      </c>
      <c r="O246" s="349" t="s">
        <v>3653</v>
      </c>
      <c r="P246" s="349" t="s">
        <v>4493</v>
      </c>
      <c r="Q246" s="349" t="s">
        <v>268</v>
      </c>
      <c r="R246" s="349" t="s">
        <v>268</v>
      </c>
      <c r="S246" s="349">
        <v>0</v>
      </c>
      <c r="T246" s="349" t="s">
        <v>268</v>
      </c>
      <c r="U246" s="349">
        <v>0</v>
      </c>
      <c r="V246" s="349" t="s">
        <v>413</v>
      </c>
      <c r="W246" s="360"/>
      <c r="X246" s="349" t="s">
        <v>268</v>
      </c>
      <c r="Y246" s="349">
        <v>100</v>
      </c>
      <c r="Z246" s="361">
        <v>10</v>
      </c>
      <c r="AA246" s="349">
        <f t="shared" si="50"/>
        <v>100</v>
      </c>
      <c r="AB246" s="349" t="s">
        <v>4295</v>
      </c>
      <c r="AC246" s="349" t="s">
        <v>1253</v>
      </c>
      <c r="AD246" s="349">
        <v>5</v>
      </c>
      <c r="AE246" s="440">
        <v>11</v>
      </c>
      <c r="AF246" s="350">
        <v>0.33</v>
      </c>
      <c r="AG246" s="357">
        <f t="shared" si="48"/>
        <v>33</v>
      </c>
      <c r="AH246" s="351">
        <f>IF(AD246&lt;4,FLETES!$H$8,IF(AD246=4,FLETES!$H$9,IF(AD246=5,FLETES!$H$10,IF(AD246=6,FLETES!$H$11,IF(AD246=7,FLETES!$H$12,IF(AD246=8,FLETES!$H$13,IF(AD246=10,FLETES!$H$14,IF(AD246=12,FLETES!$H$15,IF(AD246&gt;12,FLETES!$H$16,"FALSO")))))))))</f>
        <v>26.946735</v>
      </c>
      <c r="AI246" s="357">
        <f t="shared" si="42"/>
        <v>59.946735000000004</v>
      </c>
      <c r="AJ246" s="352">
        <v>0.2</v>
      </c>
      <c r="AK246" s="358">
        <f t="shared" si="43"/>
        <v>74.933418750000001</v>
      </c>
      <c r="AL246" s="418">
        <f t="shared" si="51"/>
        <v>74.933418750000001</v>
      </c>
      <c r="AM246" s="352">
        <v>0.15</v>
      </c>
      <c r="AN246" s="357">
        <f t="shared" si="44"/>
        <v>88.156963235294128</v>
      </c>
      <c r="AO246" s="421">
        <f t="shared" si="45"/>
        <v>88.156963235294128</v>
      </c>
      <c r="AP246" s="355"/>
      <c r="AQ246" s="355"/>
    </row>
    <row r="247" spans="1:43" s="347" customFormat="1" ht="30" customHeight="1" x14ac:dyDescent="0.25">
      <c r="A247" s="444">
        <v>80891</v>
      </c>
      <c r="B247" s="453">
        <v>406308089196</v>
      </c>
      <c r="C247" s="349" t="s">
        <v>4296</v>
      </c>
      <c r="D247" s="444" t="s">
        <v>3715</v>
      </c>
      <c r="E247" s="359" t="s">
        <v>3259</v>
      </c>
      <c r="F247" s="379" t="s">
        <v>3259</v>
      </c>
      <c r="G247" s="363" t="s">
        <v>4380</v>
      </c>
      <c r="H247" s="349" t="s">
        <v>4292</v>
      </c>
      <c r="I247" s="349" t="s">
        <v>250</v>
      </c>
      <c r="J247" s="349" t="s">
        <v>4381</v>
      </c>
      <c r="K247" s="349" t="s">
        <v>3659</v>
      </c>
      <c r="L247" s="349" t="s">
        <v>3659</v>
      </c>
      <c r="M247" s="349" t="s">
        <v>4383</v>
      </c>
      <c r="N247" s="380" t="s">
        <v>268</v>
      </c>
      <c r="O247" s="349" t="s">
        <v>3653</v>
      </c>
      <c r="P247" s="349" t="s">
        <v>4493</v>
      </c>
      <c r="Q247" s="349" t="s">
        <v>268</v>
      </c>
      <c r="R247" s="349" t="s">
        <v>268</v>
      </c>
      <c r="S247" s="349">
        <v>0</v>
      </c>
      <c r="T247" s="349" t="s">
        <v>268</v>
      </c>
      <c r="U247" s="349">
        <v>0</v>
      </c>
      <c r="V247" s="349" t="s">
        <v>413</v>
      </c>
      <c r="W247" s="360"/>
      <c r="X247" s="349" t="s">
        <v>268</v>
      </c>
      <c r="Y247" s="349">
        <v>100</v>
      </c>
      <c r="Z247" s="361">
        <v>10</v>
      </c>
      <c r="AA247" s="349">
        <f t="shared" si="50"/>
        <v>100</v>
      </c>
      <c r="AB247" s="349" t="s">
        <v>4295</v>
      </c>
      <c r="AC247" s="349" t="s">
        <v>1253</v>
      </c>
      <c r="AD247" s="349">
        <v>5</v>
      </c>
      <c r="AE247" s="440">
        <v>11</v>
      </c>
      <c r="AF247" s="350">
        <v>0.33</v>
      </c>
      <c r="AG247" s="357">
        <f t="shared" si="48"/>
        <v>33</v>
      </c>
      <c r="AH247" s="351">
        <f>IF(AD247&lt;4,FLETES!$H$8,IF(AD247=4,FLETES!$H$9,IF(AD247=5,FLETES!$H$10,IF(AD247=6,FLETES!$H$11,IF(AD247=7,FLETES!$H$12,IF(AD247=8,FLETES!$H$13,IF(AD247=10,FLETES!$H$14,IF(AD247=12,FLETES!$H$15,IF(AD247&gt;12,FLETES!$H$16,"FALSO")))))))))</f>
        <v>26.946735</v>
      </c>
      <c r="AI247" s="357">
        <f t="shared" si="42"/>
        <v>59.946735000000004</v>
      </c>
      <c r="AJ247" s="352">
        <v>0.2</v>
      </c>
      <c r="AK247" s="358">
        <f t="shared" si="43"/>
        <v>74.933418750000001</v>
      </c>
      <c r="AL247" s="418">
        <f t="shared" si="51"/>
        <v>74.933418750000001</v>
      </c>
      <c r="AM247" s="352">
        <v>0.15</v>
      </c>
      <c r="AN247" s="357">
        <f t="shared" si="44"/>
        <v>88.156963235294128</v>
      </c>
      <c r="AO247" s="421">
        <f t="shared" si="45"/>
        <v>88.156963235294128</v>
      </c>
      <c r="AP247" s="355"/>
      <c r="AQ247" s="355"/>
    </row>
    <row r="248" spans="1:43" s="347" customFormat="1" ht="30" customHeight="1" x14ac:dyDescent="0.25">
      <c r="A248" s="444">
        <v>81034</v>
      </c>
      <c r="B248" s="453">
        <v>406308103496</v>
      </c>
      <c r="C248" s="349" t="s">
        <v>4296</v>
      </c>
      <c r="D248" s="444" t="s">
        <v>3717</v>
      </c>
      <c r="E248" s="359" t="s">
        <v>3261</v>
      </c>
      <c r="F248" s="379" t="s">
        <v>3261</v>
      </c>
      <c r="G248" s="363" t="s">
        <v>4380</v>
      </c>
      <c r="H248" s="349" t="s">
        <v>4292</v>
      </c>
      <c r="I248" s="349" t="s">
        <v>250</v>
      </c>
      <c r="J248" s="349" t="s">
        <v>4381</v>
      </c>
      <c r="K248" s="349" t="s">
        <v>3660</v>
      </c>
      <c r="L248" s="349" t="s">
        <v>3660</v>
      </c>
      <c r="M248" s="349" t="s">
        <v>4383</v>
      </c>
      <c r="N248" s="380" t="s">
        <v>268</v>
      </c>
      <c r="O248" s="349" t="s">
        <v>3653</v>
      </c>
      <c r="P248" s="349" t="s">
        <v>4493</v>
      </c>
      <c r="Q248" s="349" t="s">
        <v>268</v>
      </c>
      <c r="R248" s="349" t="s">
        <v>268</v>
      </c>
      <c r="S248" s="349">
        <v>0</v>
      </c>
      <c r="T248" s="349" t="s">
        <v>268</v>
      </c>
      <c r="U248" s="349">
        <v>0</v>
      </c>
      <c r="V248" s="349" t="s">
        <v>413</v>
      </c>
      <c r="W248" s="360"/>
      <c r="X248" s="349" t="s">
        <v>268</v>
      </c>
      <c r="Y248" s="349">
        <v>100</v>
      </c>
      <c r="Z248" s="361">
        <v>10</v>
      </c>
      <c r="AA248" s="349">
        <f t="shared" si="50"/>
        <v>100</v>
      </c>
      <c r="AB248" s="349" t="s">
        <v>4295</v>
      </c>
      <c r="AC248" s="349" t="s">
        <v>1253</v>
      </c>
      <c r="AD248" s="349">
        <v>5</v>
      </c>
      <c r="AE248" s="440">
        <v>11</v>
      </c>
      <c r="AF248" s="350">
        <v>0.33</v>
      </c>
      <c r="AG248" s="357">
        <f t="shared" si="48"/>
        <v>33</v>
      </c>
      <c r="AH248" s="351">
        <f>IF(AD248&lt;4,FLETES!$H$8,IF(AD248=4,FLETES!$H$9,IF(AD248=5,FLETES!$H$10,IF(AD248=6,FLETES!$H$11,IF(AD248=7,FLETES!$H$12,IF(AD248=8,FLETES!$H$13,IF(AD248=10,FLETES!$H$14,IF(AD248=12,FLETES!$H$15,IF(AD248&gt;12,FLETES!$H$16,"FALSO")))))))))</f>
        <v>26.946735</v>
      </c>
      <c r="AI248" s="357">
        <f t="shared" si="42"/>
        <v>59.946735000000004</v>
      </c>
      <c r="AJ248" s="352">
        <v>0.2</v>
      </c>
      <c r="AK248" s="358">
        <f t="shared" si="43"/>
        <v>74.933418750000001</v>
      </c>
      <c r="AL248" s="418">
        <f t="shared" si="51"/>
        <v>74.933418750000001</v>
      </c>
      <c r="AM248" s="352">
        <v>0.15</v>
      </c>
      <c r="AN248" s="357">
        <f t="shared" si="44"/>
        <v>88.156963235294128</v>
      </c>
      <c r="AO248" s="421">
        <f t="shared" si="45"/>
        <v>88.156963235294128</v>
      </c>
      <c r="AP248" s="355"/>
      <c r="AQ248" s="355"/>
    </row>
    <row r="249" spans="1:43" s="347" customFormat="1" ht="30" customHeight="1" x14ac:dyDescent="0.25">
      <c r="A249" s="444">
        <v>81073</v>
      </c>
      <c r="B249" s="453">
        <v>406308107395</v>
      </c>
      <c r="C249" s="349" t="s">
        <v>4296</v>
      </c>
      <c r="D249" s="444" t="s">
        <v>3719</v>
      </c>
      <c r="E249" s="359" t="s">
        <v>3263</v>
      </c>
      <c r="F249" s="379" t="s">
        <v>3263</v>
      </c>
      <c r="G249" s="363" t="s">
        <v>4380</v>
      </c>
      <c r="H249" s="349" t="s">
        <v>4292</v>
      </c>
      <c r="I249" s="349" t="s">
        <v>250</v>
      </c>
      <c r="J249" s="349" t="s">
        <v>4401</v>
      </c>
      <c r="K249" s="349" t="s">
        <v>3660</v>
      </c>
      <c r="L249" s="349" t="s">
        <v>3660</v>
      </c>
      <c r="M249" s="349" t="s">
        <v>4383</v>
      </c>
      <c r="N249" s="380" t="s">
        <v>268</v>
      </c>
      <c r="O249" s="349" t="s">
        <v>3653</v>
      </c>
      <c r="P249" s="349" t="s">
        <v>4493</v>
      </c>
      <c r="Q249" s="349" t="s">
        <v>268</v>
      </c>
      <c r="R249" s="349" t="s">
        <v>268</v>
      </c>
      <c r="S249" s="349">
        <v>0</v>
      </c>
      <c r="T249" s="349" t="s">
        <v>268</v>
      </c>
      <c r="U249" s="349">
        <v>0</v>
      </c>
      <c r="V249" s="349" t="s">
        <v>413</v>
      </c>
      <c r="W249" s="360"/>
      <c r="X249" s="349" t="s">
        <v>268</v>
      </c>
      <c r="Y249" s="349">
        <v>100</v>
      </c>
      <c r="Z249" s="361">
        <v>10</v>
      </c>
      <c r="AA249" s="349">
        <f t="shared" si="50"/>
        <v>100</v>
      </c>
      <c r="AB249" s="349" t="s">
        <v>4295</v>
      </c>
      <c r="AC249" s="349" t="s">
        <v>1253</v>
      </c>
      <c r="AD249" s="349">
        <v>5</v>
      </c>
      <c r="AE249" s="440">
        <v>11</v>
      </c>
      <c r="AF249" s="350">
        <v>0.36</v>
      </c>
      <c r="AG249" s="357">
        <f t="shared" si="48"/>
        <v>36</v>
      </c>
      <c r="AH249" s="351">
        <f>IF(AD249&lt;4,FLETES!$H$8,IF(AD249=4,FLETES!$H$9,IF(AD249=5,FLETES!$H$10,IF(AD249=6,FLETES!$H$11,IF(AD249=7,FLETES!$H$12,IF(AD249=8,FLETES!$H$13,IF(AD249=10,FLETES!$H$14,IF(AD249=12,FLETES!$H$15,IF(AD249&gt;12,FLETES!$H$16,"FALSO")))))))))</f>
        <v>26.946735</v>
      </c>
      <c r="AI249" s="357">
        <f t="shared" si="42"/>
        <v>62.946735000000004</v>
      </c>
      <c r="AJ249" s="352">
        <v>0.2</v>
      </c>
      <c r="AK249" s="358">
        <f t="shared" si="43"/>
        <v>78.683418750000001</v>
      </c>
      <c r="AL249" s="418">
        <f t="shared" si="51"/>
        <v>78.683418750000001</v>
      </c>
      <c r="AM249" s="352">
        <v>0.15</v>
      </c>
      <c r="AN249" s="357">
        <f t="shared" si="44"/>
        <v>92.568727941176476</v>
      </c>
      <c r="AO249" s="421">
        <f t="shared" si="45"/>
        <v>92.568727941176476</v>
      </c>
      <c r="AP249" s="355"/>
      <c r="AQ249" s="355"/>
    </row>
    <row r="250" spans="1:43" s="347" customFormat="1" ht="30" customHeight="1" x14ac:dyDescent="0.25">
      <c r="A250" s="444">
        <v>78264</v>
      </c>
      <c r="B250" s="453">
        <v>406307826495</v>
      </c>
      <c r="C250" s="349" t="s">
        <v>4296</v>
      </c>
      <c r="D250" s="444" t="s">
        <v>3721</v>
      </c>
      <c r="E250" s="359" t="s">
        <v>3265</v>
      </c>
      <c r="F250" s="379" t="s">
        <v>3265</v>
      </c>
      <c r="G250" s="363" t="s">
        <v>4380</v>
      </c>
      <c r="H250" s="349" t="s">
        <v>4292</v>
      </c>
      <c r="I250" s="349" t="s">
        <v>250</v>
      </c>
      <c r="J250" s="349" t="s">
        <v>4401</v>
      </c>
      <c r="K250" s="349" t="s">
        <v>3044</v>
      </c>
      <c r="L250" s="349" t="s">
        <v>3044</v>
      </c>
      <c r="M250" s="349" t="s">
        <v>4383</v>
      </c>
      <c r="N250" s="380" t="s">
        <v>268</v>
      </c>
      <c r="O250" s="349" t="s">
        <v>3653</v>
      </c>
      <c r="P250" s="349" t="s">
        <v>4493</v>
      </c>
      <c r="Q250" s="349" t="s">
        <v>268</v>
      </c>
      <c r="R250" s="349" t="s">
        <v>268</v>
      </c>
      <c r="S250" s="349">
        <v>0</v>
      </c>
      <c r="T250" s="349" t="s">
        <v>268</v>
      </c>
      <c r="U250" s="349">
        <v>0</v>
      </c>
      <c r="V250" s="349" t="s">
        <v>413</v>
      </c>
      <c r="W250" s="360"/>
      <c r="X250" s="349" t="s">
        <v>268</v>
      </c>
      <c r="Y250" s="349">
        <v>100</v>
      </c>
      <c r="Z250" s="361">
        <v>10</v>
      </c>
      <c r="AA250" s="349">
        <f t="shared" si="50"/>
        <v>100</v>
      </c>
      <c r="AB250" s="349" t="s">
        <v>4295</v>
      </c>
      <c r="AC250" s="349" t="s">
        <v>1253</v>
      </c>
      <c r="AD250" s="349">
        <v>5</v>
      </c>
      <c r="AE250" s="440">
        <v>11</v>
      </c>
      <c r="AF250" s="350">
        <v>0.36</v>
      </c>
      <c r="AG250" s="357">
        <f t="shared" si="48"/>
        <v>36</v>
      </c>
      <c r="AH250" s="351">
        <f>IF(AD250&lt;4,FLETES!$H$8,IF(AD250=4,FLETES!$H$9,IF(AD250=5,FLETES!$H$10,IF(AD250=6,FLETES!$H$11,IF(AD250=7,FLETES!$H$12,IF(AD250=8,FLETES!$H$13,IF(AD250=10,FLETES!$H$14,IF(AD250=12,FLETES!$H$15,IF(AD250&gt;12,FLETES!$H$16,"FALSO")))))))))</f>
        <v>26.946735</v>
      </c>
      <c r="AI250" s="357">
        <f t="shared" si="42"/>
        <v>62.946735000000004</v>
      </c>
      <c r="AJ250" s="352">
        <v>0.2</v>
      </c>
      <c r="AK250" s="358">
        <f t="shared" si="43"/>
        <v>78.683418750000001</v>
      </c>
      <c r="AL250" s="418">
        <f t="shared" si="51"/>
        <v>78.683418750000001</v>
      </c>
      <c r="AM250" s="352">
        <v>0.15</v>
      </c>
      <c r="AN250" s="357">
        <f t="shared" si="44"/>
        <v>92.568727941176476</v>
      </c>
      <c r="AO250" s="421">
        <f t="shared" si="45"/>
        <v>92.568727941176476</v>
      </c>
      <c r="AP250" s="355"/>
      <c r="AQ250" s="355"/>
    </row>
    <row r="251" spans="1:43" s="364" customFormat="1" ht="30" customHeight="1" x14ac:dyDescent="0.25">
      <c r="A251" s="444">
        <v>81057</v>
      </c>
      <c r="B251" s="453">
        <v>406308105797</v>
      </c>
      <c r="C251" s="349" t="s">
        <v>4296</v>
      </c>
      <c r="D251" s="444" t="s">
        <v>3723</v>
      </c>
      <c r="E251" s="359" t="s">
        <v>3267</v>
      </c>
      <c r="F251" s="359" t="s">
        <v>3267</v>
      </c>
      <c r="G251" s="363" t="s">
        <v>4380</v>
      </c>
      <c r="H251" s="349" t="s">
        <v>4292</v>
      </c>
      <c r="I251" s="349" t="s">
        <v>250</v>
      </c>
      <c r="J251" s="349" t="s">
        <v>4381</v>
      </c>
      <c r="K251" s="349" t="s">
        <v>3661</v>
      </c>
      <c r="L251" s="349" t="s">
        <v>3661</v>
      </c>
      <c r="M251" s="349" t="s">
        <v>4383</v>
      </c>
      <c r="N251" s="380" t="s">
        <v>268</v>
      </c>
      <c r="O251" s="349" t="s">
        <v>3653</v>
      </c>
      <c r="P251" s="349" t="s">
        <v>4493</v>
      </c>
      <c r="Q251" s="349" t="s">
        <v>268</v>
      </c>
      <c r="R251" s="349" t="s">
        <v>268</v>
      </c>
      <c r="S251" s="349">
        <v>0</v>
      </c>
      <c r="T251" s="349" t="s">
        <v>268</v>
      </c>
      <c r="U251" s="349">
        <v>0</v>
      </c>
      <c r="V251" s="349" t="s">
        <v>413</v>
      </c>
      <c r="W251" s="360"/>
      <c r="X251" s="349" t="s">
        <v>268</v>
      </c>
      <c r="Y251" s="349">
        <v>100</v>
      </c>
      <c r="Z251" s="361">
        <v>10</v>
      </c>
      <c r="AA251" s="349">
        <f t="shared" si="50"/>
        <v>100</v>
      </c>
      <c r="AB251" s="349" t="s">
        <v>4295</v>
      </c>
      <c r="AC251" s="349" t="s">
        <v>1253</v>
      </c>
      <c r="AD251" s="349">
        <v>5</v>
      </c>
      <c r="AE251" s="440">
        <v>11</v>
      </c>
      <c r="AF251" s="350">
        <v>0.33</v>
      </c>
      <c r="AG251" s="357">
        <f t="shared" si="48"/>
        <v>33</v>
      </c>
      <c r="AH251" s="351">
        <f>IF(AD251&lt;4,FLETES!$H$8,IF(AD251=4,FLETES!$H$9,IF(AD251=5,FLETES!$H$10,IF(AD251=6,FLETES!$H$11,IF(AD251=7,FLETES!$H$12,IF(AD251=8,FLETES!$H$13,IF(AD251=10,FLETES!$H$14,IF(AD251=12,FLETES!$H$15,IF(AD251&gt;12,FLETES!$H$16,"FALSO")))))))))</f>
        <v>26.946735</v>
      </c>
      <c r="AI251" s="357">
        <f t="shared" si="42"/>
        <v>59.946735000000004</v>
      </c>
      <c r="AJ251" s="352">
        <v>0.2</v>
      </c>
      <c r="AK251" s="358">
        <f t="shared" si="43"/>
        <v>74.933418750000001</v>
      </c>
      <c r="AL251" s="418">
        <f t="shared" si="51"/>
        <v>74.933418750000001</v>
      </c>
      <c r="AM251" s="352">
        <v>0.15</v>
      </c>
      <c r="AN251" s="357">
        <f t="shared" si="44"/>
        <v>88.156963235294128</v>
      </c>
      <c r="AO251" s="421">
        <f t="shared" si="45"/>
        <v>88.156963235294128</v>
      </c>
      <c r="AP251" s="355"/>
      <c r="AQ251" s="355"/>
    </row>
    <row r="252" spans="1:43" s="347" customFormat="1" ht="30" customHeight="1" x14ac:dyDescent="0.25">
      <c r="A252" s="444">
        <v>81868</v>
      </c>
      <c r="B252" s="453">
        <v>406308186895</v>
      </c>
      <c r="C252" s="349" t="s">
        <v>4296</v>
      </c>
      <c r="D252" s="444" t="s">
        <v>3725</v>
      </c>
      <c r="E252" s="359" t="s">
        <v>3269</v>
      </c>
      <c r="F252" s="379" t="s">
        <v>3269</v>
      </c>
      <c r="G252" s="363" t="s">
        <v>4380</v>
      </c>
      <c r="H252" s="349" t="s">
        <v>4292</v>
      </c>
      <c r="I252" s="349" t="s">
        <v>250</v>
      </c>
      <c r="J252" s="349" t="s">
        <v>4401</v>
      </c>
      <c r="K252" s="349" t="s">
        <v>572</v>
      </c>
      <c r="L252" s="349" t="s">
        <v>572</v>
      </c>
      <c r="M252" s="349" t="s">
        <v>4383</v>
      </c>
      <c r="N252" s="380" t="s">
        <v>268</v>
      </c>
      <c r="O252" s="349" t="s">
        <v>3653</v>
      </c>
      <c r="P252" s="349" t="s">
        <v>4493</v>
      </c>
      <c r="Q252" s="349" t="s">
        <v>268</v>
      </c>
      <c r="R252" s="349" t="s">
        <v>268</v>
      </c>
      <c r="S252" s="349">
        <v>0</v>
      </c>
      <c r="T252" s="349" t="s">
        <v>268</v>
      </c>
      <c r="U252" s="349">
        <v>0</v>
      </c>
      <c r="V252" s="349" t="s">
        <v>413</v>
      </c>
      <c r="W252" s="360"/>
      <c r="X252" s="349" t="s">
        <v>268</v>
      </c>
      <c r="Y252" s="349">
        <v>100</v>
      </c>
      <c r="Z252" s="361">
        <v>10</v>
      </c>
      <c r="AA252" s="349">
        <f t="shared" si="50"/>
        <v>100</v>
      </c>
      <c r="AB252" s="349" t="s">
        <v>4295</v>
      </c>
      <c r="AC252" s="349" t="s">
        <v>1253</v>
      </c>
      <c r="AD252" s="349">
        <v>5</v>
      </c>
      <c r="AE252" s="440">
        <v>11</v>
      </c>
      <c r="AF252" s="350">
        <v>0.36</v>
      </c>
      <c r="AG252" s="357">
        <f t="shared" si="48"/>
        <v>36</v>
      </c>
      <c r="AH252" s="351">
        <f>IF(AD252&lt;4,FLETES!$H$8,IF(AD252=4,FLETES!$H$9,IF(AD252=5,FLETES!$H$10,IF(AD252=6,FLETES!$H$11,IF(AD252=7,FLETES!$H$12,IF(AD252=8,FLETES!$H$13,IF(AD252=10,FLETES!$H$14,IF(AD252=12,FLETES!$H$15,IF(AD252&gt;12,FLETES!$H$16,"FALSO")))))))))</f>
        <v>26.946735</v>
      </c>
      <c r="AI252" s="357">
        <f t="shared" si="42"/>
        <v>62.946735000000004</v>
      </c>
      <c r="AJ252" s="352">
        <v>0.2</v>
      </c>
      <c r="AK252" s="358">
        <f t="shared" si="43"/>
        <v>78.683418750000001</v>
      </c>
      <c r="AL252" s="418">
        <f t="shared" si="51"/>
        <v>78.683418750000001</v>
      </c>
      <c r="AM252" s="352">
        <v>0.15</v>
      </c>
      <c r="AN252" s="357">
        <f t="shared" si="44"/>
        <v>92.568727941176476</v>
      </c>
      <c r="AO252" s="421">
        <f t="shared" si="45"/>
        <v>92.568727941176476</v>
      </c>
      <c r="AP252" s="355"/>
      <c r="AQ252" s="355"/>
    </row>
    <row r="253" spans="1:43" s="364" customFormat="1" ht="30" customHeight="1" x14ac:dyDescent="0.25">
      <c r="A253" s="444">
        <v>81942</v>
      </c>
      <c r="B253" s="453">
        <v>406308194296</v>
      </c>
      <c r="C253" s="349" t="s">
        <v>4296</v>
      </c>
      <c r="D253" s="444" t="s">
        <v>3727</v>
      </c>
      <c r="E253" s="359" t="s">
        <v>3271</v>
      </c>
      <c r="F253" s="379" t="s">
        <v>3271</v>
      </c>
      <c r="G253" s="363" t="s">
        <v>4380</v>
      </c>
      <c r="H253" s="349" t="s">
        <v>4292</v>
      </c>
      <c r="I253" s="349" t="s">
        <v>250</v>
      </c>
      <c r="J253" s="349" t="s">
        <v>4401</v>
      </c>
      <c r="K253" s="349" t="s">
        <v>3662</v>
      </c>
      <c r="L253" s="349" t="s">
        <v>3662</v>
      </c>
      <c r="M253" s="349" t="s">
        <v>4383</v>
      </c>
      <c r="N253" s="380" t="s">
        <v>268</v>
      </c>
      <c r="O253" s="349" t="s">
        <v>3653</v>
      </c>
      <c r="P253" s="349" t="s">
        <v>4493</v>
      </c>
      <c r="Q253" s="349" t="s">
        <v>268</v>
      </c>
      <c r="R253" s="349" t="s">
        <v>268</v>
      </c>
      <c r="S253" s="349">
        <v>0</v>
      </c>
      <c r="T253" s="349" t="s">
        <v>268</v>
      </c>
      <c r="U253" s="349">
        <v>0</v>
      </c>
      <c r="V253" s="349" t="s">
        <v>413</v>
      </c>
      <c r="W253" s="360"/>
      <c r="X253" s="349" t="s">
        <v>268</v>
      </c>
      <c r="Y253" s="349">
        <v>100</v>
      </c>
      <c r="Z253" s="361">
        <v>10</v>
      </c>
      <c r="AA253" s="349">
        <f t="shared" si="50"/>
        <v>100</v>
      </c>
      <c r="AB253" s="349" t="s">
        <v>4295</v>
      </c>
      <c r="AC253" s="349" t="s">
        <v>1253</v>
      </c>
      <c r="AD253" s="349">
        <v>5</v>
      </c>
      <c r="AE253" s="440">
        <v>11</v>
      </c>
      <c r="AF253" s="350">
        <v>0.36</v>
      </c>
      <c r="AG253" s="357">
        <f t="shared" si="48"/>
        <v>36</v>
      </c>
      <c r="AH253" s="351">
        <f>IF(AD253&lt;4,FLETES!$H$8,IF(AD253=4,FLETES!$H$9,IF(AD253=5,FLETES!$H$10,IF(AD253=6,FLETES!$H$11,IF(AD253=7,FLETES!$H$12,IF(AD253=8,FLETES!$H$13,IF(AD253=10,FLETES!$H$14,IF(AD253=12,FLETES!$H$15,IF(AD253&gt;12,FLETES!$H$16,"FALSO")))))))))</f>
        <v>26.946735</v>
      </c>
      <c r="AI253" s="357">
        <f t="shared" si="42"/>
        <v>62.946735000000004</v>
      </c>
      <c r="AJ253" s="352">
        <v>0.2</v>
      </c>
      <c r="AK253" s="358">
        <f t="shared" si="43"/>
        <v>78.683418750000001</v>
      </c>
      <c r="AL253" s="418">
        <f t="shared" si="51"/>
        <v>78.683418750000001</v>
      </c>
      <c r="AM253" s="352">
        <v>0.15</v>
      </c>
      <c r="AN253" s="357">
        <f t="shared" si="44"/>
        <v>92.568727941176476</v>
      </c>
      <c r="AO253" s="421">
        <f t="shared" si="45"/>
        <v>92.568727941176476</v>
      </c>
      <c r="AP253" s="355"/>
      <c r="AQ253" s="355"/>
    </row>
    <row r="254" spans="1:43" s="364" customFormat="1" ht="30" customHeight="1" x14ac:dyDescent="0.25">
      <c r="A254" s="444">
        <v>81010</v>
      </c>
      <c r="B254" s="453">
        <v>406308101096</v>
      </c>
      <c r="C254" s="349" t="s">
        <v>4296</v>
      </c>
      <c r="D254" s="444" t="s">
        <v>3729</v>
      </c>
      <c r="E254" s="359" t="s">
        <v>3273</v>
      </c>
      <c r="F254" s="379" t="s">
        <v>3273</v>
      </c>
      <c r="G254" s="363" t="s">
        <v>4380</v>
      </c>
      <c r="H254" s="349" t="s">
        <v>4292</v>
      </c>
      <c r="I254" s="349" t="s">
        <v>250</v>
      </c>
      <c r="J254" s="349" t="s">
        <v>4381</v>
      </c>
      <c r="K254" s="349" t="s">
        <v>3663</v>
      </c>
      <c r="L254" s="349" t="s">
        <v>3663</v>
      </c>
      <c r="M254" s="349" t="s">
        <v>4383</v>
      </c>
      <c r="N254" s="380" t="s">
        <v>268</v>
      </c>
      <c r="O254" s="349" t="s">
        <v>3653</v>
      </c>
      <c r="P254" s="349" t="s">
        <v>4493</v>
      </c>
      <c r="Q254" s="349" t="s">
        <v>268</v>
      </c>
      <c r="R254" s="349" t="s">
        <v>268</v>
      </c>
      <c r="S254" s="349">
        <v>0</v>
      </c>
      <c r="T254" s="349" t="s">
        <v>268</v>
      </c>
      <c r="U254" s="349">
        <v>0</v>
      </c>
      <c r="V254" s="349" t="s">
        <v>413</v>
      </c>
      <c r="W254" s="360"/>
      <c r="X254" s="349" t="s">
        <v>268</v>
      </c>
      <c r="Y254" s="349">
        <v>100</v>
      </c>
      <c r="Z254" s="361">
        <v>10</v>
      </c>
      <c r="AA254" s="349">
        <f t="shared" si="50"/>
        <v>100</v>
      </c>
      <c r="AB254" s="349" t="s">
        <v>4295</v>
      </c>
      <c r="AC254" s="349" t="s">
        <v>1253</v>
      </c>
      <c r="AD254" s="349">
        <v>5</v>
      </c>
      <c r="AE254" s="440">
        <v>11</v>
      </c>
      <c r="AF254" s="350">
        <v>0.33</v>
      </c>
      <c r="AG254" s="357">
        <f t="shared" si="48"/>
        <v>33</v>
      </c>
      <c r="AH254" s="351">
        <f>IF(AD254&lt;4,FLETES!$H$8,IF(AD254=4,FLETES!$H$9,IF(AD254=5,FLETES!$H$10,IF(AD254=6,FLETES!$H$11,IF(AD254=7,FLETES!$H$12,IF(AD254=8,FLETES!$H$13,IF(AD254=10,FLETES!$H$14,IF(AD254=12,FLETES!$H$15,IF(AD254&gt;12,FLETES!$H$16,"FALSO")))))))))</f>
        <v>26.946735</v>
      </c>
      <c r="AI254" s="357">
        <f t="shared" si="42"/>
        <v>59.946735000000004</v>
      </c>
      <c r="AJ254" s="352">
        <v>0.2</v>
      </c>
      <c r="AK254" s="358">
        <f t="shared" si="43"/>
        <v>74.933418750000001</v>
      </c>
      <c r="AL254" s="418">
        <f t="shared" si="51"/>
        <v>74.933418750000001</v>
      </c>
      <c r="AM254" s="352">
        <v>0.15</v>
      </c>
      <c r="AN254" s="357">
        <f t="shared" si="44"/>
        <v>88.156963235294128</v>
      </c>
      <c r="AO254" s="421">
        <f t="shared" si="45"/>
        <v>88.156963235294128</v>
      </c>
      <c r="AP254" s="355"/>
      <c r="AQ254" s="355"/>
    </row>
    <row r="255" spans="1:43" s="347" customFormat="1" ht="30" customHeight="1" x14ac:dyDescent="0.25">
      <c r="A255" s="444">
        <v>81891</v>
      </c>
      <c r="B255" s="453">
        <v>406308189193</v>
      </c>
      <c r="C255" s="349" t="s">
        <v>4296</v>
      </c>
      <c r="D255" s="444" t="s">
        <v>3731</v>
      </c>
      <c r="E255" s="359" t="s">
        <v>3275</v>
      </c>
      <c r="F255" s="379" t="s">
        <v>3275</v>
      </c>
      <c r="G255" s="363" t="s">
        <v>4380</v>
      </c>
      <c r="H255" s="349" t="s">
        <v>4292</v>
      </c>
      <c r="I255" s="349" t="s">
        <v>250</v>
      </c>
      <c r="J255" s="349" t="s">
        <v>4401</v>
      </c>
      <c r="K255" s="349" t="s">
        <v>3663</v>
      </c>
      <c r="L255" s="349" t="s">
        <v>3663</v>
      </c>
      <c r="M255" s="349" t="s">
        <v>4383</v>
      </c>
      <c r="N255" s="380" t="s">
        <v>268</v>
      </c>
      <c r="O255" s="349" t="s">
        <v>3653</v>
      </c>
      <c r="P255" s="349" t="s">
        <v>4493</v>
      </c>
      <c r="Q255" s="349" t="s">
        <v>268</v>
      </c>
      <c r="R255" s="349" t="s">
        <v>268</v>
      </c>
      <c r="S255" s="349">
        <v>0</v>
      </c>
      <c r="T255" s="349" t="s">
        <v>268</v>
      </c>
      <c r="U255" s="349">
        <v>0</v>
      </c>
      <c r="V255" s="349" t="s">
        <v>413</v>
      </c>
      <c r="W255" s="360"/>
      <c r="X255" s="349" t="s">
        <v>268</v>
      </c>
      <c r="Y255" s="349">
        <v>100</v>
      </c>
      <c r="Z255" s="361">
        <v>10</v>
      </c>
      <c r="AA255" s="349">
        <f t="shared" si="50"/>
        <v>100</v>
      </c>
      <c r="AB255" s="349" t="s">
        <v>4295</v>
      </c>
      <c r="AC255" s="349" t="s">
        <v>1253</v>
      </c>
      <c r="AD255" s="349">
        <v>5</v>
      </c>
      <c r="AE255" s="440">
        <v>11</v>
      </c>
      <c r="AF255" s="350">
        <v>0.36</v>
      </c>
      <c r="AG255" s="357">
        <f t="shared" ref="AG255:AG286" si="52">Y255*AF255</f>
        <v>36</v>
      </c>
      <c r="AH255" s="351">
        <f>IF(AD255&lt;4,FLETES!$H$8,IF(AD255=4,FLETES!$H$9,IF(AD255=5,FLETES!$H$10,IF(AD255=6,FLETES!$H$11,IF(AD255=7,FLETES!$H$12,IF(AD255=8,FLETES!$H$13,IF(AD255=10,FLETES!$H$14,IF(AD255=12,FLETES!$H$15,IF(AD255&gt;12,FLETES!$H$16,"FALSO")))))))))</f>
        <v>26.946735</v>
      </c>
      <c r="AI255" s="357">
        <f t="shared" si="42"/>
        <v>62.946735000000004</v>
      </c>
      <c r="AJ255" s="352">
        <v>0.2</v>
      </c>
      <c r="AK255" s="358">
        <f t="shared" si="43"/>
        <v>78.683418750000001</v>
      </c>
      <c r="AL255" s="418">
        <f t="shared" si="51"/>
        <v>78.683418750000001</v>
      </c>
      <c r="AM255" s="352">
        <v>0.15</v>
      </c>
      <c r="AN255" s="357">
        <f t="shared" si="44"/>
        <v>92.568727941176476</v>
      </c>
      <c r="AO255" s="421">
        <f t="shared" si="45"/>
        <v>92.568727941176476</v>
      </c>
      <c r="AP255" s="355"/>
      <c r="AQ255" s="355"/>
    </row>
    <row r="256" spans="1:43" s="347" customFormat="1" ht="30" customHeight="1" x14ac:dyDescent="0.25">
      <c r="A256" s="444">
        <v>81884</v>
      </c>
      <c r="B256" s="453">
        <v>406308188493</v>
      </c>
      <c r="C256" s="349" t="s">
        <v>4296</v>
      </c>
      <c r="D256" s="444" t="s">
        <v>3733</v>
      </c>
      <c r="E256" s="359" t="s">
        <v>3277</v>
      </c>
      <c r="F256" s="379" t="s">
        <v>3277</v>
      </c>
      <c r="G256" s="363" t="s">
        <v>4380</v>
      </c>
      <c r="H256" s="349" t="s">
        <v>4292</v>
      </c>
      <c r="I256" s="349" t="s">
        <v>250</v>
      </c>
      <c r="J256" s="349" t="s">
        <v>4381</v>
      </c>
      <c r="K256" s="349" t="s">
        <v>3664</v>
      </c>
      <c r="L256" s="349" t="s">
        <v>3664</v>
      </c>
      <c r="M256" s="349" t="s">
        <v>4383</v>
      </c>
      <c r="N256" s="380" t="s">
        <v>268</v>
      </c>
      <c r="O256" s="349" t="s">
        <v>3653</v>
      </c>
      <c r="P256" s="349" t="s">
        <v>4493</v>
      </c>
      <c r="Q256" s="349" t="s">
        <v>268</v>
      </c>
      <c r="R256" s="349" t="s">
        <v>268</v>
      </c>
      <c r="S256" s="349">
        <v>0</v>
      </c>
      <c r="T256" s="349" t="s">
        <v>268</v>
      </c>
      <c r="U256" s="349">
        <v>0</v>
      </c>
      <c r="V256" s="349" t="s">
        <v>413</v>
      </c>
      <c r="W256" s="360"/>
      <c r="X256" s="349" t="s">
        <v>268</v>
      </c>
      <c r="Y256" s="349">
        <v>100</v>
      </c>
      <c r="Z256" s="361">
        <v>10</v>
      </c>
      <c r="AA256" s="349">
        <f t="shared" si="50"/>
        <v>100</v>
      </c>
      <c r="AB256" s="349" t="s">
        <v>4295</v>
      </c>
      <c r="AC256" s="349" t="s">
        <v>1253</v>
      </c>
      <c r="AD256" s="349">
        <v>5</v>
      </c>
      <c r="AE256" s="440">
        <v>11</v>
      </c>
      <c r="AF256" s="350">
        <v>0.33</v>
      </c>
      <c r="AG256" s="357">
        <f t="shared" si="52"/>
        <v>33</v>
      </c>
      <c r="AH256" s="351">
        <f>IF(AD256&lt;4,FLETES!$H$8,IF(AD256=4,FLETES!$H$9,IF(AD256=5,FLETES!$H$10,IF(AD256=6,FLETES!$H$11,IF(AD256=7,FLETES!$H$12,IF(AD256=8,FLETES!$H$13,IF(AD256=10,FLETES!$H$14,IF(AD256=12,FLETES!$H$15,IF(AD256&gt;12,FLETES!$H$16,"FALSO")))))))))</f>
        <v>26.946735</v>
      </c>
      <c r="AI256" s="357">
        <f t="shared" si="42"/>
        <v>59.946735000000004</v>
      </c>
      <c r="AJ256" s="352">
        <v>0.2</v>
      </c>
      <c r="AK256" s="358">
        <f t="shared" si="43"/>
        <v>74.933418750000001</v>
      </c>
      <c r="AL256" s="418">
        <f t="shared" si="51"/>
        <v>74.933418750000001</v>
      </c>
      <c r="AM256" s="352">
        <v>0.15</v>
      </c>
      <c r="AN256" s="357">
        <f t="shared" si="44"/>
        <v>88.156963235294128</v>
      </c>
      <c r="AO256" s="421">
        <f t="shared" si="45"/>
        <v>88.156963235294128</v>
      </c>
      <c r="AP256" s="355"/>
      <c r="AQ256" s="355"/>
    </row>
    <row r="257" spans="1:43" s="347" customFormat="1" ht="30" customHeight="1" x14ac:dyDescent="0.25">
      <c r="A257" s="444">
        <v>80841</v>
      </c>
      <c r="B257" s="453">
        <v>406308084191</v>
      </c>
      <c r="C257" s="349" t="s">
        <v>4296</v>
      </c>
      <c r="D257" s="444" t="s">
        <v>3735</v>
      </c>
      <c r="E257" s="359" t="s">
        <v>3279</v>
      </c>
      <c r="F257" s="379" t="s">
        <v>3279</v>
      </c>
      <c r="G257" s="363" t="s">
        <v>4380</v>
      </c>
      <c r="H257" s="349" t="s">
        <v>4292</v>
      </c>
      <c r="I257" s="349" t="s">
        <v>250</v>
      </c>
      <c r="J257" s="349" t="s">
        <v>4381</v>
      </c>
      <c r="K257" s="349" t="s">
        <v>3665</v>
      </c>
      <c r="L257" s="349" t="s">
        <v>3665</v>
      </c>
      <c r="M257" s="349" t="s">
        <v>4383</v>
      </c>
      <c r="N257" s="380" t="s">
        <v>268</v>
      </c>
      <c r="O257" s="349" t="s">
        <v>3653</v>
      </c>
      <c r="P257" s="349" t="s">
        <v>4493</v>
      </c>
      <c r="Q257" s="349" t="s">
        <v>268</v>
      </c>
      <c r="R257" s="349" t="s">
        <v>268</v>
      </c>
      <c r="S257" s="349">
        <v>0</v>
      </c>
      <c r="T257" s="349" t="s">
        <v>268</v>
      </c>
      <c r="U257" s="349">
        <v>0</v>
      </c>
      <c r="V257" s="349" t="s">
        <v>413</v>
      </c>
      <c r="W257" s="360"/>
      <c r="X257" s="349" t="s">
        <v>268</v>
      </c>
      <c r="Y257" s="349">
        <v>100</v>
      </c>
      <c r="Z257" s="361">
        <v>10</v>
      </c>
      <c r="AA257" s="349">
        <f t="shared" si="50"/>
        <v>100</v>
      </c>
      <c r="AB257" s="349" t="s">
        <v>4295</v>
      </c>
      <c r="AC257" s="349" t="s">
        <v>1253</v>
      </c>
      <c r="AD257" s="349">
        <v>5</v>
      </c>
      <c r="AE257" s="440">
        <v>11</v>
      </c>
      <c r="AF257" s="350">
        <v>0.33</v>
      </c>
      <c r="AG257" s="357">
        <f t="shared" si="52"/>
        <v>33</v>
      </c>
      <c r="AH257" s="351">
        <f>IF(AD257&lt;4,FLETES!$H$8,IF(AD257=4,FLETES!$H$9,IF(AD257=5,FLETES!$H$10,IF(AD257=6,FLETES!$H$11,IF(AD257=7,FLETES!$H$12,IF(AD257=8,FLETES!$H$13,IF(AD257=10,FLETES!$H$14,IF(AD257=12,FLETES!$H$15,IF(AD257&gt;12,FLETES!$H$16,"FALSO")))))))))</f>
        <v>26.946735</v>
      </c>
      <c r="AI257" s="357">
        <f t="shared" si="42"/>
        <v>59.946735000000004</v>
      </c>
      <c r="AJ257" s="352">
        <v>0.2</v>
      </c>
      <c r="AK257" s="358">
        <f t="shared" si="43"/>
        <v>74.933418750000001</v>
      </c>
      <c r="AL257" s="418">
        <f t="shared" si="51"/>
        <v>74.933418750000001</v>
      </c>
      <c r="AM257" s="352">
        <v>0.15</v>
      </c>
      <c r="AN257" s="357">
        <f t="shared" si="44"/>
        <v>88.156963235294128</v>
      </c>
      <c r="AO257" s="421">
        <f t="shared" si="45"/>
        <v>88.156963235294128</v>
      </c>
      <c r="AP257" s="355"/>
      <c r="AQ257" s="355"/>
    </row>
    <row r="258" spans="1:43" s="347" customFormat="1" ht="30" customHeight="1" x14ac:dyDescent="0.25">
      <c r="A258" s="444">
        <v>81861</v>
      </c>
      <c r="B258" s="453">
        <v>406308186192</v>
      </c>
      <c r="C258" s="349" t="s">
        <v>4296</v>
      </c>
      <c r="D258" s="444" t="s">
        <v>3737</v>
      </c>
      <c r="E258" s="359" t="s">
        <v>3281</v>
      </c>
      <c r="F258" s="359" t="s">
        <v>3281</v>
      </c>
      <c r="G258" s="363" t="s">
        <v>4380</v>
      </c>
      <c r="H258" s="349" t="s">
        <v>4292</v>
      </c>
      <c r="I258" s="349" t="s">
        <v>250</v>
      </c>
      <c r="J258" s="349" t="s">
        <v>4381</v>
      </c>
      <c r="K258" s="349" t="s">
        <v>3666</v>
      </c>
      <c r="L258" s="349" t="s">
        <v>3666</v>
      </c>
      <c r="M258" s="349" t="s">
        <v>4383</v>
      </c>
      <c r="N258" s="380" t="s">
        <v>268</v>
      </c>
      <c r="O258" s="349" t="s">
        <v>3653</v>
      </c>
      <c r="P258" s="349" t="s">
        <v>4493</v>
      </c>
      <c r="Q258" s="349" t="s">
        <v>268</v>
      </c>
      <c r="R258" s="349" t="s">
        <v>268</v>
      </c>
      <c r="S258" s="349">
        <v>0</v>
      </c>
      <c r="T258" s="349" t="s">
        <v>268</v>
      </c>
      <c r="U258" s="349">
        <v>0</v>
      </c>
      <c r="V258" s="349" t="s">
        <v>413</v>
      </c>
      <c r="W258" s="360"/>
      <c r="X258" s="349" t="s">
        <v>268</v>
      </c>
      <c r="Y258" s="349">
        <v>100</v>
      </c>
      <c r="Z258" s="361">
        <v>10</v>
      </c>
      <c r="AA258" s="349">
        <f t="shared" si="50"/>
        <v>100</v>
      </c>
      <c r="AB258" s="349" t="s">
        <v>4295</v>
      </c>
      <c r="AC258" s="349" t="s">
        <v>1253</v>
      </c>
      <c r="AD258" s="349">
        <v>5</v>
      </c>
      <c r="AE258" s="440">
        <v>11</v>
      </c>
      <c r="AF258" s="350">
        <v>0.33</v>
      </c>
      <c r="AG258" s="357">
        <f t="shared" si="52"/>
        <v>33</v>
      </c>
      <c r="AH258" s="351">
        <f>IF(AD258&lt;4,FLETES!$H$8,IF(AD258=4,FLETES!$H$9,IF(AD258=5,FLETES!$H$10,IF(AD258=6,FLETES!$H$11,IF(AD258=7,FLETES!$H$12,IF(AD258=8,FLETES!$H$13,IF(AD258=10,FLETES!$H$14,IF(AD258=12,FLETES!$H$15,IF(AD258&gt;12,FLETES!$H$16,"FALSO")))))))))</f>
        <v>26.946735</v>
      </c>
      <c r="AI258" s="357">
        <f t="shared" ref="AI258:AI321" si="53">SUM(AG258:AH258)</f>
        <v>59.946735000000004</v>
      </c>
      <c r="AJ258" s="352">
        <v>0.2</v>
      </c>
      <c r="AK258" s="358">
        <f t="shared" ref="AK258:AK321" si="54">AI258/(1-AJ258)</f>
        <v>74.933418750000001</v>
      </c>
      <c r="AL258" s="418">
        <f t="shared" si="51"/>
        <v>74.933418750000001</v>
      </c>
      <c r="AM258" s="352">
        <v>0.15</v>
      </c>
      <c r="AN258" s="357">
        <f t="shared" ref="AN258:AN321" si="55">AL258/(1-AM258)</f>
        <v>88.156963235294128</v>
      </c>
      <c r="AO258" s="421">
        <f t="shared" ref="AO258:AO321" si="56">AN258</f>
        <v>88.156963235294128</v>
      </c>
      <c r="AP258" s="355"/>
      <c r="AQ258" s="355"/>
    </row>
    <row r="259" spans="1:43" s="347" customFormat="1" ht="30" customHeight="1" x14ac:dyDescent="0.25">
      <c r="A259" s="444">
        <v>80823</v>
      </c>
      <c r="B259" s="453">
        <v>406308082395</v>
      </c>
      <c r="C259" s="349" t="s">
        <v>4296</v>
      </c>
      <c r="D259" s="444" t="s">
        <v>3739</v>
      </c>
      <c r="E259" s="359" t="s">
        <v>3283</v>
      </c>
      <c r="F259" s="379" t="s">
        <v>3283</v>
      </c>
      <c r="G259" s="363" t="s">
        <v>4380</v>
      </c>
      <c r="H259" s="349" t="s">
        <v>4292</v>
      </c>
      <c r="I259" s="349" t="s">
        <v>250</v>
      </c>
      <c r="J259" s="349" t="s">
        <v>4381</v>
      </c>
      <c r="K259" s="349" t="s">
        <v>3667</v>
      </c>
      <c r="L259" s="349" t="s">
        <v>3667</v>
      </c>
      <c r="M259" s="349" t="s">
        <v>4383</v>
      </c>
      <c r="N259" s="380" t="s">
        <v>268</v>
      </c>
      <c r="O259" s="349" t="s">
        <v>3653</v>
      </c>
      <c r="P259" s="349" t="s">
        <v>4493</v>
      </c>
      <c r="Q259" s="349" t="s">
        <v>268</v>
      </c>
      <c r="R259" s="349" t="s">
        <v>268</v>
      </c>
      <c r="S259" s="349">
        <v>0</v>
      </c>
      <c r="T259" s="349" t="s">
        <v>268</v>
      </c>
      <c r="U259" s="349">
        <v>0</v>
      </c>
      <c r="V259" s="349" t="s">
        <v>413</v>
      </c>
      <c r="W259" s="360"/>
      <c r="X259" s="349" t="s">
        <v>268</v>
      </c>
      <c r="Y259" s="349">
        <v>100</v>
      </c>
      <c r="Z259" s="361">
        <v>10</v>
      </c>
      <c r="AA259" s="349">
        <f t="shared" si="50"/>
        <v>100</v>
      </c>
      <c r="AB259" s="349" t="s">
        <v>4295</v>
      </c>
      <c r="AC259" s="349" t="s">
        <v>1253</v>
      </c>
      <c r="AD259" s="349">
        <v>5</v>
      </c>
      <c r="AE259" s="440">
        <v>11</v>
      </c>
      <c r="AF259" s="350">
        <v>0.33</v>
      </c>
      <c r="AG259" s="357">
        <f t="shared" si="52"/>
        <v>33</v>
      </c>
      <c r="AH259" s="351">
        <f>IF(AD259&lt;4,FLETES!$H$8,IF(AD259=4,FLETES!$H$9,IF(AD259=5,FLETES!$H$10,IF(AD259=6,FLETES!$H$11,IF(AD259=7,FLETES!$H$12,IF(AD259=8,FLETES!$H$13,IF(AD259=10,FLETES!$H$14,IF(AD259=12,FLETES!$H$15,IF(AD259&gt;12,FLETES!$H$16,"FALSO")))))))))</f>
        <v>26.946735</v>
      </c>
      <c r="AI259" s="357">
        <f t="shared" si="53"/>
        <v>59.946735000000004</v>
      </c>
      <c r="AJ259" s="352">
        <v>0.2</v>
      </c>
      <c r="AK259" s="358">
        <f t="shared" si="54"/>
        <v>74.933418750000001</v>
      </c>
      <c r="AL259" s="418">
        <f t="shared" si="51"/>
        <v>74.933418750000001</v>
      </c>
      <c r="AM259" s="352">
        <v>0.15</v>
      </c>
      <c r="AN259" s="357">
        <f t="shared" si="55"/>
        <v>88.156963235294128</v>
      </c>
      <c r="AO259" s="421">
        <f t="shared" si="56"/>
        <v>88.156963235294128</v>
      </c>
      <c r="AP259" s="355"/>
      <c r="AQ259" s="355"/>
    </row>
    <row r="260" spans="1:43" s="347" customFormat="1" ht="30" customHeight="1" x14ac:dyDescent="0.25">
      <c r="A260" s="444">
        <v>80939</v>
      </c>
      <c r="B260" s="453">
        <v>406308093995</v>
      </c>
      <c r="C260" s="349" t="s">
        <v>4296</v>
      </c>
      <c r="D260" s="444" t="s">
        <v>3741</v>
      </c>
      <c r="E260" s="359" t="s">
        <v>3285</v>
      </c>
      <c r="F260" s="379" t="s">
        <v>3285</v>
      </c>
      <c r="G260" s="363" t="s">
        <v>4380</v>
      </c>
      <c r="H260" s="349" t="s">
        <v>4292</v>
      </c>
      <c r="I260" s="349" t="s">
        <v>250</v>
      </c>
      <c r="J260" s="349" t="s">
        <v>4401</v>
      </c>
      <c r="K260" s="349" t="s">
        <v>3667</v>
      </c>
      <c r="L260" s="349" t="s">
        <v>3667</v>
      </c>
      <c r="M260" s="349" t="s">
        <v>4383</v>
      </c>
      <c r="N260" s="380" t="s">
        <v>268</v>
      </c>
      <c r="O260" s="349" t="s">
        <v>3653</v>
      </c>
      <c r="P260" s="349" t="s">
        <v>4493</v>
      </c>
      <c r="Q260" s="349" t="s">
        <v>268</v>
      </c>
      <c r="R260" s="349" t="s">
        <v>268</v>
      </c>
      <c r="S260" s="349">
        <v>0</v>
      </c>
      <c r="T260" s="349" t="s">
        <v>268</v>
      </c>
      <c r="U260" s="349">
        <v>0</v>
      </c>
      <c r="V260" s="349" t="s">
        <v>413</v>
      </c>
      <c r="W260" s="360"/>
      <c r="X260" s="349" t="s">
        <v>268</v>
      </c>
      <c r="Y260" s="349">
        <v>100</v>
      </c>
      <c r="Z260" s="361">
        <v>10</v>
      </c>
      <c r="AA260" s="349">
        <f t="shared" si="50"/>
        <v>100</v>
      </c>
      <c r="AB260" s="349" t="s">
        <v>4295</v>
      </c>
      <c r="AC260" s="349" t="s">
        <v>1253</v>
      </c>
      <c r="AD260" s="349">
        <v>5</v>
      </c>
      <c r="AE260" s="440">
        <v>11</v>
      </c>
      <c r="AF260" s="350">
        <v>0.36</v>
      </c>
      <c r="AG260" s="357">
        <f t="shared" si="52"/>
        <v>36</v>
      </c>
      <c r="AH260" s="351">
        <f>IF(AD260&lt;4,FLETES!$H$8,IF(AD260=4,FLETES!$H$9,IF(AD260=5,FLETES!$H$10,IF(AD260=6,FLETES!$H$11,IF(AD260=7,FLETES!$H$12,IF(AD260=8,FLETES!$H$13,IF(AD260=10,FLETES!$H$14,IF(AD260=12,FLETES!$H$15,IF(AD260&gt;12,FLETES!$H$16,"FALSO")))))))))</f>
        <v>26.946735</v>
      </c>
      <c r="AI260" s="357">
        <f t="shared" si="53"/>
        <v>62.946735000000004</v>
      </c>
      <c r="AJ260" s="352">
        <v>0.2</v>
      </c>
      <c r="AK260" s="358">
        <f t="shared" si="54"/>
        <v>78.683418750000001</v>
      </c>
      <c r="AL260" s="418">
        <f t="shared" si="51"/>
        <v>78.683418750000001</v>
      </c>
      <c r="AM260" s="352">
        <v>0.15</v>
      </c>
      <c r="AN260" s="357">
        <f t="shared" si="55"/>
        <v>92.568727941176476</v>
      </c>
      <c r="AO260" s="421">
        <f t="shared" si="56"/>
        <v>92.568727941176476</v>
      </c>
      <c r="AP260" s="355"/>
      <c r="AQ260" s="355"/>
    </row>
    <row r="261" spans="1:43" s="347" customFormat="1" ht="30" customHeight="1" x14ac:dyDescent="0.25">
      <c r="A261" s="444">
        <v>81921</v>
      </c>
      <c r="B261" s="453">
        <v>406308192193</v>
      </c>
      <c r="C261" s="349" t="s">
        <v>4296</v>
      </c>
      <c r="D261" s="444" t="s">
        <v>3743</v>
      </c>
      <c r="E261" s="359" t="s">
        <v>3287</v>
      </c>
      <c r="F261" s="379" t="s">
        <v>3287</v>
      </c>
      <c r="G261" s="363" t="s">
        <v>4380</v>
      </c>
      <c r="H261" s="349" t="s">
        <v>4292</v>
      </c>
      <c r="I261" s="349" t="s">
        <v>250</v>
      </c>
      <c r="J261" s="349" t="s">
        <v>4381</v>
      </c>
      <c r="K261" s="349" t="s">
        <v>3668</v>
      </c>
      <c r="L261" s="349" t="s">
        <v>3668</v>
      </c>
      <c r="M261" s="349" t="s">
        <v>4383</v>
      </c>
      <c r="N261" s="380" t="s">
        <v>268</v>
      </c>
      <c r="O261" s="349" t="s">
        <v>3653</v>
      </c>
      <c r="P261" s="349" t="s">
        <v>4493</v>
      </c>
      <c r="Q261" s="349" t="s">
        <v>268</v>
      </c>
      <c r="R261" s="349" t="s">
        <v>268</v>
      </c>
      <c r="S261" s="349">
        <v>0</v>
      </c>
      <c r="T261" s="349" t="s">
        <v>268</v>
      </c>
      <c r="U261" s="349">
        <v>0</v>
      </c>
      <c r="V261" s="349" t="s">
        <v>413</v>
      </c>
      <c r="W261" s="360"/>
      <c r="X261" s="349" t="s">
        <v>268</v>
      </c>
      <c r="Y261" s="349">
        <v>100</v>
      </c>
      <c r="Z261" s="361">
        <v>10</v>
      </c>
      <c r="AA261" s="349">
        <f t="shared" si="50"/>
        <v>100</v>
      </c>
      <c r="AB261" s="349" t="s">
        <v>4295</v>
      </c>
      <c r="AC261" s="349" t="s">
        <v>1253</v>
      </c>
      <c r="AD261" s="349">
        <v>5</v>
      </c>
      <c r="AE261" s="440">
        <v>11</v>
      </c>
      <c r="AF261" s="350">
        <v>0.33</v>
      </c>
      <c r="AG261" s="357">
        <f t="shared" si="52"/>
        <v>33</v>
      </c>
      <c r="AH261" s="351">
        <f>IF(AD261&lt;4,FLETES!$H$8,IF(AD261=4,FLETES!$H$9,IF(AD261=5,FLETES!$H$10,IF(AD261=6,FLETES!$H$11,IF(AD261=7,FLETES!$H$12,IF(AD261=8,FLETES!$H$13,IF(AD261=10,FLETES!$H$14,IF(AD261=12,FLETES!$H$15,IF(AD261&gt;12,FLETES!$H$16,"FALSO")))))))))</f>
        <v>26.946735</v>
      </c>
      <c r="AI261" s="357">
        <f t="shared" si="53"/>
        <v>59.946735000000004</v>
      </c>
      <c r="AJ261" s="352">
        <v>0.2</v>
      </c>
      <c r="AK261" s="358">
        <f t="shared" si="54"/>
        <v>74.933418750000001</v>
      </c>
      <c r="AL261" s="418">
        <f t="shared" si="51"/>
        <v>74.933418750000001</v>
      </c>
      <c r="AM261" s="352">
        <v>0.15</v>
      </c>
      <c r="AN261" s="357">
        <f t="shared" si="55"/>
        <v>88.156963235294128</v>
      </c>
      <c r="AO261" s="421">
        <f t="shared" si="56"/>
        <v>88.156963235294128</v>
      </c>
      <c r="AP261" s="355"/>
      <c r="AQ261" s="355"/>
    </row>
    <row r="262" spans="1:43" s="347" customFormat="1" ht="30" customHeight="1" x14ac:dyDescent="0.25">
      <c r="A262" s="444">
        <v>80993</v>
      </c>
      <c r="B262" s="453">
        <v>406308099393</v>
      </c>
      <c r="C262" s="349" t="s">
        <v>4296</v>
      </c>
      <c r="D262" s="444" t="s">
        <v>3745</v>
      </c>
      <c r="E262" s="359" t="s">
        <v>3289</v>
      </c>
      <c r="F262" s="379" t="s">
        <v>3289</v>
      </c>
      <c r="G262" s="363" t="s">
        <v>4380</v>
      </c>
      <c r="H262" s="349" t="s">
        <v>4292</v>
      </c>
      <c r="I262" s="349" t="s">
        <v>250</v>
      </c>
      <c r="J262" s="349" t="s">
        <v>4381</v>
      </c>
      <c r="K262" s="349" t="s">
        <v>3669</v>
      </c>
      <c r="L262" s="349" t="s">
        <v>3669</v>
      </c>
      <c r="M262" s="349" t="s">
        <v>4383</v>
      </c>
      <c r="N262" s="380" t="s">
        <v>268</v>
      </c>
      <c r="O262" s="349" t="s">
        <v>3653</v>
      </c>
      <c r="P262" s="349" t="s">
        <v>4493</v>
      </c>
      <c r="Q262" s="349" t="s">
        <v>268</v>
      </c>
      <c r="R262" s="349" t="s">
        <v>268</v>
      </c>
      <c r="S262" s="349">
        <v>0</v>
      </c>
      <c r="T262" s="349" t="s">
        <v>268</v>
      </c>
      <c r="U262" s="349">
        <v>0</v>
      </c>
      <c r="V262" s="349" t="s">
        <v>413</v>
      </c>
      <c r="W262" s="360"/>
      <c r="X262" s="349" t="s">
        <v>268</v>
      </c>
      <c r="Y262" s="349">
        <v>100</v>
      </c>
      <c r="Z262" s="361">
        <v>10</v>
      </c>
      <c r="AA262" s="349">
        <f t="shared" si="50"/>
        <v>100</v>
      </c>
      <c r="AB262" s="349" t="s">
        <v>4295</v>
      </c>
      <c r="AC262" s="349" t="s">
        <v>1253</v>
      </c>
      <c r="AD262" s="349">
        <v>5</v>
      </c>
      <c r="AE262" s="440">
        <v>11</v>
      </c>
      <c r="AF262" s="350">
        <v>0.33</v>
      </c>
      <c r="AG262" s="357">
        <f t="shared" si="52"/>
        <v>33</v>
      </c>
      <c r="AH262" s="351">
        <f>IF(AD262&lt;4,FLETES!$H$8,IF(AD262=4,FLETES!$H$9,IF(AD262=5,FLETES!$H$10,IF(AD262=6,FLETES!$H$11,IF(AD262=7,FLETES!$H$12,IF(AD262=8,FLETES!$H$13,IF(AD262=10,FLETES!$H$14,IF(AD262=12,FLETES!$H$15,IF(AD262&gt;12,FLETES!$H$16,"FALSO")))))))))</f>
        <v>26.946735</v>
      </c>
      <c r="AI262" s="357">
        <f t="shared" si="53"/>
        <v>59.946735000000004</v>
      </c>
      <c r="AJ262" s="352">
        <v>0.2</v>
      </c>
      <c r="AK262" s="358">
        <f t="shared" si="54"/>
        <v>74.933418750000001</v>
      </c>
      <c r="AL262" s="418">
        <f t="shared" si="51"/>
        <v>74.933418750000001</v>
      </c>
      <c r="AM262" s="352">
        <v>0.15</v>
      </c>
      <c r="AN262" s="357">
        <f t="shared" si="55"/>
        <v>88.156963235294128</v>
      </c>
      <c r="AO262" s="421">
        <f t="shared" si="56"/>
        <v>88.156963235294128</v>
      </c>
      <c r="AP262" s="355"/>
      <c r="AQ262" s="355"/>
    </row>
    <row r="263" spans="1:43" s="347" customFormat="1" ht="30" customHeight="1" x14ac:dyDescent="0.25">
      <c r="A263" s="444">
        <v>80852</v>
      </c>
      <c r="B263" s="453">
        <v>406308085297</v>
      </c>
      <c r="C263" s="349" t="s">
        <v>4296</v>
      </c>
      <c r="D263" s="444" t="s">
        <v>3747</v>
      </c>
      <c r="E263" s="359" t="s">
        <v>3291</v>
      </c>
      <c r="F263" s="379" t="s">
        <v>3291</v>
      </c>
      <c r="G263" s="363" t="s">
        <v>4380</v>
      </c>
      <c r="H263" s="349" t="s">
        <v>4292</v>
      </c>
      <c r="I263" s="349" t="s">
        <v>250</v>
      </c>
      <c r="J263" s="349" t="s">
        <v>4401</v>
      </c>
      <c r="K263" s="349" t="s">
        <v>3669</v>
      </c>
      <c r="L263" s="349" t="s">
        <v>3669</v>
      </c>
      <c r="M263" s="349" t="s">
        <v>4383</v>
      </c>
      <c r="N263" s="380" t="s">
        <v>268</v>
      </c>
      <c r="O263" s="349" t="s">
        <v>3653</v>
      </c>
      <c r="P263" s="349" t="s">
        <v>4493</v>
      </c>
      <c r="Q263" s="349" t="s">
        <v>268</v>
      </c>
      <c r="R263" s="349" t="s">
        <v>268</v>
      </c>
      <c r="S263" s="349">
        <v>0</v>
      </c>
      <c r="T263" s="349" t="s">
        <v>268</v>
      </c>
      <c r="U263" s="349">
        <v>0</v>
      </c>
      <c r="V263" s="349" t="s">
        <v>413</v>
      </c>
      <c r="W263" s="360"/>
      <c r="X263" s="349" t="s">
        <v>268</v>
      </c>
      <c r="Y263" s="349">
        <v>100</v>
      </c>
      <c r="Z263" s="361">
        <v>10</v>
      </c>
      <c r="AA263" s="349">
        <f t="shared" si="50"/>
        <v>100</v>
      </c>
      <c r="AB263" s="349" t="s">
        <v>4295</v>
      </c>
      <c r="AC263" s="349" t="s">
        <v>1253</v>
      </c>
      <c r="AD263" s="349">
        <v>5</v>
      </c>
      <c r="AE263" s="440">
        <v>11</v>
      </c>
      <c r="AF263" s="350">
        <v>0.36</v>
      </c>
      <c r="AG263" s="357">
        <f t="shared" si="52"/>
        <v>36</v>
      </c>
      <c r="AH263" s="351">
        <f>IF(AD263&lt;4,FLETES!$H$8,IF(AD263=4,FLETES!$H$9,IF(AD263=5,FLETES!$H$10,IF(AD263=6,FLETES!$H$11,IF(AD263=7,FLETES!$H$12,IF(AD263=8,FLETES!$H$13,IF(AD263=10,FLETES!$H$14,IF(AD263=12,FLETES!$H$15,IF(AD263&gt;12,FLETES!$H$16,"FALSO")))))))))</f>
        <v>26.946735</v>
      </c>
      <c r="AI263" s="357">
        <f t="shared" si="53"/>
        <v>62.946735000000004</v>
      </c>
      <c r="AJ263" s="352">
        <v>0.2</v>
      </c>
      <c r="AK263" s="358">
        <f t="shared" si="54"/>
        <v>78.683418750000001</v>
      </c>
      <c r="AL263" s="418">
        <f t="shared" si="51"/>
        <v>78.683418750000001</v>
      </c>
      <c r="AM263" s="352">
        <v>0.15</v>
      </c>
      <c r="AN263" s="357">
        <f t="shared" si="55"/>
        <v>92.568727941176476</v>
      </c>
      <c r="AO263" s="421">
        <f t="shared" si="56"/>
        <v>92.568727941176476</v>
      </c>
      <c r="AP263" s="355"/>
      <c r="AQ263" s="355"/>
    </row>
    <row r="264" spans="1:43" s="347" customFormat="1" ht="30" customHeight="1" x14ac:dyDescent="0.25">
      <c r="A264" s="444">
        <v>80860</v>
      </c>
      <c r="B264" s="453">
        <v>406308086096</v>
      </c>
      <c r="C264" s="349" t="s">
        <v>4296</v>
      </c>
      <c r="D264" s="444" t="s">
        <v>3749</v>
      </c>
      <c r="E264" s="359" t="s">
        <v>3293</v>
      </c>
      <c r="F264" s="379" t="s">
        <v>3293</v>
      </c>
      <c r="G264" s="363" t="s">
        <v>4380</v>
      </c>
      <c r="H264" s="349" t="s">
        <v>4292</v>
      </c>
      <c r="I264" s="349" t="s">
        <v>250</v>
      </c>
      <c r="J264" s="349" t="s">
        <v>4381</v>
      </c>
      <c r="K264" s="349" t="s">
        <v>3670</v>
      </c>
      <c r="L264" s="349" t="s">
        <v>3670</v>
      </c>
      <c r="M264" s="349" t="s">
        <v>4383</v>
      </c>
      <c r="N264" s="380" t="s">
        <v>268</v>
      </c>
      <c r="O264" s="349" t="s">
        <v>3653</v>
      </c>
      <c r="P264" s="349" t="s">
        <v>4493</v>
      </c>
      <c r="Q264" s="349" t="s">
        <v>268</v>
      </c>
      <c r="R264" s="349" t="s">
        <v>268</v>
      </c>
      <c r="S264" s="349">
        <v>0</v>
      </c>
      <c r="T264" s="349" t="s">
        <v>268</v>
      </c>
      <c r="U264" s="349">
        <v>0</v>
      </c>
      <c r="V264" s="349" t="s">
        <v>413</v>
      </c>
      <c r="W264" s="360"/>
      <c r="X264" s="349" t="s">
        <v>268</v>
      </c>
      <c r="Y264" s="349">
        <v>100</v>
      </c>
      <c r="Z264" s="361">
        <v>10</v>
      </c>
      <c r="AA264" s="349">
        <f t="shared" si="50"/>
        <v>100</v>
      </c>
      <c r="AB264" s="349" t="s">
        <v>4295</v>
      </c>
      <c r="AC264" s="349" t="s">
        <v>1253</v>
      </c>
      <c r="AD264" s="349">
        <v>5</v>
      </c>
      <c r="AE264" s="440">
        <v>11</v>
      </c>
      <c r="AF264" s="350">
        <v>0.33</v>
      </c>
      <c r="AG264" s="357">
        <f t="shared" si="52"/>
        <v>33</v>
      </c>
      <c r="AH264" s="351">
        <f>IF(AD264&lt;4,FLETES!$H$8,IF(AD264=4,FLETES!$H$9,IF(AD264=5,FLETES!$H$10,IF(AD264=6,FLETES!$H$11,IF(AD264=7,FLETES!$H$12,IF(AD264=8,FLETES!$H$13,IF(AD264=10,FLETES!$H$14,IF(AD264=12,FLETES!$H$15,IF(AD264&gt;12,FLETES!$H$16,"FALSO")))))))))</f>
        <v>26.946735</v>
      </c>
      <c r="AI264" s="357">
        <f t="shared" si="53"/>
        <v>59.946735000000004</v>
      </c>
      <c r="AJ264" s="352">
        <v>0.2</v>
      </c>
      <c r="AK264" s="358">
        <f t="shared" si="54"/>
        <v>74.933418750000001</v>
      </c>
      <c r="AL264" s="418">
        <f t="shared" si="51"/>
        <v>74.933418750000001</v>
      </c>
      <c r="AM264" s="352">
        <v>0.15</v>
      </c>
      <c r="AN264" s="357">
        <f t="shared" si="55"/>
        <v>88.156963235294128</v>
      </c>
      <c r="AO264" s="421">
        <f t="shared" si="56"/>
        <v>88.156963235294128</v>
      </c>
      <c r="AP264" s="355"/>
      <c r="AQ264" s="355"/>
    </row>
    <row r="265" spans="1:43" s="347" customFormat="1" ht="30" customHeight="1" x14ac:dyDescent="0.25">
      <c r="A265" s="444">
        <v>81046</v>
      </c>
      <c r="B265" s="453">
        <v>406308104691</v>
      </c>
      <c r="C265" s="349" t="s">
        <v>4296</v>
      </c>
      <c r="D265" s="444" t="s">
        <v>3751</v>
      </c>
      <c r="E265" s="359" t="s">
        <v>3295</v>
      </c>
      <c r="F265" s="379" t="s">
        <v>3295</v>
      </c>
      <c r="G265" s="363" t="s">
        <v>4380</v>
      </c>
      <c r="H265" s="349" t="s">
        <v>4292</v>
      </c>
      <c r="I265" s="349" t="s">
        <v>250</v>
      </c>
      <c r="J265" s="349" t="s">
        <v>4401</v>
      </c>
      <c r="K265" s="349" t="s">
        <v>3670</v>
      </c>
      <c r="L265" s="349" t="s">
        <v>3670</v>
      </c>
      <c r="M265" s="349" t="s">
        <v>4383</v>
      </c>
      <c r="N265" s="380" t="s">
        <v>268</v>
      </c>
      <c r="O265" s="349" t="s">
        <v>3653</v>
      </c>
      <c r="P265" s="349" t="s">
        <v>4493</v>
      </c>
      <c r="Q265" s="349" t="s">
        <v>268</v>
      </c>
      <c r="R265" s="349" t="s">
        <v>268</v>
      </c>
      <c r="S265" s="349">
        <v>0</v>
      </c>
      <c r="T265" s="349" t="s">
        <v>268</v>
      </c>
      <c r="U265" s="349">
        <v>0</v>
      </c>
      <c r="V265" s="349" t="s">
        <v>413</v>
      </c>
      <c r="W265" s="360"/>
      <c r="X265" s="349" t="s">
        <v>268</v>
      </c>
      <c r="Y265" s="349">
        <v>100</v>
      </c>
      <c r="Z265" s="361">
        <v>10</v>
      </c>
      <c r="AA265" s="349">
        <f t="shared" si="50"/>
        <v>100</v>
      </c>
      <c r="AB265" s="349" t="s">
        <v>4295</v>
      </c>
      <c r="AC265" s="349" t="s">
        <v>1253</v>
      </c>
      <c r="AD265" s="349">
        <v>5</v>
      </c>
      <c r="AE265" s="440">
        <v>11</v>
      </c>
      <c r="AF265" s="350">
        <v>0.36</v>
      </c>
      <c r="AG265" s="357">
        <f t="shared" si="52"/>
        <v>36</v>
      </c>
      <c r="AH265" s="351">
        <f>IF(AD265&lt;4,FLETES!$H$8,IF(AD265=4,FLETES!$H$9,IF(AD265=5,FLETES!$H$10,IF(AD265=6,FLETES!$H$11,IF(AD265=7,FLETES!$H$12,IF(AD265=8,FLETES!$H$13,IF(AD265=10,FLETES!$H$14,IF(AD265=12,FLETES!$H$15,IF(AD265&gt;12,FLETES!$H$16,"FALSO")))))))))</f>
        <v>26.946735</v>
      </c>
      <c r="AI265" s="357">
        <f t="shared" si="53"/>
        <v>62.946735000000004</v>
      </c>
      <c r="AJ265" s="352">
        <v>0.2</v>
      </c>
      <c r="AK265" s="358">
        <f t="shared" si="54"/>
        <v>78.683418750000001</v>
      </c>
      <c r="AL265" s="418">
        <f t="shared" si="51"/>
        <v>78.683418750000001</v>
      </c>
      <c r="AM265" s="352">
        <v>0.15</v>
      </c>
      <c r="AN265" s="357">
        <f t="shared" si="55"/>
        <v>92.568727941176476</v>
      </c>
      <c r="AO265" s="421">
        <f t="shared" si="56"/>
        <v>92.568727941176476</v>
      </c>
      <c r="AP265" s="355"/>
      <c r="AQ265" s="355"/>
    </row>
    <row r="266" spans="1:43" s="347" customFormat="1" ht="30" customHeight="1" x14ac:dyDescent="0.25">
      <c r="A266" s="444">
        <v>80884</v>
      </c>
      <c r="B266" s="453">
        <v>406308088496</v>
      </c>
      <c r="C266" s="349" t="s">
        <v>4296</v>
      </c>
      <c r="D266" s="444" t="s">
        <v>3753</v>
      </c>
      <c r="E266" s="359" t="s">
        <v>3297</v>
      </c>
      <c r="F266" s="379" t="s">
        <v>3297</v>
      </c>
      <c r="G266" s="363" t="s">
        <v>4380</v>
      </c>
      <c r="H266" s="349" t="s">
        <v>4292</v>
      </c>
      <c r="I266" s="349" t="s">
        <v>250</v>
      </c>
      <c r="J266" s="349" t="s">
        <v>4381</v>
      </c>
      <c r="K266" s="349" t="s">
        <v>3671</v>
      </c>
      <c r="L266" s="349" t="s">
        <v>3671</v>
      </c>
      <c r="M266" s="349" t="s">
        <v>4383</v>
      </c>
      <c r="N266" s="380" t="s">
        <v>268</v>
      </c>
      <c r="O266" s="349" t="s">
        <v>3653</v>
      </c>
      <c r="P266" s="349" t="s">
        <v>4493</v>
      </c>
      <c r="Q266" s="349" t="s">
        <v>268</v>
      </c>
      <c r="R266" s="349" t="s">
        <v>268</v>
      </c>
      <c r="S266" s="349">
        <v>0</v>
      </c>
      <c r="T266" s="349" t="s">
        <v>268</v>
      </c>
      <c r="U266" s="349">
        <v>0</v>
      </c>
      <c r="V266" s="349" t="s">
        <v>413</v>
      </c>
      <c r="W266" s="360"/>
      <c r="X266" s="349" t="s">
        <v>268</v>
      </c>
      <c r="Y266" s="349">
        <v>100</v>
      </c>
      <c r="Z266" s="361">
        <v>10</v>
      </c>
      <c r="AA266" s="349">
        <f t="shared" si="50"/>
        <v>100</v>
      </c>
      <c r="AB266" s="349" t="s">
        <v>4295</v>
      </c>
      <c r="AC266" s="349" t="s">
        <v>1253</v>
      </c>
      <c r="AD266" s="349">
        <v>5</v>
      </c>
      <c r="AE266" s="440">
        <v>11</v>
      </c>
      <c r="AF266" s="350">
        <v>0.33</v>
      </c>
      <c r="AG266" s="357">
        <f t="shared" si="52"/>
        <v>33</v>
      </c>
      <c r="AH266" s="351">
        <f>IF(AD266&lt;4,FLETES!$H$8,IF(AD266=4,FLETES!$H$9,IF(AD266=5,FLETES!$H$10,IF(AD266=6,FLETES!$H$11,IF(AD266=7,FLETES!$H$12,IF(AD266=8,FLETES!$H$13,IF(AD266=10,FLETES!$H$14,IF(AD266=12,FLETES!$H$15,IF(AD266&gt;12,FLETES!$H$16,"FALSO")))))))))</f>
        <v>26.946735</v>
      </c>
      <c r="AI266" s="357">
        <f t="shared" si="53"/>
        <v>59.946735000000004</v>
      </c>
      <c r="AJ266" s="352">
        <v>0.2</v>
      </c>
      <c r="AK266" s="358">
        <f t="shared" si="54"/>
        <v>74.933418750000001</v>
      </c>
      <c r="AL266" s="418">
        <f t="shared" si="51"/>
        <v>74.933418750000001</v>
      </c>
      <c r="AM266" s="352">
        <v>0.15</v>
      </c>
      <c r="AN266" s="357">
        <f t="shared" si="55"/>
        <v>88.156963235294128</v>
      </c>
      <c r="AO266" s="421">
        <f t="shared" si="56"/>
        <v>88.156963235294128</v>
      </c>
      <c r="AP266" s="355"/>
      <c r="AQ266" s="355"/>
    </row>
    <row r="267" spans="1:43" s="347" customFormat="1" ht="30" customHeight="1" x14ac:dyDescent="0.25">
      <c r="A267" s="444">
        <v>81906</v>
      </c>
      <c r="B267" s="453">
        <v>406308190694</v>
      </c>
      <c r="C267" s="349" t="s">
        <v>4296</v>
      </c>
      <c r="D267" s="444" t="s">
        <v>3755</v>
      </c>
      <c r="E267" s="359" t="s">
        <v>3299</v>
      </c>
      <c r="F267" s="379" t="s">
        <v>3299</v>
      </c>
      <c r="G267" s="363" t="s">
        <v>4380</v>
      </c>
      <c r="H267" s="349" t="s">
        <v>4292</v>
      </c>
      <c r="I267" s="349" t="s">
        <v>250</v>
      </c>
      <c r="J267" s="349" t="s">
        <v>4401</v>
      </c>
      <c r="K267" s="349" t="s">
        <v>3671</v>
      </c>
      <c r="L267" s="349" t="s">
        <v>3671</v>
      </c>
      <c r="M267" s="349" t="s">
        <v>4383</v>
      </c>
      <c r="N267" s="380" t="s">
        <v>268</v>
      </c>
      <c r="O267" s="349" t="s">
        <v>3653</v>
      </c>
      <c r="P267" s="349" t="s">
        <v>4493</v>
      </c>
      <c r="Q267" s="349" t="s">
        <v>268</v>
      </c>
      <c r="R267" s="349" t="s">
        <v>268</v>
      </c>
      <c r="S267" s="349">
        <v>0</v>
      </c>
      <c r="T267" s="349" t="s">
        <v>268</v>
      </c>
      <c r="U267" s="349">
        <v>0</v>
      </c>
      <c r="V267" s="349" t="s">
        <v>413</v>
      </c>
      <c r="W267" s="360"/>
      <c r="X267" s="349" t="s">
        <v>268</v>
      </c>
      <c r="Y267" s="349">
        <v>100</v>
      </c>
      <c r="Z267" s="361">
        <v>10</v>
      </c>
      <c r="AA267" s="349">
        <f t="shared" si="50"/>
        <v>100</v>
      </c>
      <c r="AB267" s="349" t="s">
        <v>4295</v>
      </c>
      <c r="AC267" s="349" t="s">
        <v>1253</v>
      </c>
      <c r="AD267" s="349">
        <v>5</v>
      </c>
      <c r="AE267" s="440">
        <v>11</v>
      </c>
      <c r="AF267" s="350">
        <v>0.36</v>
      </c>
      <c r="AG267" s="357">
        <f t="shared" si="52"/>
        <v>36</v>
      </c>
      <c r="AH267" s="351">
        <f>IF(AD267&lt;4,FLETES!$H$8,IF(AD267=4,FLETES!$H$9,IF(AD267=5,FLETES!$H$10,IF(AD267=6,FLETES!$H$11,IF(AD267=7,FLETES!$H$12,IF(AD267=8,FLETES!$H$13,IF(AD267=10,FLETES!$H$14,IF(AD267=12,FLETES!$H$15,IF(AD267&gt;12,FLETES!$H$16,"FALSO")))))))))</f>
        <v>26.946735</v>
      </c>
      <c r="AI267" s="357">
        <f t="shared" si="53"/>
        <v>62.946735000000004</v>
      </c>
      <c r="AJ267" s="352">
        <v>0.2</v>
      </c>
      <c r="AK267" s="358">
        <f t="shared" si="54"/>
        <v>78.683418750000001</v>
      </c>
      <c r="AL267" s="418">
        <f t="shared" si="51"/>
        <v>78.683418750000001</v>
      </c>
      <c r="AM267" s="352">
        <v>0.15</v>
      </c>
      <c r="AN267" s="357">
        <f t="shared" si="55"/>
        <v>92.568727941176476</v>
      </c>
      <c r="AO267" s="421">
        <f t="shared" si="56"/>
        <v>92.568727941176476</v>
      </c>
      <c r="AP267" s="355"/>
      <c r="AQ267" s="355"/>
    </row>
    <row r="268" spans="1:43" s="347" customFormat="1" ht="30" customHeight="1" x14ac:dyDescent="0.25">
      <c r="A268" s="444">
        <v>80906</v>
      </c>
      <c r="B268" s="453">
        <v>406308090697</v>
      </c>
      <c r="C268" s="349" t="s">
        <v>4296</v>
      </c>
      <c r="D268" s="444" t="s">
        <v>3757</v>
      </c>
      <c r="E268" s="359" t="s">
        <v>3301</v>
      </c>
      <c r="F268" s="379" t="s">
        <v>3301</v>
      </c>
      <c r="G268" s="363" t="s">
        <v>4380</v>
      </c>
      <c r="H268" s="349" t="s">
        <v>4292</v>
      </c>
      <c r="I268" s="349" t="s">
        <v>250</v>
      </c>
      <c r="J268" s="349" t="s">
        <v>4401</v>
      </c>
      <c r="K268" s="349" t="s">
        <v>575</v>
      </c>
      <c r="L268" s="349" t="s">
        <v>575</v>
      </c>
      <c r="M268" s="349" t="s">
        <v>4383</v>
      </c>
      <c r="N268" s="380" t="s">
        <v>268</v>
      </c>
      <c r="O268" s="349" t="s">
        <v>3653</v>
      </c>
      <c r="P268" s="349" t="s">
        <v>4493</v>
      </c>
      <c r="Q268" s="349" t="s">
        <v>268</v>
      </c>
      <c r="R268" s="349" t="s">
        <v>268</v>
      </c>
      <c r="S268" s="349">
        <v>0</v>
      </c>
      <c r="T268" s="349" t="s">
        <v>268</v>
      </c>
      <c r="U268" s="349">
        <v>0</v>
      </c>
      <c r="V268" s="349" t="s">
        <v>413</v>
      </c>
      <c r="W268" s="360"/>
      <c r="X268" s="349" t="s">
        <v>268</v>
      </c>
      <c r="Y268" s="349">
        <v>100</v>
      </c>
      <c r="Z268" s="361">
        <v>10</v>
      </c>
      <c r="AA268" s="349">
        <f t="shared" si="50"/>
        <v>100</v>
      </c>
      <c r="AB268" s="349" t="s">
        <v>4295</v>
      </c>
      <c r="AC268" s="349" t="s">
        <v>1253</v>
      </c>
      <c r="AD268" s="349">
        <v>5</v>
      </c>
      <c r="AE268" s="440">
        <v>11</v>
      </c>
      <c r="AF268" s="350">
        <v>0.36</v>
      </c>
      <c r="AG268" s="357">
        <f t="shared" si="52"/>
        <v>36</v>
      </c>
      <c r="AH268" s="351">
        <f>IF(AD268&lt;4,FLETES!$H$8,IF(AD268=4,FLETES!$H$9,IF(AD268=5,FLETES!$H$10,IF(AD268=6,FLETES!$H$11,IF(AD268=7,FLETES!$H$12,IF(AD268=8,FLETES!$H$13,IF(AD268=10,FLETES!$H$14,IF(AD268=12,FLETES!$H$15,IF(AD268&gt;12,FLETES!$H$16,"FALSO")))))))))</f>
        <v>26.946735</v>
      </c>
      <c r="AI268" s="357">
        <f t="shared" si="53"/>
        <v>62.946735000000004</v>
      </c>
      <c r="AJ268" s="352">
        <v>0.2</v>
      </c>
      <c r="AK268" s="358">
        <f t="shared" si="54"/>
        <v>78.683418750000001</v>
      </c>
      <c r="AL268" s="418">
        <f t="shared" si="51"/>
        <v>78.683418750000001</v>
      </c>
      <c r="AM268" s="352">
        <v>0.15</v>
      </c>
      <c r="AN268" s="357">
        <f t="shared" si="55"/>
        <v>92.568727941176476</v>
      </c>
      <c r="AO268" s="421">
        <f t="shared" si="56"/>
        <v>92.568727941176476</v>
      </c>
      <c r="AP268" s="355"/>
      <c r="AQ268" s="355"/>
    </row>
    <row r="269" spans="1:43" s="347" customFormat="1" ht="30" customHeight="1" x14ac:dyDescent="0.25">
      <c r="A269" s="444">
        <v>80870</v>
      </c>
      <c r="B269" s="453">
        <v>406308087093</v>
      </c>
      <c r="C269" s="349" t="s">
        <v>4296</v>
      </c>
      <c r="D269" s="444" t="s">
        <v>3759</v>
      </c>
      <c r="E269" s="359" t="s">
        <v>3303</v>
      </c>
      <c r="F269" s="379" t="s">
        <v>3303</v>
      </c>
      <c r="G269" s="363" t="s">
        <v>4380</v>
      </c>
      <c r="H269" s="349" t="s">
        <v>4292</v>
      </c>
      <c r="I269" s="349" t="s">
        <v>250</v>
      </c>
      <c r="J269" s="349" t="s">
        <v>4381</v>
      </c>
      <c r="K269" s="349" t="s">
        <v>3672</v>
      </c>
      <c r="L269" s="349" t="s">
        <v>3672</v>
      </c>
      <c r="M269" s="349" t="s">
        <v>4383</v>
      </c>
      <c r="N269" s="380" t="s">
        <v>268</v>
      </c>
      <c r="O269" s="349" t="s">
        <v>3653</v>
      </c>
      <c r="P269" s="349" t="s">
        <v>4493</v>
      </c>
      <c r="Q269" s="349" t="s">
        <v>268</v>
      </c>
      <c r="R269" s="349" t="s">
        <v>268</v>
      </c>
      <c r="S269" s="349">
        <v>0</v>
      </c>
      <c r="T269" s="349" t="s">
        <v>268</v>
      </c>
      <c r="U269" s="349">
        <v>0</v>
      </c>
      <c r="V269" s="349" t="s">
        <v>413</v>
      </c>
      <c r="W269" s="360"/>
      <c r="X269" s="349" t="s">
        <v>268</v>
      </c>
      <c r="Y269" s="349">
        <v>100</v>
      </c>
      <c r="Z269" s="361">
        <v>10</v>
      </c>
      <c r="AA269" s="349">
        <f t="shared" si="50"/>
        <v>100</v>
      </c>
      <c r="AB269" s="349" t="s">
        <v>4295</v>
      </c>
      <c r="AC269" s="349" t="s">
        <v>1253</v>
      </c>
      <c r="AD269" s="349">
        <v>5</v>
      </c>
      <c r="AE269" s="440">
        <v>11</v>
      </c>
      <c r="AF269" s="350">
        <v>0.33</v>
      </c>
      <c r="AG269" s="357">
        <f t="shared" si="52"/>
        <v>33</v>
      </c>
      <c r="AH269" s="351">
        <f>IF(AD269&lt;4,FLETES!$H$8,IF(AD269=4,FLETES!$H$9,IF(AD269=5,FLETES!$H$10,IF(AD269=6,FLETES!$H$11,IF(AD269=7,FLETES!$H$12,IF(AD269=8,FLETES!$H$13,IF(AD269=10,FLETES!$H$14,IF(AD269=12,FLETES!$H$15,IF(AD269&gt;12,FLETES!$H$16,"FALSO")))))))))</f>
        <v>26.946735</v>
      </c>
      <c r="AI269" s="357">
        <f t="shared" si="53"/>
        <v>59.946735000000004</v>
      </c>
      <c r="AJ269" s="352">
        <v>0.2</v>
      </c>
      <c r="AK269" s="358">
        <f t="shared" si="54"/>
        <v>74.933418750000001</v>
      </c>
      <c r="AL269" s="418">
        <f t="shared" si="51"/>
        <v>74.933418750000001</v>
      </c>
      <c r="AM269" s="352">
        <v>0.15</v>
      </c>
      <c r="AN269" s="357">
        <f t="shared" si="55"/>
        <v>88.156963235294128</v>
      </c>
      <c r="AO269" s="421">
        <f t="shared" si="56"/>
        <v>88.156963235294128</v>
      </c>
      <c r="AP269" s="355"/>
      <c r="AQ269" s="355"/>
    </row>
    <row r="270" spans="1:43" s="347" customFormat="1" ht="30" customHeight="1" x14ac:dyDescent="0.25">
      <c r="A270" s="444">
        <v>81898</v>
      </c>
      <c r="B270" s="453">
        <v>406308189896</v>
      </c>
      <c r="C270" s="349" t="s">
        <v>4296</v>
      </c>
      <c r="D270" s="444" t="s">
        <v>3761</v>
      </c>
      <c r="E270" s="359" t="s">
        <v>3305</v>
      </c>
      <c r="F270" s="379" t="s">
        <v>3305</v>
      </c>
      <c r="G270" s="363" t="s">
        <v>4380</v>
      </c>
      <c r="H270" s="349" t="s">
        <v>4292</v>
      </c>
      <c r="I270" s="349" t="s">
        <v>250</v>
      </c>
      <c r="J270" s="349" t="s">
        <v>4401</v>
      </c>
      <c r="K270" s="349" t="s">
        <v>3672</v>
      </c>
      <c r="L270" s="349" t="s">
        <v>3672</v>
      </c>
      <c r="M270" s="349" t="s">
        <v>4383</v>
      </c>
      <c r="N270" s="380" t="s">
        <v>268</v>
      </c>
      <c r="O270" s="349" t="s">
        <v>3653</v>
      </c>
      <c r="P270" s="349" t="s">
        <v>4493</v>
      </c>
      <c r="Q270" s="349" t="s">
        <v>268</v>
      </c>
      <c r="R270" s="349" t="s">
        <v>268</v>
      </c>
      <c r="S270" s="349">
        <v>0</v>
      </c>
      <c r="T270" s="349" t="s">
        <v>268</v>
      </c>
      <c r="U270" s="349">
        <v>0</v>
      </c>
      <c r="V270" s="349" t="s">
        <v>413</v>
      </c>
      <c r="W270" s="360"/>
      <c r="X270" s="349" t="s">
        <v>268</v>
      </c>
      <c r="Y270" s="349">
        <v>100</v>
      </c>
      <c r="Z270" s="361">
        <v>10</v>
      </c>
      <c r="AA270" s="349">
        <f t="shared" si="50"/>
        <v>100</v>
      </c>
      <c r="AB270" s="349" t="s">
        <v>4295</v>
      </c>
      <c r="AC270" s="349" t="s">
        <v>1253</v>
      </c>
      <c r="AD270" s="349">
        <v>5</v>
      </c>
      <c r="AE270" s="440">
        <v>11</v>
      </c>
      <c r="AF270" s="350">
        <v>0.36</v>
      </c>
      <c r="AG270" s="357">
        <f t="shared" si="52"/>
        <v>36</v>
      </c>
      <c r="AH270" s="351">
        <f>IF(AD270&lt;4,FLETES!$H$8,IF(AD270=4,FLETES!$H$9,IF(AD270=5,FLETES!$H$10,IF(AD270=6,FLETES!$H$11,IF(AD270=7,FLETES!$H$12,IF(AD270=8,FLETES!$H$13,IF(AD270=10,FLETES!$H$14,IF(AD270=12,FLETES!$H$15,IF(AD270&gt;12,FLETES!$H$16,"FALSO")))))))))</f>
        <v>26.946735</v>
      </c>
      <c r="AI270" s="357">
        <f t="shared" si="53"/>
        <v>62.946735000000004</v>
      </c>
      <c r="AJ270" s="352">
        <v>0.2</v>
      </c>
      <c r="AK270" s="358">
        <f t="shared" si="54"/>
        <v>78.683418750000001</v>
      </c>
      <c r="AL270" s="418">
        <f t="shared" si="51"/>
        <v>78.683418750000001</v>
      </c>
      <c r="AM270" s="352">
        <v>0.15</v>
      </c>
      <c r="AN270" s="357">
        <f t="shared" si="55"/>
        <v>92.568727941176476</v>
      </c>
      <c r="AO270" s="421">
        <f t="shared" si="56"/>
        <v>92.568727941176476</v>
      </c>
      <c r="AP270" s="355"/>
      <c r="AQ270" s="355"/>
    </row>
    <row r="271" spans="1:43" s="347" customFormat="1" ht="30" customHeight="1" x14ac:dyDescent="0.25">
      <c r="A271" s="444">
        <v>81935</v>
      </c>
      <c r="B271" s="453">
        <v>406308193596</v>
      </c>
      <c r="C271" s="349" t="s">
        <v>4296</v>
      </c>
      <c r="D271" s="444" t="s">
        <v>3763</v>
      </c>
      <c r="E271" s="359" t="s">
        <v>3307</v>
      </c>
      <c r="F271" s="379" t="s">
        <v>3307</v>
      </c>
      <c r="G271" s="363" t="s">
        <v>4380</v>
      </c>
      <c r="H271" s="349" t="s">
        <v>4292</v>
      </c>
      <c r="I271" s="349" t="s">
        <v>250</v>
      </c>
      <c r="J271" s="349" t="s">
        <v>4381</v>
      </c>
      <c r="K271" s="349" t="s">
        <v>4384</v>
      </c>
      <c r="L271" s="349" t="s">
        <v>4384</v>
      </c>
      <c r="M271" s="349" t="s">
        <v>4383</v>
      </c>
      <c r="N271" s="380" t="s">
        <v>268</v>
      </c>
      <c r="O271" s="349" t="s">
        <v>3653</v>
      </c>
      <c r="P271" s="349" t="s">
        <v>4493</v>
      </c>
      <c r="Q271" s="349" t="s">
        <v>268</v>
      </c>
      <c r="R271" s="349" t="s">
        <v>268</v>
      </c>
      <c r="S271" s="349">
        <v>0</v>
      </c>
      <c r="T271" s="349" t="s">
        <v>268</v>
      </c>
      <c r="U271" s="349">
        <v>0</v>
      </c>
      <c r="V271" s="349" t="s">
        <v>413</v>
      </c>
      <c r="W271" s="360"/>
      <c r="X271" s="349" t="s">
        <v>268</v>
      </c>
      <c r="Y271" s="349">
        <v>100</v>
      </c>
      <c r="Z271" s="361">
        <v>10</v>
      </c>
      <c r="AA271" s="349">
        <f t="shared" si="50"/>
        <v>100</v>
      </c>
      <c r="AB271" s="349" t="s">
        <v>4295</v>
      </c>
      <c r="AC271" s="349" t="s">
        <v>1253</v>
      </c>
      <c r="AD271" s="349">
        <v>5</v>
      </c>
      <c r="AE271" s="440">
        <v>11</v>
      </c>
      <c r="AF271" s="350">
        <v>0.33</v>
      </c>
      <c r="AG271" s="357">
        <f t="shared" si="52"/>
        <v>33</v>
      </c>
      <c r="AH271" s="351">
        <f>IF(AD271&lt;4,FLETES!$H$8,IF(AD271=4,FLETES!$H$9,IF(AD271=5,FLETES!$H$10,IF(AD271=6,FLETES!$H$11,IF(AD271=7,FLETES!$H$12,IF(AD271=8,FLETES!$H$13,IF(AD271=10,FLETES!$H$14,IF(AD271=12,FLETES!$H$15,IF(AD271&gt;12,FLETES!$H$16,"FALSO")))))))))</f>
        <v>26.946735</v>
      </c>
      <c r="AI271" s="357">
        <f t="shared" si="53"/>
        <v>59.946735000000004</v>
      </c>
      <c r="AJ271" s="352">
        <v>0.2</v>
      </c>
      <c r="AK271" s="358">
        <f t="shared" si="54"/>
        <v>74.933418750000001</v>
      </c>
      <c r="AL271" s="418">
        <f t="shared" si="51"/>
        <v>74.933418750000001</v>
      </c>
      <c r="AM271" s="352">
        <v>0.15</v>
      </c>
      <c r="AN271" s="357">
        <f t="shared" si="55"/>
        <v>88.156963235294128</v>
      </c>
      <c r="AO271" s="421">
        <f t="shared" si="56"/>
        <v>88.156963235294128</v>
      </c>
      <c r="AP271" s="355"/>
      <c r="AQ271" s="355"/>
    </row>
    <row r="272" spans="1:43" s="347" customFormat="1" ht="30" customHeight="1" x14ac:dyDescent="0.25">
      <c r="A272" s="444">
        <v>81928</v>
      </c>
      <c r="B272" s="453">
        <v>406308192896</v>
      </c>
      <c r="C272" s="349" t="s">
        <v>4296</v>
      </c>
      <c r="D272" s="444" t="s">
        <v>3765</v>
      </c>
      <c r="E272" s="359" t="s">
        <v>3309</v>
      </c>
      <c r="F272" s="379" t="s">
        <v>3309</v>
      </c>
      <c r="G272" s="363" t="s">
        <v>4380</v>
      </c>
      <c r="H272" s="349" t="s">
        <v>4292</v>
      </c>
      <c r="I272" s="349" t="s">
        <v>250</v>
      </c>
      <c r="J272" s="349" t="s">
        <v>4381</v>
      </c>
      <c r="K272" s="349" t="s">
        <v>4385</v>
      </c>
      <c r="L272" s="349" t="s">
        <v>4385</v>
      </c>
      <c r="M272" s="349" t="s">
        <v>4383</v>
      </c>
      <c r="N272" s="380" t="s">
        <v>268</v>
      </c>
      <c r="O272" s="349" t="s">
        <v>3653</v>
      </c>
      <c r="P272" s="349" t="s">
        <v>4493</v>
      </c>
      <c r="Q272" s="349" t="s">
        <v>268</v>
      </c>
      <c r="R272" s="349" t="s">
        <v>268</v>
      </c>
      <c r="S272" s="349">
        <v>0</v>
      </c>
      <c r="T272" s="349" t="s">
        <v>268</v>
      </c>
      <c r="U272" s="349">
        <v>0</v>
      </c>
      <c r="V272" s="349" t="s">
        <v>413</v>
      </c>
      <c r="W272" s="360"/>
      <c r="X272" s="349" t="s">
        <v>268</v>
      </c>
      <c r="Y272" s="349">
        <v>100</v>
      </c>
      <c r="Z272" s="361">
        <v>10</v>
      </c>
      <c r="AA272" s="349">
        <f t="shared" si="50"/>
        <v>100</v>
      </c>
      <c r="AB272" s="349" t="s">
        <v>4295</v>
      </c>
      <c r="AC272" s="349" t="s">
        <v>1253</v>
      </c>
      <c r="AD272" s="349">
        <v>5</v>
      </c>
      <c r="AE272" s="440">
        <v>11</v>
      </c>
      <c r="AF272" s="350">
        <v>0.33</v>
      </c>
      <c r="AG272" s="357">
        <f t="shared" si="52"/>
        <v>33</v>
      </c>
      <c r="AH272" s="351">
        <f>IF(AD272&lt;4,FLETES!$H$8,IF(AD272=4,FLETES!$H$9,IF(AD272=5,FLETES!$H$10,IF(AD272=6,FLETES!$H$11,IF(AD272=7,FLETES!$H$12,IF(AD272=8,FLETES!$H$13,IF(AD272=10,FLETES!$H$14,IF(AD272=12,FLETES!$H$15,IF(AD272&gt;12,FLETES!$H$16,"FALSO")))))))))</f>
        <v>26.946735</v>
      </c>
      <c r="AI272" s="357">
        <f t="shared" si="53"/>
        <v>59.946735000000004</v>
      </c>
      <c r="AJ272" s="352">
        <v>0.2</v>
      </c>
      <c r="AK272" s="358">
        <f t="shared" si="54"/>
        <v>74.933418750000001</v>
      </c>
      <c r="AL272" s="418">
        <f t="shared" si="51"/>
        <v>74.933418750000001</v>
      </c>
      <c r="AM272" s="352">
        <v>0.15</v>
      </c>
      <c r="AN272" s="357">
        <f t="shared" si="55"/>
        <v>88.156963235294128</v>
      </c>
      <c r="AO272" s="421">
        <f t="shared" si="56"/>
        <v>88.156963235294128</v>
      </c>
      <c r="AP272" s="355"/>
      <c r="AQ272" s="355"/>
    </row>
    <row r="273" spans="1:43" s="347" customFormat="1" ht="30" customHeight="1" x14ac:dyDescent="0.25">
      <c r="A273" s="444">
        <v>78272</v>
      </c>
      <c r="B273" s="453">
        <v>406307827294</v>
      </c>
      <c r="C273" s="349" t="s">
        <v>4296</v>
      </c>
      <c r="D273" s="444" t="s">
        <v>3767</v>
      </c>
      <c r="E273" s="359" t="s">
        <v>3311</v>
      </c>
      <c r="F273" s="359" t="s">
        <v>3311</v>
      </c>
      <c r="G273" s="363" t="s">
        <v>4380</v>
      </c>
      <c r="H273" s="349" t="s">
        <v>4292</v>
      </c>
      <c r="I273" s="349" t="s">
        <v>250</v>
      </c>
      <c r="J273" s="349" t="s">
        <v>4381</v>
      </c>
      <c r="K273" s="349" t="s">
        <v>4386</v>
      </c>
      <c r="L273" s="349" t="s">
        <v>4386</v>
      </c>
      <c r="M273" s="349" t="s">
        <v>4383</v>
      </c>
      <c r="N273" s="380" t="s">
        <v>268</v>
      </c>
      <c r="O273" s="349" t="s">
        <v>3653</v>
      </c>
      <c r="P273" s="349" t="s">
        <v>4493</v>
      </c>
      <c r="Q273" s="349" t="s">
        <v>268</v>
      </c>
      <c r="R273" s="349" t="s">
        <v>268</v>
      </c>
      <c r="S273" s="349">
        <v>0</v>
      </c>
      <c r="T273" s="349" t="s">
        <v>268</v>
      </c>
      <c r="U273" s="349">
        <v>0</v>
      </c>
      <c r="V273" s="349" t="s">
        <v>413</v>
      </c>
      <c r="W273" s="360"/>
      <c r="X273" s="349" t="s">
        <v>268</v>
      </c>
      <c r="Y273" s="349">
        <v>100</v>
      </c>
      <c r="Z273" s="361">
        <v>10</v>
      </c>
      <c r="AA273" s="349">
        <f t="shared" si="50"/>
        <v>100</v>
      </c>
      <c r="AB273" s="349" t="s">
        <v>4295</v>
      </c>
      <c r="AC273" s="349" t="s">
        <v>1253</v>
      </c>
      <c r="AD273" s="349">
        <v>5</v>
      </c>
      <c r="AE273" s="440">
        <v>11</v>
      </c>
      <c r="AF273" s="350">
        <v>0.33</v>
      </c>
      <c r="AG273" s="357">
        <f t="shared" si="52"/>
        <v>33</v>
      </c>
      <c r="AH273" s="351">
        <f>IF(AD273&lt;4,FLETES!$H$8,IF(AD273=4,FLETES!$H$9,IF(AD273=5,FLETES!$H$10,IF(AD273=6,FLETES!$H$11,IF(AD273=7,FLETES!$H$12,IF(AD273=8,FLETES!$H$13,IF(AD273=10,FLETES!$H$14,IF(AD273=12,FLETES!$H$15,IF(AD273&gt;12,FLETES!$H$16,"FALSO")))))))))</f>
        <v>26.946735</v>
      </c>
      <c r="AI273" s="357">
        <f t="shared" si="53"/>
        <v>59.946735000000004</v>
      </c>
      <c r="AJ273" s="352">
        <v>0.2</v>
      </c>
      <c r="AK273" s="358">
        <f t="shared" si="54"/>
        <v>74.933418750000001</v>
      </c>
      <c r="AL273" s="418">
        <f t="shared" si="51"/>
        <v>74.933418750000001</v>
      </c>
      <c r="AM273" s="352">
        <v>0.15</v>
      </c>
      <c r="AN273" s="357">
        <f t="shared" si="55"/>
        <v>88.156963235294128</v>
      </c>
      <c r="AO273" s="421">
        <f t="shared" si="56"/>
        <v>88.156963235294128</v>
      </c>
      <c r="AP273" s="355"/>
      <c r="AQ273" s="355"/>
    </row>
    <row r="274" spans="1:43" s="347" customFormat="1" ht="30" customHeight="1" x14ac:dyDescent="0.25">
      <c r="A274" s="444">
        <v>77834</v>
      </c>
      <c r="B274" s="453">
        <v>406307783491</v>
      </c>
      <c r="C274" s="349" t="s">
        <v>4296</v>
      </c>
      <c r="D274" s="444" t="s">
        <v>3769</v>
      </c>
      <c r="E274" s="359" t="s">
        <v>3313</v>
      </c>
      <c r="F274" s="359" t="s">
        <v>3313</v>
      </c>
      <c r="G274" s="363" t="s">
        <v>4380</v>
      </c>
      <c r="H274" s="349" t="s">
        <v>4292</v>
      </c>
      <c r="I274" s="349" t="s">
        <v>250</v>
      </c>
      <c r="J274" s="349" t="s">
        <v>4381</v>
      </c>
      <c r="K274" s="349" t="s">
        <v>4387</v>
      </c>
      <c r="L274" s="349" t="s">
        <v>4387</v>
      </c>
      <c r="M274" s="349" t="s">
        <v>4383</v>
      </c>
      <c r="N274" s="380" t="s">
        <v>268</v>
      </c>
      <c r="O274" s="349" t="s">
        <v>3653</v>
      </c>
      <c r="P274" s="349" t="s">
        <v>4493</v>
      </c>
      <c r="Q274" s="349" t="s">
        <v>268</v>
      </c>
      <c r="R274" s="349" t="s">
        <v>268</v>
      </c>
      <c r="S274" s="349">
        <v>0</v>
      </c>
      <c r="T274" s="349" t="s">
        <v>268</v>
      </c>
      <c r="U274" s="349">
        <v>0</v>
      </c>
      <c r="V274" s="349" t="s">
        <v>413</v>
      </c>
      <c r="W274" s="360"/>
      <c r="X274" s="349" t="s">
        <v>268</v>
      </c>
      <c r="Y274" s="349">
        <v>100</v>
      </c>
      <c r="Z274" s="361">
        <v>10</v>
      </c>
      <c r="AA274" s="349">
        <f t="shared" ref="AA274:AA301" si="57">Y274</f>
        <v>100</v>
      </c>
      <c r="AB274" s="349" t="s">
        <v>4295</v>
      </c>
      <c r="AC274" s="349" t="s">
        <v>1253</v>
      </c>
      <c r="AD274" s="349">
        <v>5</v>
      </c>
      <c r="AE274" s="440">
        <v>11</v>
      </c>
      <c r="AF274" s="350">
        <v>0.33</v>
      </c>
      <c r="AG274" s="357">
        <f t="shared" si="52"/>
        <v>33</v>
      </c>
      <c r="AH274" s="351">
        <f>IF(AD274&lt;4,FLETES!$H$8,IF(AD274=4,FLETES!$H$9,IF(AD274=5,FLETES!$H$10,IF(AD274=6,FLETES!$H$11,IF(AD274=7,FLETES!$H$12,IF(AD274=8,FLETES!$H$13,IF(AD274=10,FLETES!$H$14,IF(AD274=12,FLETES!$H$15,IF(AD274&gt;12,FLETES!$H$16,"FALSO")))))))))</f>
        <v>26.946735</v>
      </c>
      <c r="AI274" s="357">
        <f t="shared" si="53"/>
        <v>59.946735000000004</v>
      </c>
      <c r="AJ274" s="352">
        <v>0.2</v>
      </c>
      <c r="AK274" s="358">
        <f t="shared" si="54"/>
        <v>74.933418750000001</v>
      </c>
      <c r="AL274" s="418">
        <f t="shared" ref="AL274:AL305" si="58">AK274</f>
        <v>74.933418750000001</v>
      </c>
      <c r="AM274" s="352">
        <v>0.15</v>
      </c>
      <c r="AN274" s="357">
        <f t="shared" si="55"/>
        <v>88.156963235294128</v>
      </c>
      <c r="AO274" s="421">
        <f t="shared" si="56"/>
        <v>88.156963235294128</v>
      </c>
      <c r="AP274" s="355"/>
      <c r="AQ274" s="355"/>
    </row>
    <row r="275" spans="1:43" s="347" customFormat="1" ht="30" customHeight="1" x14ac:dyDescent="0.25">
      <c r="A275" s="391">
        <v>339072</v>
      </c>
      <c r="B275" s="391">
        <v>40633390729</v>
      </c>
      <c r="C275" s="349" t="s">
        <v>4296</v>
      </c>
      <c r="D275" s="349" t="s">
        <v>1168</v>
      </c>
      <c r="E275" s="356" t="s">
        <v>2304</v>
      </c>
      <c r="F275" s="355" t="s">
        <v>653</v>
      </c>
      <c r="G275" s="363" t="s">
        <v>4380</v>
      </c>
      <c r="H275" s="349" t="s">
        <v>4292</v>
      </c>
      <c r="I275" s="349" t="s">
        <v>250</v>
      </c>
      <c r="J275" s="349" t="s">
        <v>4381</v>
      </c>
      <c r="K275" s="349" t="s">
        <v>556</v>
      </c>
      <c r="L275" s="349" t="s">
        <v>556</v>
      </c>
      <c r="M275" s="349" t="s">
        <v>4383</v>
      </c>
      <c r="N275" s="349" t="s">
        <v>268</v>
      </c>
      <c r="O275" s="349" t="s">
        <v>3653</v>
      </c>
      <c r="P275" s="349" t="s">
        <v>4493</v>
      </c>
      <c r="Q275" s="349" t="s">
        <v>268</v>
      </c>
      <c r="R275" s="349" t="s">
        <v>268</v>
      </c>
      <c r="S275" s="349">
        <v>0</v>
      </c>
      <c r="T275" s="349" t="s">
        <v>268</v>
      </c>
      <c r="U275" s="349">
        <v>0</v>
      </c>
      <c r="V275" s="349" t="s">
        <v>413</v>
      </c>
      <c r="W275" s="360" t="s">
        <v>2656</v>
      </c>
      <c r="X275" s="349" t="s">
        <v>268</v>
      </c>
      <c r="Y275" s="349">
        <v>100</v>
      </c>
      <c r="Z275" s="361">
        <v>10</v>
      </c>
      <c r="AA275" s="349">
        <f t="shared" si="57"/>
        <v>100</v>
      </c>
      <c r="AB275" s="349" t="s">
        <v>4295</v>
      </c>
      <c r="AC275" s="349" t="s">
        <v>1253</v>
      </c>
      <c r="AD275" s="349">
        <v>5</v>
      </c>
      <c r="AE275" s="440">
        <f t="shared" ref="AE275:AE309" si="59">AD275*2.2</f>
        <v>11</v>
      </c>
      <c r="AF275" s="366">
        <v>0.3</v>
      </c>
      <c r="AG275" s="351">
        <f t="shared" si="52"/>
        <v>30</v>
      </c>
      <c r="AH275" s="351">
        <f>IF(AD275&lt;4,FLETES!$H$8,IF(AD275=4,FLETES!$H$9,IF(AD275=5,FLETES!$H$10,IF(AD275=6,FLETES!$H$11,IF(AD275=7,FLETES!$H$12,IF(AD275=8,FLETES!$H$13,IF(AD275=10,FLETES!$H$14,IF(AD275=12,FLETES!$H$15,IF(AD275&gt;12,FLETES!$H$16,"FALSO")))))))))</f>
        <v>26.946735</v>
      </c>
      <c r="AI275" s="357">
        <f t="shared" si="53"/>
        <v>56.946735000000004</v>
      </c>
      <c r="AJ275" s="352">
        <v>0.2</v>
      </c>
      <c r="AK275" s="358">
        <f t="shared" si="54"/>
        <v>71.183418750000001</v>
      </c>
      <c r="AL275" s="418">
        <f t="shared" si="58"/>
        <v>71.183418750000001</v>
      </c>
      <c r="AM275" s="354">
        <v>0.15</v>
      </c>
      <c r="AN275" s="351">
        <f t="shared" si="55"/>
        <v>83.745198529411766</v>
      </c>
      <c r="AO275" s="421">
        <f t="shared" si="56"/>
        <v>83.745198529411766</v>
      </c>
      <c r="AP275" s="377"/>
      <c r="AQ275" s="355"/>
    </row>
    <row r="276" spans="1:43" s="347" customFormat="1" ht="30" customHeight="1" x14ac:dyDescent="0.25">
      <c r="A276" s="391">
        <v>339065</v>
      </c>
      <c r="B276" s="391">
        <v>40633390659</v>
      </c>
      <c r="C276" s="349" t="s">
        <v>4296</v>
      </c>
      <c r="D276" s="349" t="s">
        <v>1183</v>
      </c>
      <c r="E276" s="356" t="s">
        <v>2305</v>
      </c>
      <c r="F276" s="355" t="s">
        <v>654</v>
      </c>
      <c r="G276" s="363" t="s">
        <v>4380</v>
      </c>
      <c r="H276" s="349" t="s">
        <v>4292</v>
      </c>
      <c r="I276" s="349" t="s">
        <v>250</v>
      </c>
      <c r="J276" s="349" t="s">
        <v>4381</v>
      </c>
      <c r="K276" s="349" t="s">
        <v>582</v>
      </c>
      <c r="L276" s="349" t="s">
        <v>582</v>
      </c>
      <c r="M276" s="349" t="s">
        <v>4383</v>
      </c>
      <c r="N276" s="349" t="s">
        <v>268</v>
      </c>
      <c r="O276" s="349" t="s">
        <v>3653</v>
      </c>
      <c r="P276" s="349" t="s">
        <v>4493</v>
      </c>
      <c r="Q276" s="349" t="s">
        <v>268</v>
      </c>
      <c r="R276" s="349" t="s">
        <v>268</v>
      </c>
      <c r="S276" s="349">
        <v>0</v>
      </c>
      <c r="T276" s="349" t="s">
        <v>268</v>
      </c>
      <c r="U276" s="349">
        <v>0</v>
      </c>
      <c r="V276" s="349" t="s">
        <v>413</v>
      </c>
      <c r="W276" s="360" t="s">
        <v>2656</v>
      </c>
      <c r="X276" s="349" t="s">
        <v>268</v>
      </c>
      <c r="Y276" s="349">
        <v>100</v>
      </c>
      <c r="Z276" s="361">
        <v>10</v>
      </c>
      <c r="AA276" s="349">
        <f t="shared" si="57"/>
        <v>100</v>
      </c>
      <c r="AB276" s="349" t="s">
        <v>4295</v>
      </c>
      <c r="AC276" s="349" t="s">
        <v>1253</v>
      </c>
      <c r="AD276" s="349">
        <v>5</v>
      </c>
      <c r="AE276" s="440">
        <f t="shared" si="59"/>
        <v>11</v>
      </c>
      <c r="AF276" s="366">
        <v>0.3</v>
      </c>
      <c r="AG276" s="351">
        <f t="shared" si="52"/>
        <v>30</v>
      </c>
      <c r="AH276" s="351">
        <f>IF(AD276&lt;4,FLETES!$H$8,IF(AD276=4,FLETES!$H$9,IF(AD276=5,FLETES!$H$10,IF(AD276=6,FLETES!$H$11,IF(AD276=7,FLETES!$H$12,IF(AD276=8,FLETES!$H$13,IF(AD276=10,FLETES!$H$14,IF(AD276=12,FLETES!$H$15,IF(AD276&gt;12,FLETES!$H$16,"FALSO")))))))))</f>
        <v>26.946735</v>
      </c>
      <c r="AI276" s="357">
        <f t="shared" si="53"/>
        <v>56.946735000000004</v>
      </c>
      <c r="AJ276" s="352">
        <v>0.2</v>
      </c>
      <c r="AK276" s="358">
        <f t="shared" si="54"/>
        <v>71.183418750000001</v>
      </c>
      <c r="AL276" s="418">
        <f t="shared" si="58"/>
        <v>71.183418750000001</v>
      </c>
      <c r="AM276" s="354">
        <v>0.15</v>
      </c>
      <c r="AN276" s="351">
        <f t="shared" si="55"/>
        <v>83.745198529411766</v>
      </c>
      <c r="AO276" s="421">
        <f t="shared" si="56"/>
        <v>83.745198529411766</v>
      </c>
      <c r="AP276" s="377"/>
      <c r="AQ276" s="355"/>
    </row>
    <row r="277" spans="1:43" s="347" customFormat="1" ht="30" customHeight="1" x14ac:dyDescent="0.25">
      <c r="A277" s="391">
        <v>339257</v>
      </c>
      <c r="B277" s="391">
        <v>40633392579</v>
      </c>
      <c r="C277" s="349" t="s">
        <v>4296</v>
      </c>
      <c r="D277" s="349" t="s">
        <v>1185</v>
      </c>
      <c r="E277" s="356" t="s">
        <v>2298</v>
      </c>
      <c r="F277" s="355" t="s">
        <v>637</v>
      </c>
      <c r="G277" s="363" t="s">
        <v>4380</v>
      </c>
      <c r="H277" s="349" t="s">
        <v>4292</v>
      </c>
      <c r="I277" s="349" t="s">
        <v>250</v>
      </c>
      <c r="J277" s="349" t="s">
        <v>4381</v>
      </c>
      <c r="K277" s="349" t="s">
        <v>638</v>
      </c>
      <c r="L277" s="349" t="s">
        <v>638</v>
      </c>
      <c r="M277" s="349" t="s">
        <v>4383</v>
      </c>
      <c r="N277" s="349" t="s">
        <v>268</v>
      </c>
      <c r="O277" s="349" t="s">
        <v>3653</v>
      </c>
      <c r="P277" s="349" t="s">
        <v>4493</v>
      </c>
      <c r="Q277" s="349" t="s">
        <v>268</v>
      </c>
      <c r="R277" s="349" t="s">
        <v>268</v>
      </c>
      <c r="S277" s="349">
        <v>0</v>
      </c>
      <c r="T277" s="349" t="s">
        <v>268</v>
      </c>
      <c r="U277" s="349">
        <v>0</v>
      </c>
      <c r="V277" s="349" t="s">
        <v>413</v>
      </c>
      <c r="W277" s="360" t="s">
        <v>2656</v>
      </c>
      <c r="X277" s="349" t="s">
        <v>268</v>
      </c>
      <c r="Y277" s="349">
        <v>100</v>
      </c>
      <c r="Z277" s="361">
        <v>10</v>
      </c>
      <c r="AA277" s="349">
        <f t="shared" si="57"/>
        <v>100</v>
      </c>
      <c r="AB277" s="349" t="s">
        <v>4295</v>
      </c>
      <c r="AC277" s="349" t="s">
        <v>1253</v>
      </c>
      <c r="AD277" s="349">
        <v>5</v>
      </c>
      <c r="AE277" s="440">
        <f t="shared" si="59"/>
        <v>11</v>
      </c>
      <c r="AF277" s="366">
        <v>0.3</v>
      </c>
      <c r="AG277" s="351">
        <f t="shared" si="52"/>
        <v>30</v>
      </c>
      <c r="AH277" s="351">
        <f>IF(AD277&lt;4,FLETES!$H$8,IF(AD277=4,FLETES!$H$9,IF(AD277=5,FLETES!$H$10,IF(AD277=6,FLETES!$H$11,IF(AD277=7,FLETES!$H$12,IF(AD277=8,FLETES!$H$13,IF(AD277=10,FLETES!$H$14,IF(AD277=12,FLETES!$H$15,IF(AD277&gt;12,FLETES!$H$16,"FALSO")))))))))</f>
        <v>26.946735</v>
      </c>
      <c r="AI277" s="357">
        <f t="shared" si="53"/>
        <v>56.946735000000004</v>
      </c>
      <c r="AJ277" s="352">
        <v>0.2</v>
      </c>
      <c r="AK277" s="358">
        <f t="shared" si="54"/>
        <v>71.183418750000001</v>
      </c>
      <c r="AL277" s="418">
        <f t="shared" si="58"/>
        <v>71.183418750000001</v>
      </c>
      <c r="AM277" s="354">
        <v>0.15</v>
      </c>
      <c r="AN277" s="351">
        <f t="shared" si="55"/>
        <v>83.745198529411766</v>
      </c>
      <c r="AO277" s="421">
        <f t="shared" si="56"/>
        <v>83.745198529411766</v>
      </c>
      <c r="AP277" s="355"/>
      <c r="AQ277" s="355"/>
    </row>
    <row r="278" spans="1:43" s="347" customFormat="1" ht="30" customHeight="1" x14ac:dyDescent="0.25">
      <c r="A278" s="391">
        <v>339086</v>
      </c>
      <c r="B278" s="391">
        <v>40633390869</v>
      </c>
      <c r="C278" s="349" t="s">
        <v>4296</v>
      </c>
      <c r="D278" s="349" t="s">
        <v>1186</v>
      </c>
      <c r="E278" s="356" t="s">
        <v>2307</v>
      </c>
      <c r="F278" s="355" t="s">
        <v>651</v>
      </c>
      <c r="G278" s="363" t="s">
        <v>4380</v>
      </c>
      <c r="H278" s="349" t="s">
        <v>4292</v>
      </c>
      <c r="I278" s="349" t="s">
        <v>250</v>
      </c>
      <c r="J278" s="349" t="s">
        <v>4381</v>
      </c>
      <c r="K278" s="349" t="s">
        <v>652</v>
      </c>
      <c r="L278" s="349" t="s">
        <v>652</v>
      </c>
      <c r="M278" s="349" t="s">
        <v>4383</v>
      </c>
      <c r="N278" s="349" t="s">
        <v>268</v>
      </c>
      <c r="O278" s="349" t="s">
        <v>3653</v>
      </c>
      <c r="P278" s="349" t="s">
        <v>4493</v>
      </c>
      <c r="Q278" s="349" t="s">
        <v>268</v>
      </c>
      <c r="R278" s="349" t="s">
        <v>268</v>
      </c>
      <c r="S278" s="349">
        <v>0</v>
      </c>
      <c r="T278" s="349" t="s">
        <v>268</v>
      </c>
      <c r="U278" s="349">
        <v>0</v>
      </c>
      <c r="V278" s="349" t="s">
        <v>413</v>
      </c>
      <c r="W278" s="360" t="s">
        <v>2656</v>
      </c>
      <c r="X278" s="349" t="s">
        <v>268</v>
      </c>
      <c r="Y278" s="349">
        <v>100</v>
      </c>
      <c r="Z278" s="361">
        <v>10</v>
      </c>
      <c r="AA278" s="349">
        <f t="shared" si="57"/>
        <v>100</v>
      </c>
      <c r="AB278" s="349" t="s">
        <v>4295</v>
      </c>
      <c r="AC278" s="349" t="s">
        <v>1253</v>
      </c>
      <c r="AD278" s="349">
        <v>5</v>
      </c>
      <c r="AE278" s="440">
        <f t="shared" si="59"/>
        <v>11</v>
      </c>
      <c r="AF278" s="366">
        <v>0.3</v>
      </c>
      <c r="AG278" s="351">
        <f t="shared" si="52"/>
        <v>30</v>
      </c>
      <c r="AH278" s="351">
        <f>IF(AD278&lt;4,FLETES!$H$8,IF(AD278=4,FLETES!$H$9,IF(AD278=5,FLETES!$H$10,IF(AD278=6,FLETES!$H$11,IF(AD278=7,FLETES!$H$12,IF(AD278=8,FLETES!$H$13,IF(AD278=10,FLETES!$H$14,IF(AD278=12,FLETES!$H$15,IF(AD278&gt;12,FLETES!$H$16,"FALSO")))))))))</f>
        <v>26.946735</v>
      </c>
      <c r="AI278" s="357">
        <f t="shared" si="53"/>
        <v>56.946735000000004</v>
      </c>
      <c r="AJ278" s="352">
        <v>0.2</v>
      </c>
      <c r="AK278" s="358">
        <f t="shared" si="54"/>
        <v>71.183418750000001</v>
      </c>
      <c r="AL278" s="418">
        <f t="shared" si="58"/>
        <v>71.183418750000001</v>
      </c>
      <c r="AM278" s="354">
        <v>0.15</v>
      </c>
      <c r="AN278" s="351">
        <f t="shared" si="55"/>
        <v>83.745198529411766</v>
      </c>
      <c r="AO278" s="421">
        <f t="shared" si="56"/>
        <v>83.745198529411766</v>
      </c>
      <c r="AP278" s="377"/>
      <c r="AQ278" s="355"/>
    </row>
    <row r="279" spans="1:43" s="347" customFormat="1" ht="30" customHeight="1" x14ac:dyDescent="0.25">
      <c r="A279" s="391">
        <v>339079</v>
      </c>
      <c r="B279" s="391">
        <v>40633390799</v>
      </c>
      <c r="C279" s="349" t="s">
        <v>4296</v>
      </c>
      <c r="D279" s="349" t="s">
        <v>1190</v>
      </c>
      <c r="E279" s="356" t="s">
        <v>2306</v>
      </c>
      <c r="F279" s="355" t="s">
        <v>648</v>
      </c>
      <c r="G279" s="363" t="s">
        <v>4380</v>
      </c>
      <c r="H279" s="349" t="s">
        <v>4292</v>
      </c>
      <c r="I279" s="349" t="s">
        <v>250</v>
      </c>
      <c r="J279" s="349" t="s">
        <v>4381</v>
      </c>
      <c r="K279" s="349" t="s">
        <v>558</v>
      </c>
      <c r="L279" s="349" t="s">
        <v>558</v>
      </c>
      <c r="M279" s="349" t="s">
        <v>4383</v>
      </c>
      <c r="N279" s="349" t="s">
        <v>268</v>
      </c>
      <c r="O279" s="349" t="s">
        <v>3653</v>
      </c>
      <c r="P279" s="349" t="s">
        <v>4493</v>
      </c>
      <c r="Q279" s="349" t="s">
        <v>268</v>
      </c>
      <c r="R279" s="349" t="s">
        <v>268</v>
      </c>
      <c r="S279" s="349">
        <v>0</v>
      </c>
      <c r="T279" s="349" t="s">
        <v>268</v>
      </c>
      <c r="U279" s="349">
        <v>0</v>
      </c>
      <c r="V279" s="349" t="s">
        <v>413</v>
      </c>
      <c r="W279" s="360" t="s">
        <v>2656</v>
      </c>
      <c r="X279" s="349" t="s">
        <v>268</v>
      </c>
      <c r="Y279" s="349">
        <v>100</v>
      </c>
      <c r="Z279" s="361">
        <v>10</v>
      </c>
      <c r="AA279" s="349">
        <f t="shared" si="57"/>
        <v>100</v>
      </c>
      <c r="AB279" s="349" t="s">
        <v>4295</v>
      </c>
      <c r="AC279" s="349" t="s">
        <v>1253</v>
      </c>
      <c r="AD279" s="349">
        <v>5</v>
      </c>
      <c r="AE279" s="440">
        <f t="shared" si="59"/>
        <v>11</v>
      </c>
      <c r="AF279" s="366">
        <v>0.3</v>
      </c>
      <c r="AG279" s="351">
        <f t="shared" si="52"/>
        <v>30</v>
      </c>
      <c r="AH279" s="351">
        <f>IF(AD279&lt;4,FLETES!$H$8,IF(AD279=4,FLETES!$H$9,IF(AD279=5,FLETES!$H$10,IF(AD279=6,FLETES!$H$11,IF(AD279=7,FLETES!$H$12,IF(AD279=8,FLETES!$H$13,IF(AD279=10,FLETES!$H$14,IF(AD279=12,FLETES!$H$15,IF(AD279&gt;12,FLETES!$H$16,"FALSO")))))))))</f>
        <v>26.946735</v>
      </c>
      <c r="AI279" s="357">
        <f t="shared" si="53"/>
        <v>56.946735000000004</v>
      </c>
      <c r="AJ279" s="352">
        <v>0.2</v>
      </c>
      <c r="AK279" s="358">
        <f t="shared" si="54"/>
        <v>71.183418750000001</v>
      </c>
      <c r="AL279" s="418">
        <f t="shared" si="58"/>
        <v>71.183418750000001</v>
      </c>
      <c r="AM279" s="354">
        <v>0.15</v>
      </c>
      <c r="AN279" s="351">
        <f t="shared" si="55"/>
        <v>83.745198529411766</v>
      </c>
      <c r="AO279" s="421">
        <f t="shared" si="56"/>
        <v>83.745198529411766</v>
      </c>
      <c r="AP279" s="377"/>
      <c r="AQ279" s="355"/>
    </row>
    <row r="280" spans="1:43" s="347" customFormat="1" ht="30" customHeight="1" x14ac:dyDescent="0.25">
      <c r="A280" s="391">
        <v>339111</v>
      </c>
      <c r="B280" s="391">
        <v>40633391119</v>
      </c>
      <c r="C280" s="349" t="s">
        <v>4296</v>
      </c>
      <c r="D280" s="349" t="s">
        <v>1187</v>
      </c>
      <c r="E280" s="356" t="s">
        <v>2308</v>
      </c>
      <c r="F280" s="355" t="s">
        <v>655</v>
      </c>
      <c r="G280" s="363" t="s">
        <v>4380</v>
      </c>
      <c r="H280" s="349" t="s">
        <v>4292</v>
      </c>
      <c r="I280" s="349" t="s">
        <v>250</v>
      </c>
      <c r="J280" s="349" t="s">
        <v>4381</v>
      </c>
      <c r="K280" s="349" t="s">
        <v>537</v>
      </c>
      <c r="L280" s="349" t="s">
        <v>537</v>
      </c>
      <c r="M280" s="349" t="s">
        <v>4383</v>
      </c>
      <c r="N280" s="349" t="s">
        <v>268</v>
      </c>
      <c r="O280" s="349" t="s">
        <v>3653</v>
      </c>
      <c r="P280" s="349" t="s">
        <v>4493</v>
      </c>
      <c r="Q280" s="349" t="s">
        <v>268</v>
      </c>
      <c r="R280" s="349" t="s">
        <v>268</v>
      </c>
      <c r="S280" s="349">
        <v>0</v>
      </c>
      <c r="T280" s="349" t="s">
        <v>268</v>
      </c>
      <c r="U280" s="349">
        <v>0</v>
      </c>
      <c r="V280" s="349" t="s">
        <v>413</v>
      </c>
      <c r="W280" s="360" t="s">
        <v>656</v>
      </c>
      <c r="X280" s="349" t="s">
        <v>268</v>
      </c>
      <c r="Y280" s="349">
        <v>100</v>
      </c>
      <c r="Z280" s="361">
        <v>10</v>
      </c>
      <c r="AA280" s="349">
        <f t="shared" si="57"/>
        <v>100</v>
      </c>
      <c r="AB280" s="349" t="s">
        <v>4295</v>
      </c>
      <c r="AC280" s="349" t="s">
        <v>1253</v>
      </c>
      <c r="AD280" s="349">
        <v>5</v>
      </c>
      <c r="AE280" s="440">
        <f t="shared" si="59"/>
        <v>11</v>
      </c>
      <c r="AF280" s="366">
        <v>0.3</v>
      </c>
      <c r="AG280" s="351">
        <f t="shared" si="52"/>
        <v>30</v>
      </c>
      <c r="AH280" s="351">
        <f>IF(AD280&lt;4,FLETES!$H$8,IF(AD280=4,FLETES!$H$9,IF(AD280=5,FLETES!$H$10,IF(AD280=6,FLETES!$H$11,IF(AD280=7,FLETES!$H$12,IF(AD280=8,FLETES!$H$13,IF(AD280=10,FLETES!$H$14,IF(AD280=12,FLETES!$H$15,IF(AD280&gt;12,FLETES!$H$16,"FALSO")))))))))</f>
        <v>26.946735</v>
      </c>
      <c r="AI280" s="357">
        <f t="shared" si="53"/>
        <v>56.946735000000004</v>
      </c>
      <c r="AJ280" s="352">
        <v>0.2</v>
      </c>
      <c r="AK280" s="358">
        <f t="shared" si="54"/>
        <v>71.183418750000001</v>
      </c>
      <c r="AL280" s="418">
        <f t="shared" si="58"/>
        <v>71.183418750000001</v>
      </c>
      <c r="AM280" s="354">
        <v>0.15</v>
      </c>
      <c r="AN280" s="351">
        <f t="shared" si="55"/>
        <v>83.745198529411766</v>
      </c>
      <c r="AO280" s="421">
        <f t="shared" si="56"/>
        <v>83.745198529411766</v>
      </c>
      <c r="AP280" s="377"/>
      <c r="AQ280" s="355"/>
    </row>
    <row r="281" spans="1:43" s="347" customFormat="1" ht="30" customHeight="1" x14ac:dyDescent="0.25">
      <c r="A281" s="391">
        <v>339125</v>
      </c>
      <c r="B281" s="391">
        <v>40633391259</v>
      </c>
      <c r="C281" s="349" t="s">
        <v>4296</v>
      </c>
      <c r="D281" s="349" t="s">
        <v>1188</v>
      </c>
      <c r="E281" s="356" t="s">
        <v>2309</v>
      </c>
      <c r="F281" s="355" t="s">
        <v>644</v>
      </c>
      <c r="G281" s="363" t="s">
        <v>4380</v>
      </c>
      <c r="H281" s="349" t="s">
        <v>4292</v>
      </c>
      <c r="I281" s="349" t="s">
        <v>250</v>
      </c>
      <c r="J281" s="349" t="s">
        <v>4381</v>
      </c>
      <c r="K281" s="349" t="s">
        <v>645</v>
      </c>
      <c r="L281" s="349" t="s">
        <v>645</v>
      </c>
      <c r="M281" s="349" t="s">
        <v>4383</v>
      </c>
      <c r="N281" s="349" t="s">
        <v>268</v>
      </c>
      <c r="O281" s="349" t="s">
        <v>3653</v>
      </c>
      <c r="P281" s="349" t="s">
        <v>4493</v>
      </c>
      <c r="Q281" s="349" t="s">
        <v>268</v>
      </c>
      <c r="R281" s="349" t="s">
        <v>268</v>
      </c>
      <c r="S281" s="349">
        <v>0</v>
      </c>
      <c r="T281" s="349" t="s">
        <v>268</v>
      </c>
      <c r="U281" s="349">
        <v>0</v>
      </c>
      <c r="V281" s="349" t="s">
        <v>413</v>
      </c>
      <c r="W281" s="360" t="s">
        <v>2656</v>
      </c>
      <c r="X281" s="349" t="s">
        <v>268</v>
      </c>
      <c r="Y281" s="349">
        <v>100</v>
      </c>
      <c r="Z281" s="361">
        <v>10</v>
      </c>
      <c r="AA281" s="349">
        <f t="shared" si="57"/>
        <v>100</v>
      </c>
      <c r="AB281" s="349" t="s">
        <v>4295</v>
      </c>
      <c r="AC281" s="349" t="s">
        <v>1253</v>
      </c>
      <c r="AD281" s="349">
        <v>5</v>
      </c>
      <c r="AE281" s="440">
        <f t="shared" si="59"/>
        <v>11</v>
      </c>
      <c r="AF281" s="366">
        <v>0.3</v>
      </c>
      <c r="AG281" s="351">
        <f t="shared" si="52"/>
        <v>30</v>
      </c>
      <c r="AH281" s="351">
        <f>IF(AD281&lt;4,FLETES!$H$8,IF(AD281=4,FLETES!$H$9,IF(AD281=5,FLETES!$H$10,IF(AD281=6,FLETES!$H$11,IF(AD281=7,FLETES!$H$12,IF(AD281=8,FLETES!$H$13,IF(AD281=10,FLETES!$H$14,IF(AD281=12,FLETES!$H$15,IF(AD281&gt;12,FLETES!$H$16,"FALSO")))))))))</f>
        <v>26.946735</v>
      </c>
      <c r="AI281" s="357">
        <f t="shared" si="53"/>
        <v>56.946735000000004</v>
      </c>
      <c r="AJ281" s="352">
        <v>0.2</v>
      </c>
      <c r="AK281" s="358">
        <f t="shared" si="54"/>
        <v>71.183418750000001</v>
      </c>
      <c r="AL281" s="418">
        <f t="shared" si="58"/>
        <v>71.183418750000001</v>
      </c>
      <c r="AM281" s="354">
        <v>0.15</v>
      </c>
      <c r="AN281" s="351">
        <f t="shared" si="55"/>
        <v>83.745198529411766</v>
      </c>
      <c r="AO281" s="421">
        <f t="shared" si="56"/>
        <v>83.745198529411766</v>
      </c>
      <c r="AP281" s="377"/>
      <c r="AQ281" s="355"/>
    </row>
    <row r="282" spans="1:43" s="347" customFormat="1" ht="30" customHeight="1" x14ac:dyDescent="0.25">
      <c r="A282" s="391">
        <v>339274</v>
      </c>
      <c r="B282" s="391">
        <v>40633392749</v>
      </c>
      <c r="C282" s="349" t="s">
        <v>4296</v>
      </c>
      <c r="D282" s="349" t="s">
        <v>1189</v>
      </c>
      <c r="E282" s="356" t="s">
        <v>2299</v>
      </c>
      <c r="F282" s="355" t="s">
        <v>634</v>
      </c>
      <c r="G282" s="363" t="s">
        <v>4380</v>
      </c>
      <c r="H282" s="349" t="s">
        <v>4292</v>
      </c>
      <c r="I282" s="349" t="s">
        <v>250</v>
      </c>
      <c r="J282" s="349" t="s">
        <v>4381</v>
      </c>
      <c r="K282" s="349" t="s">
        <v>570</v>
      </c>
      <c r="L282" s="349" t="s">
        <v>570</v>
      </c>
      <c r="M282" s="349" t="s">
        <v>4383</v>
      </c>
      <c r="N282" s="349" t="s">
        <v>268</v>
      </c>
      <c r="O282" s="349" t="s">
        <v>3653</v>
      </c>
      <c r="P282" s="349" t="s">
        <v>4493</v>
      </c>
      <c r="Q282" s="349" t="s">
        <v>268</v>
      </c>
      <c r="R282" s="349" t="s">
        <v>268</v>
      </c>
      <c r="S282" s="349">
        <v>0</v>
      </c>
      <c r="T282" s="349" t="s">
        <v>268</v>
      </c>
      <c r="U282" s="349">
        <v>0</v>
      </c>
      <c r="V282" s="349" t="s">
        <v>413</v>
      </c>
      <c r="W282" s="360" t="s">
        <v>2656</v>
      </c>
      <c r="X282" s="349" t="s">
        <v>268</v>
      </c>
      <c r="Y282" s="349">
        <v>100</v>
      </c>
      <c r="Z282" s="361">
        <v>10</v>
      </c>
      <c r="AA282" s="349">
        <f t="shared" si="57"/>
        <v>100</v>
      </c>
      <c r="AB282" s="349" t="s">
        <v>4295</v>
      </c>
      <c r="AC282" s="349" t="s">
        <v>1253</v>
      </c>
      <c r="AD282" s="349">
        <v>5</v>
      </c>
      <c r="AE282" s="440">
        <f t="shared" si="59"/>
        <v>11</v>
      </c>
      <c r="AF282" s="366">
        <v>0.3</v>
      </c>
      <c r="AG282" s="351">
        <f t="shared" si="52"/>
        <v>30</v>
      </c>
      <c r="AH282" s="351">
        <f>IF(AD282&lt;4,FLETES!$H$8,IF(AD282=4,FLETES!$H$9,IF(AD282=5,FLETES!$H$10,IF(AD282=6,FLETES!$H$11,IF(AD282=7,FLETES!$H$12,IF(AD282=8,FLETES!$H$13,IF(AD282=10,FLETES!$H$14,IF(AD282=12,FLETES!$H$15,IF(AD282&gt;12,FLETES!$H$16,"FALSO")))))))))</f>
        <v>26.946735</v>
      </c>
      <c r="AI282" s="357">
        <f t="shared" si="53"/>
        <v>56.946735000000004</v>
      </c>
      <c r="AJ282" s="352">
        <v>0.2</v>
      </c>
      <c r="AK282" s="358">
        <f t="shared" si="54"/>
        <v>71.183418750000001</v>
      </c>
      <c r="AL282" s="418">
        <f t="shared" si="58"/>
        <v>71.183418750000001</v>
      </c>
      <c r="AM282" s="354">
        <v>0.15</v>
      </c>
      <c r="AN282" s="351">
        <f t="shared" si="55"/>
        <v>83.745198529411766</v>
      </c>
      <c r="AO282" s="421">
        <f t="shared" si="56"/>
        <v>83.745198529411766</v>
      </c>
      <c r="AP282" s="355"/>
      <c r="AQ282" s="355"/>
    </row>
    <row r="283" spans="1:43" s="347" customFormat="1" ht="30" customHeight="1" x14ac:dyDescent="0.25">
      <c r="A283" s="391">
        <v>339209</v>
      </c>
      <c r="B283" s="391">
        <v>40633392099</v>
      </c>
      <c r="C283" s="349" t="s">
        <v>4296</v>
      </c>
      <c r="D283" s="349" t="s">
        <v>1191</v>
      </c>
      <c r="E283" s="356" t="s">
        <v>2300</v>
      </c>
      <c r="F283" s="355" t="s">
        <v>635</v>
      </c>
      <c r="G283" s="363" t="s">
        <v>4380</v>
      </c>
      <c r="H283" s="349" t="s">
        <v>4292</v>
      </c>
      <c r="I283" s="349" t="s">
        <v>250</v>
      </c>
      <c r="J283" s="349" t="s">
        <v>4381</v>
      </c>
      <c r="K283" s="349" t="s">
        <v>581</v>
      </c>
      <c r="L283" s="349" t="s">
        <v>581</v>
      </c>
      <c r="M283" s="349" t="s">
        <v>4383</v>
      </c>
      <c r="N283" s="349" t="s">
        <v>268</v>
      </c>
      <c r="O283" s="349" t="s">
        <v>3653</v>
      </c>
      <c r="P283" s="349" t="s">
        <v>4493</v>
      </c>
      <c r="Q283" s="349" t="s">
        <v>268</v>
      </c>
      <c r="R283" s="349" t="s">
        <v>268</v>
      </c>
      <c r="S283" s="349">
        <v>0</v>
      </c>
      <c r="T283" s="349" t="s">
        <v>268</v>
      </c>
      <c r="U283" s="349">
        <v>0</v>
      </c>
      <c r="V283" s="349" t="s">
        <v>413</v>
      </c>
      <c r="W283" s="360" t="s">
        <v>2656</v>
      </c>
      <c r="X283" s="349" t="s">
        <v>268</v>
      </c>
      <c r="Y283" s="349">
        <v>100</v>
      </c>
      <c r="Z283" s="361">
        <v>10</v>
      </c>
      <c r="AA283" s="349">
        <f t="shared" si="57"/>
        <v>100</v>
      </c>
      <c r="AB283" s="349" t="s">
        <v>4295</v>
      </c>
      <c r="AC283" s="349" t="s">
        <v>1253</v>
      </c>
      <c r="AD283" s="349">
        <v>5</v>
      </c>
      <c r="AE283" s="440">
        <f t="shared" si="59"/>
        <v>11</v>
      </c>
      <c r="AF283" s="366">
        <v>0.3</v>
      </c>
      <c r="AG283" s="351">
        <f t="shared" si="52"/>
        <v>30</v>
      </c>
      <c r="AH283" s="351">
        <f>IF(AD283&lt;4,FLETES!$H$8,IF(AD283=4,FLETES!$H$9,IF(AD283=5,FLETES!$H$10,IF(AD283=6,FLETES!$H$11,IF(AD283=7,FLETES!$H$12,IF(AD283=8,FLETES!$H$13,IF(AD283=10,FLETES!$H$14,IF(AD283=12,FLETES!$H$15,IF(AD283&gt;12,FLETES!$H$16,"FALSO")))))))))</f>
        <v>26.946735</v>
      </c>
      <c r="AI283" s="357">
        <f t="shared" si="53"/>
        <v>56.946735000000004</v>
      </c>
      <c r="AJ283" s="352">
        <v>0.2</v>
      </c>
      <c r="AK283" s="358">
        <f t="shared" si="54"/>
        <v>71.183418750000001</v>
      </c>
      <c r="AL283" s="418">
        <f t="shared" si="58"/>
        <v>71.183418750000001</v>
      </c>
      <c r="AM283" s="354">
        <v>0.15</v>
      </c>
      <c r="AN283" s="351">
        <f t="shared" si="55"/>
        <v>83.745198529411766</v>
      </c>
      <c r="AO283" s="421">
        <f t="shared" si="56"/>
        <v>83.745198529411766</v>
      </c>
      <c r="AP283" s="355"/>
      <c r="AQ283" s="355"/>
    </row>
    <row r="284" spans="1:43" s="347" customFormat="1" ht="30" customHeight="1" x14ac:dyDescent="0.25">
      <c r="A284" s="391">
        <v>339103</v>
      </c>
      <c r="B284" s="391">
        <v>40633391039</v>
      </c>
      <c r="C284" s="349" t="s">
        <v>4296</v>
      </c>
      <c r="D284" s="349" t="s">
        <v>1192</v>
      </c>
      <c r="E284" s="356" t="s">
        <v>2310</v>
      </c>
      <c r="F284" s="355" t="s">
        <v>649</v>
      </c>
      <c r="G284" s="363" t="s">
        <v>4380</v>
      </c>
      <c r="H284" s="349" t="s">
        <v>4292</v>
      </c>
      <c r="I284" s="349" t="s">
        <v>250</v>
      </c>
      <c r="J284" s="349" t="s">
        <v>4381</v>
      </c>
      <c r="K284" s="349" t="s">
        <v>650</v>
      </c>
      <c r="L284" s="349" t="s">
        <v>650</v>
      </c>
      <c r="M284" s="349" t="s">
        <v>4383</v>
      </c>
      <c r="N284" s="349" t="s">
        <v>268</v>
      </c>
      <c r="O284" s="349" t="s">
        <v>3653</v>
      </c>
      <c r="P284" s="349" t="s">
        <v>4493</v>
      </c>
      <c r="Q284" s="349" t="s">
        <v>268</v>
      </c>
      <c r="R284" s="349" t="s">
        <v>268</v>
      </c>
      <c r="S284" s="349">
        <v>0</v>
      </c>
      <c r="T284" s="349" t="s">
        <v>268</v>
      </c>
      <c r="U284" s="349">
        <v>0</v>
      </c>
      <c r="V284" s="349" t="s">
        <v>413</v>
      </c>
      <c r="W284" s="360" t="s">
        <v>2656</v>
      </c>
      <c r="X284" s="349" t="s">
        <v>268</v>
      </c>
      <c r="Y284" s="349">
        <v>100</v>
      </c>
      <c r="Z284" s="361">
        <v>10</v>
      </c>
      <c r="AA284" s="349">
        <f t="shared" si="57"/>
        <v>100</v>
      </c>
      <c r="AB284" s="349" t="s">
        <v>4295</v>
      </c>
      <c r="AC284" s="349" t="s">
        <v>1253</v>
      </c>
      <c r="AD284" s="349">
        <v>5</v>
      </c>
      <c r="AE284" s="440">
        <f t="shared" si="59"/>
        <v>11</v>
      </c>
      <c r="AF284" s="366">
        <v>0.3</v>
      </c>
      <c r="AG284" s="351">
        <f t="shared" si="52"/>
        <v>30</v>
      </c>
      <c r="AH284" s="351">
        <f>IF(AD284&lt;4,FLETES!$H$8,IF(AD284=4,FLETES!$H$9,IF(AD284=5,FLETES!$H$10,IF(AD284=6,FLETES!$H$11,IF(AD284=7,FLETES!$H$12,IF(AD284=8,FLETES!$H$13,IF(AD284=10,FLETES!$H$14,IF(AD284=12,FLETES!$H$15,IF(AD284&gt;12,FLETES!$H$16,"FALSO")))))))))</f>
        <v>26.946735</v>
      </c>
      <c r="AI284" s="357">
        <f t="shared" si="53"/>
        <v>56.946735000000004</v>
      </c>
      <c r="AJ284" s="352">
        <v>0.2</v>
      </c>
      <c r="AK284" s="358">
        <f t="shared" si="54"/>
        <v>71.183418750000001</v>
      </c>
      <c r="AL284" s="418">
        <f t="shared" si="58"/>
        <v>71.183418750000001</v>
      </c>
      <c r="AM284" s="354">
        <v>0.15</v>
      </c>
      <c r="AN284" s="351">
        <f t="shared" si="55"/>
        <v>83.745198529411766</v>
      </c>
      <c r="AO284" s="421">
        <f t="shared" si="56"/>
        <v>83.745198529411766</v>
      </c>
      <c r="AP284" s="377"/>
      <c r="AQ284" s="355"/>
    </row>
    <row r="285" spans="1:43" s="347" customFormat="1" ht="30" customHeight="1" x14ac:dyDescent="0.25">
      <c r="A285" s="391">
        <v>339177</v>
      </c>
      <c r="B285" s="391">
        <v>40633391779</v>
      </c>
      <c r="C285" s="349" t="s">
        <v>4296</v>
      </c>
      <c r="D285" s="349" t="s">
        <v>1193</v>
      </c>
      <c r="E285" s="356" t="s">
        <v>2311</v>
      </c>
      <c r="F285" s="355" t="s">
        <v>642</v>
      </c>
      <c r="G285" s="363" t="s">
        <v>4380</v>
      </c>
      <c r="H285" s="349" t="s">
        <v>4292</v>
      </c>
      <c r="I285" s="349" t="s">
        <v>250</v>
      </c>
      <c r="J285" s="349" t="s">
        <v>4381</v>
      </c>
      <c r="K285" s="349" t="s">
        <v>562</v>
      </c>
      <c r="L285" s="349" t="s">
        <v>562</v>
      </c>
      <c r="M285" s="349" t="s">
        <v>4383</v>
      </c>
      <c r="N285" s="349" t="s">
        <v>268</v>
      </c>
      <c r="O285" s="349" t="s">
        <v>3653</v>
      </c>
      <c r="P285" s="349" t="s">
        <v>4493</v>
      </c>
      <c r="Q285" s="349" t="s">
        <v>268</v>
      </c>
      <c r="R285" s="349" t="s">
        <v>268</v>
      </c>
      <c r="S285" s="349">
        <v>0</v>
      </c>
      <c r="T285" s="349" t="s">
        <v>268</v>
      </c>
      <c r="U285" s="349">
        <v>0</v>
      </c>
      <c r="V285" s="349" t="s">
        <v>413</v>
      </c>
      <c r="W285" s="360" t="s">
        <v>2656</v>
      </c>
      <c r="X285" s="349" t="s">
        <v>268</v>
      </c>
      <c r="Y285" s="349">
        <v>100</v>
      </c>
      <c r="Z285" s="361">
        <v>10</v>
      </c>
      <c r="AA285" s="349">
        <f t="shared" si="57"/>
        <v>100</v>
      </c>
      <c r="AB285" s="349" t="s">
        <v>4295</v>
      </c>
      <c r="AC285" s="349" t="s">
        <v>1253</v>
      </c>
      <c r="AD285" s="349">
        <v>5</v>
      </c>
      <c r="AE285" s="440">
        <f t="shared" si="59"/>
        <v>11</v>
      </c>
      <c r="AF285" s="366">
        <v>0.3</v>
      </c>
      <c r="AG285" s="351">
        <f t="shared" si="52"/>
        <v>30</v>
      </c>
      <c r="AH285" s="351">
        <f>IF(AD285&lt;4,FLETES!$H$8,IF(AD285=4,FLETES!$H$9,IF(AD285=5,FLETES!$H$10,IF(AD285=6,FLETES!$H$11,IF(AD285=7,FLETES!$H$12,IF(AD285=8,FLETES!$H$13,IF(AD285=10,FLETES!$H$14,IF(AD285=12,FLETES!$H$15,IF(AD285&gt;12,FLETES!$H$16,"FALSO")))))))))</f>
        <v>26.946735</v>
      </c>
      <c r="AI285" s="357">
        <f t="shared" si="53"/>
        <v>56.946735000000004</v>
      </c>
      <c r="AJ285" s="352">
        <v>0.2</v>
      </c>
      <c r="AK285" s="358">
        <f t="shared" si="54"/>
        <v>71.183418750000001</v>
      </c>
      <c r="AL285" s="418">
        <f t="shared" si="58"/>
        <v>71.183418750000001</v>
      </c>
      <c r="AM285" s="354">
        <v>0.15</v>
      </c>
      <c r="AN285" s="351">
        <f t="shared" si="55"/>
        <v>83.745198529411766</v>
      </c>
      <c r="AO285" s="421">
        <f t="shared" si="56"/>
        <v>83.745198529411766</v>
      </c>
      <c r="AP285" s="377"/>
      <c r="AQ285" s="355"/>
    </row>
    <row r="286" spans="1:43" s="347" customFormat="1" ht="30" customHeight="1" x14ac:dyDescent="0.25">
      <c r="A286" s="391">
        <v>339118</v>
      </c>
      <c r="B286" s="391">
        <v>40633391189</v>
      </c>
      <c r="C286" s="349" t="s">
        <v>4296</v>
      </c>
      <c r="D286" s="349" t="s">
        <v>1194</v>
      </c>
      <c r="E286" s="356" t="s">
        <v>2312</v>
      </c>
      <c r="F286" s="355" t="s">
        <v>646</v>
      </c>
      <c r="G286" s="363" t="s">
        <v>4380</v>
      </c>
      <c r="H286" s="349" t="s">
        <v>4292</v>
      </c>
      <c r="I286" s="349" t="s">
        <v>250</v>
      </c>
      <c r="J286" s="349" t="s">
        <v>4381</v>
      </c>
      <c r="K286" s="349" t="s">
        <v>647</v>
      </c>
      <c r="L286" s="349" t="s">
        <v>647</v>
      </c>
      <c r="M286" s="349" t="s">
        <v>4383</v>
      </c>
      <c r="N286" s="349" t="s">
        <v>268</v>
      </c>
      <c r="O286" s="349" t="s">
        <v>3653</v>
      </c>
      <c r="P286" s="349" t="s">
        <v>4493</v>
      </c>
      <c r="Q286" s="349" t="s">
        <v>268</v>
      </c>
      <c r="R286" s="349" t="s">
        <v>268</v>
      </c>
      <c r="S286" s="349">
        <v>0</v>
      </c>
      <c r="T286" s="349" t="s">
        <v>268</v>
      </c>
      <c r="U286" s="349">
        <v>0</v>
      </c>
      <c r="V286" s="349" t="s">
        <v>413</v>
      </c>
      <c r="W286" s="360" t="s">
        <v>2656</v>
      </c>
      <c r="X286" s="349" t="s">
        <v>268</v>
      </c>
      <c r="Y286" s="349">
        <v>100</v>
      </c>
      <c r="Z286" s="361">
        <v>10</v>
      </c>
      <c r="AA286" s="349">
        <f t="shared" si="57"/>
        <v>100</v>
      </c>
      <c r="AB286" s="349" t="s">
        <v>4295</v>
      </c>
      <c r="AC286" s="349" t="s">
        <v>1253</v>
      </c>
      <c r="AD286" s="349">
        <v>5</v>
      </c>
      <c r="AE286" s="440">
        <f t="shared" si="59"/>
        <v>11</v>
      </c>
      <c r="AF286" s="366">
        <v>0.3</v>
      </c>
      <c r="AG286" s="351">
        <f t="shared" si="52"/>
        <v>30</v>
      </c>
      <c r="AH286" s="351">
        <f>IF(AD286&lt;4,FLETES!$H$8,IF(AD286=4,FLETES!$H$9,IF(AD286=5,FLETES!$H$10,IF(AD286=6,FLETES!$H$11,IF(AD286=7,FLETES!$H$12,IF(AD286=8,FLETES!$H$13,IF(AD286=10,FLETES!$H$14,IF(AD286=12,FLETES!$H$15,IF(AD286&gt;12,FLETES!$H$16,"FALSO")))))))))</f>
        <v>26.946735</v>
      </c>
      <c r="AI286" s="357">
        <f t="shared" si="53"/>
        <v>56.946735000000004</v>
      </c>
      <c r="AJ286" s="352">
        <v>0.2</v>
      </c>
      <c r="AK286" s="358">
        <f t="shared" si="54"/>
        <v>71.183418750000001</v>
      </c>
      <c r="AL286" s="418">
        <f t="shared" si="58"/>
        <v>71.183418750000001</v>
      </c>
      <c r="AM286" s="354">
        <v>0.15</v>
      </c>
      <c r="AN286" s="351">
        <f t="shared" si="55"/>
        <v>83.745198529411766</v>
      </c>
      <c r="AO286" s="421">
        <f t="shared" si="56"/>
        <v>83.745198529411766</v>
      </c>
      <c r="AP286" s="377"/>
      <c r="AQ286" s="355"/>
    </row>
    <row r="287" spans="1:43" s="347" customFormat="1" ht="30" customHeight="1" x14ac:dyDescent="0.25">
      <c r="A287" s="391">
        <v>339240</v>
      </c>
      <c r="B287" s="391">
        <v>40633392409</v>
      </c>
      <c r="C287" s="349" t="s">
        <v>4296</v>
      </c>
      <c r="D287" s="349" t="s">
        <v>1195</v>
      </c>
      <c r="E287" s="356" t="s">
        <v>2301</v>
      </c>
      <c r="F287" s="355" t="s">
        <v>636</v>
      </c>
      <c r="G287" s="363" t="s">
        <v>4380</v>
      </c>
      <c r="H287" s="349" t="s">
        <v>4292</v>
      </c>
      <c r="I287" s="349" t="s">
        <v>250</v>
      </c>
      <c r="J287" s="349" t="s">
        <v>4381</v>
      </c>
      <c r="K287" s="349" t="s">
        <v>580</v>
      </c>
      <c r="L287" s="349" t="s">
        <v>580</v>
      </c>
      <c r="M287" s="349" t="s">
        <v>4383</v>
      </c>
      <c r="N287" s="349" t="s">
        <v>268</v>
      </c>
      <c r="O287" s="349" t="s">
        <v>3653</v>
      </c>
      <c r="P287" s="349" t="s">
        <v>4493</v>
      </c>
      <c r="Q287" s="349" t="s">
        <v>268</v>
      </c>
      <c r="R287" s="349" t="s">
        <v>268</v>
      </c>
      <c r="S287" s="349">
        <v>0</v>
      </c>
      <c r="T287" s="349" t="s">
        <v>268</v>
      </c>
      <c r="U287" s="349">
        <v>0</v>
      </c>
      <c r="V287" s="349" t="s">
        <v>413</v>
      </c>
      <c r="W287" s="360" t="s">
        <v>2656</v>
      </c>
      <c r="X287" s="349" t="s">
        <v>268</v>
      </c>
      <c r="Y287" s="349">
        <v>100</v>
      </c>
      <c r="Z287" s="361">
        <v>10</v>
      </c>
      <c r="AA287" s="349">
        <f t="shared" si="57"/>
        <v>100</v>
      </c>
      <c r="AB287" s="349" t="s">
        <v>4295</v>
      </c>
      <c r="AC287" s="349" t="s">
        <v>1253</v>
      </c>
      <c r="AD287" s="349">
        <v>5</v>
      </c>
      <c r="AE287" s="440">
        <f t="shared" si="59"/>
        <v>11</v>
      </c>
      <c r="AF287" s="366">
        <v>0.3</v>
      </c>
      <c r="AG287" s="351">
        <f t="shared" ref="AG287:AG318" si="60">Y287*AF287</f>
        <v>30</v>
      </c>
      <c r="AH287" s="351">
        <f>IF(AD287&lt;4,FLETES!$H$8,IF(AD287=4,FLETES!$H$9,IF(AD287=5,FLETES!$H$10,IF(AD287=6,FLETES!$H$11,IF(AD287=7,FLETES!$H$12,IF(AD287=8,FLETES!$H$13,IF(AD287=10,FLETES!$H$14,IF(AD287=12,FLETES!$H$15,IF(AD287&gt;12,FLETES!$H$16,"FALSO")))))))))</f>
        <v>26.946735</v>
      </c>
      <c r="AI287" s="357">
        <f t="shared" si="53"/>
        <v>56.946735000000004</v>
      </c>
      <c r="AJ287" s="352">
        <v>0.2</v>
      </c>
      <c r="AK287" s="358">
        <f t="shared" si="54"/>
        <v>71.183418750000001</v>
      </c>
      <c r="AL287" s="418">
        <f t="shared" si="58"/>
        <v>71.183418750000001</v>
      </c>
      <c r="AM287" s="354">
        <v>0.15</v>
      </c>
      <c r="AN287" s="351">
        <f t="shared" si="55"/>
        <v>83.745198529411766</v>
      </c>
      <c r="AO287" s="421">
        <f t="shared" si="56"/>
        <v>83.745198529411766</v>
      </c>
      <c r="AP287" s="355"/>
      <c r="AQ287" s="355"/>
    </row>
    <row r="288" spans="1:43" s="347" customFormat="1" ht="30" customHeight="1" x14ac:dyDescent="0.25">
      <c r="A288" s="391">
        <v>339225</v>
      </c>
      <c r="B288" s="391">
        <v>40633392259</v>
      </c>
      <c r="C288" s="349" t="s">
        <v>4296</v>
      </c>
      <c r="D288" s="349" t="s">
        <v>1184</v>
      </c>
      <c r="E288" s="356" t="s">
        <v>2297</v>
      </c>
      <c r="F288" s="355" t="s">
        <v>639</v>
      </c>
      <c r="G288" s="363" t="s">
        <v>4380</v>
      </c>
      <c r="H288" s="349" t="s">
        <v>4292</v>
      </c>
      <c r="I288" s="349" t="s">
        <v>250</v>
      </c>
      <c r="J288" s="349" t="s">
        <v>4381</v>
      </c>
      <c r="K288" s="349" t="s">
        <v>640</v>
      </c>
      <c r="L288" s="349" t="s">
        <v>640</v>
      </c>
      <c r="M288" s="349" t="s">
        <v>4383</v>
      </c>
      <c r="N288" s="349" t="s">
        <v>268</v>
      </c>
      <c r="O288" s="349" t="s">
        <v>3653</v>
      </c>
      <c r="P288" s="349" t="s">
        <v>4493</v>
      </c>
      <c r="Q288" s="349" t="s">
        <v>268</v>
      </c>
      <c r="R288" s="349" t="s">
        <v>268</v>
      </c>
      <c r="S288" s="349">
        <v>0</v>
      </c>
      <c r="T288" s="349" t="s">
        <v>268</v>
      </c>
      <c r="U288" s="349">
        <v>0</v>
      </c>
      <c r="V288" s="349" t="s">
        <v>413</v>
      </c>
      <c r="W288" s="360" t="s">
        <v>2656</v>
      </c>
      <c r="X288" s="349" t="s">
        <v>268</v>
      </c>
      <c r="Y288" s="349">
        <v>100</v>
      </c>
      <c r="Z288" s="361">
        <v>10</v>
      </c>
      <c r="AA288" s="349">
        <f t="shared" si="57"/>
        <v>100</v>
      </c>
      <c r="AB288" s="349" t="s">
        <v>4295</v>
      </c>
      <c r="AC288" s="349" t="s">
        <v>1253</v>
      </c>
      <c r="AD288" s="349">
        <v>5</v>
      </c>
      <c r="AE288" s="440">
        <f t="shared" si="59"/>
        <v>11</v>
      </c>
      <c r="AF288" s="366">
        <v>0.3</v>
      </c>
      <c r="AG288" s="351">
        <f t="shared" si="60"/>
        <v>30</v>
      </c>
      <c r="AH288" s="351">
        <f>IF(AD288&lt;4,FLETES!$H$8,IF(AD288=4,FLETES!$H$9,IF(AD288=5,FLETES!$H$10,IF(AD288=6,FLETES!$H$11,IF(AD288=7,FLETES!$H$12,IF(AD288=8,FLETES!$H$13,IF(AD288=10,FLETES!$H$14,IF(AD288=12,FLETES!$H$15,IF(AD288&gt;12,FLETES!$H$16,"FALSO")))))))))</f>
        <v>26.946735</v>
      </c>
      <c r="AI288" s="357">
        <f t="shared" si="53"/>
        <v>56.946735000000004</v>
      </c>
      <c r="AJ288" s="352">
        <v>0.2</v>
      </c>
      <c r="AK288" s="358">
        <f t="shared" si="54"/>
        <v>71.183418750000001</v>
      </c>
      <c r="AL288" s="418">
        <f t="shared" si="58"/>
        <v>71.183418750000001</v>
      </c>
      <c r="AM288" s="354">
        <v>0.15</v>
      </c>
      <c r="AN288" s="351">
        <f t="shared" si="55"/>
        <v>83.745198529411766</v>
      </c>
      <c r="AO288" s="421">
        <f t="shared" si="56"/>
        <v>83.745198529411766</v>
      </c>
      <c r="AP288" s="355"/>
      <c r="AQ288" s="355"/>
    </row>
    <row r="289" spans="1:43" s="347" customFormat="1" ht="30" customHeight="1" x14ac:dyDescent="0.25">
      <c r="A289" s="391">
        <v>339315</v>
      </c>
      <c r="B289" s="391">
        <v>40633393159</v>
      </c>
      <c r="C289" s="349" t="s">
        <v>4296</v>
      </c>
      <c r="D289" s="349" t="s">
        <v>1169</v>
      </c>
      <c r="E289" s="356" t="s">
        <v>2313</v>
      </c>
      <c r="F289" s="355" t="s">
        <v>628</v>
      </c>
      <c r="G289" s="363" t="s">
        <v>4380</v>
      </c>
      <c r="H289" s="349" t="s">
        <v>4292</v>
      </c>
      <c r="I289" s="349" t="s">
        <v>250</v>
      </c>
      <c r="J289" s="349" t="s">
        <v>4381</v>
      </c>
      <c r="K289" s="349" t="s">
        <v>4347</v>
      </c>
      <c r="L289" s="349" t="s">
        <v>4347</v>
      </c>
      <c r="M289" s="349" t="s">
        <v>4383</v>
      </c>
      <c r="N289" s="349" t="s">
        <v>268</v>
      </c>
      <c r="O289" s="349" t="s">
        <v>3653</v>
      </c>
      <c r="P289" s="349" t="s">
        <v>4493</v>
      </c>
      <c r="Q289" s="349" t="s">
        <v>268</v>
      </c>
      <c r="R289" s="349" t="s">
        <v>268</v>
      </c>
      <c r="S289" s="349">
        <v>0</v>
      </c>
      <c r="T289" s="349" t="s">
        <v>268</v>
      </c>
      <c r="U289" s="349">
        <v>0</v>
      </c>
      <c r="V289" s="349" t="s">
        <v>413</v>
      </c>
      <c r="W289" s="360" t="s">
        <v>2656</v>
      </c>
      <c r="X289" s="349" t="s">
        <v>268</v>
      </c>
      <c r="Y289" s="349">
        <v>100</v>
      </c>
      <c r="Z289" s="361">
        <v>10</v>
      </c>
      <c r="AA289" s="349">
        <f t="shared" si="57"/>
        <v>100</v>
      </c>
      <c r="AB289" s="349" t="s">
        <v>4295</v>
      </c>
      <c r="AC289" s="349" t="s">
        <v>1253</v>
      </c>
      <c r="AD289" s="349">
        <v>5</v>
      </c>
      <c r="AE289" s="440">
        <f t="shared" si="59"/>
        <v>11</v>
      </c>
      <c r="AF289" s="366">
        <v>0.3</v>
      </c>
      <c r="AG289" s="351">
        <f t="shared" si="60"/>
        <v>30</v>
      </c>
      <c r="AH289" s="351">
        <f>IF(AD289&lt;4,FLETES!$H$8,IF(AD289=4,FLETES!$H$9,IF(AD289=5,FLETES!$H$10,IF(AD289=6,FLETES!$H$11,IF(AD289=7,FLETES!$H$12,IF(AD289=8,FLETES!$H$13,IF(AD289=10,FLETES!$H$14,IF(AD289=12,FLETES!$H$15,IF(AD289&gt;12,FLETES!$H$16,"FALSO")))))))))</f>
        <v>26.946735</v>
      </c>
      <c r="AI289" s="357">
        <f t="shared" si="53"/>
        <v>56.946735000000004</v>
      </c>
      <c r="AJ289" s="352">
        <v>0.2</v>
      </c>
      <c r="AK289" s="358">
        <f t="shared" si="54"/>
        <v>71.183418750000001</v>
      </c>
      <c r="AL289" s="418">
        <f t="shared" si="58"/>
        <v>71.183418750000001</v>
      </c>
      <c r="AM289" s="354">
        <v>0.15</v>
      </c>
      <c r="AN289" s="351">
        <f t="shared" si="55"/>
        <v>83.745198529411766</v>
      </c>
      <c r="AO289" s="421">
        <f t="shared" si="56"/>
        <v>83.745198529411766</v>
      </c>
      <c r="AP289" s="377"/>
      <c r="AQ289" s="355"/>
    </row>
    <row r="290" spans="1:43" s="347" customFormat="1" ht="30" customHeight="1" x14ac:dyDescent="0.25">
      <c r="A290" s="391">
        <v>339324</v>
      </c>
      <c r="B290" s="391">
        <v>40633393249</v>
      </c>
      <c r="C290" s="349" t="s">
        <v>4296</v>
      </c>
      <c r="D290" s="349" t="s">
        <v>1170</v>
      </c>
      <c r="E290" s="356" t="s">
        <v>2314</v>
      </c>
      <c r="F290" s="355" t="s">
        <v>626</v>
      </c>
      <c r="G290" s="363" t="s">
        <v>4380</v>
      </c>
      <c r="H290" s="349" t="s">
        <v>4292</v>
      </c>
      <c r="I290" s="349" t="s">
        <v>250</v>
      </c>
      <c r="J290" s="349" t="s">
        <v>4381</v>
      </c>
      <c r="K290" s="349" t="s">
        <v>627</v>
      </c>
      <c r="L290" s="349" t="s">
        <v>627</v>
      </c>
      <c r="M290" s="349" t="s">
        <v>4383</v>
      </c>
      <c r="N290" s="349" t="s">
        <v>268</v>
      </c>
      <c r="O290" s="349" t="s">
        <v>3653</v>
      </c>
      <c r="P290" s="349" t="s">
        <v>4493</v>
      </c>
      <c r="Q290" s="349" t="s">
        <v>268</v>
      </c>
      <c r="R290" s="349" t="s">
        <v>268</v>
      </c>
      <c r="S290" s="349">
        <v>0</v>
      </c>
      <c r="T290" s="349" t="s">
        <v>268</v>
      </c>
      <c r="U290" s="349">
        <v>0</v>
      </c>
      <c r="V290" s="349" t="s">
        <v>413</v>
      </c>
      <c r="W290" s="360" t="s">
        <v>2656</v>
      </c>
      <c r="X290" s="349" t="s">
        <v>268</v>
      </c>
      <c r="Y290" s="349">
        <v>100</v>
      </c>
      <c r="Z290" s="361">
        <v>10</v>
      </c>
      <c r="AA290" s="349">
        <f t="shared" si="57"/>
        <v>100</v>
      </c>
      <c r="AB290" s="349" t="s">
        <v>4295</v>
      </c>
      <c r="AC290" s="349" t="s">
        <v>1253</v>
      </c>
      <c r="AD290" s="349">
        <v>5</v>
      </c>
      <c r="AE290" s="440">
        <f t="shared" si="59"/>
        <v>11</v>
      </c>
      <c r="AF290" s="366">
        <v>0.3</v>
      </c>
      <c r="AG290" s="351">
        <f t="shared" si="60"/>
        <v>30</v>
      </c>
      <c r="AH290" s="351">
        <f>IF(AD290&lt;4,FLETES!$H$8,IF(AD290=4,FLETES!$H$9,IF(AD290=5,FLETES!$H$10,IF(AD290=6,FLETES!$H$11,IF(AD290=7,FLETES!$H$12,IF(AD290=8,FLETES!$H$13,IF(AD290=10,FLETES!$H$14,IF(AD290=12,FLETES!$H$15,IF(AD290&gt;12,FLETES!$H$16,"FALSO")))))))))</f>
        <v>26.946735</v>
      </c>
      <c r="AI290" s="357">
        <f t="shared" si="53"/>
        <v>56.946735000000004</v>
      </c>
      <c r="AJ290" s="352">
        <v>0.2</v>
      </c>
      <c r="AK290" s="358">
        <f t="shared" si="54"/>
        <v>71.183418750000001</v>
      </c>
      <c r="AL290" s="418">
        <f t="shared" si="58"/>
        <v>71.183418750000001</v>
      </c>
      <c r="AM290" s="354">
        <v>0.15</v>
      </c>
      <c r="AN290" s="351">
        <f t="shared" si="55"/>
        <v>83.745198529411766</v>
      </c>
      <c r="AO290" s="421">
        <f t="shared" si="56"/>
        <v>83.745198529411766</v>
      </c>
      <c r="AP290" s="377"/>
      <c r="AQ290" s="355"/>
    </row>
    <row r="291" spans="1:43" s="347" customFormat="1" ht="30" customHeight="1" x14ac:dyDescent="0.25">
      <c r="A291" s="391">
        <v>339139</v>
      </c>
      <c r="B291" s="391">
        <v>40633391399</v>
      </c>
      <c r="C291" s="349" t="s">
        <v>4296</v>
      </c>
      <c r="D291" s="349" t="s">
        <v>1196</v>
      </c>
      <c r="E291" s="356" t="s">
        <v>2315</v>
      </c>
      <c r="F291" s="355" t="s">
        <v>643</v>
      </c>
      <c r="G291" s="363" t="s">
        <v>4380</v>
      </c>
      <c r="H291" s="349" t="s">
        <v>4292</v>
      </c>
      <c r="I291" s="349" t="s">
        <v>250</v>
      </c>
      <c r="J291" s="349" t="s">
        <v>4381</v>
      </c>
      <c r="K291" s="349" t="s">
        <v>597</v>
      </c>
      <c r="L291" s="349" t="s">
        <v>597</v>
      </c>
      <c r="M291" s="349" t="s">
        <v>4383</v>
      </c>
      <c r="N291" s="349" t="s">
        <v>268</v>
      </c>
      <c r="O291" s="349" t="s">
        <v>3653</v>
      </c>
      <c r="P291" s="349" t="s">
        <v>4493</v>
      </c>
      <c r="Q291" s="349" t="s">
        <v>268</v>
      </c>
      <c r="R291" s="349" t="s">
        <v>268</v>
      </c>
      <c r="S291" s="349">
        <v>0</v>
      </c>
      <c r="T291" s="349" t="s">
        <v>268</v>
      </c>
      <c r="U291" s="349">
        <v>0</v>
      </c>
      <c r="V291" s="349" t="s">
        <v>413</v>
      </c>
      <c r="W291" s="360" t="s">
        <v>2656</v>
      </c>
      <c r="X291" s="349" t="s">
        <v>268</v>
      </c>
      <c r="Y291" s="349">
        <v>100</v>
      </c>
      <c r="Z291" s="361">
        <v>10</v>
      </c>
      <c r="AA291" s="349">
        <f t="shared" si="57"/>
        <v>100</v>
      </c>
      <c r="AB291" s="349" t="s">
        <v>4295</v>
      </c>
      <c r="AC291" s="349" t="s">
        <v>1253</v>
      </c>
      <c r="AD291" s="349">
        <v>5</v>
      </c>
      <c r="AE291" s="440">
        <f t="shared" si="59"/>
        <v>11</v>
      </c>
      <c r="AF291" s="366">
        <v>0.3</v>
      </c>
      <c r="AG291" s="351">
        <f t="shared" si="60"/>
        <v>30</v>
      </c>
      <c r="AH291" s="351">
        <f>IF(AD291&lt;4,FLETES!$H$8,IF(AD291=4,FLETES!$H$9,IF(AD291=5,FLETES!$H$10,IF(AD291=6,FLETES!$H$11,IF(AD291=7,FLETES!$H$12,IF(AD291=8,FLETES!$H$13,IF(AD291=10,FLETES!$H$14,IF(AD291=12,FLETES!$H$15,IF(AD291&gt;12,FLETES!$H$16,"FALSO")))))))))</f>
        <v>26.946735</v>
      </c>
      <c r="AI291" s="357">
        <f t="shared" si="53"/>
        <v>56.946735000000004</v>
      </c>
      <c r="AJ291" s="352">
        <v>0.2</v>
      </c>
      <c r="AK291" s="358">
        <f t="shared" si="54"/>
        <v>71.183418750000001</v>
      </c>
      <c r="AL291" s="418">
        <f t="shared" si="58"/>
        <v>71.183418750000001</v>
      </c>
      <c r="AM291" s="354">
        <v>0.15</v>
      </c>
      <c r="AN291" s="351">
        <f t="shared" si="55"/>
        <v>83.745198529411766</v>
      </c>
      <c r="AO291" s="421">
        <f t="shared" si="56"/>
        <v>83.745198529411766</v>
      </c>
      <c r="AP291" s="377"/>
      <c r="AQ291" s="355"/>
    </row>
    <row r="292" spans="1:43" s="347" customFormat="1" ht="30" customHeight="1" x14ac:dyDescent="0.25">
      <c r="A292" s="391">
        <v>339282</v>
      </c>
      <c r="B292" s="391">
        <v>40633392829</v>
      </c>
      <c r="C292" s="349" t="s">
        <v>4296</v>
      </c>
      <c r="D292" s="349" t="s">
        <v>1199</v>
      </c>
      <c r="E292" s="356" t="s">
        <v>2302</v>
      </c>
      <c r="F292" s="355" t="s">
        <v>633</v>
      </c>
      <c r="G292" s="363" t="s">
        <v>4380</v>
      </c>
      <c r="H292" s="349" t="s">
        <v>4292</v>
      </c>
      <c r="I292" s="349" t="s">
        <v>250</v>
      </c>
      <c r="J292" s="349" t="s">
        <v>4381</v>
      </c>
      <c r="K292" s="349" t="s">
        <v>578</v>
      </c>
      <c r="L292" s="349" t="s">
        <v>578</v>
      </c>
      <c r="M292" s="349" t="s">
        <v>4383</v>
      </c>
      <c r="N292" s="349" t="s">
        <v>268</v>
      </c>
      <c r="O292" s="349" t="s">
        <v>3653</v>
      </c>
      <c r="P292" s="349" t="s">
        <v>4493</v>
      </c>
      <c r="Q292" s="349" t="s">
        <v>268</v>
      </c>
      <c r="R292" s="349" t="s">
        <v>268</v>
      </c>
      <c r="S292" s="349">
        <v>0</v>
      </c>
      <c r="T292" s="349" t="s">
        <v>268</v>
      </c>
      <c r="U292" s="349">
        <v>0</v>
      </c>
      <c r="V292" s="349" t="s">
        <v>413</v>
      </c>
      <c r="W292" s="360" t="s">
        <v>2656</v>
      </c>
      <c r="X292" s="349" t="s">
        <v>268</v>
      </c>
      <c r="Y292" s="349">
        <v>100</v>
      </c>
      <c r="Z292" s="361">
        <v>10</v>
      </c>
      <c r="AA292" s="349">
        <f t="shared" si="57"/>
        <v>100</v>
      </c>
      <c r="AB292" s="349" t="s">
        <v>4295</v>
      </c>
      <c r="AC292" s="349" t="s">
        <v>1253</v>
      </c>
      <c r="AD292" s="349">
        <v>5</v>
      </c>
      <c r="AE292" s="440">
        <f t="shared" si="59"/>
        <v>11</v>
      </c>
      <c r="AF292" s="366">
        <v>0.3</v>
      </c>
      <c r="AG292" s="351">
        <f t="shared" si="60"/>
        <v>30</v>
      </c>
      <c r="AH292" s="351">
        <f>IF(AD292&lt;4,FLETES!$H$8,IF(AD292=4,FLETES!$H$9,IF(AD292=5,FLETES!$H$10,IF(AD292=6,FLETES!$H$11,IF(AD292=7,FLETES!$H$12,IF(AD292=8,FLETES!$H$13,IF(AD292=10,FLETES!$H$14,IF(AD292=12,FLETES!$H$15,IF(AD292&gt;12,FLETES!$H$16,"FALSO")))))))))</f>
        <v>26.946735</v>
      </c>
      <c r="AI292" s="357">
        <f t="shared" si="53"/>
        <v>56.946735000000004</v>
      </c>
      <c r="AJ292" s="352">
        <v>0.2</v>
      </c>
      <c r="AK292" s="358">
        <f t="shared" si="54"/>
        <v>71.183418750000001</v>
      </c>
      <c r="AL292" s="418">
        <f t="shared" si="58"/>
        <v>71.183418750000001</v>
      </c>
      <c r="AM292" s="354">
        <v>0.15</v>
      </c>
      <c r="AN292" s="351">
        <f t="shared" si="55"/>
        <v>83.745198529411766</v>
      </c>
      <c r="AO292" s="421">
        <f t="shared" si="56"/>
        <v>83.745198529411766</v>
      </c>
      <c r="AP292" s="355"/>
      <c r="AQ292" s="355"/>
    </row>
    <row r="293" spans="1:43" s="347" customFormat="1" ht="30" customHeight="1" x14ac:dyDescent="0.25">
      <c r="A293" s="391">
        <v>339044</v>
      </c>
      <c r="B293" s="391">
        <v>40633390449</v>
      </c>
      <c r="C293" s="349" t="s">
        <v>4296</v>
      </c>
      <c r="D293" s="349" t="s">
        <v>1197</v>
      </c>
      <c r="E293" s="356" t="s">
        <v>2316</v>
      </c>
      <c r="F293" s="355" t="s">
        <v>661</v>
      </c>
      <c r="G293" s="363" t="s">
        <v>4380</v>
      </c>
      <c r="H293" s="349" t="s">
        <v>4292</v>
      </c>
      <c r="I293" s="349" t="s">
        <v>250</v>
      </c>
      <c r="J293" s="349" t="s">
        <v>4381</v>
      </c>
      <c r="K293" s="349" t="s">
        <v>537</v>
      </c>
      <c r="L293" s="349" t="s">
        <v>537</v>
      </c>
      <c r="M293" s="349" t="s">
        <v>4383</v>
      </c>
      <c r="N293" s="349" t="s">
        <v>268</v>
      </c>
      <c r="O293" s="349" t="s">
        <v>3653</v>
      </c>
      <c r="P293" s="349" t="s">
        <v>4493</v>
      </c>
      <c r="Q293" s="349" t="s">
        <v>268</v>
      </c>
      <c r="R293" s="349" t="s">
        <v>268</v>
      </c>
      <c r="S293" s="349">
        <v>0</v>
      </c>
      <c r="T293" s="349" t="s">
        <v>268</v>
      </c>
      <c r="U293" s="349">
        <v>0</v>
      </c>
      <c r="V293" s="349" t="s">
        <v>413</v>
      </c>
      <c r="W293" s="360" t="s">
        <v>662</v>
      </c>
      <c r="X293" s="349" t="s">
        <v>268</v>
      </c>
      <c r="Y293" s="349">
        <v>100</v>
      </c>
      <c r="Z293" s="361">
        <v>10</v>
      </c>
      <c r="AA293" s="349">
        <f t="shared" si="57"/>
        <v>100</v>
      </c>
      <c r="AB293" s="349" t="s">
        <v>4295</v>
      </c>
      <c r="AC293" s="349" t="s">
        <v>1253</v>
      </c>
      <c r="AD293" s="349">
        <v>5</v>
      </c>
      <c r="AE293" s="440">
        <f t="shared" si="59"/>
        <v>11</v>
      </c>
      <c r="AF293" s="366">
        <v>0.3</v>
      </c>
      <c r="AG293" s="351">
        <f t="shared" si="60"/>
        <v>30</v>
      </c>
      <c r="AH293" s="351">
        <f>IF(AD293&lt;4,FLETES!$H$8,IF(AD293=4,FLETES!$H$9,IF(AD293=5,FLETES!$H$10,IF(AD293=6,FLETES!$H$11,IF(AD293=7,FLETES!$H$12,IF(AD293=8,FLETES!$H$13,IF(AD293=10,FLETES!$H$14,IF(AD293=12,FLETES!$H$15,IF(AD293&gt;12,FLETES!$H$16,"FALSO")))))))))</f>
        <v>26.946735</v>
      </c>
      <c r="AI293" s="357">
        <f t="shared" si="53"/>
        <v>56.946735000000004</v>
      </c>
      <c r="AJ293" s="352">
        <v>0.2</v>
      </c>
      <c r="AK293" s="358">
        <f t="shared" si="54"/>
        <v>71.183418750000001</v>
      </c>
      <c r="AL293" s="418">
        <f t="shared" si="58"/>
        <v>71.183418750000001</v>
      </c>
      <c r="AM293" s="354">
        <v>0.15</v>
      </c>
      <c r="AN293" s="351">
        <f t="shared" si="55"/>
        <v>83.745198529411766</v>
      </c>
      <c r="AO293" s="421">
        <f t="shared" si="56"/>
        <v>83.745198529411766</v>
      </c>
      <c r="AP293" s="377"/>
      <c r="AQ293" s="355"/>
    </row>
    <row r="294" spans="1:43" s="347" customFormat="1" ht="30" customHeight="1" x14ac:dyDescent="0.25">
      <c r="A294" s="391">
        <v>339058</v>
      </c>
      <c r="B294" s="391">
        <v>40633390589</v>
      </c>
      <c r="C294" s="349" t="s">
        <v>4296</v>
      </c>
      <c r="D294" s="349" t="s">
        <v>1198</v>
      </c>
      <c r="E294" s="356" t="s">
        <v>2317</v>
      </c>
      <c r="F294" s="355" t="s">
        <v>659</v>
      </c>
      <c r="G294" s="363" t="s">
        <v>4380</v>
      </c>
      <c r="H294" s="349" t="s">
        <v>4292</v>
      </c>
      <c r="I294" s="349" t="s">
        <v>250</v>
      </c>
      <c r="J294" s="349" t="s">
        <v>4381</v>
      </c>
      <c r="K294" s="349" t="s">
        <v>537</v>
      </c>
      <c r="L294" s="349" t="s">
        <v>537</v>
      </c>
      <c r="M294" s="349" t="s">
        <v>4383</v>
      </c>
      <c r="N294" s="349" t="s">
        <v>268</v>
      </c>
      <c r="O294" s="349" t="s">
        <v>3653</v>
      </c>
      <c r="P294" s="349" t="s">
        <v>4493</v>
      </c>
      <c r="Q294" s="349" t="s">
        <v>268</v>
      </c>
      <c r="R294" s="349" t="s">
        <v>268</v>
      </c>
      <c r="S294" s="349">
        <v>0</v>
      </c>
      <c r="T294" s="349" t="s">
        <v>268</v>
      </c>
      <c r="U294" s="349">
        <v>0</v>
      </c>
      <c r="V294" s="349" t="s">
        <v>413</v>
      </c>
      <c r="W294" s="360" t="s">
        <v>660</v>
      </c>
      <c r="X294" s="349" t="s">
        <v>268</v>
      </c>
      <c r="Y294" s="349">
        <v>100</v>
      </c>
      <c r="Z294" s="361">
        <v>10</v>
      </c>
      <c r="AA294" s="349">
        <f t="shared" si="57"/>
        <v>100</v>
      </c>
      <c r="AB294" s="349" t="s">
        <v>4295</v>
      </c>
      <c r="AC294" s="349" t="s">
        <v>1253</v>
      </c>
      <c r="AD294" s="349">
        <v>5</v>
      </c>
      <c r="AE294" s="440">
        <f t="shared" si="59"/>
        <v>11</v>
      </c>
      <c r="AF294" s="366">
        <v>0.3</v>
      </c>
      <c r="AG294" s="351">
        <f t="shared" si="60"/>
        <v>30</v>
      </c>
      <c r="AH294" s="351">
        <f>IF(AD294&lt;4,FLETES!$H$8,IF(AD294=4,FLETES!$H$9,IF(AD294=5,FLETES!$H$10,IF(AD294=6,FLETES!$H$11,IF(AD294=7,FLETES!$H$12,IF(AD294=8,FLETES!$H$13,IF(AD294=10,FLETES!$H$14,IF(AD294=12,FLETES!$H$15,IF(AD294&gt;12,FLETES!$H$16,"FALSO")))))))))</f>
        <v>26.946735</v>
      </c>
      <c r="AI294" s="357">
        <f t="shared" si="53"/>
        <v>56.946735000000004</v>
      </c>
      <c r="AJ294" s="352">
        <v>0.2</v>
      </c>
      <c r="AK294" s="358">
        <f t="shared" si="54"/>
        <v>71.183418750000001</v>
      </c>
      <c r="AL294" s="418">
        <f t="shared" si="58"/>
        <v>71.183418750000001</v>
      </c>
      <c r="AM294" s="354">
        <v>0.15</v>
      </c>
      <c r="AN294" s="351">
        <f t="shared" si="55"/>
        <v>83.745198529411766</v>
      </c>
      <c r="AO294" s="421">
        <f t="shared" si="56"/>
        <v>83.745198529411766</v>
      </c>
      <c r="AP294" s="377" t="s">
        <v>2412</v>
      </c>
      <c r="AQ294" s="355"/>
    </row>
    <row r="295" spans="1:43" s="347" customFormat="1" ht="30" customHeight="1" x14ac:dyDescent="0.25">
      <c r="A295" s="391">
        <v>339195</v>
      </c>
      <c r="B295" s="391">
        <v>40633391959</v>
      </c>
      <c r="C295" s="349" t="s">
        <v>4296</v>
      </c>
      <c r="D295" s="349" t="s">
        <v>1200</v>
      </c>
      <c r="E295" s="356" t="s">
        <v>2303</v>
      </c>
      <c r="F295" s="355" t="s">
        <v>641</v>
      </c>
      <c r="G295" s="363" t="s">
        <v>4380</v>
      </c>
      <c r="H295" s="349" t="s">
        <v>4292</v>
      </c>
      <c r="I295" s="349" t="s">
        <v>250</v>
      </c>
      <c r="J295" s="349" t="s">
        <v>4381</v>
      </c>
      <c r="K295" s="349" t="s">
        <v>563</v>
      </c>
      <c r="L295" s="349" t="s">
        <v>563</v>
      </c>
      <c r="M295" s="349" t="s">
        <v>4383</v>
      </c>
      <c r="N295" s="349" t="s">
        <v>268</v>
      </c>
      <c r="O295" s="349" t="s">
        <v>3653</v>
      </c>
      <c r="P295" s="349" t="s">
        <v>4493</v>
      </c>
      <c r="Q295" s="349" t="s">
        <v>268</v>
      </c>
      <c r="R295" s="349" t="s">
        <v>268</v>
      </c>
      <c r="S295" s="349">
        <v>0</v>
      </c>
      <c r="T295" s="349" t="s">
        <v>268</v>
      </c>
      <c r="U295" s="349">
        <v>0</v>
      </c>
      <c r="V295" s="349" t="s">
        <v>413</v>
      </c>
      <c r="W295" s="360" t="s">
        <v>2656</v>
      </c>
      <c r="X295" s="349" t="s">
        <v>268</v>
      </c>
      <c r="Y295" s="349">
        <v>100</v>
      </c>
      <c r="Z295" s="361">
        <v>10</v>
      </c>
      <c r="AA295" s="349">
        <f t="shared" si="57"/>
        <v>100</v>
      </c>
      <c r="AB295" s="349" t="s">
        <v>4295</v>
      </c>
      <c r="AC295" s="349" t="s">
        <v>1253</v>
      </c>
      <c r="AD295" s="349">
        <v>5</v>
      </c>
      <c r="AE295" s="440">
        <f t="shared" si="59"/>
        <v>11</v>
      </c>
      <c r="AF295" s="366">
        <v>0.3</v>
      </c>
      <c r="AG295" s="351">
        <f t="shared" si="60"/>
        <v>30</v>
      </c>
      <c r="AH295" s="351">
        <f>IF(AD295&lt;4,FLETES!$H$8,IF(AD295=4,FLETES!$H$9,IF(AD295=5,FLETES!$H$10,IF(AD295=6,FLETES!$H$11,IF(AD295=7,FLETES!$H$12,IF(AD295=8,FLETES!$H$13,IF(AD295=10,FLETES!$H$14,IF(AD295=12,FLETES!$H$15,IF(AD295&gt;12,FLETES!$H$16,"FALSO")))))))))</f>
        <v>26.946735</v>
      </c>
      <c r="AI295" s="357">
        <f t="shared" si="53"/>
        <v>56.946735000000004</v>
      </c>
      <c r="AJ295" s="352">
        <v>0.2</v>
      </c>
      <c r="AK295" s="358">
        <f t="shared" si="54"/>
        <v>71.183418750000001</v>
      </c>
      <c r="AL295" s="418">
        <f t="shared" si="58"/>
        <v>71.183418750000001</v>
      </c>
      <c r="AM295" s="354">
        <v>0.15</v>
      </c>
      <c r="AN295" s="351">
        <f t="shared" si="55"/>
        <v>83.745198529411766</v>
      </c>
      <c r="AO295" s="421">
        <f t="shared" si="56"/>
        <v>83.745198529411766</v>
      </c>
      <c r="AP295" s="377"/>
      <c r="AQ295" s="355"/>
    </row>
    <row r="296" spans="1:43" s="347" customFormat="1" ht="30" customHeight="1" x14ac:dyDescent="0.25">
      <c r="A296" s="391">
        <v>339338</v>
      </c>
      <c r="B296" s="391">
        <v>40633393389</v>
      </c>
      <c r="C296" s="349" t="s">
        <v>4296</v>
      </c>
      <c r="D296" s="349" t="s">
        <v>1181</v>
      </c>
      <c r="E296" s="356" t="s">
        <v>2330</v>
      </c>
      <c r="F296" s="355" t="s">
        <v>624</v>
      </c>
      <c r="G296" s="363" t="s">
        <v>4380</v>
      </c>
      <c r="H296" s="349" t="s">
        <v>4292</v>
      </c>
      <c r="I296" s="349" t="s">
        <v>250</v>
      </c>
      <c r="J296" s="349" t="s">
        <v>4381</v>
      </c>
      <c r="K296" s="349" t="s">
        <v>4371</v>
      </c>
      <c r="L296" s="349" t="s">
        <v>4371</v>
      </c>
      <c r="M296" s="349" t="s">
        <v>4383</v>
      </c>
      <c r="N296" s="349" t="s">
        <v>268</v>
      </c>
      <c r="O296" s="349" t="s">
        <v>3653</v>
      </c>
      <c r="P296" s="349" t="s">
        <v>4493</v>
      </c>
      <c r="Q296" s="349" t="s">
        <v>268</v>
      </c>
      <c r="R296" s="349" t="s">
        <v>268</v>
      </c>
      <c r="S296" s="349">
        <v>0</v>
      </c>
      <c r="T296" s="349" t="s">
        <v>268</v>
      </c>
      <c r="U296" s="349">
        <v>0</v>
      </c>
      <c r="V296" s="349" t="s">
        <v>413</v>
      </c>
      <c r="W296" s="360" t="s">
        <v>2656</v>
      </c>
      <c r="X296" s="349" t="s">
        <v>268</v>
      </c>
      <c r="Y296" s="349">
        <v>100</v>
      </c>
      <c r="Z296" s="361">
        <v>10</v>
      </c>
      <c r="AA296" s="349">
        <f t="shared" si="57"/>
        <v>100</v>
      </c>
      <c r="AB296" s="349" t="s">
        <v>4295</v>
      </c>
      <c r="AC296" s="349" t="s">
        <v>1253</v>
      </c>
      <c r="AD296" s="349">
        <v>5</v>
      </c>
      <c r="AE296" s="440">
        <f t="shared" si="59"/>
        <v>11</v>
      </c>
      <c r="AF296" s="366">
        <v>0.3</v>
      </c>
      <c r="AG296" s="351">
        <f t="shared" si="60"/>
        <v>30</v>
      </c>
      <c r="AH296" s="351">
        <f>IF(AD296&lt;4,FLETES!$H$8,IF(AD296=4,FLETES!$H$9,IF(AD296=5,FLETES!$H$10,IF(AD296=6,FLETES!$H$11,IF(AD296=7,FLETES!$H$12,IF(AD296=8,FLETES!$H$13,IF(AD296=10,FLETES!$H$14,IF(AD296=12,FLETES!$H$15,IF(AD296&gt;12,FLETES!$H$16,"FALSO")))))))))</f>
        <v>26.946735</v>
      </c>
      <c r="AI296" s="357">
        <f t="shared" si="53"/>
        <v>56.946735000000004</v>
      </c>
      <c r="AJ296" s="352">
        <v>0.2</v>
      </c>
      <c r="AK296" s="358">
        <f t="shared" si="54"/>
        <v>71.183418750000001</v>
      </c>
      <c r="AL296" s="418">
        <f t="shared" si="58"/>
        <v>71.183418750000001</v>
      </c>
      <c r="AM296" s="354">
        <v>0.15</v>
      </c>
      <c r="AN296" s="351">
        <f t="shared" si="55"/>
        <v>83.745198529411766</v>
      </c>
      <c r="AO296" s="421">
        <f t="shared" si="56"/>
        <v>83.745198529411766</v>
      </c>
      <c r="AP296" s="377"/>
      <c r="AQ296" s="355"/>
    </row>
    <row r="297" spans="1:43" s="347" customFormat="1" ht="30" customHeight="1" x14ac:dyDescent="0.25">
      <c r="A297" s="391">
        <v>339331</v>
      </c>
      <c r="B297" s="391">
        <v>40633393319</v>
      </c>
      <c r="C297" s="349" t="s">
        <v>4296</v>
      </c>
      <c r="D297" s="349" t="s">
        <v>1182</v>
      </c>
      <c r="E297" s="356" t="s">
        <v>2331</v>
      </c>
      <c r="F297" s="355" t="s">
        <v>625</v>
      </c>
      <c r="G297" s="363" t="s">
        <v>4380</v>
      </c>
      <c r="H297" s="349" t="s">
        <v>4292</v>
      </c>
      <c r="I297" s="349" t="s">
        <v>250</v>
      </c>
      <c r="J297" s="349" t="s">
        <v>4381</v>
      </c>
      <c r="K297" s="349" t="s">
        <v>4372</v>
      </c>
      <c r="L297" s="349" t="s">
        <v>4372</v>
      </c>
      <c r="M297" s="349" t="s">
        <v>4383</v>
      </c>
      <c r="N297" s="349" t="s">
        <v>268</v>
      </c>
      <c r="O297" s="349" t="s">
        <v>3653</v>
      </c>
      <c r="P297" s="349" t="s">
        <v>4493</v>
      </c>
      <c r="Q297" s="349" t="s">
        <v>268</v>
      </c>
      <c r="R297" s="349" t="s">
        <v>268</v>
      </c>
      <c r="S297" s="349">
        <v>0</v>
      </c>
      <c r="T297" s="349" t="s">
        <v>268</v>
      </c>
      <c r="U297" s="349">
        <v>0</v>
      </c>
      <c r="V297" s="349" t="s">
        <v>413</v>
      </c>
      <c r="W297" s="360" t="s">
        <v>2656</v>
      </c>
      <c r="X297" s="349" t="s">
        <v>268</v>
      </c>
      <c r="Y297" s="349">
        <v>100</v>
      </c>
      <c r="Z297" s="361">
        <v>10</v>
      </c>
      <c r="AA297" s="349">
        <f t="shared" si="57"/>
        <v>100</v>
      </c>
      <c r="AB297" s="349" t="s">
        <v>4295</v>
      </c>
      <c r="AC297" s="349" t="s">
        <v>1253</v>
      </c>
      <c r="AD297" s="349">
        <v>5</v>
      </c>
      <c r="AE297" s="440">
        <f t="shared" si="59"/>
        <v>11</v>
      </c>
      <c r="AF297" s="366">
        <v>0.3</v>
      </c>
      <c r="AG297" s="351">
        <f t="shared" si="60"/>
        <v>30</v>
      </c>
      <c r="AH297" s="351">
        <f>IF(AD297&lt;4,FLETES!$H$8,IF(AD297=4,FLETES!$H$9,IF(AD297=5,FLETES!$H$10,IF(AD297=6,FLETES!$H$11,IF(AD297=7,FLETES!$H$12,IF(AD297=8,FLETES!$H$13,IF(AD297=10,FLETES!$H$14,IF(AD297=12,FLETES!$H$15,IF(AD297&gt;12,FLETES!$H$16,"FALSO")))))))))</f>
        <v>26.946735</v>
      </c>
      <c r="AI297" s="357">
        <f t="shared" si="53"/>
        <v>56.946735000000004</v>
      </c>
      <c r="AJ297" s="352">
        <v>0.2</v>
      </c>
      <c r="AK297" s="358">
        <f t="shared" si="54"/>
        <v>71.183418750000001</v>
      </c>
      <c r="AL297" s="418">
        <f t="shared" si="58"/>
        <v>71.183418750000001</v>
      </c>
      <c r="AM297" s="354">
        <v>0.15</v>
      </c>
      <c r="AN297" s="351">
        <f t="shared" si="55"/>
        <v>83.745198529411766</v>
      </c>
      <c r="AO297" s="421">
        <f t="shared" si="56"/>
        <v>83.745198529411766</v>
      </c>
      <c r="AP297" s="355"/>
      <c r="AQ297" s="355"/>
    </row>
    <row r="298" spans="1:43" s="347" customFormat="1" ht="30" customHeight="1" x14ac:dyDescent="0.25">
      <c r="A298" s="391">
        <v>339346</v>
      </c>
      <c r="B298" s="391">
        <v>40633393469</v>
      </c>
      <c r="C298" s="349" t="s">
        <v>4296</v>
      </c>
      <c r="D298" s="349" t="s">
        <v>1171</v>
      </c>
      <c r="E298" s="356" t="s">
        <v>2319</v>
      </c>
      <c r="F298" s="355" t="s">
        <v>623</v>
      </c>
      <c r="G298" s="363" t="s">
        <v>4380</v>
      </c>
      <c r="H298" s="349" t="s">
        <v>4292</v>
      </c>
      <c r="I298" s="349" t="s">
        <v>250</v>
      </c>
      <c r="J298" s="349" t="s">
        <v>4381</v>
      </c>
      <c r="K298" s="349" t="s">
        <v>4361</v>
      </c>
      <c r="L298" s="349" t="s">
        <v>4361</v>
      </c>
      <c r="M298" s="349" t="s">
        <v>4383</v>
      </c>
      <c r="N298" s="349" t="s">
        <v>268</v>
      </c>
      <c r="O298" s="349" t="s">
        <v>3653</v>
      </c>
      <c r="P298" s="349" t="s">
        <v>4493</v>
      </c>
      <c r="Q298" s="349" t="s">
        <v>268</v>
      </c>
      <c r="R298" s="349" t="s">
        <v>268</v>
      </c>
      <c r="S298" s="349">
        <v>0</v>
      </c>
      <c r="T298" s="349" t="s">
        <v>268</v>
      </c>
      <c r="U298" s="349">
        <v>0</v>
      </c>
      <c r="V298" s="349" t="s">
        <v>413</v>
      </c>
      <c r="W298" s="360" t="s">
        <v>2656</v>
      </c>
      <c r="X298" s="349" t="s">
        <v>268</v>
      </c>
      <c r="Y298" s="349">
        <v>100</v>
      </c>
      <c r="Z298" s="361">
        <v>10</v>
      </c>
      <c r="AA298" s="349">
        <f t="shared" si="57"/>
        <v>100</v>
      </c>
      <c r="AB298" s="349" t="s">
        <v>4295</v>
      </c>
      <c r="AC298" s="349" t="s">
        <v>1253</v>
      </c>
      <c r="AD298" s="349">
        <v>5</v>
      </c>
      <c r="AE298" s="440">
        <f t="shared" si="59"/>
        <v>11</v>
      </c>
      <c r="AF298" s="366">
        <v>0.3</v>
      </c>
      <c r="AG298" s="351">
        <f t="shared" si="60"/>
        <v>30</v>
      </c>
      <c r="AH298" s="351">
        <f>IF(AD298&lt;4,FLETES!$H$8,IF(AD298=4,FLETES!$H$9,IF(AD298=5,FLETES!$H$10,IF(AD298=6,FLETES!$H$11,IF(AD298=7,FLETES!$H$12,IF(AD298=8,FLETES!$H$13,IF(AD298=10,FLETES!$H$14,IF(AD298=12,FLETES!$H$15,IF(AD298&gt;12,FLETES!$H$16,"FALSO")))))))))</f>
        <v>26.946735</v>
      </c>
      <c r="AI298" s="357">
        <f t="shared" si="53"/>
        <v>56.946735000000004</v>
      </c>
      <c r="AJ298" s="352">
        <v>0.2</v>
      </c>
      <c r="AK298" s="358">
        <f t="shared" si="54"/>
        <v>71.183418750000001</v>
      </c>
      <c r="AL298" s="418">
        <f t="shared" si="58"/>
        <v>71.183418750000001</v>
      </c>
      <c r="AM298" s="354">
        <v>0.15</v>
      </c>
      <c r="AN298" s="351">
        <f t="shared" si="55"/>
        <v>83.745198529411766</v>
      </c>
      <c r="AO298" s="421">
        <f t="shared" si="56"/>
        <v>83.745198529411766</v>
      </c>
      <c r="AP298" s="377"/>
      <c r="AQ298" s="355"/>
    </row>
    <row r="299" spans="1:43" s="347" customFormat="1" ht="30" customHeight="1" x14ac:dyDescent="0.25">
      <c r="A299" s="391">
        <v>339633</v>
      </c>
      <c r="B299" s="391">
        <v>40633396339</v>
      </c>
      <c r="C299" s="349" t="s">
        <v>4296</v>
      </c>
      <c r="D299" s="349" t="s">
        <v>1172</v>
      </c>
      <c r="E299" s="356" t="s">
        <v>2320</v>
      </c>
      <c r="F299" s="355" t="s">
        <v>617</v>
      </c>
      <c r="G299" s="363" t="s">
        <v>4380</v>
      </c>
      <c r="H299" s="349" t="s">
        <v>4292</v>
      </c>
      <c r="I299" s="349" t="s">
        <v>250</v>
      </c>
      <c r="J299" s="349" t="s">
        <v>4381</v>
      </c>
      <c r="K299" s="362" t="s">
        <v>4354</v>
      </c>
      <c r="L299" s="362" t="s">
        <v>4354</v>
      </c>
      <c r="M299" s="349" t="s">
        <v>4383</v>
      </c>
      <c r="N299" s="349" t="s">
        <v>268</v>
      </c>
      <c r="O299" s="349" t="s">
        <v>3653</v>
      </c>
      <c r="P299" s="349" t="s">
        <v>4493</v>
      </c>
      <c r="Q299" s="349" t="s">
        <v>268</v>
      </c>
      <c r="R299" s="349" t="s">
        <v>268</v>
      </c>
      <c r="S299" s="349">
        <v>0</v>
      </c>
      <c r="T299" s="349" t="s">
        <v>268</v>
      </c>
      <c r="U299" s="349">
        <v>0</v>
      </c>
      <c r="V299" s="349" t="s">
        <v>413</v>
      </c>
      <c r="W299" s="360" t="s">
        <v>2656</v>
      </c>
      <c r="X299" s="349" t="s">
        <v>268</v>
      </c>
      <c r="Y299" s="349">
        <v>100</v>
      </c>
      <c r="Z299" s="361">
        <v>10</v>
      </c>
      <c r="AA299" s="349">
        <f t="shared" si="57"/>
        <v>100</v>
      </c>
      <c r="AB299" s="349" t="s">
        <v>4295</v>
      </c>
      <c r="AC299" s="349" t="s">
        <v>1253</v>
      </c>
      <c r="AD299" s="349">
        <v>5</v>
      </c>
      <c r="AE299" s="440">
        <f t="shared" si="59"/>
        <v>11</v>
      </c>
      <c r="AF299" s="366">
        <v>0.3</v>
      </c>
      <c r="AG299" s="351">
        <f t="shared" si="60"/>
        <v>30</v>
      </c>
      <c r="AH299" s="351">
        <f>IF(AD299&lt;4,FLETES!$H$8,IF(AD299=4,FLETES!$H$9,IF(AD299=5,FLETES!$H$10,IF(AD299=6,FLETES!$H$11,IF(AD299=7,FLETES!$H$12,IF(AD299=8,FLETES!$H$13,IF(AD299=10,FLETES!$H$14,IF(AD299=12,FLETES!$H$15,IF(AD299&gt;12,FLETES!$H$16,"FALSO")))))))))</f>
        <v>26.946735</v>
      </c>
      <c r="AI299" s="357">
        <f t="shared" si="53"/>
        <v>56.946735000000004</v>
      </c>
      <c r="AJ299" s="352">
        <v>0.2</v>
      </c>
      <c r="AK299" s="358">
        <f t="shared" si="54"/>
        <v>71.183418750000001</v>
      </c>
      <c r="AL299" s="418">
        <f t="shared" si="58"/>
        <v>71.183418750000001</v>
      </c>
      <c r="AM299" s="354">
        <v>0.15</v>
      </c>
      <c r="AN299" s="351">
        <f t="shared" si="55"/>
        <v>83.745198529411766</v>
      </c>
      <c r="AO299" s="421">
        <f t="shared" si="56"/>
        <v>83.745198529411766</v>
      </c>
      <c r="AP299" s="377"/>
      <c r="AQ299" s="355"/>
    </row>
    <row r="300" spans="1:43" s="347" customFormat="1" ht="30" customHeight="1" x14ac:dyDescent="0.25">
      <c r="A300" s="391">
        <v>339381</v>
      </c>
      <c r="B300" s="391">
        <v>40633393819</v>
      </c>
      <c r="C300" s="349" t="s">
        <v>4296</v>
      </c>
      <c r="D300" s="349" t="s">
        <v>1173</v>
      </c>
      <c r="E300" s="356" t="s">
        <v>2321</v>
      </c>
      <c r="F300" s="355" t="s">
        <v>620</v>
      </c>
      <c r="G300" s="363" t="s">
        <v>4380</v>
      </c>
      <c r="H300" s="349" t="s">
        <v>4292</v>
      </c>
      <c r="I300" s="349" t="s">
        <v>250</v>
      </c>
      <c r="J300" s="349" t="s">
        <v>4381</v>
      </c>
      <c r="K300" s="349" t="s">
        <v>4362</v>
      </c>
      <c r="L300" s="349" t="s">
        <v>4362</v>
      </c>
      <c r="M300" s="349" t="s">
        <v>4383</v>
      </c>
      <c r="N300" s="349" t="s">
        <v>268</v>
      </c>
      <c r="O300" s="349" t="s">
        <v>3653</v>
      </c>
      <c r="P300" s="349" t="s">
        <v>4493</v>
      </c>
      <c r="Q300" s="349" t="s">
        <v>268</v>
      </c>
      <c r="R300" s="349" t="s">
        <v>268</v>
      </c>
      <c r="S300" s="349">
        <v>0</v>
      </c>
      <c r="T300" s="349" t="s">
        <v>268</v>
      </c>
      <c r="U300" s="349">
        <v>0</v>
      </c>
      <c r="V300" s="349" t="s">
        <v>413</v>
      </c>
      <c r="W300" s="360" t="s">
        <v>2656</v>
      </c>
      <c r="X300" s="349" t="s">
        <v>268</v>
      </c>
      <c r="Y300" s="349">
        <v>100</v>
      </c>
      <c r="Z300" s="361">
        <v>10</v>
      </c>
      <c r="AA300" s="349">
        <f t="shared" si="57"/>
        <v>100</v>
      </c>
      <c r="AB300" s="349" t="s">
        <v>4295</v>
      </c>
      <c r="AC300" s="349" t="s">
        <v>1253</v>
      </c>
      <c r="AD300" s="349">
        <v>5</v>
      </c>
      <c r="AE300" s="440">
        <f t="shared" si="59"/>
        <v>11</v>
      </c>
      <c r="AF300" s="366">
        <v>0.3</v>
      </c>
      <c r="AG300" s="351">
        <f t="shared" si="60"/>
        <v>30</v>
      </c>
      <c r="AH300" s="351">
        <f>IF(AD300&lt;4,FLETES!$H$8,IF(AD300=4,FLETES!$H$9,IF(AD300=5,FLETES!$H$10,IF(AD300=6,FLETES!$H$11,IF(AD300=7,FLETES!$H$12,IF(AD300=8,FLETES!$H$13,IF(AD300=10,FLETES!$H$14,IF(AD300=12,FLETES!$H$15,IF(AD300&gt;12,FLETES!$H$16,"FALSO")))))))))</f>
        <v>26.946735</v>
      </c>
      <c r="AI300" s="357">
        <f t="shared" si="53"/>
        <v>56.946735000000004</v>
      </c>
      <c r="AJ300" s="352">
        <v>0.2</v>
      </c>
      <c r="AK300" s="358">
        <f t="shared" si="54"/>
        <v>71.183418750000001</v>
      </c>
      <c r="AL300" s="418">
        <f t="shared" si="58"/>
        <v>71.183418750000001</v>
      </c>
      <c r="AM300" s="354">
        <v>0.15</v>
      </c>
      <c r="AN300" s="351">
        <f t="shared" si="55"/>
        <v>83.745198529411766</v>
      </c>
      <c r="AO300" s="421">
        <f t="shared" si="56"/>
        <v>83.745198529411766</v>
      </c>
      <c r="AP300" s="377"/>
      <c r="AQ300" s="355"/>
    </row>
    <row r="301" spans="1:43" s="347" customFormat="1" ht="30" customHeight="1" x14ac:dyDescent="0.25">
      <c r="A301" s="391">
        <v>339353</v>
      </c>
      <c r="B301" s="391">
        <v>40633393539</v>
      </c>
      <c r="C301" s="349" t="s">
        <v>4296</v>
      </c>
      <c r="D301" s="349" t="s">
        <v>1175</v>
      </c>
      <c r="E301" s="356" t="s">
        <v>2322</v>
      </c>
      <c r="F301" s="355" t="s">
        <v>622</v>
      </c>
      <c r="G301" s="363" t="s">
        <v>4380</v>
      </c>
      <c r="H301" s="349" t="s">
        <v>4292</v>
      </c>
      <c r="I301" s="349" t="s">
        <v>250</v>
      </c>
      <c r="J301" s="349" t="s">
        <v>4381</v>
      </c>
      <c r="K301" s="349" t="s">
        <v>1255</v>
      </c>
      <c r="L301" s="349" t="s">
        <v>1255</v>
      </c>
      <c r="M301" s="349" t="s">
        <v>4383</v>
      </c>
      <c r="N301" s="349" t="s">
        <v>268</v>
      </c>
      <c r="O301" s="349" t="s">
        <v>3653</v>
      </c>
      <c r="P301" s="349" t="s">
        <v>4493</v>
      </c>
      <c r="Q301" s="349" t="s">
        <v>268</v>
      </c>
      <c r="R301" s="349" t="s">
        <v>268</v>
      </c>
      <c r="S301" s="349">
        <v>0</v>
      </c>
      <c r="T301" s="349" t="s">
        <v>268</v>
      </c>
      <c r="U301" s="349">
        <v>0</v>
      </c>
      <c r="V301" s="349" t="s">
        <v>413</v>
      </c>
      <c r="W301" s="360" t="s">
        <v>2656</v>
      </c>
      <c r="X301" s="349" t="s">
        <v>268</v>
      </c>
      <c r="Y301" s="349">
        <v>100</v>
      </c>
      <c r="Z301" s="361">
        <v>10</v>
      </c>
      <c r="AA301" s="349">
        <f t="shared" si="57"/>
        <v>100</v>
      </c>
      <c r="AB301" s="349" t="s">
        <v>4295</v>
      </c>
      <c r="AC301" s="349" t="s">
        <v>1253</v>
      </c>
      <c r="AD301" s="349">
        <v>5</v>
      </c>
      <c r="AE301" s="440">
        <f t="shared" si="59"/>
        <v>11</v>
      </c>
      <c r="AF301" s="366">
        <v>0.3</v>
      </c>
      <c r="AG301" s="351">
        <f t="shared" si="60"/>
        <v>30</v>
      </c>
      <c r="AH301" s="351">
        <f>IF(AD301&lt;4,FLETES!$H$8,IF(AD301=4,FLETES!$H$9,IF(AD301=5,FLETES!$H$10,IF(AD301=6,FLETES!$H$11,IF(AD301=7,FLETES!$H$12,IF(AD301=8,FLETES!$H$13,IF(AD301=10,FLETES!$H$14,IF(AD301=12,FLETES!$H$15,IF(AD301&gt;12,FLETES!$H$16,"FALSO")))))))))</f>
        <v>26.946735</v>
      </c>
      <c r="AI301" s="357">
        <f t="shared" si="53"/>
        <v>56.946735000000004</v>
      </c>
      <c r="AJ301" s="352">
        <v>0.2</v>
      </c>
      <c r="AK301" s="358">
        <f t="shared" si="54"/>
        <v>71.183418750000001</v>
      </c>
      <c r="AL301" s="418">
        <f t="shared" si="58"/>
        <v>71.183418750000001</v>
      </c>
      <c r="AM301" s="354">
        <v>0.15</v>
      </c>
      <c r="AN301" s="351">
        <f t="shared" si="55"/>
        <v>83.745198529411766</v>
      </c>
      <c r="AO301" s="421">
        <f t="shared" si="56"/>
        <v>83.745198529411766</v>
      </c>
      <c r="AP301" s="377"/>
      <c r="AQ301" s="355"/>
    </row>
    <row r="302" spans="1:43" s="347" customFormat="1" ht="30" customHeight="1" x14ac:dyDescent="0.25">
      <c r="A302" s="391">
        <v>165689</v>
      </c>
      <c r="B302" s="391">
        <v>40631656899</v>
      </c>
      <c r="C302" s="349" t="s">
        <v>4296</v>
      </c>
      <c r="D302" s="349" t="s">
        <v>1232</v>
      </c>
      <c r="E302" s="356" t="s">
        <v>2329</v>
      </c>
      <c r="F302" s="355" t="s">
        <v>657</v>
      </c>
      <c r="G302" s="363" t="s">
        <v>4380</v>
      </c>
      <c r="H302" s="349" t="s">
        <v>4292</v>
      </c>
      <c r="I302" s="349" t="s">
        <v>250</v>
      </c>
      <c r="J302" s="349" t="s">
        <v>4381</v>
      </c>
      <c r="K302" s="349" t="s">
        <v>537</v>
      </c>
      <c r="L302" s="349" t="s">
        <v>537</v>
      </c>
      <c r="M302" s="349" t="s">
        <v>4383</v>
      </c>
      <c r="N302" s="349" t="s">
        <v>268</v>
      </c>
      <c r="O302" s="349" t="s">
        <v>3653</v>
      </c>
      <c r="P302" s="349" t="s">
        <v>4493</v>
      </c>
      <c r="Q302" s="349" t="s">
        <v>268</v>
      </c>
      <c r="R302" s="349" t="s">
        <v>268</v>
      </c>
      <c r="S302" s="349">
        <v>0</v>
      </c>
      <c r="T302" s="349" t="s">
        <v>268</v>
      </c>
      <c r="U302" s="349">
        <v>0</v>
      </c>
      <c r="V302" s="349" t="s">
        <v>413</v>
      </c>
      <c r="W302" s="360" t="s">
        <v>658</v>
      </c>
      <c r="X302" s="349" t="s">
        <v>268</v>
      </c>
      <c r="Y302" s="349">
        <v>100</v>
      </c>
      <c r="Z302" s="361">
        <v>10</v>
      </c>
      <c r="AA302" s="349">
        <v>100</v>
      </c>
      <c r="AB302" s="349" t="s">
        <v>4295</v>
      </c>
      <c r="AC302" s="349" t="s">
        <v>1253</v>
      </c>
      <c r="AD302" s="349">
        <v>5</v>
      </c>
      <c r="AE302" s="440">
        <f t="shared" si="59"/>
        <v>11</v>
      </c>
      <c r="AF302" s="366">
        <v>0.3</v>
      </c>
      <c r="AG302" s="351">
        <f t="shared" si="60"/>
        <v>30</v>
      </c>
      <c r="AH302" s="351">
        <f>IF(AD302&lt;4,FLETES!$H$8,IF(AD302=4,FLETES!$H$9,IF(AD302=5,FLETES!$H$10,IF(AD302=6,FLETES!$H$11,IF(AD302=7,FLETES!$H$12,IF(AD302=8,FLETES!$H$13,IF(AD302=10,FLETES!$H$14,IF(AD302=12,FLETES!$H$15,IF(AD302&gt;12,FLETES!$H$16,"FALSO")))))))))</f>
        <v>26.946735</v>
      </c>
      <c r="AI302" s="357">
        <f t="shared" si="53"/>
        <v>56.946735000000004</v>
      </c>
      <c r="AJ302" s="352">
        <v>0.2</v>
      </c>
      <c r="AK302" s="358">
        <f t="shared" si="54"/>
        <v>71.183418750000001</v>
      </c>
      <c r="AL302" s="418">
        <f t="shared" si="58"/>
        <v>71.183418750000001</v>
      </c>
      <c r="AM302" s="354">
        <v>0.15</v>
      </c>
      <c r="AN302" s="351">
        <f t="shared" si="55"/>
        <v>83.745198529411766</v>
      </c>
      <c r="AO302" s="421">
        <f t="shared" si="56"/>
        <v>83.745198529411766</v>
      </c>
      <c r="AP302" s="377"/>
      <c r="AQ302" s="355"/>
    </row>
    <row r="303" spans="1:43" s="347" customFormat="1" ht="30" customHeight="1" x14ac:dyDescent="0.25">
      <c r="A303" s="391">
        <v>165696</v>
      </c>
      <c r="B303" s="391">
        <v>40631656969</v>
      </c>
      <c r="C303" s="349" t="s">
        <v>4296</v>
      </c>
      <c r="D303" s="349" t="s">
        <v>1233</v>
      </c>
      <c r="E303" s="356" t="s">
        <v>2318</v>
      </c>
      <c r="F303" s="355" t="s">
        <v>631</v>
      </c>
      <c r="G303" s="363" t="s">
        <v>4380</v>
      </c>
      <c r="H303" s="349" t="s">
        <v>4292</v>
      </c>
      <c r="I303" s="349" t="s">
        <v>250</v>
      </c>
      <c r="J303" s="349" t="s">
        <v>4381</v>
      </c>
      <c r="K303" s="349" t="s">
        <v>632</v>
      </c>
      <c r="L303" s="349" t="s">
        <v>632</v>
      </c>
      <c r="M303" s="349" t="s">
        <v>4383</v>
      </c>
      <c r="N303" s="349" t="s">
        <v>268</v>
      </c>
      <c r="O303" s="349" t="s">
        <v>3653</v>
      </c>
      <c r="P303" s="349" t="s">
        <v>4493</v>
      </c>
      <c r="Q303" s="349" t="s">
        <v>268</v>
      </c>
      <c r="R303" s="349" t="s">
        <v>268</v>
      </c>
      <c r="S303" s="349">
        <v>0</v>
      </c>
      <c r="T303" s="349" t="s">
        <v>268</v>
      </c>
      <c r="U303" s="349">
        <v>0</v>
      </c>
      <c r="V303" s="349" t="s">
        <v>413</v>
      </c>
      <c r="W303" s="360" t="s">
        <v>2656</v>
      </c>
      <c r="X303" s="349" t="s">
        <v>268</v>
      </c>
      <c r="Y303" s="349">
        <v>100</v>
      </c>
      <c r="Z303" s="361">
        <v>10</v>
      </c>
      <c r="AA303" s="349">
        <v>100</v>
      </c>
      <c r="AB303" s="349" t="s">
        <v>4295</v>
      </c>
      <c r="AC303" s="349" t="s">
        <v>1253</v>
      </c>
      <c r="AD303" s="349">
        <v>5</v>
      </c>
      <c r="AE303" s="440">
        <f t="shared" si="59"/>
        <v>11</v>
      </c>
      <c r="AF303" s="366">
        <v>0.3</v>
      </c>
      <c r="AG303" s="351">
        <f t="shared" si="60"/>
        <v>30</v>
      </c>
      <c r="AH303" s="351">
        <f>IF(AD303&lt;4,FLETES!$H$8,IF(AD303=4,FLETES!$H$9,IF(AD303=5,FLETES!$H$10,IF(AD303=6,FLETES!$H$11,IF(AD303=7,FLETES!$H$12,IF(AD303=8,FLETES!$H$13,IF(AD303=10,FLETES!$H$14,IF(AD303=12,FLETES!$H$15,IF(AD303&gt;12,FLETES!$H$16,"FALSO")))))))))</f>
        <v>26.946735</v>
      </c>
      <c r="AI303" s="357">
        <f t="shared" si="53"/>
        <v>56.946735000000004</v>
      </c>
      <c r="AJ303" s="352">
        <v>0.2</v>
      </c>
      <c r="AK303" s="358">
        <f t="shared" si="54"/>
        <v>71.183418750000001</v>
      </c>
      <c r="AL303" s="418">
        <f t="shared" si="58"/>
        <v>71.183418750000001</v>
      </c>
      <c r="AM303" s="354">
        <v>0.15</v>
      </c>
      <c r="AN303" s="351">
        <f t="shared" si="55"/>
        <v>83.745198529411766</v>
      </c>
      <c r="AO303" s="421">
        <f t="shared" si="56"/>
        <v>83.745198529411766</v>
      </c>
      <c r="AP303" s="377"/>
      <c r="AQ303" s="355"/>
    </row>
    <row r="304" spans="1:43" s="347" customFormat="1" ht="30" customHeight="1" x14ac:dyDescent="0.25">
      <c r="A304" s="391">
        <v>339290</v>
      </c>
      <c r="B304" s="391">
        <v>40633392909</v>
      </c>
      <c r="C304" s="349" t="s">
        <v>4296</v>
      </c>
      <c r="D304" s="349" t="s">
        <v>1174</v>
      </c>
      <c r="E304" s="356" t="s">
        <v>2323</v>
      </c>
      <c r="F304" s="355" t="s">
        <v>630</v>
      </c>
      <c r="G304" s="363" t="s">
        <v>4380</v>
      </c>
      <c r="H304" s="349" t="s">
        <v>4292</v>
      </c>
      <c r="I304" s="349" t="s">
        <v>250</v>
      </c>
      <c r="J304" s="349" t="s">
        <v>4381</v>
      </c>
      <c r="K304" s="349" t="s">
        <v>4365</v>
      </c>
      <c r="L304" s="349" t="s">
        <v>4365</v>
      </c>
      <c r="M304" s="349" t="s">
        <v>4383</v>
      </c>
      <c r="N304" s="349" t="s">
        <v>268</v>
      </c>
      <c r="O304" s="349" t="s">
        <v>3653</v>
      </c>
      <c r="P304" s="349" t="s">
        <v>4493</v>
      </c>
      <c r="Q304" s="349" t="s">
        <v>268</v>
      </c>
      <c r="R304" s="349" t="s">
        <v>268</v>
      </c>
      <c r="S304" s="349">
        <v>0</v>
      </c>
      <c r="T304" s="349" t="s">
        <v>268</v>
      </c>
      <c r="U304" s="349">
        <v>0</v>
      </c>
      <c r="V304" s="349" t="s">
        <v>413</v>
      </c>
      <c r="W304" s="360" t="s">
        <v>2656</v>
      </c>
      <c r="X304" s="349" t="s">
        <v>268</v>
      </c>
      <c r="Y304" s="349">
        <v>100</v>
      </c>
      <c r="Z304" s="361">
        <v>10</v>
      </c>
      <c r="AA304" s="349">
        <f>Y304</f>
        <v>100</v>
      </c>
      <c r="AB304" s="349" t="s">
        <v>4295</v>
      </c>
      <c r="AC304" s="349" t="s">
        <v>1253</v>
      </c>
      <c r="AD304" s="349">
        <v>5</v>
      </c>
      <c r="AE304" s="440">
        <f t="shared" si="59"/>
        <v>11</v>
      </c>
      <c r="AF304" s="366">
        <v>0.3</v>
      </c>
      <c r="AG304" s="351">
        <f t="shared" si="60"/>
        <v>30</v>
      </c>
      <c r="AH304" s="351">
        <f>IF(AD304&lt;4,FLETES!$H$8,IF(AD304=4,FLETES!$H$9,IF(AD304=5,FLETES!$H$10,IF(AD304=6,FLETES!$H$11,IF(AD304=7,FLETES!$H$12,IF(AD304=8,FLETES!$H$13,IF(AD304=10,FLETES!$H$14,IF(AD304=12,FLETES!$H$15,IF(AD304&gt;12,FLETES!$H$16,"FALSO")))))))))</f>
        <v>26.946735</v>
      </c>
      <c r="AI304" s="357">
        <f t="shared" si="53"/>
        <v>56.946735000000004</v>
      </c>
      <c r="AJ304" s="352">
        <v>0.2</v>
      </c>
      <c r="AK304" s="358">
        <f t="shared" si="54"/>
        <v>71.183418750000001</v>
      </c>
      <c r="AL304" s="418">
        <f t="shared" si="58"/>
        <v>71.183418750000001</v>
      </c>
      <c r="AM304" s="354">
        <v>0.15</v>
      </c>
      <c r="AN304" s="351">
        <f t="shared" si="55"/>
        <v>83.745198529411766</v>
      </c>
      <c r="AO304" s="421">
        <f t="shared" si="56"/>
        <v>83.745198529411766</v>
      </c>
      <c r="AP304" s="377"/>
      <c r="AQ304" s="355"/>
    </row>
    <row r="305" spans="1:43" s="347" customFormat="1" ht="30" customHeight="1" x14ac:dyDescent="0.25">
      <c r="A305" s="391">
        <v>339373</v>
      </c>
      <c r="B305" s="391">
        <v>40633393739</v>
      </c>
      <c r="C305" s="349" t="s">
        <v>4296</v>
      </c>
      <c r="D305" s="349" t="s">
        <v>1176</v>
      </c>
      <c r="E305" s="356" t="s">
        <v>2324</v>
      </c>
      <c r="F305" s="355" t="s">
        <v>621</v>
      </c>
      <c r="G305" s="363" t="s">
        <v>4380</v>
      </c>
      <c r="H305" s="349" t="s">
        <v>4292</v>
      </c>
      <c r="I305" s="349" t="s">
        <v>250</v>
      </c>
      <c r="J305" s="349" t="s">
        <v>4381</v>
      </c>
      <c r="K305" s="349" t="s">
        <v>4366</v>
      </c>
      <c r="L305" s="349" t="s">
        <v>4366</v>
      </c>
      <c r="M305" s="349" t="s">
        <v>4383</v>
      </c>
      <c r="N305" s="349" t="s">
        <v>268</v>
      </c>
      <c r="O305" s="349" t="s">
        <v>3653</v>
      </c>
      <c r="P305" s="349" t="s">
        <v>4493</v>
      </c>
      <c r="Q305" s="349" t="s">
        <v>268</v>
      </c>
      <c r="R305" s="349" t="s">
        <v>268</v>
      </c>
      <c r="S305" s="349">
        <v>0</v>
      </c>
      <c r="T305" s="349" t="s">
        <v>268</v>
      </c>
      <c r="U305" s="349">
        <v>0</v>
      </c>
      <c r="V305" s="349" t="s">
        <v>413</v>
      </c>
      <c r="W305" s="360" t="s">
        <v>2656</v>
      </c>
      <c r="X305" s="349" t="s">
        <v>268</v>
      </c>
      <c r="Y305" s="349">
        <v>100</v>
      </c>
      <c r="Z305" s="361">
        <v>10</v>
      </c>
      <c r="AA305" s="349">
        <f>Y305</f>
        <v>100</v>
      </c>
      <c r="AB305" s="349" t="s">
        <v>4295</v>
      </c>
      <c r="AC305" s="349" t="s">
        <v>1253</v>
      </c>
      <c r="AD305" s="349">
        <v>5</v>
      </c>
      <c r="AE305" s="440">
        <f t="shared" si="59"/>
        <v>11</v>
      </c>
      <c r="AF305" s="366">
        <v>0.3</v>
      </c>
      <c r="AG305" s="351">
        <f t="shared" si="60"/>
        <v>30</v>
      </c>
      <c r="AH305" s="351">
        <f>IF(AD305&lt;4,FLETES!$H$8,IF(AD305=4,FLETES!$H$9,IF(AD305=5,FLETES!$H$10,IF(AD305=6,FLETES!$H$11,IF(AD305=7,FLETES!$H$12,IF(AD305=8,FLETES!$H$13,IF(AD305=10,FLETES!$H$14,IF(AD305=12,FLETES!$H$15,IF(AD305&gt;12,FLETES!$H$16,"FALSO")))))))))</f>
        <v>26.946735</v>
      </c>
      <c r="AI305" s="357">
        <f t="shared" si="53"/>
        <v>56.946735000000004</v>
      </c>
      <c r="AJ305" s="352">
        <v>0.2</v>
      </c>
      <c r="AK305" s="358">
        <f t="shared" si="54"/>
        <v>71.183418750000001</v>
      </c>
      <c r="AL305" s="418">
        <f t="shared" si="58"/>
        <v>71.183418750000001</v>
      </c>
      <c r="AM305" s="354">
        <v>0.15</v>
      </c>
      <c r="AN305" s="351">
        <f t="shared" si="55"/>
        <v>83.745198529411766</v>
      </c>
      <c r="AO305" s="421">
        <f t="shared" si="56"/>
        <v>83.745198529411766</v>
      </c>
      <c r="AP305" s="377"/>
      <c r="AQ305" s="355"/>
    </row>
    <row r="306" spans="1:43" s="347" customFormat="1" ht="30" customHeight="1" x14ac:dyDescent="0.25">
      <c r="A306" s="391">
        <v>339626</v>
      </c>
      <c r="B306" s="391">
        <v>40633396269</v>
      </c>
      <c r="C306" s="349" t="s">
        <v>4296</v>
      </c>
      <c r="D306" s="349" t="s">
        <v>1177</v>
      </c>
      <c r="E306" s="356" t="s">
        <v>2325</v>
      </c>
      <c r="F306" s="355" t="s">
        <v>618</v>
      </c>
      <c r="G306" s="363" t="s">
        <v>4380</v>
      </c>
      <c r="H306" s="349" t="s">
        <v>4292</v>
      </c>
      <c r="I306" s="349" t="s">
        <v>250</v>
      </c>
      <c r="J306" s="349" t="s">
        <v>4381</v>
      </c>
      <c r="K306" s="349" t="s">
        <v>1260</v>
      </c>
      <c r="L306" s="349" t="s">
        <v>1260</v>
      </c>
      <c r="M306" s="349" t="s">
        <v>4383</v>
      </c>
      <c r="N306" s="349" t="s">
        <v>268</v>
      </c>
      <c r="O306" s="349" t="s">
        <v>3653</v>
      </c>
      <c r="P306" s="349" t="s">
        <v>4493</v>
      </c>
      <c r="Q306" s="349" t="s">
        <v>268</v>
      </c>
      <c r="R306" s="349" t="s">
        <v>268</v>
      </c>
      <c r="S306" s="349">
        <v>0</v>
      </c>
      <c r="T306" s="349" t="s">
        <v>268</v>
      </c>
      <c r="U306" s="349">
        <v>0</v>
      </c>
      <c r="V306" s="349" t="s">
        <v>413</v>
      </c>
      <c r="W306" s="360" t="s">
        <v>2656</v>
      </c>
      <c r="X306" s="349" t="s">
        <v>268</v>
      </c>
      <c r="Y306" s="349">
        <v>100</v>
      </c>
      <c r="Z306" s="361">
        <v>10</v>
      </c>
      <c r="AA306" s="349">
        <f>Y306</f>
        <v>100</v>
      </c>
      <c r="AB306" s="349" t="s">
        <v>4295</v>
      </c>
      <c r="AC306" s="349" t="s">
        <v>1253</v>
      </c>
      <c r="AD306" s="349">
        <v>5</v>
      </c>
      <c r="AE306" s="440">
        <f t="shared" si="59"/>
        <v>11</v>
      </c>
      <c r="AF306" s="366">
        <v>0.3</v>
      </c>
      <c r="AG306" s="351">
        <f t="shared" si="60"/>
        <v>30</v>
      </c>
      <c r="AH306" s="351">
        <f>IF(AD306&lt;4,FLETES!$H$8,IF(AD306=4,FLETES!$H$9,IF(AD306=5,FLETES!$H$10,IF(AD306=6,FLETES!$H$11,IF(AD306=7,FLETES!$H$12,IF(AD306=8,FLETES!$H$13,IF(AD306=10,FLETES!$H$14,IF(AD306=12,FLETES!$H$15,IF(AD306&gt;12,FLETES!$H$16,"FALSO")))))))))</f>
        <v>26.946735</v>
      </c>
      <c r="AI306" s="357">
        <f t="shared" si="53"/>
        <v>56.946735000000004</v>
      </c>
      <c r="AJ306" s="352">
        <v>0.2</v>
      </c>
      <c r="AK306" s="358">
        <f t="shared" si="54"/>
        <v>71.183418750000001</v>
      </c>
      <c r="AL306" s="418">
        <f t="shared" ref="AL306:AL337" si="61">AK306</f>
        <v>71.183418750000001</v>
      </c>
      <c r="AM306" s="354">
        <v>0.15</v>
      </c>
      <c r="AN306" s="351">
        <f t="shared" si="55"/>
        <v>83.745198529411766</v>
      </c>
      <c r="AO306" s="421">
        <f t="shared" si="56"/>
        <v>83.745198529411766</v>
      </c>
      <c r="AP306" s="377"/>
      <c r="AQ306" s="355"/>
    </row>
    <row r="307" spans="1:43" s="347" customFormat="1" ht="30" customHeight="1" x14ac:dyDescent="0.25">
      <c r="A307" s="391">
        <v>339305</v>
      </c>
      <c r="B307" s="391">
        <v>40633393059</v>
      </c>
      <c r="C307" s="349" t="s">
        <v>4296</v>
      </c>
      <c r="D307" s="349" t="s">
        <v>1178</v>
      </c>
      <c r="E307" s="356" t="s">
        <v>2326</v>
      </c>
      <c r="F307" s="355" t="s">
        <v>629</v>
      </c>
      <c r="G307" s="363" t="s">
        <v>4380</v>
      </c>
      <c r="H307" s="349" t="s">
        <v>4292</v>
      </c>
      <c r="I307" s="349" t="s">
        <v>250</v>
      </c>
      <c r="J307" s="349" t="s">
        <v>4381</v>
      </c>
      <c r="K307" s="349" t="s">
        <v>4367</v>
      </c>
      <c r="L307" s="349" t="s">
        <v>4367</v>
      </c>
      <c r="M307" s="349" t="s">
        <v>4383</v>
      </c>
      <c r="N307" s="349" t="s">
        <v>268</v>
      </c>
      <c r="O307" s="349" t="s">
        <v>3653</v>
      </c>
      <c r="P307" s="349" t="s">
        <v>4493</v>
      </c>
      <c r="Q307" s="349" t="s">
        <v>268</v>
      </c>
      <c r="R307" s="349" t="s">
        <v>268</v>
      </c>
      <c r="S307" s="349">
        <v>0</v>
      </c>
      <c r="T307" s="349" t="s">
        <v>268</v>
      </c>
      <c r="U307" s="349">
        <v>0</v>
      </c>
      <c r="V307" s="349" t="s">
        <v>413</v>
      </c>
      <c r="W307" s="360" t="s">
        <v>2656</v>
      </c>
      <c r="X307" s="349" t="s">
        <v>268</v>
      </c>
      <c r="Y307" s="349">
        <v>100</v>
      </c>
      <c r="Z307" s="361">
        <v>10</v>
      </c>
      <c r="AA307" s="349">
        <f>Y307</f>
        <v>100</v>
      </c>
      <c r="AB307" s="349" t="s">
        <v>4295</v>
      </c>
      <c r="AC307" s="349" t="s">
        <v>1253</v>
      </c>
      <c r="AD307" s="349">
        <v>5</v>
      </c>
      <c r="AE307" s="440">
        <f t="shared" si="59"/>
        <v>11</v>
      </c>
      <c r="AF307" s="366">
        <v>0.3</v>
      </c>
      <c r="AG307" s="351">
        <f t="shared" si="60"/>
        <v>30</v>
      </c>
      <c r="AH307" s="351">
        <f>IF(AD307&lt;4,FLETES!$H$8,IF(AD307=4,FLETES!$H$9,IF(AD307=5,FLETES!$H$10,IF(AD307=6,FLETES!$H$11,IF(AD307=7,FLETES!$H$12,IF(AD307=8,FLETES!$H$13,IF(AD307=10,FLETES!$H$14,IF(AD307=12,FLETES!$H$15,IF(AD307&gt;12,FLETES!$H$16,"FALSO")))))))))</f>
        <v>26.946735</v>
      </c>
      <c r="AI307" s="357">
        <f t="shared" si="53"/>
        <v>56.946735000000004</v>
      </c>
      <c r="AJ307" s="352">
        <v>0.2</v>
      </c>
      <c r="AK307" s="358">
        <f t="shared" si="54"/>
        <v>71.183418750000001</v>
      </c>
      <c r="AL307" s="418">
        <f t="shared" si="61"/>
        <v>71.183418750000001</v>
      </c>
      <c r="AM307" s="354">
        <v>0.15</v>
      </c>
      <c r="AN307" s="351">
        <f t="shared" si="55"/>
        <v>83.745198529411766</v>
      </c>
      <c r="AO307" s="421">
        <f t="shared" si="56"/>
        <v>83.745198529411766</v>
      </c>
      <c r="AP307" s="377"/>
      <c r="AQ307" s="355"/>
    </row>
    <row r="308" spans="1:43" s="347" customFormat="1" ht="30" customHeight="1" x14ac:dyDescent="0.25">
      <c r="A308" s="391">
        <v>339682</v>
      </c>
      <c r="B308" s="391">
        <v>40633396829</v>
      </c>
      <c r="C308" s="349" t="s">
        <v>4296</v>
      </c>
      <c r="D308" s="349" t="s">
        <v>1179</v>
      </c>
      <c r="E308" s="356" t="s">
        <v>2327</v>
      </c>
      <c r="F308" s="355" t="s">
        <v>616</v>
      </c>
      <c r="G308" s="363" t="s">
        <v>4380</v>
      </c>
      <c r="H308" s="349" t="s">
        <v>4292</v>
      </c>
      <c r="I308" s="349" t="s">
        <v>250</v>
      </c>
      <c r="J308" s="349" t="s">
        <v>4381</v>
      </c>
      <c r="K308" s="349" t="s">
        <v>4368</v>
      </c>
      <c r="L308" s="349" t="s">
        <v>4368</v>
      </c>
      <c r="M308" s="349" t="s">
        <v>4383</v>
      </c>
      <c r="N308" s="349" t="s">
        <v>268</v>
      </c>
      <c r="O308" s="349" t="s">
        <v>3653</v>
      </c>
      <c r="P308" s="349" t="s">
        <v>4493</v>
      </c>
      <c r="Q308" s="349" t="s">
        <v>268</v>
      </c>
      <c r="R308" s="349" t="s">
        <v>268</v>
      </c>
      <c r="S308" s="349">
        <v>0</v>
      </c>
      <c r="T308" s="349" t="s">
        <v>268</v>
      </c>
      <c r="U308" s="349">
        <v>0</v>
      </c>
      <c r="V308" s="349" t="s">
        <v>413</v>
      </c>
      <c r="W308" s="360" t="s">
        <v>2656</v>
      </c>
      <c r="X308" s="349" t="s">
        <v>268</v>
      </c>
      <c r="Y308" s="349">
        <v>100</v>
      </c>
      <c r="Z308" s="361">
        <v>10</v>
      </c>
      <c r="AA308" s="349">
        <v>100</v>
      </c>
      <c r="AB308" s="349" t="s">
        <v>4295</v>
      </c>
      <c r="AC308" s="349" t="s">
        <v>1253</v>
      </c>
      <c r="AD308" s="349">
        <v>5</v>
      </c>
      <c r="AE308" s="440">
        <f t="shared" si="59"/>
        <v>11</v>
      </c>
      <c r="AF308" s="366">
        <v>0.3</v>
      </c>
      <c r="AG308" s="351">
        <f t="shared" si="60"/>
        <v>30</v>
      </c>
      <c r="AH308" s="351">
        <f>IF(AD308&lt;4,FLETES!$H$8,IF(AD308=4,FLETES!$H$9,IF(AD308=5,FLETES!$H$10,IF(AD308=6,FLETES!$H$11,IF(AD308=7,FLETES!$H$12,IF(AD308=8,FLETES!$H$13,IF(AD308=10,FLETES!$H$14,IF(AD308=12,FLETES!$H$15,IF(AD308&gt;12,FLETES!$H$16,"FALSO")))))))))</f>
        <v>26.946735</v>
      </c>
      <c r="AI308" s="357">
        <f t="shared" si="53"/>
        <v>56.946735000000004</v>
      </c>
      <c r="AJ308" s="352">
        <v>0.2</v>
      </c>
      <c r="AK308" s="358">
        <f t="shared" si="54"/>
        <v>71.183418750000001</v>
      </c>
      <c r="AL308" s="418">
        <f t="shared" si="61"/>
        <v>71.183418750000001</v>
      </c>
      <c r="AM308" s="354">
        <v>0.15</v>
      </c>
      <c r="AN308" s="351">
        <f t="shared" si="55"/>
        <v>83.745198529411766</v>
      </c>
      <c r="AO308" s="421">
        <f t="shared" si="56"/>
        <v>83.745198529411766</v>
      </c>
      <c r="AP308" s="377"/>
      <c r="AQ308" s="355"/>
    </row>
    <row r="309" spans="1:43" s="347" customFormat="1" ht="30" customHeight="1" x14ac:dyDescent="0.25">
      <c r="A309" s="391">
        <v>339395</v>
      </c>
      <c r="B309" s="391">
        <v>40633393959</v>
      </c>
      <c r="C309" s="349" t="s">
        <v>4296</v>
      </c>
      <c r="D309" s="349" t="s">
        <v>1180</v>
      </c>
      <c r="E309" s="356" t="s">
        <v>2328</v>
      </c>
      <c r="F309" s="355" t="s">
        <v>619</v>
      </c>
      <c r="G309" s="363" t="s">
        <v>4380</v>
      </c>
      <c r="H309" s="349" t="s">
        <v>4292</v>
      </c>
      <c r="I309" s="349" t="s">
        <v>250</v>
      </c>
      <c r="J309" s="349" t="s">
        <v>4381</v>
      </c>
      <c r="K309" s="349" t="s">
        <v>1264</v>
      </c>
      <c r="L309" s="349" t="s">
        <v>1264</v>
      </c>
      <c r="M309" s="349" t="s">
        <v>4383</v>
      </c>
      <c r="N309" s="349" t="s">
        <v>268</v>
      </c>
      <c r="O309" s="349" t="s">
        <v>3653</v>
      </c>
      <c r="P309" s="349" t="s">
        <v>4493</v>
      </c>
      <c r="Q309" s="349" t="s">
        <v>268</v>
      </c>
      <c r="R309" s="349" t="s">
        <v>268</v>
      </c>
      <c r="S309" s="349">
        <v>0</v>
      </c>
      <c r="T309" s="349" t="s">
        <v>268</v>
      </c>
      <c r="U309" s="349">
        <v>0</v>
      </c>
      <c r="V309" s="349" t="s">
        <v>413</v>
      </c>
      <c r="W309" s="360" t="s">
        <v>2656</v>
      </c>
      <c r="X309" s="349" t="s">
        <v>268</v>
      </c>
      <c r="Y309" s="349">
        <v>100</v>
      </c>
      <c r="Z309" s="361">
        <v>10</v>
      </c>
      <c r="AA309" s="349">
        <f t="shared" ref="AA309:AA356" si="62">Y309</f>
        <v>100</v>
      </c>
      <c r="AB309" s="349" t="s">
        <v>4295</v>
      </c>
      <c r="AC309" s="349" t="s">
        <v>1253</v>
      </c>
      <c r="AD309" s="349">
        <v>5</v>
      </c>
      <c r="AE309" s="440">
        <f t="shared" si="59"/>
        <v>11</v>
      </c>
      <c r="AF309" s="366">
        <v>0.3</v>
      </c>
      <c r="AG309" s="351">
        <f t="shared" si="60"/>
        <v>30</v>
      </c>
      <c r="AH309" s="351">
        <f>IF(AD309&lt;4,FLETES!$H$8,IF(AD309=4,FLETES!$H$9,IF(AD309=5,FLETES!$H$10,IF(AD309=6,FLETES!$H$11,IF(AD309=7,FLETES!$H$12,IF(AD309=8,FLETES!$H$13,IF(AD309=10,FLETES!$H$14,IF(AD309=12,FLETES!$H$15,IF(AD309&gt;12,FLETES!$H$16,"FALSO")))))))))</f>
        <v>26.946735</v>
      </c>
      <c r="AI309" s="357">
        <f t="shared" si="53"/>
        <v>56.946735000000004</v>
      </c>
      <c r="AJ309" s="352">
        <v>0.2</v>
      </c>
      <c r="AK309" s="358">
        <f t="shared" si="54"/>
        <v>71.183418750000001</v>
      </c>
      <c r="AL309" s="418">
        <f t="shared" si="61"/>
        <v>71.183418750000001</v>
      </c>
      <c r="AM309" s="354">
        <v>0.15</v>
      </c>
      <c r="AN309" s="351">
        <f t="shared" si="55"/>
        <v>83.745198529411766</v>
      </c>
      <c r="AO309" s="421">
        <f t="shared" si="56"/>
        <v>83.745198529411766</v>
      </c>
      <c r="AP309" s="377"/>
      <c r="AQ309" s="355"/>
    </row>
    <row r="310" spans="1:43" s="347" customFormat="1" ht="30" customHeight="1" x14ac:dyDescent="0.25">
      <c r="A310" s="458" t="s">
        <v>3774</v>
      </c>
      <c r="B310" s="391">
        <v>406303101091</v>
      </c>
      <c r="C310" s="349" t="s">
        <v>4296</v>
      </c>
      <c r="D310" s="458" t="s">
        <v>3775</v>
      </c>
      <c r="E310" s="359" t="s">
        <v>3317</v>
      </c>
      <c r="F310" s="359" t="s">
        <v>3317</v>
      </c>
      <c r="G310" s="363" t="s">
        <v>4393</v>
      </c>
      <c r="H310" s="349" t="s">
        <v>4376</v>
      </c>
      <c r="I310" s="349" t="s">
        <v>250</v>
      </c>
      <c r="J310" s="349" t="s">
        <v>4381</v>
      </c>
      <c r="K310" s="349" t="s">
        <v>548</v>
      </c>
      <c r="L310" s="349" t="s">
        <v>548</v>
      </c>
      <c r="M310" s="349" t="s">
        <v>4334</v>
      </c>
      <c r="N310" s="380" t="s">
        <v>268</v>
      </c>
      <c r="O310" s="349" t="s">
        <v>569</v>
      </c>
      <c r="P310" s="349" t="s">
        <v>4493</v>
      </c>
      <c r="Q310" s="349" t="s">
        <v>268</v>
      </c>
      <c r="R310" s="349" t="s">
        <v>268</v>
      </c>
      <c r="S310" s="349">
        <v>0</v>
      </c>
      <c r="T310" s="349" t="s">
        <v>268</v>
      </c>
      <c r="U310" s="349">
        <v>0</v>
      </c>
      <c r="V310" s="349" t="s">
        <v>413</v>
      </c>
      <c r="W310" s="360"/>
      <c r="X310" s="349" t="s">
        <v>268</v>
      </c>
      <c r="Y310" s="349">
        <v>60</v>
      </c>
      <c r="Z310" s="361">
        <v>10</v>
      </c>
      <c r="AA310" s="349">
        <f t="shared" si="62"/>
        <v>60</v>
      </c>
      <c r="AB310" s="349" t="s">
        <v>276</v>
      </c>
      <c r="AC310" s="349" t="s">
        <v>2878</v>
      </c>
      <c r="AD310" s="349">
        <v>4</v>
      </c>
      <c r="AE310" s="440">
        <v>9</v>
      </c>
      <c r="AF310" s="350">
        <v>0.23</v>
      </c>
      <c r="AG310" s="357">
        <f t="shared" si="60"/>
        <v>13.8</v>
      </c>
      <c r="AH310" s="351">
        <f>IF(AD310&lt;4,FLETES!$H$8,IF(AD310=4,FLETES!$H$9,IF(AD310=5,FLETES!$H$10,IF(AD310=6,FLETES!$H$11,IF(AD310=7,FLETES!$H$12,IF(AD310=8,FLETES!$H$13,IF(AD310=10,FLETES!$H$14,IF(AD310=12,FLETES!$H$15,IF(AD310&gt;12,FLETES!$H$16,"FALSO")))))))))</f>
        <v>22.277568000000002</v>
      </c>
      <c r="AI310" s="357">
        <f t="shared" si="53"/>
        <v>36.077567999999999</v>
      </c>
      <c r="AJ310" s="352">
        <v>0.2</v>
      </c>
      <c r="AK310" s="358">
        <f t="shared" si="54"/>
        <v>45.096959999999996</v>
      </c>
      <c r="AL310" s="418">
        <f t="shared" si="61"/>
        <v>45.096959999999996</v>
      </c>
      <c r="AM310" s="352">
        <v>0.15</v>
      </c>
      <c r="AN310" s="357">
        <f t="shared" si="55"/>
        <v>53.055247058823525</v>
      </c>
      <c r="AO310" s="421">
        <f t="shared" si="56"/>
        <v>53.055247058823525</v>
      </c>
      <c r="AP310" s="355"/>
      <c r="AQ310" s="355"/>
    </row>
    <row r="311" spans="1:43" s="347" customFormat="1" ht="30" customHeight="1" x14ac:dyDescent="0.25">
      <c r="A311" s="458" t="s">
        <v>3778</v>
      </c>
      <c r="B311" s="391">
        <v>406303062491</v>
      </c>
      <c r="C311" s="349" t="s">
        <v>4296</v>
      </c>
      <c r="D311" s="458" t="s">
        <v>3779</v>
      </c>
      <c r="E311" s="359" t="s">
        <v>3319</v>
      </c>
      <c r="F311" s="379" t="s">
        <v>3319</v>
      </c>
      <c r="G311" s="363" t="s">
        <v>4393</v>
      </c>
      <c r="H311" s="349" t="s">
        <v>4376</v>
      </c>
      <c r="I311" s="349" t="s">
        <v>250</v>
      </c>
      <c r="J311" s="349" t="s">
        <v>4381</v>
      </c>
      <c r="K311" s="349" t="s">
        <v>3044</v>
      </c>
      <c r="L311" s="349" t="s">
        <v>3044</v>
      </c>
      <c r="M311" s="349" t="s">
        <v>4334</v>
      </c>
      <c r="N311" s="380" t="s">
        <v>268</v>
      </c>
      <c r="O311" s="349" t="s">
        <v>569</v>
      </c>
      <c r="P311" s="349" t="s">
        <v>4493</v>
      </c>
      <c r="Q311" s="349" t="s">
        <v>268</v>
      </c>
      <c r="R311" s="349" t="s">
        <v>268</v>
      </c>
      <c r="S311" s="349">
        <v>0</v>
      </c>
      <c r="T311" s="349" t="s">
        <v>268</v>
      </c>
      <c r="U311" s="349">
        <v>0</v>
      </c>
      <c r="V311" s="349" t="s">
        <v>413</v>
      </c>
      <c r="W311" s="360"/>
      <c r="X311" s="349" t="s">
        <v>268</v>
      </c>
      <c r="Y311" s="349">
        <v>60</v>
      </c>
      <c r="Z311" s="361">
        <v>10</v>
      </c>
      <c r="AA311" s="349">
        <f t="shared" si="62"/>
        <v>60</v>
      </c>
      <c r="AB311" s="349" t="s">
        <v>276</v>
      </c>
      <c r="AC311" s="349" t="s">
        <v>2878</v>
      </c>
      <c r="AD311" s="349">
        <v>4</v>
      </c>
      <c r="AE311" s="440">
        <v>9</v>
      </c>
      <c r="AF311" s="350">
        <v>0.25</v>
      </c>
      <c r="AG311" s="357">
        <f t="shared" si="60"/>
        <v>15</v>
      </c>
      <c r="AH311" s="351">
        <f>IF(AD311&lt;4,FLETES!$H$8,IF(AD311=4,FLETES!$H$9,IF(AD311=5,FLETES!$H$10,IF(AD311=6,FLETES!$H$11,IF(AD311=7,FLETES!$H$12,IF(AD311=8,FLETES!$H$13,IF(AD311=10,FLETES!$H$14,IF(AD311=12,FLETES!$H$15,IF(AD311&gt;12,FLETES!$H$16,"FALSO")))))))))</f>
        <v>22.277568000000002</v>
      </c>
      <c r="AI311" s="357">
        <f t="shared" si="53"/>
        <v>37.277568000000002</v>
      </c>
      <c r="AJ311" s="352">
        <v>0.2</v>
      </c>
      <c r="AK311" s="358">
        <f t="shared" si="54"/>
        <v>46.596960000000003</v>
      </c>
      <c r="AL311" s="418">
        <f t="shared" si="61"/>
        <v>46.596960000000003</v>
      </c>
      <c r="AM311" s="352">
        <v>0.15</v>
      </c>
      <c r="AN311" s="357">
        <f t="shared" si="55"/>
        <v>54.819952941176474</v>
      </c>
      <c r="AO311" s="421">
        <f t="shared" si="56"/>
        <v>54.819952941176474</v>
      </c>
      <c r="AP311" s="355"/>
      <c r="AQ311" s="355"/>
    </row>
    <row r="312" spans="1:43" s="347" customFormat="1" ht="30" customHeight="1" x14ac:dyDescent="0.25">
      <c r="A312" s="458" t="s">
        <v>3782</v>
      </c>
      <c r="B312" s="391">
        <v>406303092795</v>
      </c>
      <c r="C312" s="349" t="s">
        <v>4296</v>
      </c>
      <c r="D312" s="458" t="s">
        <v>3783</v>
      </c>
      <c r="E312" s="359" t="s">
        <v>3321</v>
      </c>
      <c r="F312" s="379" t="s">
        <v>3321</v>
      </c>
      <c r="G312" s="363" t="s">
        <v>4393</v>
      </c>
      <c r="H312" s="349" t="s">
        <v>4376</v>
      </c>
      <c r="I312" s="349" t="s">
        <v>250</v>
      </c>
      <c r="J312" s="349" t="s">
        <v>4401</v>
      </c>
      <c r="K312" s="349" t="s">
        <v>3044</v>
      </c>
      <c r="L312" s="349" t="s">
        <v>3044</v>
      </c>
      <c r="M312" s="349" t="s">
        <v>4334</v>
      </c>
      <c r="N312" s="380" t="s">
        <v>268</v>
      </c>
      <c r="O312" s="349" t="s">
        <v>569</v>
      </c>
      <c r="P312" s="349" t="s">
        <v>4493</v>
      </c>
      <c r="Q312" s="349" t="s">
        <v>268</v>
      </c>
      <c r="R312" s="349" t="s">
        <v>268</v>
      </c>
      <c r="S312" s="349">
        <v>0</v>
      </c>
      <c r="T312" s="349" t="s">
        <v>268</v>
      </c>
      <c r="U312" s="349">
        <v>0</v>
      </c>
      <c r="V312" s="349" t="s">
        <v>413</v>
      </c>
      <c r="W312" s="360"/>
      <c r="X312" s="349" t="s">
        <v>268</v>
      </c>
      <c r="Y312" s="349">
        <v>60</v>
      </c>
      <c r="Z312" s="361">
        <v>10</v>
      </c>
      <c r="AA312" s="349">
        <f t="shared" si="62"/>
        <v>60</v>
      </c>
      <c r="AB312" s="349" t="s">
        <v>276</v>
      </c>
      <c r="AC312" s="349" t="s">
        <v>2878</v>
      </c>
      <c r="AD312" s="349">
        <v>4</v>
      </c>
      <c r="AE312" s="440">
        <v>9</v>
      </c>
      <c r="AF312" s="350">
        <v>0.27</v>
      </c>
      <c r="AG312" s="357">
        <f t="shared" si="60"/>
        <v>16.200000000000003</v>
      </c>
      <c r="AH312" s="351">
        <f>IF(AD312&lt;4,FLETES!$H$8,IF(AD312=4,FLETES!$H$9,IF(AD312=5,FLETES!$H$10,IF(AD312=6,FLETES!$H$11,IF(AD312=7,FLETES!$H$12,IF(AD312=8,FLETES!$H$13,IF(AD312=10,FLETES!$H$14,IF(AD312=12,FLETES!$H$15,IF(AD312&gt;12,FLETES!$H$16,"FALSO")))))))))</f>
        <v>22.277568000000002</v>
      </c>
      <c r="AI312" s="357">
        <f t="shared" si="53"/>
        <v>38.477568000000005</v>
      </c>
      <c r="AJ312" s="352">
        <v>0.2</v>
      </c>
      <c r="AK312" s="358">
        <f t="shared" si="54"/>
        <v>48.096960000000003</v>
      </c>
      <c r="AL312" s="418">
        <f t="shared" si="61"/>
        <v>48.096960000000003</v>
      </c>
      <c r="AM312" s="352">
        <v>0.15</v>
      </c>
      <c r="AN312" s="357">
        <f t="shared" si="55"/>
        <v>56.584658823529416</v>
      </c>
      <c r="AO312" s="421">
        <f t="shared" si="56"/>
        <v>56.584658823529416</v>
      </c>
      <c r="AP312" s="355"/>
      <c r="AQ312" s="355"/>
    </row>
    <row r="313" spans="1:43" s="347" customFormat="1" ht="30" customHeight="1" x14ac:dyDescent="0.25">
      <c r="A313" s="458" t="s">
        <v>3786</v>
      </c>
      <c r="B313" s="391">
        <v>406303070595</v>
      </c>
      <c r="C313" s="349" t="s">
        <v>4296</v>
      </c>
      <c r="D313" s="458" t="s">
        <v>3787</v>
      </c>
      <c r="E313" s="359" t="s">
        <v>3323</v>
      </c>
      <c r="F313" s="359" t="s">
        <v>3323</v>
      </c>
      <c r="G313" s="363" t="s">
        <v>4393</v>
      </c>
      <c r="H313" s="349" t="s">
        <v>4376</v>
      </c>
      <c r="I313" s="349" t="s">
        <v>250</v>
      </c>
      <c r="J313" s="349" t="s">
        <v>4381</v>
      </c>
      <c r="K313" s="349" t="s">
        <v>4394</v>
      </c>
      <c r="L313" s="349" t="s">
        <v>4394</v>
      </c>
      <c r="M313" s="349" t="s">
        <v>4334</v>
      </c>
      <c r="N313" s="380" t="s">
        <v>268</v>
      </c>
      <c r="O313" s="349" t="s">
        <v>569</v>
      </c>
      <c r="P313" s="349" t="s">
        <v>4493</v>
      </c>
      <c r="Q313" s="349" t="s">
        <v>268</v>
      </c>
      <c r="R313" s="349" t="s">
        <v>268</v>
      </c>
      <c r="S313" s="349">
        <v>0</v>
      </c>
      <c r="T313" s="349" t="s">
        <v>268</v>
      </c>
      <c r="U313" s="349">
        <v>0</v>
      </c>
      <c r="V313" s="349" t="s">
        <v>413</v>
      </c>
      <c r="W313" s="360"/>
      <c r="X313" s="349" t="s">
        <v>268</v>
      </c>
      <c r="Y313" s="349">
        <v>60</v>
      </c>
      <c r="Z313" s="361">
        <v>10</v>
      </c>
      <c r="AA313" s="349">
        <f t="shared" si="62"/>
        <v>60</v>
      </c>
      <c r="AB313" s="349" t="s">
        <v>276</v>
      </c>
      <c r="AC313" s="349" t="s">
        <v>2878</v>
      </c>
      <c r="AD313" s="349">
        <v>4</v>
      </c>
      <c r="AE313" s="440">
        <v>9</v>
      </c>
      <c r="AF313" s="350">
        <v>0.27</v>
      </c>
      <c r="AG313" s="357">
        <f t="shared" si="60"/>
        <v>16.200000000000003</v>
      </c>
      <c r="AH313" s="351">
        <f>IF(AD313&lt;4,FLETES!$H$8,IF(AD313=4,FLETES!$H$9,IF(AD313=5,FLETES!$H$10,IF(AD313=6,FLETES!$H$11,IF(AD313=7,FLETES!$H$12,IF(AD313=8,FLETES!$H$13,IF(AD313=10,FLETES!$H$14,IF(AD313=12,FLETES!$H$15,IF(AD313&gt;12,FLETES!$H$16,"FALSO")))))))))</f>
        <v>22.277568000000002</v>
      </c>
      <c r="AI313" s="357">
        <f t="shared" si="53"/>
        <v>38.477568000000005</v>
      </c>
      <c r="AJ313" s="352">
        <v>0.2</v>
      </c>
      <c r="AK313" s="358">
        <f t="shared" si="54"/>
        <v>48.096960000000003</v>
      </c>
      <c r="AL313" s="418">
        <f t="shared" si="61"/>
        <v>48.096960000000003</v>
      </c>
      <c r="AM313" s="352">
        <v>0.15</v>
      </c>
      <c r="AN313" s="357">
        <f t="shared" si="55"/>
        <v>56.584658823529416</v>
      </c>
      <c r="AO313" s="421">
        <f t="shared" si="56"/>
        <v>56.584658823529416</v>
      </c>
      <c r="AP313" s="355"/>
      <c r="AQ313" s="355"/>
    </row>
    <row r="314" spans="1:43" s="347" customFormat="1" ht="30" customHeight="1" x14ac:dyDescent="0.25">
      <c r="A314" s="458" t="s">
        <v>3790</v>
      </c>
      <c r="B314" s="391">
        <v>406303106294</v>
      </c>
      <c r="C314" s="349" t="s">
        <v>4296</v>
      </c>
      <c r="D314" s="458" t="s">
        <v>3791</v>
      </c>
      <c r="E314" s="359" t="s">
        <v>3325</v>
      </c>
      <c r="F314" s="359" t="s">
        <v>3325</v>
      </c>
      <c r="G314" s="363" t="s">
        <v>4393</v>
      </c>
      <c r="H314" s="349" t="s">
        <v>4376</v>
      </c>
      <c r="I314" s="349" t="s">
        <v>250</v>
      </c>
      <c r="J314" s="349" t="s">
        <v>4381</v>
      </c>
      <c r="K314" s="349" t="s">
        <v>4394</v>
      </c>
      <c r="L314" s="349" t="s">
        <v>4394</v>
      </c>
      <c r="M314" s="349" t="s">
        <v>4334</v>
      </c>
      <c r="N314" s="380" t="s">
        <v>268</v>
      </c>
      <c r="O314" s="349" t="s">
        <v>569</v>
      </c>
      <c r="P314" s="349" t="s">
        <v>4493</v>
      </c>
      <c r="Q314" s="349" t="s">
        <v>268</v>
      </c>
      <c r="R314" s="349" t="s">
        <v>268</v>
      </c>
      <c r="S314" s="349">
        <v>0</v>
      </c>
      <c r="T314" s="349" t="s">
        <v>268</v>
      </c>
      <c r="U314" s="349">
        <v>0</v>
      </c>
      <c r="V314" s="349" t="s">
        <v>413</v>
      </c>
      <c r="W314" s="360"/>
      <c r="X314" s="349" t="s">
        <v>268</v>
      </c>
      <c r="Y314" s="349">
        <v>60</v>
      </c>
      <c r="Z314" s="361">
        <v>10</v>
      </c>
      <c r="AA314" s="349">
        <f t="shared" si="62"/>
        <v>60</v>
      </c>
      <c r="AB314" s="349" t="s">
        <v>276</v>
      </c>
      <c r="AC314" s="349" t="s">
        <v>2878</v>
      </c>
      <c r="AD314" s="349">
        <v>4</v>
      </c>
      <c r="AE314" s="440">
        <v>9</v>
      </c>
      <c r="AF314" s="350">
        <v>0.27</v>
      </c>
      <c r="AG314" s="357">
        <f t="shared" si="60"/>
        <v>16.200000000000003</v>
      </c>
      <c r="AH314" s="351">
        <f>IF(AD314&lt;4,FLETES!$H$8,IF(AD314=4,FLETES!$H$9,IF(AD314=5,FLETES!$H$10,IF(AD314=6,FLETES!$H$11,IF(AD314=7,FLETES!$H$12,IF(AD314=8,FLETES!$H$13,IF(AD314=10,FLETES!$H$14,IF(AD314=12,FLETES!$H$15,IF(AD314&gt;12,FLETES!$H$16,"FALSO")))))))))</f>
        <v>22.277568000000002</v>
      </c>
      <c r="AI314" s="357">
        <f t="shared" si="53"/>
        <v>38.477568000000005</v>
      </c>
      <c r="AJ314" s="352">
        <v>0.2</v>
      </c>
      <c r="AK314" s="358">
        <f t="shared" si="54"/>
        <v>48.096960000000003</v>
      </c>
      <c r="AL314" s="418">
        <f t="shared" si="61"/>
        <v>48.096960000000003</v>
      </c>
      <c r="AM314" s="352">
        <v>0.15</v>
      </c>
      <c r="AN314" s="357">
        <f t="shared" si="55"/>
        <v>56.584658823529416</v>
      </c>
      <c r="AO314" s="421">
        <f t="shared" si="56"/>
        <v>56.584658823529416</v>
      </c>
      <c r="AP314" s="355"/>
      <c r="AQ314" s="355"/>
    </row>
    <row r="315" spans="1:43" s="347" customFormat="1" ht="30" customHeight="1" x14ac:dyDescent="0.25">
      <c r="A315" s="458" t="s">
        <v>3794</v>
      </c>
      <c r="B315" s="391">
        <v>406303094690</v>
      </c>
      <c r="C315" s="349" t="s">
        <v>4296</v>
      </c>
      <c r="D315" s="458" t="s">
        <v>3795</v>
      </c>
      <c r="E315" s="359" t="s">
        <v>3327</v>
      </c>
      <c r="F315" s="359" t="s">
        <v>3327</v>
      </c>
      <c r="G315" s="363" t="s">
        <v>4393</v>
      </c>
      <c r="H315" s="349" t="s">
        <v>4376</v>
      </c>
      <c r="I315" s="349" t="s">
        <v>250</v>
      </c>
      <c r="J315" s="349" t="s">
        <v>4381</v>
      </c>
      <c r="K315" s="349" t="s">
        <v>4394</v>
      </c>
      <c r="L315" s="349" t="s">
        <v>4394</v>
      </c>
      <c r="M315" s="349" t="s">
        <v>4334</v>
      </c>
      <c r="N315" s="380" t="s">
        <v>268</v>
      </c>
      <c r="O315" s="349" t="s">
        <v>569</v>
      </c>
      <c r="P315" s="349" t="s">
        <v>4493</v>
      </c>
      <c r="Q315" s="349" t="s">
        <v>268</v>
      </c>
      <c r="R315" s="349" t="s">
        <v>268</v>
      </c>
      <c r="S315" s="349">
        <v>0</v>
      </c>
      <c r="T315" s="349" t="s">
        <v>268</v>
      </c>
      <c r="U315" s="349">
        <v>0</v>
      </c>
      <c r="V315" s="349" t="s">
        <v>413</v>
      </c>
      <c r="W315" s="360"/>
      <c r="X315" s="349" t="s">
        <v>268</v>
      </c>
      <c r="Y315" s="349">
        <v>60</v>
      </c>
      <c r="Z315" s="361">
        <v>10</v>
      </c>
      <c r="AA315" s="349">
        <f t="shared" si="62"/>
        <v>60</v>
      </c>
      <c r="AB315" s="349" t="s">
        <v>276</v>
      </c>
      <c r="AC315" s="349" t="s">
        <v>2878</v>
      </c>
      <c r="AD315" s="349">
        <v>4</v>
      </c>
      <c r="AE315" s="440">
        <v>9</v>
      </c>
      <c r="AF315" s="350">
        <v>0.27</v>
      </c>
      <c r="AG315" s="357">
        <f t="shared" si="60"/>
        <v>16.200000000000003</v>
      </c>
      <c r="AH315" s="351">
        <f>IF(AD315&lt;4,FLETES!$H$8,IF(AD315=4,FLETES!$H$9,IF(AD315=5,FLETES!$H$10,IF(AD315=6,FLETES!$H$11,IF(AD315=7,FLETES!$H$12,IF(AD315=8,FLETES!$H$13,IF(AD315=10,FLETES!$H$14,IF(AD315=12,FLETES!$H$15,IF(AD315&gt;12,FLETES!$H$16,"FALSO")))))))))</f>
        <v>22.277568000000002</v>
      </c>
      <c r="AI315" s="357">
        <f t="shared" si="53"/>
        <v>38.477568000000005</v>
      </c>
      <c r="AJ315" s="352">
        <v>0.2</v>
      </c>
      <c r="AK315" s="358">
        <f t="shared" si="54"/>
        <v>48.096960000000003</v>
      </c>
      <c r="AL315" s="418">
        <f t="shared" si="61"/>
        <v>48.096960000000003</v>
      </c>
      <c r="AM315" s="352">
        <v>0.15</v>
      </c>
      <c r="AN315" s="357">
        <f t="shared" si="55"/>
        <v>56.584658823529416</v>
      </c>
      <c r="AO315" s="421">
        <f t="shared" si="56"/>
        <v>56.584658823529416</v>
      </c>
      <c r="AP315" s="355"/>
      <c r="AQ315" s="355"/>
    </row>
    <row r="316" spans="1:43" s="347" customFormat="1" ht="30" customHeight="1" x14ac:dyDescent="0.25">
      <c r="A316" s="458" t="s">
        <v>3798</v>
      </c>
      <c r="B316" s="391">
        <v>406303096991</v>
      </c>
      <c r="C316" s="349" t="s">
        <v>4296</v>
      </c>
      <c r="D316" s="458" t="s">
        <v>3799</v>
      </c>
      <c r="E316" s="359" t="s">
        <v>3329</v>
      </c>
      <c r="F316" s="359" t="s">
        <v>3329</v>
      </c>
      <c r="G316" s="363" t="s">
        <v>4393</v>
      </c>
      <c r="H316" s="349" t="s">
        <v>4376</v>
      </c>
      <c r="I316" s="349" t="s">
        <v>250</v>
      </c>
      <c r="J316" s="349" t="s">
        <v>4381</v>
      </c>
      <c r="K316" s="349" t="s">
        <v>4394</v>
      </c>
      <c r="L316" s="349" t="s">
        <v>4394</v>
      </c>
      <c r="M316" s="349" t="s">
        <v>4334</v>
      </c>
      <c r="N316" s="380" t="s">
        <v>268</v>
      </c>
      <c r="O316" s="349" t="s">
        <v>569</v>
      </c>
      <c r="P316" s="349" t="s">
        <v>4493</v>
      </c>
      <c r="Q316" s="349" t="s">
        <v>268</v>
      </c>
      <c r="R316" s="349" t="s">
        <v>268</v>
      </c>
      <c r="S316" s="349">
        <v>0</v>
      </c>
      <c r="T316" s="349" t="s">
        <v>268</v>
      </c>
      <c r="U316" s="349">
        <v>0</v>
      </c>
      <c r="V316" s="349" t="s">
        <v>413</v>
      </c>
      <c r="W316" s="360"/>
      <c r="X316" s="349" t="s">
        <v>268</v>
      </c>
      <c r="Y316" s="349">
        <v>60</v>
      </c>
      <c r="Z316" s="361">
        <v>10</v>
      </c>
      <c r="AA316" s="349">
        <f t="shared" si="62"/>
        <v>60</v>
      </c>
      <c r="AB316" s="349" t="s">
        <v>276</v>
      </c>
      <c r="AC316" s="349" t="s">
        <v>2878</v>
      </c>
      <c r="AD316" s="349">
        <v>4</v>
      </c>
      <c r="AE316" s="440">
        <v>9</v>
      </c>
      <c r="AF316" s="350">
        <v>0.27</v>
      </c>
      <c r="AG316" s="357">
        <f t="shared" si="60"/>
        <v>16.200000000000003</v>
      </c>
      <c r="AH316" s="351">
        <f>IF(AD316&lt;4,FLETES!$H$8,IF(AD316=4,FLETES!$H$9,IF(AD316=5,FLETES!$H$10,IF(AD316=6,FLETES!$H$11,IF(AD316=7,FLETES!$H$12,IF(AD316=8,FLETES!$H$13,IF(AD316=10,FLETES!$H$14,IF(AD316=12,FLETES!$H$15,IF(AD316&gt;12,FLETES!$H$16,"FALSO")))))))))</f>
        <v>22.277568000000002</v>
      </c>
      <c r="AI316" s="357">
        <f t="shared" si="53"/>
        <v>38.477568000000005</v>
      </c>
      <c r="AJ316" s="352">
        <v>0.2</v>
      </c>
      <c r="AK316" s="358">
        <f t="shared" si="54"/>
        <v>48.096960000000003</v>
      </c>
      <c r="AL316" s="418">
        <f t="shared" si="61"/>
        <v>48.096960000000003</v>
      </c>
      <c r="AM316" s="352">
        <v>0.15</v>
      </c>
      <c r="AN316" s="357">
        <f t="shared" si="55"/>
        <v>56.584658823529416</v>
      </c>
      <c r="AO316" s="421">
        <f t="shared" si="56"/>
        <v>56.584658823529416</v>
      </c>
      <c r="AP316" s="355"/>
      <c r="AQ316" s="355"/>
    </row>
    <row r="317" spans="1:43" s="347" customFormat="1" ht="30" customHeight="1" x14ac:dyDescent="0.25">
      <c r="A317" s="458" t="s">
        <v>3802</v>
      </c>
      <c r="B317" s="391">
        <v>406303058296</v>
      </c>
      <c r="C317" s="349" t="s">
        <v>4296</v>
      </c>
      <c r="D317" s="458" t="s">
        <v>3803</v>
      </c>
      <c r="E317" s="359" t="s">
        <v>3331</v>
      </c>
      <c r="F317" s="359" t="s">
        <v>3331</v>
      </c>
      <c r="G317" s="363" t="s">
        <v>4393</v>
      </c>
      <c r="H317" s="349" t="s">
        <v>4376</v>
      </c>
      <c r="I317" s="349" t="s">
        <v>250</v>
      </c>
      <c r="J317" s="349" t="s">
        <v>4381</v>
      </c>
      <c r="K317" s="349" t="s">
        <v>570</v>
      </c>
      <c r="L317" s="349" t="s">
        <v>570</v>
      </c>
      <c r="M317" s="349" t="s">
        <v>4334</v>
      </c>
      <c r="N317" s="380" t="s">
        <v>268</v>
      </c>
      <c r="O317" s="349" t="s">
        <v>569</v>
      </c>
      <c r="P317" s="349" t="s">
        <v>4493</v>
      </c>
      <c r="Q317" s="349" t="s">
        <v>268</v>
      </c>
      <c r="R317" s="349" t="s">
        <v>268</v>
      </c>
      <c r="S317" s="349">
        <v>0</v>
      </c>
      <c r="T317" s="349" t="s">
        <v>268</v>
      </c>
      <c r="U317" s="349">
        <v>0</v>
      </c>
      <c r="V317" s="349" t="s">
        <v>413</v>
      </c>
      <c r="W317" s="360"/>
      <c r="X317" s="349" t="s">
        <v>268</v>
      </c>
      <c r="Y317" s="349">
        <v>60</v>
      </c>
      <c r="Z317" s="361">
        <v>10</v>
      </c>
      <c r="AA317" s="349">
        <f t="shared" si="62"/>
        <v>60</v>
      </c>
      <c r="AB317" s="349" t="s">
        <v>276</v>
      </c>
      <c r="AC317" s="349" t="s">
        <v>2878</v>
      </c>
      <c r="AD317" s="349">
        <v>4</v>
      </c>
      <c r="AE317" s="440">
        <v>9</v>
      </c>
      <c r="AF317" s="350">
        <v>0.23</v>
      </c>
      <c r="AG317" s="357">
        <f t="shared" si="60"/>
        <v>13.8</v>
      </c>
      <c r="AH317" s="351">
        <f>IF(AD317&lt;4,FLETES!$H$8,IF(AD317=4,FLETES!$H$9,IF(AD317=5,FLETES!$H$10,IF(AD317=6,FLETES!$H$11,IF(AD317=7,FLETES!$H$12,IF(AD317=8,FLETES!$H$13,IF(AD317=10,FLETES!$H$14,IF(AD317=12,FLETES!$H$15,IF(AD317&gt;12,FLETES!$H$16,"FALSO")))))))))</f>
        <v>22.277568000000002</v>
      </c>
      <c r="AI317" s="357">
        <f t="shared" si="53"/>
        <v>36.077567999999999</v>
      </c>
      <c r="AJ317" s="352">
        <v>0.2</v>
      </c>
      <c r="AK317" s="358">
        <f t="shared" si="54"/>
        <v>45.096959999999996</v>
      </c>
      <c r="AL317" s="418">
        <f t="shared" si="61"/>
        <v>45.096959999999996</v>
      </c>
      <c r="AM317" s="352">
        <v>0.15</v>
      </c>
      <c r="AN317" s="357">
        <f t="shared" si="55"/>
        <v>53.055247058823525</v>
      </c>
      <c r="AO317" s="421">
        <f t="shared" si="56"/>
        <v>53.055247058823525</v>
      </c>
      <c r="AP317" s="355"/>
      <c r="AQ317" s="355"/>
    </row>
    <row r="318" spans="1:43" s="347" customFormat="1" ht="30" customHeight="1" x14ac:dyDescent="0.25">
      <c r="A318" s="458" t="s">
        <v>3806</v>
      </c>
      <c r="B318" s="391">
        <v>406303109394</v>
      </c>
      <c r="C318" s="349" t="s">
        <v>4296</v>
      </c>
      <c r="D318" s="458" t="s">
        <v>3807</v>
      </c>
      <c r="E318" s="359" t="s">
        <v>3333</v>
      </c>
      <c r="F318" s="359" t="s">
        <v>3333</v>
      </c>
      <c r="G318" s="363" t="s">
        <v>4393</v>
      </c>
      <c r="H318" s="349" t="s">
        <v>4376</v>
      </c>
      <c r="I318" s="349" t="s">
        <v>250</v>
      </c>
      <c r="J318" s="349" t="s">
        <v>4381</v>
      </c>
      <c r="K318" s="349" t="s">
        <v>3660</v>
      </c>
      <c r="L318" s="349" t="s">
        <v>3660</v>
      </c>
      <c r="M318" s="349" t="s">
        <v>4334</v>
      </c>
      <c r="N318" s="380" t="s">
        <v>268</v>
      </c>
      <c r="O318" s="349" t="s">
        <v>569</v>
      </c>
      <c r="P318" s="349" t="s">
        <v>4493</v>
      </c>
      <c r="Q318" s="349" t="s">
        <v>268</v>
      </c>
      <c r="R318" s="349" t="s">
        <v>268</v>
      </c>
      <c r="S318" s="349">
        <v>0</v>
      </c>
      <c r="T318" s="349" t="s">
        <v>268</v>
      </c>
      <c r="U318" s="349">
        <v>0</v>
      </c>
      <c r="V318" s="349" t="s">
        <v>413</v>
      </c>
      <c r="W318" s="360"/>
      <c r="X318" s="349" t="s">
        <v>268</v>
      </c>
      <c r="Y318" s="349">
        <v>60</v>
      </c>
      <c r="Z318" s="361">
        <v>10</v>
      </c>
      <c r="AA318" s="349">
        <f t="shared" si="62"/>
        <v>60</v>
      </c>
      <c r="AB318" s="349" t="s">
        <v>276</v>
      </c>
      <c r="AC318" s="349" t="s">
        <v>2878</v>
      </c>
      <c r="AD318" s="349">
        <v>4</v>
      </c>
      <c r="AE318" s="440">
        <v>9</v>
      </c>
      <c r="AF318" s="350">
        <v>0.25</v>
      </c>
      <c r="AG318" s="357">
        <f t="shared" si="60"/>
        <v>15</v>
      </c>
      <c r="AH318" s="351">
        <f>IF(AD318&lt;4,FLETES!$H$8,IF(AD318=4,FLETES!$H$9,IF(AD318=5,FLETES!$H$10,IF(AD318=6,FLETES!$H$11,IF(AD318=7,FLETES!$H$12,IF(AD318=8,FLETES!$H$13,IF(AD318=10,FLETES!$H$14,IF(AD318=12,FLETES!$H$15,IF(AD318&gt;12,FLETES!$H$16,"FALSO")))))))))</f>
        <v>22.277568000000002</v>
      </c>
      <c r="AI318" s="357">
        <f t="shared" si="53"/>
        <v>37.277568000000002</v>
      </c>
      <c r="AJ318" s="352">
        <v>0.2</v>
      </c>
      <c r="AK318" s="358">
        <f t="shared" si="54"/>
        <v>46.596960000000003</v>
      </c>
      <c r="AL318" s="418">
        <f t="shared" si="61"/>
        <v>46.596960000000003</v>
      </c>
      <c r="AM318" s="352">
        <v>0.15</v>
      </c>
      <c r="AN318" s="357">
        <f t="shared" si="55"/>
        <v>54.819952941176474</v>
      </c>
      <c r="AO318" s="421">
        <f t="shared" si="56"/>
        <v>54.819952941176474</v>
      </c>
      <c r="AP318" s="355"/>
      <c r="AQ318" s="355"/>
    </row>
    <row r="319" spans="1:43" s="347" customFormat="1" ht="30" customHeight="1" x14ac:dyDescent="0.25">
      <c r="A319" s="458" t="s">
        <v>3810</v>
      </c>
      <c r="B319" s="391">
        <v>406303067793</v>
      </c>
      <c r="C319" s="349" t="s">
        <v>4296</v>
      </c>
      <c r="D319" s="458" t="s">
        <v>3811</v>
      </c>
      <c r="E319" s="359" t="s">
        <v>3335</v>
      </c>
      <c r="F319" s="359" t="s">
        <v>3335</v>
      </c>
      <c r="G319" s="363" t="s">
        <v>4393</v>
      </c>
      <c r="H319" s="349" t="s">
        <v>4376</v>
      </c>
      <c r="I319" s="349" t="s">
        <v>250</v>
      </c>
      <c r="J319" s="349" t="s">
        <v>4401</v>
      </c>
      <c r="K319" s="349" t="s">
        <v>3660</v>
      </c>
      <c r="L319" s="349" t="s">
        <v>3660</v>
      </c>
      <c r="M319" s="349" t="s">
        <v>4334</v>
      </c>
      <c r="N319" s="380" t="s">
        <v>268</v>
      </c>
      <c r="O319" s="349" t="s">
        <v>569</v>
      </c>
      <c r="P319" s="349" t="s">
        <v>4493</v>
      </c>
      <c r="Q319" s="349" t="s">
        <v>268</v>
      </c>
      <c r="R319" s="349" t="s">
        <v>268</v>
      </c>
      <c r="S319" s="349">
        <v>0</v>
      </c>
      <c r="T319" s="349" t="s">
        <v>268</v>
      </c>
      <c r="U319" s="349">
        <v>0</v>
      </c>
      <c r="V319" s="349" t="s">
        <v>413</v>
      </c>
      <c r="W319" s="360"/>
      <c r="X319" s="349" t="s">
        <v>268</v>
      </c>
      <c r="Y319" s="349">
        <v>60</v>
      </c>
      <c r="Z319" s="361">
        <v>10</v>
      </c>
      <c r="AA319" s="349">
        <f t="shared" si="62"/>
        <v>60</v>
      </c>
      <c r="AB319" s="349" t="s">
        <v>276</v>
      </c>
      <c r="AC319" s="349" t="s">
        <v>2878</v>
      </c>
      <c r="AD319" s="349">
        <v>4</v>
      </c>
      <c r="AE319" s="440">
        <v>9</v>
      </c>
      <c r="AF319" s="350">
        <v>0.27</v>
      </c>
      <c r="AG319" s="357">
        <f t="shared" ref="AG319:AG350" si="63">Y319*AF319</f>
        <v>16.200000000000003</v>
      </c>
      <c r="AH319" s="351">
        <f>IF(AD319&lt;4,FLETES!$H$8,IF(AD319=4,FLETES!$H$9,IF(AD319=5,FLETES!$H$10,IF(AD319=6,FLETES!$H$11,IF(AD319=7,FLETES!$H$12,IF(AD319=8,FLETES!$H$13,IF(AD319=10,FLETES!$H$14,IF(AD319=12,FLETES!$H$15,IF(AD319&gt;12,FLETES!$H$16,"FALSO")))))))))</f>
        <v>22.277568000000002</v>
      </c>
      <c r="AI319" s="357">
        <f t="shared" si="53"/>
        <v>38.477568000000005</v>
      </c>
      <c r="AJ319" s="352">
        <v>0.2</v>
      </c>
      <c r="AK319" s="358">
        <f t="shared" si="54"/>
        <v>48.096960000000003</v>
      </c>
      <c r="AL319" s="418">
        <f t="shared" si="61"/>
        <v>48.096960000000003</v>
      </c>
      <c r="AM319" s="352">
        <v>0.15</v>
      </c>
      <c r="AN319" s="357">
        <f t="shared" si="55"/>
        <v>56.584658823529416</v>
      </c>
      <c r="AO319" s="421">
        <f t="shared" si="56"/>
        <v>56.584658823529416</v>
      </c>
      <c r="AP319" s="355"/>
      <c r="AQ319" s="355"/>
    </row>
    <row r="320" spans="1:43" s="347" customFormat="1" ht="30" customHeight="1" x14ac:dyDescent="0.25">
      <c r="A320" s="458" t="s">
        <v>3814</v>
      </c>
      <c r="B320" s="391">
        <v>406303039493</v>
      </c>
      <c r="C320" s="349" t="s">
        <v>4296</v>
      </c>
      <c r="D320" s="458" t="s">
        <v>3815</v>
      </c>
      <c r="E320" s="359" t="s">
        <v>3337</v>
      </c>
      <c r="F320" s="379" t="s">
        <v>3337</v>
      </c>
      <c r="G320" s="363" t="s">
        <v>4393</v>
      </c>
      <c r="H320" s="349" t="s">
        <v>4376</v>
      </c>
      <c r="I320" s="349" t="s">
        <v>250</v>
      </c>
      <c r="J320" s="349" t="s">
        <v>4381</v>
      </c>
      <c r="K320" s="349" t="s">
        <v>572</v>
      </c>
      <c r="L320" s="349" t="s">
        <v>572</v>
      </c>
      <c r="M320" s="349" t="s">
        <v>4334</v>
      </c>
      <c r="N320" s="380" t="s">
        <v>268</v>
      </c>
      <c r="O320" s="349" t="s">
        <v>569</v>
      </c>
      <c r="P320" s="349" t="s">
        <v>4493</v>
      </c>
      <c r="Q320" s="349" t="s">
        <v>268</v>
      </c>
      <c r="R320" s="349" t="s">
        <v>268</v>
      </c>
      <c r="S320" s="349">
        <v>0</v>
      </c>
      <c r="T320" s="349" t="s">
        <v>268</v>
      </c>
      <c r="U320" s="349">
        <v>0</v>
      </c>
      <c r="V320" s="349" t="s">
        <v>413</v>
      </c>
      <c r="W320" s="360"/>
      <c r="X320" s="349" t="s">
        <v>268</v>
      </c>
      <c r="Y320" s="349">
        <v>60</v>
      </c>
      <c r="Z320" s="361">
        <v>10</v>
      </c>
      <c r="AA320" s="349">
        <f t="shared" si="62"/>
        <v>60</v>
      </c>
      <c r="AB320" s="349" t="s">
        <v>276</v>
      </c>
      <c r="AC320" s="349" t="s">
        <v>2878</v>
      </c>
      <c r="AD320" s="349">
        <v>4</v>
      </c>
      <c r="AE320" s="440">
        <v>9</v>
      </c>
      <c r="AF320" s="350">
        <v>0.25</v>
      </c>
      <c r="AG320" s="357">
        <f t="shared" si="63"/>
        <v>15</v>
      </c>
      <c r="AH320" s="351">
        <f>IF(AD320&lt;4,FLETES!$H$8,IF(AD320=4,FLETES!$H$9,IF(AD320=5,FLETES!$H$10,IF(AD320=6,FLETES!$H$11,IF(AD320=7,FLETES!$H$12,IF(AD320=8,FLETES!$H$13,IF(AD320=10,FLETES!$H$14,IF(AD320=12,FLETES!$H$15,IF(AD320&gt;12,FLETES!$H$16,"FALSO")))))))))</f>
        <v>22.277568000000002</v>
      </c>
      <c r="AI320" s="357">
        <f t="shared" si="53"/>
        <v>37.277568000000002</v>
      </c>
      <c r="AJ320" s="352">
        <v>0.2</v>
      </c>
      <c r="AK320" s="358">
        <f t="shared" si="54"/>
        <v>46.596960000000003</v>
      </c>
      <c r="AL320" s="418">
        <f t="shared" si="61"/>
        <v>46.596960000000003</v>
      </c>
      <c r="AM320" s="352">
        <v>0.15</v>
      </c>
      <c r="AN320" s="357">
        <f t="shared" si="55"/>
        <v>54.819952941176474</v>
      </c>
      <c r="AO320" s="421">
        <f t="shared" si="56"/>
        <v>54.819952941176474</v>
      </c>
      <c r="AP320" s="355"/>
      <c r="AQ320" s="355"/>
    </row>
    <row r="321" spans="1:43" s="347" customFormat="1" ht="30" customHeight="1" x14ac:dyDescent="0.25">
      <c r="A321" s="458" t="s">
        <v>3818</v>
      </c>
      <c r="B321" s="391">
        <v>406303103996</v>
      </c>
      <c r="C321" s="349" t="s">
        <v>4296</v>
      </c>
      <c r="D321" s="458" t="s">
        <v>3819</v>
      </c>
      <c r="E321" s="359" t="s">
        <v>3339</v>
      </c>
      <c r="F321" s="379" t="s">
        <v>3339</v>
      </c>
      <c r="G321" s="363" t="s">
        <v>4393</v>
      </c>
      <c r="H321" s="349" t="s">
        <v>4376</v>
      </c>
      <c r="I321" s="349" t="s">
        <v>250</v>
      </c>
      <c r="J321" s="349" t="s">
        <v>4401</v>
      </c>
      <c r="K321" s="349" t="s">
        <v>572</v>
      </c>
      <c r="L321" s="349" t="s">
        <v>572</v>
      </c>
      <c r="M321" s="349" t="s">
        <v>4334</v>
      </c>
      <c r="N321" s="380" t="s">
        <v>268</v>
      </c>
      <c r="O321" s="349" t="s">
        <v>569</v>
      </c>
      <c r="P321" s="349" t="s">
        <v>4493</v>
      </c>
      <c r="Q321" s="349" t="s">
        <v>268</v>
      </c>
      <c r="R321" s="349" t="s">
        <v>268</v>
      </c>
      <c r="S321" s="349">
        <v>0</v>
      </c>
      <c r="T321" s="349" t="s">
        <v>268</v>
      </c>
      <c r="U321" s="349">
        <v>0</v>
      </c>
      <c r="V321" s="349" t="s">
        <v>413</v>
      </c>
      <c r="W321" s="360"/>
      <c r="X321" s="349" t="s">
        <v>268</v>
      </c>
      <c r="Y321" s="349">
        <v>60</v>
      </c>
      <c r="Z321" s="361">
        <v>10</v>
      </c>
      <c r="AA321" s="349">
        <f t="shared" si="62"/>
        <v>60</v>
      </c>
      <c r="AB321" s="349" t="s">
        <v>276</v>
      </c>
      <c r="AC321" s="349" t="s">
        <v>2878</v>
      </c>
      <c r="AD321" s="349">
        <v>4</v>
      </c>
      <c r="AE321" s="440">
        <v>9</v>
      </c>
      <c r="AF321" s="350">
        <v>0.27</v>
      </c>
      <c r="AG321" s="357">
        <f t="shared" si="63"/>
        <v>16.200000000000003</v>
      </c>
      <c r="AH321" s="351">
        <f>IF(AD321&lt;4,FLETES!$H$8,IF(AD321=4,FLETES!$H$9,IF(AD321=5,FLETES!$H$10,IF(AD321=6,FLETES!$H$11,IF(AD321=7,FLETES!$H$12,IF(AD321=8,FLETES!$H$13,IF(AD321=10,FLETES!$H$14,IF(AD321=12,FLETES!$H$15,IF(AD321&gt;12,FLETES!$H$16,"FALSO")))))))))</f>
        <v>22.277568000000002</v>
      </c>
      <c r="AI321" s="357">
        <f t="shared" si="53"/>
        <v>38.477568000000005</v>
      </c>
      <c r="AJ321" s="352">
        <v>0.2</v>
      </c>
      <c r="AK321" s="358">
        <f t="shared" si="54"/>
        <v>48.096960000000003</v>
      </c>
      <c r="AL321" s="418">
        <f t="shared" si="61"/>
        <v>48.096960000000003</v>
      </c>
      <c r="AM321" s="352">
        <v>0.15</v>
      </c>
      <c r="AN321" s="357">
        <f t="shared" si="55"/>
        <v>56.584658823529416</v>
      </c>
      <c r="AO321" s="421">
        <f t="shared" si="56"/>
        <v>56.584658823529416</v>
      </c>
      <c r="AP321" s="355"/>
      <c r="AQ321" s="355"/>
    </row>
    <row r="322" spans="1:43" s="347" customFormat="1" ht="30" customHeight="1" x14ac:dyDescent="0.25">
      <c r="A322" s="458" t="s">
        <v>3822</v>
      </c>
      <c r="B322" s="391">
        <v>406303055394</v>
      </c>
      <c r="C322" s="349" t="s">
        <v>4296</v>
      </c>
      <c r="D322" s="458" t="s">
        <v>3823</v>
      </c>
      <c r="E322" s="359" t="s">
        <v>3341</v>
      </c>
      <c r="F322" s="359" t="s">
        <v>3341</v>
      </c>
      <c r="G322" s="363" t="s">
        <v>4393</v>
      </c>
      <c r="H322" s="349" t="s">
        <v>4376</v>
      </c>
      <c r="I322" s="349" t="s">
        <v>250</v>
      </c>
      <c r="J322" s="349" t="s">
        <v>4381</v>
      </c>
      <c r="K322" s="349" t="s">
        <v>3662</v>
      </c>
      <c r="L322" s="349" t="s">
        <v>3662</v>
      </c>
      <c r="M322" s="349" t="s">
        <v>4334</v>
      </c>
      <c r="N322" s="380" t="s">
        <v>268</v>
      </c>
      <c r="O322" s="349" t="s">
        <v>569</v>
      </c>
      <c r="P322" s="349" t="s">
        <v>4493</v>
      </c>
      <c r="Q322" s="349" t="s">
        <v>268</v>
      </c>
      <c r="R322" s="349" t="s">
        <v>268</v>
      </c>
      <c r="S322" s="349">
        <v>0</v>
      </c>
      <c r="T322" s="349" t="s">
        <v>268</v>
      </c>
      <c r="U322" s="349">
        <v>0</v>
      </c>
      <c r="V322" s="349" t="s">
        <v>413</v>
      </c>
      <c r="W322" s="360"/>
      <c r="X322" s="349" t="s">
        <v>268</v>
      </c>
      <c r="Y322" s="349">
        <v>60</v>
      </c>
      <c r="Z322" s="361">
        <v>10</v>
      </c>
      <c r="AA322" s="349">
        <f t="shared" si="62"/>
        <v>60</v>
      </c>
      <c r="AB322" s="349" t="s">
        <v>276</v>
      </c>
      <c r="AC322" s="349" t="s">
        <v>2878</v>
      </c>
      <c r="AD322" s="349">
        <v>4</v>
      </c>
      <c r="AE322" s="440">
        <v>9</v>
      </c>
      <c r="AF322" s="350">
        <v>0.25</v>
      </c>
      <c r="AG322" s="357">
        <f t="shared" si="63"/>
        <v>15</v>
      </c>
      <c r="AH322" s="351">
        <f>IF(AD322&lt;4,FLETES!$H$8,IF(AD322=4,FLETES!$H$9,IF(AD322=5,FLETES!$H$10,IF(AD322=6,FLETES!$H$11,IF(AD322=7,FLETES!$H$12,IF(AD322=8,FLETES!$H$13,IF(AD322=10,FLETES!$H$14,IF(AD322=12,FLETES!$H$15,IF(AD322&gt;12,FLETES!$H$16,"FALSO")))))))))</f>
        <v>22.277568000000002</v>
      </c>
      <c r="AI322" s="357">
        <f t="shared" ref="AI322:AI385" si="64">SUM(AG322:AH322)</f>
        <v>37.277568000000002</v>
      </c>
      <c r="AJ322" s="352">
        <v>0.2</v>
      </c>
      <c r="AK322" s="358">
        <f t="shared" ref="AK322:AK385" si="65">AI322/(1-AJ322)</f>
        <v>46.596960000000003</v>
      </c>
      <c r="AL322" s="418">
        <f t="shared" si="61"/>
        <v>46.596960000000003</v>
      </c>
      <c r="AM322" s="352">
        <v>0.15</v>
      </c>
      <c r="AN322" s="357">
        <f t="shared" ref="AN322:AN385" si="66">AL322/(1-AM322)</f>
        <v>54.819952941176474</v>
      </c>
      <c r="AO322" s="421">
        <f t="shared" ref="AO322:AO385" si="67">AN322</f>
        <v>54.819952941176474</v>
      </c>
      <c r="AP322" s="355"/>
      <c r="AQ322" s="355"/>
    </row>
    <row r="323" spans="1:43" s="347" customFormat="1" ht="30" customHeight="1" x14ac:dyDescent="0.25">
      <c r="A323" s="458" t="s">
        <v>3826</v>
      </c>
      <c r="B323" s="391">
        <v>406303068691</v>
      </c>
      <c r="C323" s="349" t="s">
        <v>4296</v>
      </c>
      <c r="D323" s="458" t="s">
        <v>3827</v>
      </c>
      <c r="E323" s="359" t="s">
        <v>3343</v>
      </c>
      <c r="F323" s="359" t="s">
        <v>3343</v>
      </c>
      <c r="G323" s="363" t="s">
        <v>4393</v>
      </c>
      <c r="H323" s="349" t="s">
        <v>4376</v>
      </c>
      <c r="I323" s="349" t="s">
        <v>250</v>
      </c>
      <c r="J323" s="349" t="s">
        <v>4401</v>
      </c>
      <c r="K323" s="349" t="s">
        <v>3662</v>
      </c>
      <c r="L323" s="349" t="s">
        <v>3662</v>
      </c>
      <c r="M323" s="349" t="s">
        <v>4334</v>
      </c>
      <c r="N323" s="380" t="s">
        <v>268</v>
      </c>
      <c r="O323" s="349" t="s">
        <v>569</v>
      </c>
      <c r="P323" s="349" t="s">
        <v>4493</v>
      </c>
      <c r="Q323" s="349" t="s">
        <v>268</v>
      </c>
      <c r="R323" s="349" t="s">
        <v>268</v>
      </c>
      <c r="S323" s="349">
        <v>0</v>
      </c>
      <c r="T323" s="349" t="s">
        <v>268</v>
      </c>
      <c r="U323" s="349">
        <v>0</v>
      </c>
      <c r="V323" s="349" t="s">
        <v>413</v>
      </c>
      <c r="W323" s="360"/>
      <c r="X323" s="349" t="s">
        <v>268</v>
      </c>
      <c r="Y323" s="349">
        <v>60</v>
      </c>
      <c r="Z323" s="361">
        <v>10</v>
      </c>
      <c r="AA323" s="349">
        <f t="shared" si="62"/>
        <v>60</v>
      </c>
      <c r="AB323" s="349" t="s">
        <v>276</v>
      </c>
      <c r="AC323" s="349" t="s">
        <v>2878</v>
      </c>
      <c r="AD323" s="349">
        <v>4</v>
      </c>
      <c r="AE323" s="440">
        <v>9</v>
      </c>
      <c r="AF323" s="350">
        <v>0.27</v>
      </c>
      <c r="AG323" s="357">
        <f t="shared" si="63"/>
        <v>16.200000000000003</v>
      </c>
      <c r="AH323" s="351">
        <f>IF(AD323&lt;4,FLETES!$H$8,IF(AD323=4,FLETES!$H$9,IF(AD323=5,FLETES!$H$10,IF(AD323=6,FLETES!$H$11,IF(AD323=7,FLETES!$H$12,IF(AD323=8,FLETES!$H$13,IF(AD323=10,FLETES!$H$14,IF(AD323=12,FLETES!$H$15,IF(AD323&gt;12,FLETES!$H$16,"FALSO")))))))))</f>
        <v>22.277568000000002</v>
      </c>
      <c r="AI323" s="357">
        <f t="shared" si="64"/>
        <v>38.477568000000005</v>
      </c>
      <c r="AJ323" s="352">
        <v>0.2</v>
      </c>
      <c r="AK323" s="358">
        <f t="shared" si="65"/>
        <v>48.096960000000003</v>
      </c>
      <c r="AL323" s="418">
        <f t="shared" si="61"/>
        <v>48.096960000000003</v>
      </c>
      <c r="AM323" s="352">
        <v>0.15</v>
      </c>
      <c r="AN323" s="357">
        <f t="shared" si="66"/>
        <v>56.584658823529416</v>
      </c>
      <c r="AO323" s="421">
        <f t="shared" si="67"/>
        <v>56.584658823529416</v>
      </c>
      <c r="AP323" s="355"/>
      <c r="AQ323" s="355"/>
    </row>
    <row r="324" spans="1:43" s="347" customFormat="1" ht="30" customHeight="1" x14ac:dyDescent="0.25">
      <c r="A324" s="458" t="s">
        <v>3830</v>
      </c>
      <c r="B324" s="391">
        <v>406303091392</v>
      </c>
      <c r="C324" s="349" t="s">
        <v>4296</v>
      </c>
      <c r="D324" s="458" t="s">
        <v>3831</v>
      </c>
      <c r="E324" s="359" t="s">
        <v>3345</v>
      </c>
      <c r="F324" s="359" t="s">
        <v>3345</v>
      </c>
      <c r="G324" s="363" t="s">
        <v>4393</v>
      </c>
      <c r="H324" s="349" t="s">
        <v>4376</v>
      </c>
      <c r="I324" s="349" t="s">
        <v>250</v>
      </c>
      <c r="J324" s="349" t="s">
        <v>4381</v>
      </c>
      <c r="K324" s="349" t="s">
        <v>3663</v>
      </c>
      <c r="L324" s="349" t="s">
        <v>3663</v>
      </c>
      <c r="M324" s="349" t="s">
        <v>4334</v>
      </c>
      <c r="N324" s="380" t="s">
        <v>268</v>
      </c>
      <c r="O324" s="349" t="s">
        <v>569</v>
      </c>
      <c r="P324" s="349" t="s">
        <v>4493</v>
      </c>
      <c r="Q324" s="349" t="s">
        <v>268</v>
      </c>
      <c r="R324" s="349" t="s">
        <v>268</v>
      </c>
      <c r="S324" s="349">
        <v>0</v>
      </c>
      <c r="T324" s="349" t="s">
        <v>268</v>
      </c>
      <c r="U324" s="349">
        <v>0</v>
      </c>
      <c r="V324" s="349" t="s">
        <v>413</v>
      </c>
      <c r="W324" s="360"/>
      <c r="X324" s="349" t="s">
        <v>268</v>
      </c>
      <c r="Y324" s="349">
        <v>60</v>
      </c>
      <c r="Z324" s="361">
        <v>10</v>
      </c>
      <c r="AA324" s="349">
        <f t="shared" si="62"/>
        <v>60</v>
      </c>
      <c r="AB324" s="349" t="s">
        <v>276</v>
      </c>
      <c r="AC324" s="349" t="s">
        <v>2878</v>
      </c>
      <c r="AD324" s="349">
        <v>4</v>
      </c>
      <c r="AE324" s="440">
        <v>9</v>
      </c>
      <c r="AF324" s="350">
        <v>0.25</v>
      </c>
      <c r="AG324" s="357">
        <f t="shared" si="63"/>
        <v>15</v>
      </c>
      <c r="AH324" s="351">
        <f>IF(AD324&lt;4,FLETES!$H$8,IF(AD324=4,FLETES!$H$9,IF(AD324=5,FLETES!$H$10,IF(AD324=6,FLETES!$H$11,IF(AD324=7,FLETES!$H$12,IF(AD324=8,FLETES!$H$13,IF(AD324=10,FLETES!$H$14,IF(AD324=12,FLETES!$H$15,IF(AD324&gt;12,FLETES!$H$16,"FALSO")))))))))</f>
        <v>22.277568000000002</v>
      </c>
      <c r="AI324" s="357">
        <f t="shared" si="64"/>
        <v>37.277568000000002</v>
      </c>
      <c r="AJ324" s="352">
        <v>0.2</v>
      </c>
      <c r="AK324" s="358">
        <f t="shared" si="65"/>
        <v>46.596960000000003</v>
      </c>
      <c r="AL324" s="418">
        <f t="shared" si="61"/>
        <v>46.596960000000003</v>
      </c>
      <c r="AM324" s="352">
        <v>0.15</v>
      </c>
      <c r="AN324" s="357">
        <f t="shared" si="66"/>
        <v>54.819952941176474</v>
      </c>
      <c r="AO324" s="421">
        <f t="shared" si="67"/>
        <v>54.819952941176474</v>
      </c>
      <c r="AP324" s="355"/>
      <c r="AQ324" s="355"/>
    </row>
    <row r="325" spans="1:43" s="347" customFormat="1" ht="30" customHeight="1" x14ac:dyDescent="0.25">
      <c r="A325" s="458" t="s">
        <v>3834</v>
      </c>
      <c r="B325" s="391">
        <v>406303104696</v>
      </c>
      <c r="C325" s="349" t="s">
        <v>4296</v>
      </c>
      <c r="D325" s="458" t="s">
        <v>3835</v>
      </c>
      <c r="E325" s="359" t="s">
        <v>3347</v>
      </c>
      <c r="F325" s="359" t="s">
        <v>3347</v>
      </c>
      <c r="G325" s="363" t="s">
        <v>4393</v>
      </c>
      <c r="H325" s="349" t="s">
        <v>4376</v>
      </c>
      <c r="I325" s="349" t="s">
        <v>250</v>
      </c>
      <c r="J325" s="349" t="s">
        <v>4401</v>
      </c>
      <c r="K325" s="349" t="s">
        <v>3663</v>
      </c>
      <c r="L325" s="349" t="s">
        <v>3663</v>
      </c>
      <c r="M325" s="349" t="s">
        <v>4334</v>
      </c>
      <c r="N325" s="380" t="s">
        <v>268</v>
      </c>
      <c r="O325" s="349" t="s">
        <v>569</v>
      </c>
      <c r="P325" s="349" t="s">
        <v>4493</v>
      </c>
      <c r="Q325" s="349" t="s">
        <v>268</v>
      </c>
      <c r="R325" s="349" t="s">
        <v>268</v>
      </c>
      <c r="S325" s="349">
        <v>0</v>
      </c>
      <c r="T325" s="349" t="s">
        <v>268</v>
      </c>
      <c r="U325" s="349">
        <v>0</v>
      </c>
      <c r="V325" s="349" t="s">
        <v>413</v>
      </c>
      <c r="W325" s="360"/>
      <c r="X325" s="349" t="s">
        <v>268</v>
      </c>
      <c r="Y325" s="349">
        <v>60</v>
      </c>
      <c r="Z325" s="361">
        <v>10</v>
      </c>
      <c r="AA325" s="349">
        <f t="shared" si="62"/>
        <v>60</v>
      </c>
      <c r="AB325" s="349" t="s">
        <v>276</v>
      </c>
      <c r="AC325" s="349" t="s">
        <v>2878</v>
      </c>
      <c r="AD325" s="349">
        <v>4</v>
      </c>
      <c r="AE325" s="440">
        <v>9</v>
      </c>
      <c r="AF325" s="350">
        <v>0.27</v>
      </c>
      <c r="AG325" s="357">
        <f t="shared" si="63"/>
        <v>16.200000000000003</v>
      </c>
      <c r="AH325" s="351">
        <f>IF(AD325&lt;4,FLETES!$H$8,IF(AD325=4,FLETES!$H$9,IF(AD325=5,FLETES!$H$10,IF(AD325=6,FLETES!$H$11,IF(AD325=7,FLETES!$H$12,IF(AD325=8,FLETES!$H$13,IF(AD325=10,FLETES!$H$14,IF(AD325=12,FLETES!$H$15,IF(AD325&gt;12,FLETES!$H$16,"FALSO")))))))))</f>
        <v>22.277568000000002</v>
      </c>
      <c r="AI325" s="357">
        <f t="shared" si="64"/>
        <v>38.477568000000005</v>
      </c>
      <c r="AJ325" s="352">
        <v>0.2</v>
      </c>
      <c r="AK325" s="358">
        <f t="shared" si="65"/>
        <v>48.096960000000003</v>
      </c>
      <c r="AL325" s="418">
        <f t="shared" si="61"/>
        <v>48.096960000000003</v>
      </c>
      <c r="AM325" s="352">
        <v>0.15</v>
      </c>
      <c r="AN325" s="357">
        <f t="shared" si="66"/>
        <v>56.584658823529416</v>
      </c>
      <c r="AO325" s="421">
        <f t="shared" si="67"/>
        <v>56.584658823529416</v>
      </c>
      <c r="AP325" s="355"/>
      <c r="AQ325" s="355"/>
    </row>
    <row r="326" spans="1:43" s="347" customFormat="1" ht="30" customHeight="1" x14ac:dyDescent="0.25">
      <c r="A326" s="458" t="s">
        <v>3838</v>
      </c>
      <c r="B326" s="391">
        <v>406303061692</v>
      </c>
      <c r="C326" s="349" t="s">
        <v>4296</v>
      </c>
      <c r="D326" s="458" t="s">
        <v>3839</v>
      </c>
      <c r="E326" s="359" t="s">
        <v>3349</v>
      </c>
      <c r="F326" s="359" t="s">
        <v>3349</v>
      </c>
      <c r="G326" s="363" t="s">
        <v>4393</v>
      </c>
      <c r="H326" s="349" t="s">
        <v>4376</v>
      </c>
      <c r="I326" s="349" t="s">
        <v>250</v>
      </c>
      <c r="J326" s="349" t="s">
        <v>4381</v>
      </c>
      <c r="K326" s="349" t="s">
        <v>3667</v>
      </c>
      <c r="L326" s="349" t="s">
        <v>3667</v>
      </c>
      <c r="M326" s="349" t="s">
        <v>4334</v>
      </c>
      <c r="N326" s="380" t="s">
        <v>268</v>
      </c>
      <c r="O326" s="349" t="s">
        <v>569</v>
      </c>
      <c r="P326" s="349" t="s">
        <v>4493</v>
      </c>
      <c r="Q326" s="349" t="s">
        <v>268</v>
      </c>
      <c r="R326" s="349" t="s">
        <v>268</v>
      </c>
      <c r="S326" s="349">
        <v>0</v>
      </c>
      <c r="T326" s="349" t="s">
        <v>268</v>
      </c>
      <c r="U326" s="349">
        <v>0</v>
      </c>
      <c r="V326" s="349" t="s">
        <v>413</v>
      </c>
      <c r="W326" s="360"/>
      <c r="X326" s="349" t="s">
        <v>268</v>
      </c>
      <c r="Y326" s="349">
        <v>60</v>
      </c>
      <c r="Z326" s="361">
        <v>10</v>
      </c>
      <c r="AA326" s="349">
        <f t="shared" si="62"/>
        <v>60</v>
      </c>
      <c r="AB326" s="349" t="s">
        <v>276</v>
      </c>
      <c r="AC326" s="349" t="s">
        <v>2878</v>
      </c>
      <c r="AD326" s="349">
        <v>4</v>
      </c>
      <c r="AE326" s="440">
        <v>9</v>
      </c>
      <c r="AF326" s="350">
        <v>0.25</v>
      </c>
      <c r="AG326" s="357">
        <f t="shared" si="63"/>
        <v>15</v>
      </c>
      <c r="AH326" s="351">
        <f>IF(AD326&lt;4,FLETES!$H$8,IF(AD326=4,FLETES!$H$9,IF(AD326=5,FLETES!$H$10,IF(AD326=6,FLETES!$H$11,IF(AD326=7,FLETES!$H$12,IF(AD326=8,FLETES!$H$13,IF(AD326=10,FLETES!$H$14,IF(AD326=12,FLETES!$H$15,IF(AD326&gt;12,FLETES!$H$16,"FALSO")))))))))</f>
        <v>22.277568000000002</v>
      </c>
      <c r="AI326" s="357">
        <f t="shared" si="64"/>
        <v>37.277568000000002</v>
      </c>
      <c r="AJ326" s="352">
        <v>0.2</v>
      </c>
      <c r="AK326" s="358">
        <f t="shared" si="65"/>
        <v>46.596960000000003</v>
      </c>
      <c r="AL326" s="418">
        <f t="shared" si="61"/>
        <v>46.596960000000003</v>
      </c>
      <c r="AM326" s="352">
        <v>0.15</v>
      </c>
      <c r="AN326" s="357">
        <f t="shared" si="66"/>
        <v>54.819952941176474</v>
      </c>
      <c r="AO326" s="421">
        <f t="shared" si="67"/>
        <v>54.819952941176474</v>
      </c>
      <c r="AP326" s="355"/>
      <c r="AQ326" s="355"/>
    </row>
    <row r="327" spans="1:43" s="347" customFormat="1" ht="30" customHeight="1" x14ac:dyDescent="0.25">
      <c r="A327" s="458" t="s">
        <v>3842</v>
      </c>
      <c r="B327" s="391">
        <v>406303063290</v>
      </c>
      <c r="C327" s="349" t="s">
        <v>4296</v>
      </c>
      <c r="D327" s="458" t="s">
        <v>3843</v>
      </c>
      <c r="E327" s="359" t="s">
        <v>3351</v>
      </c>
      <c r="F327" s="359" t="s">
        <v>3351</v>
      </c>
      <c r="G327" s="363" t="s">
        <v>4393</v>
      </c>
      <c r="H327" s="349" t="s">
        <v>4376</v>
      </c>
      <c r="I327" s="349" t="s">
        <v>250</v>
      </c>
      <c r="J327" s="349" t="s">
        <v>4401</v>
      </c>
      <c r="K327" s="349" t="s">
        <v>3667</v>
      </c>
      <c r="L327" s="349" t="s">
        <v>3667</v>
      </c>
      <c r="M327" s="349" t="s">
        <v>4334</v>
      </c>
      <c r="N327" s="380" t="s">
        <v>268</v>
      </c>
      <c r="O327" s="349" t="s">
        <v>569</v>
      </c>
      <c r="P327" s="349" t="s">
        <v>4493</v>
      </c>
      <c r="Q327" s="349" t="s">
        <v>268</v>
      </c>
      <c r="R327" s="349" t="s">
        <v>268</v>
      </c>
      <c r="S327" s="349">
        <v>0</v>
      </c>
      <c r="T327" s="349" t="s">
        <v>268</v>
      </c>
      <c r="U327" s="349">
        <v>0</v>
      </c>
      <c r="V327" s="349" t="s">
        <v>413</v>
      </c>
      <c r="W327" s="360"/>
      <c r="X327" s="349" t="s">
        <v>268</v>
      </c>
      <c r="Y327" s="349">
        <v>60</v>
      </c>
      <c r="Z327" s="361">
        <v>10</v>
      </c>
      <c r="AA327" s="349">
        <f t="shared" si="62"/>
        <v>60</v>
      </c>
      <c r="AB327" s="349" t="s">
        <v>276</v>
      </c>
      <c r="AC327" s="349" t="s">
        <v>2878</v>
      </c>
      <c r="AD327" s="349">
        <v>4</v>
      </c>
      <c r="AE327" s="440">
        <v>9</v>
      </c>
      <c r="AF327" s="350">
        <v>0.27</v>
      </c>
      <c r="AG327" s="357">
        <f t="shared" si="63"/>
        <v>16.200000000000003</v>
      </c>
      <c r="AH327" s="351">
        <f>IF(AD327&lt;4,FLETES!$H$8,IF(AD327=4,FLETES!$H$9,IF(AD327=5,FLETES!$H$10,IF(AD327=6,FLETES!$H$11,IF(AD327=7,FLETES!$H$12,IF(AD327=8,FLETES!$H$13,IF(AD327=10,FLETES!$H$14,IF(AD327=12,FLETES!$H$15,IF(AD327&gt;12,FLETES!$H$16,"FALSO")))))))))</f>
        <v>22.277568000000002</v>
      </c>
      <c r="AI327" s="357">
        <f t="shared" si="64"/>
        <v>38.477568000000005</v>
      </c>
      <c r="AJ327" s="352">
        <v>0.2</v>
      </c>
      <c r="AK327" s="358">
        <f t="shared" si="65"/>
        <v>48.096960000000003</v>
      </c>
      <c r="AL327" s="418">
        <f t="shared" si="61"/>
        <v>48.096960000000003</v>
      </c>
      <c r="AM327" s="352">
        <v>0.15</v>
      </c>
      <c r="AN327" s="357">
        <f t="shared" si="66"/>
        <v>56.584658823529416</v>
      </c>
      <c r="AO327" s="421">
        <f t="shared" si="67"/>
        <v>56.584658823529416</v>
      </c>
      <c r="AP327" s="355"/>
      <c r="AQ327" s="355"/>
    </row>
    <row r="328" spans="1:43" s="347" customFormat="1" ht="30" customHeight="1" x14ac:dyDescent="0.25">
      <c r="A328" s="458" t="s">
        <v>3846</v>
      </c>
      <c r="B328" s="391">
        <v>406303100391</v>
      </c>
      <c r="C328" s="349" t="s">
        <v>4296</v>
      </c>
      <c r="D328" s="458" t="s">
        <v>3847</v>
      </c>
      <c r="E328" s="359" t="s">
        <v>3353</v>
      </c>
      <c r="F328" s="359" t="s">
        <v>3353</v>
      </c>
      <c r="G328" s="363" t="s">
        <v>4393</v>
      </c>
      <c r="H328" s="349" t="s">
        <v>4376</v>
      </c>
      <c r="I328" s="349" t="s">
        <v>250</v>
      </c>
      <c r="J328" s="349" t="s">
        <v>4381</v>
      </c>
      <c r="K328" s="349" t="s">
        <v>3669</v>
      </c>
      <c r="L328" s="349" t="s">
        <v>3669</v>
      </c>
      <c r="M328" s="349" t="s">
        <v>4334</v>
      </c>
      <c r="N328" s="380" t="s">
        <v>268</v>
      </c>
      <c r="O328" s="349" t="s">
        <v>569</v>
      </c>
      <c r="P328" s="349" t="s">
        <v>4493</v>
      </c>
      <c r="Q328" s="349" t="s">
        <v>268</v>
      </c>
      <c r="R328" s="349" t="s">
        <v>268</v>
      </c>
      <c r="S328" s="349">
        <v>0</v>
      </c>
      <c r="T328" s="349" t="s">
        <v>268</v>
      </c>
      <c r="U328" s="349">
        <v>0</v>
      </c>
      <c r="V328" s="349" t="s">
        <v>413</v>
      </c>
      <c r="W328" s="360"/>
      <c r="X328" s="349" t="s">
        <v>268</v>
      </c>
      <c r="Y328" s="349">
        <v>60</v>
      </c>
      <c r="Z328" s="361">
        <v>10</v>
      </c>
      <c r="AA328" s="349">
        <f t="shared" si="62"/>
        <v>60</v>
      </c>
      <c r="AB328" s="349" t="s">
        <v>276</v>
      </c>
      <c r="AC328" s="349" t="s">
        <v>2878</v>
      </c>
      <c r="AD328" s="349">
        <v>4</v>
      </c>
      <c r="AE328" s="440">
        <v>9</v>
      </c>
      <c r="AF328" s="350">
        <v>0.25</v>
      </c>
      <c r="AG328" s="357">
        <f t="shared" si="63"/>
        <v>15</v>
      </c>
      <c r="AH328" s="351">
        <f>IF(AD328&lt;4,FLETES!$H$8,IF(AD328=4,FLETES!$H$9,IF(AD328=5,FLETES!$H$10,IF(AD328=6,FLETES!$H$11,IF(AD328=7,FLETES!$H$12,IF(AD328=8,FLETES!$H$13,IF(AD328=10,FLETES!$H$14,IF(AD328=12,FLETES!$H$15,IF(AD328&gt;12,FLETES!$H$16,"FALSO")))))))))</f>
        <v>22.277568000000002</v>
      </c>
      <c r="AI328" s="357">
        <f t="shared" si="64"/>
        <v>37.277568000000002</v>
      </c>
      <c r="AJ328" s="352">
        <v>0.2</v>
      </c>
      <c r="AK328" s="358">
        <f t="shared" si="65"/>
        <v>46.596960000000003</v>
      </c>
      <c r="AL328" s="418">
        <f t="shared" si="61"/>
        <v>46.596960000000003</v>
      </c>
      <c r="AM328" s="352">
        <v>0.15</v>
      </c>
      <c r="AN328" s="357">
        <f t="shared" si="66"/>
        <v>54.819952941176474</v>
      </c>
      <c r="AO328" s="421">
        <f t="shared" si="67"/>
        <v>54.819952941176474</v>
      </c>
      <c r="AP328" s="355"/>
      <c r="AQ328" s="355"/>
    </row>
    <row r="329" spans="1:43" s="347" customFormat="1" ht="30" customHeight="1" x14ac:dyDescent="0.25">
      <c r="A329" s="458" t="s">
        <v>3850</v>
      </c>
      <c r="B329" s="391">
        <v>406303107796</v>
      </c>
      <c r="C329" s="349" t="s">
        <v>4296</v>
      </c>
      <c r="D329" s="458" t="s">
        <v>3851</v>
      </c>
      <c r="E329" s="359" t="s">
        <v>3355</v>
      </c>
      <c r="F329" s="359" t="s">
        <v>3355</v>
      </c>
      <c r="G329" s="363" t="s">
        <v>4393</v>
      </c>
      <c r="H329" s="349" t="s">
        <v>4376</v>
      </c>
      <c r="I329" s="349" t="s">
        <v>250</v>
      </c>
      <c r="J329" s="349" t="s">
        <v>4401</v>
      </c>
      <c r="K329" s="349" t="s">
        <v>3669</v>
      </c>
      <c r="L329" s="349" t="s">
        <v>3669</v>
      </c>
      <c r="M329" s="349" t="s">
        <v>4334</v>
      </c>
      <c r="N329" s="380" t="s">
        <v>268</v>
      </c>
      <c r="O329" s="349" t="s">
        <v>569</v>
      </c>
      <c r="P329" s="349" t="s">
        <v>4493</v>
      </c>
      <c r="Q329" s="349" t="s">
        <v>268</v>
      </c>
      <c r="R329" s="349" t="s">
        <v>268</v>
      </c>
      <c r="S329" s="349">
        <v>0</v>
      </c>
      <c r="T329" s="349" t="s">
        <v>268</v>
      </c>
      <c r="U329" s="349">
        <v>0</v>
      </c>
      <c r="V329" s="349" t="s">
        <v>413</v>
      </c>
      <c r="W329" s="360"/>
      <c r="X329" s="349" t="s">
        <v>268</v>
      </c>
      <c r="Y329" s="349">
        <v>60</v>
      </c>
      <c r="Z329" s="361">
        <v>10</v>
      </c>
      <c r="AA329" s="349">
        <f t="shared" si="62"/>
        <v>60</v>
      </c>
      <c r="AB329" s="349" t="s">
        <v>276</v>
      </c>
      <c r="AC329" s="349" t="s">
        <v>2878</v>
      </c>
      <c r="AD329" s="349">
        <v>4</v>
      </c>
      <c r="AE329" s="440">
        <v>9</v>
      </c>
      <c r="AF329" s="350">
        <v>0.27</v>
      </c>
      <c r="AG329" s="357">
        <f t="shared" si="63"/>
        <v>16.200000000000003</v>
      </c>
      <c r="AH329" s="351">
        <f>IF(AD329&lt;4,FLETES!$H$8,IF(AD329=4,FLETES!$H$9,IF(AD329=5,FLETES!$H$10,IF(AD329=6,FLETES!$H$11,IF(AD329=7,FLETES!$H$12,IF(AD329=8,FLETES!$H$13,IF(AD329=10,FLETES!$H$14,IF(AD329=12,FLETES!$H$15,IF(AD329&gt;12,FLETES!$H$16,"FALSO")))))))))</f>
        <v>22.277568000000002</v>
      </c>
      <c r="AI329" s="357">
        <f t="shared" si="64"/>
        <v>38.477568000000005</v>
      </c>
      <c r="AJ329" s="352">
        <v>0.2</v>
      </c>
      <c r="AK329" s="358">
        <f t="shared" si="65"/>
        <v>48.096960000000003</v>
      </c>
      <c r="AL329" s="418">
        <f t="shared" si="61"/>
        <v>48.096960000000003</v>
      </c>
      <c r="AM329" s="352">
        <v>0.15</v>
      </c>
      <c r="AN329" s="357">
        <f t="shared" si="66"/>
        <v>56.584658823529416</v>
      </c>
      <c r="AO329" s="421">
        <f t="shared" si="67"/>
        <v>56.584658823529416</v>
      </c>
      <c r="AP329" s="355"/>
      <c r="AQ329" s="355"/>
    </row>
    <row r="330" spans="1:43" s="347" customFormat="1" ht="30" customHeight="1" x14ac:dyDescent="0.25">
      <c r="A330" s="458" t="s">
        <v>3854</v>
      </c>
      <c r="B330" s="391">
        <v>406303059699</v>
      </c>
      <c r="C330" s="349" t="s">
        <v>4296</v>
      </c>
      <c r="D330" s="458" t="s">
        <v>3855</v>
      </c>
      <c r="E330" s="359" t="s">
        <v>3357</v>
      </c>
      <c r="F330" s="379" t="s">
        <v>3357</v>
      </c>
      <c r="G330" s="363" t="s">
        <v>4393</v>
      </c>
      <c r="H330" s="349" t="s">
        <v>4376</v>
      </c>
      <c r="I330" s="349" t="s">
        <v>250</v>
      </c>
      <c r="J330" s="349" t="s">
        <v>4381</v>
      </c>
      <c r="K330" s="349" t="s">
        <v>3670</v>
      </c>
      <c r="L330" s="349" t="s">
        <v>3670</v>
      </c>
      <c r="M330" s="349" t="s">
        <v>4334</v>
      </c>
      <c r="N330" s="380" t="s">
        <v>268</v>
      </c>
      <c r="O330" s="349" t="s">
        <v>569</v>
      </c>
      <c r="P330" s="349" t="s">
        <v>4493</v>
      </c>
      <c r="Q330" s="349" t="s">
        <v>268</v>
      </c>
      <c r="R330" s="349" t="s">
        <v>268</v>
      </c>
      <c r="S330" s="349">
        <v>0</v>
      </c>
      <c r="T330" s="349" t="s">
        <v>268</v>
      </c>
      <c r="U330" s="349">
        <v>0</v>
      </c>
      <c r="V330" s="349" t="s">
        <v>413</v>
      </c>
      <c r="W330" s="360"/>
      <c r="X330" s="349" t="s">
        <v>268</v>
      </c>
      <c r="Y330" s="349">
        <v>60</v>
      </c>
      <c r="Z330" s="361">
        <v>10</v>
      </c>
      <c r="AA330" s="349">
        <f t="shared" si="62"/>
        <v>60</v>
      </c>
      <c r="AB330" s="349" t="s">
        <v>276</v>
      </c>
      <c r="AC330" s="349" t="s">
        <v>2878</v>
      </c>
      <c r="AD330" s="349">
        <v>4</v>
      </c>
      <c r="AE330" s="440">
        <v>9</v>
      </c>
      <c r="AF330" s="350">
        <v>0.25</v>
      </c>
      <c r="AG330" s="357">
        <f t="shared" si="63"/>
        <v>15</v>
      </c>
      <c r="AH330" s="351">
        <f>IF(AD330&lt;4,FLETES!$H$8,IF(AD330=4,FLETES!$H$9,IF(AD330=5,FLETES!$H$10,IF(AD330=6,FLETES!$H$11,IF(AD330=7,FLETES!$H$12,IF(AD330=8,FLETES!$H$13,IF(AD330=10,FLETES!$H$14,IF(AD330=12,FLETES!$H$15,IF(AD330&gt;12,FLETES!$H$16,"FALSO")))))))))</f>
        <v>22.277568000000002</v>
      </c>
      <c r="AI330" s="357">
        <f t="shared" si="64"/>
        <v>37.277568000000002</v>
      </c>
      <c r="AJ330" s="352">
        <v>0.2</v>
      </c>
      <c r="AK330" s="358">
        <f t="shared" si="65"/>
        <v>46.596960000000003</v>
      </c>
      <c r="AL330" s="418">
        <f t="shared" si="61"/>
        <v>46.596960000000003</v>
      </c>
      <c r="AM330" s="352">
        <v>0.15</v>
      </c>
      <c r="AN330" s="357">
        <f t="shared" si="66"/>
        <v>54.819952941176474</v>
      </c>
      <c r="AO330" s="421">
        <f t="shared" si="67"/>
        <v>54.819952941176474</v>
      </c>
      <c r="AP330" s="355"/>
      <c r="AQ330" s="355"/>
    </row>
    <row r="331" spans="1:43" s="347" customFormat="1" ht="30" customHeight="1" x14ac:dyDescent="0.25">
      <c r="A331" s="458" t="s">
        <v>3858</v>
      </c>
      <c r="B331" s="391">
        <v>406303066291</v>
      </c>
      <c r="C331" s="349" t="s">
        <v>4296</v>
      </c>
      <c r="D331" s="458" t="s">
        <v>3859</v>
      </c>
      <c r="E331" s="359" t="s">
        <v>3359</v>
      </c>
      <c r="F331" s="379" t="s">
        <v>3359</v>
      </c>
      <c r="G331" s="363" t="s">
        <v>4393</v>
      </c>
      <c r="H331" s="349" t="s">
        <v>4376</v>
      </c>
      <c r="I331" s="349" t="s">
        <v>250</v>
      </c>
      <c r="J331" s="349" t="s">
        <v>4401</v>
      </c>
      <c r="K331" s="349" t="s">
        <v>3670</v>
      </c>
      <c r="L331" s="349" t="s">
        <v>3670</v>
      </c>
      <c r="M331" s="349" t="s">
        <v>4334</v>
      </c>
      <c r="N331" s="380" t="s">
        <v>268</v>
      </c>
      <c r="O331" s="349" t="s">
        <v>569</v>
      </c>
      <c r="P331" s="349" t="s">
        <v>4493</v>
      </c>
      <c r="Q331" s="349" t="s">
        <v>268</v>
      </c>
      <c r="R331" s="349" t="s">
        <v>268</v>
      </c>
      <c r="S331" s="349">
        <v>0</v>
      </c>
      <c r="T331" s="349" t="s">
        <v>268</v>
      </c>
      <c r="U331" s="349">
        <v>0</v>
      </c>
      <c r="V331" s="349" t="s">
        <v>413</v>
      </c>
      <c r="W331" s="360"/>
      <c r="X331" s="349" t="s">
        <v>268</v>
      </c>
      <c r="Y331" s="349">
        <v>60</v>
      </c>
      <c r="Z331" s="361">
        <v>10</v>
      </c>
      <c r="AA331" s="349">
        <f t="shared" si="62"/>
        <v>60</v>
      </c>
      <c r="AB331" s="349" t="s">
        <v>276</v>
      </c>
      <c r="AC331" s="349" t="s">
        <v>2878</v>
      </c>
      <c r="AD331" s="349">
        <v>4</v>
      </c>
      <c r="AE331" s="440">
        <v>9</v>
      </c>
      <c r="AF331" s="350">
        <v>0.27</v>
      </c>
      <c r="AG331" s="357">
        <f t="shared" si="63"/>
        <v>16.200000000000003</v>
      </c>
      <c r="AH331" s="351">
        <f>IF(AD331&lt;4,FLETES!$H$8,IF(AD331=4,FLETES!$H$9,IF(AD331=5,FLETES!$H$10,IF(AD331=6,FLETES!$H$11,IF(AD331=7,FLETES!$H$12,IF(AD331=8,FLETES!$H$13,IF(AD331=10,FLETES!$H$14,IF(AD331=12,FLETES!$H$15,IF(AD331&gt;12,FLETES!$H$16,"FALSO")))))))))</f>
        <v>22.277568000000002</v>
      </c>
      <c r="AI331" s="357">
        <f t="shared" si="64"/>
        <v>38.477568000000005</v>
      </c>
      <c r="AJ331" s="352">
        <v>0.2</v>
      </c>
      <c r="AK331" s="358">
        <f t="shared" si="65"/>
        <v>48.096960000000003</v>
      </c>
      <c r="AL331" s="418">
        <f t="shared" si="61"/>
        <v>48.096960000000003</v>
      </c>
      <c r="AM331" s="352">
        <v>0.15</v>
      </c>
      <c r="AN331" s="357">
        <f t="shared" si="66"/>
        <v>56.584658823529416</v>
      </c>
      <c r="AO331" s="421">
        <f t="shared" si="67"/>
        <v>56.584658823529416</v>
      </c>
      <c r="AP331" s="355"/>
      <c r="AQ331" s="355"/>
    </row>
    <row r="332" spans="1:43" s="347" customFormat="1" ht="30" customHeight="1" x14ac:dyDescent="0.25">
      <c r="A332" s="458" t="s">
        <v>3862</v>
      </c>
      <c r="B332" s="391">
        <v>406303092092</v>
      </c>
      <c r="C332" s="349" t="s">
        <v>4296</v>
      </c>
      <c r="D332" s="458" t="s">
        <v>3863</v>
      </c>
      <c r="E332" s="359" t="s">
        <v>3361</v>
      </c>
      <c r="F332" s="359" t="s">
        <v>3361</v>
      </c>
      <c r="G332" s="363" t="s">
        <v>4393</v>
      </c>
      <c r="H332" s="349" t="s">
        <v>4376</v>
      </c>
      <c r="I332" s="349" t="s">
        <v>250</v>
      </c>
      <c r="J332" s="349" t="s">
        <v>4381</v>
      </c>
      <c r="K332" s="349" t="s">
        <v>3671</v>
      </c>
      <c r="L332" s="349" t="s">
        <v>3671</v>
      </c>
      <c r="M332" s="349" t="s">
        <v>4334</v>
      </c>
      <c r="N332" s="380" t="s">
        <v>268</v>
      </c>
      <c r="O332" s="349" t="s">
        <v>569</v>
      </c>
      <c r="P332" s="349" t="s">
        <v>4493</v>
      </c>
      <c r="Q332" s="349" t="s">
        <v>268</v>
      </c>
      <c r="R332" s="349" t="s">
        <v>268</v>
      </c>
      <c r="S332" s="349">
        <v>0</v>
      </c>
      <c r="T332" s="349" t="s">
        <v>268</v>
      </c>
      <c r="U332" s="349">
        <v>0</v>
      </c>
      <c r="V332" s="349" t="s">
        <v>413</v>
      </c>
      <c r="W332" s="360"/>
      <c r="X332" s="349" t="s">
        <v>268</v>
      </c>
      <c r="Y332" s="349">
        <v>60</v>
      </c>
      <c r="Z332" s="361">
        <v>10</v>
      </c>
      <c r="AA332" s="349">
        <f t="shared" si="62"/>
        <v>60</v>
      </c>
      <c r="AB332" s="349" t="s">
        <v>276</v>
      </c>
      <c r="AC332" s="349" t="s">
        <v>2878</v>
      </c>
      <c r="AD332" s="349">
        <v>4</v>
      </c>
      <c r="AE332" s="440">
        <v>9</v>
      </c>
      <c r="AF332" s="350">
        <v>0.25</v>
      </c>
      <c r="AG332" s="357">
        <f t="shared" si="63"/>
        <v>15</v>
      </c>
      <c r="AH332" s="351">
        <f>IF(AD332&lt;4,FLETES!$H$8,IF(AD332=4,FLETES!$H$9,IF(AD332=5,FLETES!$H$10,IF(AD332=6,FLETES!$H$11,IF(AD332=7,FLETES!$H$12,IF(AD332=8,FLETES!$H$13,IF(AD332=10,FLETES!$H$14,IF(AD332=12,FLETES!$H$15,IF(AD332&gt;12,FLETES!$H$16,"FALSO")))))))))</f>
        <v>22.277568000000002</v>
      </c>
      <c r="AI332" s="357">
        <f t="shared" si="64"/>
        <v>37.277568000000002</v>
      </c>
      <c r="AJ332" s="352">
        <v>0.2</v>
      </c>
      <c r="AK332" s="358">
        <f t="shared" si="65"/>
        <v>46.596960000000003</v>
      </c>
      <c r="AL332" s="418">
        <f t="shared" si="61"/>
        <v>46.596960000000003</v>
      </c>
      <c r="AM332" s="352">
        <v>0.15</v>
      </c>
      <c r="AN332" s="357">
        <f t="shared" si="66"/>
        <v>54.819952941176474</v>
      </c>
      <c r="AO332" s="421">
        <f t="shared" si="67"/>
        <v>54.819952941176474</v>
      </c>
      <c r="AP332" s="355"/>
      <c r="AQ332" s="355"/>
    </row>
    <row r="333" spans="1:43" s="347" customFormat="1" ht="30" customHeight="1" x14ac:dyDescent="0.25">
      <c r="A333" s="458" t="s">
        <v>3866</v>
      </c>
      <c r="B333" s="391">
        <v>406303102999</v>
      </c>
      <c r="C333" s="349" t="s">
        <v>4296</v>
      </c>
      <c r="D333" s="458" t="s">
        <v>3867</v>
      </c>
      <c r="E333" s="359" t="s">
        <v>3363</v>
      </c>
      <c r="F333" s="359" t="s">
        <v>3363</v>
      </c>
      <c r="G333" s="363" t="s">
        <v>4393</v>
      </c>
      <c r="H333" s="349" t="s">
        <v>4376</v>
      </c>
      <c r="I333" s="349" t="s">
        <v>250</v>
      </c>
      <c r="J333" s="349" t="s">
        <v>4401</v>
      </c>
      <c r="K333" s="349" t="s">
        <v>3671</v>
      </c>
      <c r="L333" s="349" t="s">
        <v>3671</v>
      </c>
      <c r="M333" s="349" t="s">
        <v>4334</v>
      </c>
      <c r="N333" s="380" t="s">
        <v>268</v>
      </c>
      <c r="O333" s="349" t="s">
        <v>569</v>
      </c>
      <c r="P333" s="349" t="s">
        <v>4493</v>
      </c>
      <c r="Q333" s="349" t="s">
        <v>268</v>
      </c>
      <c r="R333" s="349" t="s">
        <v>268</v>
      </c>
      <c r="S333" s="349">
        <v>0</v>
      </c>
      <c r="T333" s="349" t="s">
        <v>268</v>
      </c>
      <c r="U333" s="349">
        <v>0</v>
      </c>
      <c r="V333" s="349" t="s">
        <v>413</v>
      </c>
      <c r="W333" s="360"/>
      <c r="X333" s="349" t="s">
        <v>268</v>
      </c>
      <c r="Y333" s="349">
        <v>60</v>
      </c>
      <c r="Z333" s="361">
        <v>10</v>
      </c>
      <c r="AA333" s="349">
        <f t="shared" si="62"/>
        <v>60</v>
      </c>
      <c r="AB333" s="349" t="s">
        <v>276</v>
      </c>
      <c r="AC333" s="349" t="s">
        <v>2878</v>
      </c>
      <c r="AD333" s="349">
        <v>4</v>
      </c>
      <c r="AE333" s="440">
        <v>9</v>
      </c>
      <c r="AF333" s="350">
        <v>0.27</v>
      </c>
      <c r="AG333" s="357">
        <f t="shared" si="63"/>
        <v>16.200000000000003</v>
      </c>
      <c r="AH333" s="351">
        <f>IF(AD333&lt;4,FLETES!$H$8,IF(AD333=4,FLETES!$H$9,IF(AD333=5,FLETES!$H$10,IF(AD333=6,FLETES!$H$11,IF(AD333=7,FLETES!$H$12,IF(AD333=8,FLETES!$H$13,IF(AD333=10,FLETES!$H$14,IF(AD333=12,FLETES!$H$15,IF(AD333&gt;12,FLETES!$H$16,"FALSO")))))))))</f>
        <v>22.277568000000002</v>
      </c>
      <c r="AI333" s="357">
        <f t="shared" si="64"/>
        <v>38.477568000000005</v>
      </c>
      <c r="AJ333" s="352">
        <v>0.2</v>
      </c>
      <c r="AK333" s="358">
        <f t="shared" si="65"/>
        <v>48.096960000000003</v>
      </c>
      <c r="AL333" s="418">
        <f t="shared" si="61"/>
        <v>48.096960000000003</v>
      </c>
      <c r="AM333" s="352">
        <v>0.15</v>
      </c>
      <c r="AN333" s="357">
        <f t="shared" si="66"/>
        <v>56.584658823529416</v>
      </c>
      <c r="AO333" s="421">
        <f t="shared" si="67"/>
        <v>56.584658823529416</v>
      </c>
      <c r="AP333" s="355"/>
      <c r="AQ333" s="355"/>
    </row>
    <row r="334" spans="1:43" s="347" customFormat="1" ht="30" customHeight="1" x14ac:dyDescent="0.25">
      <c r="A334" s="458" t="s">
        <v>3870</v>
      </c>
      <c r="B334" s="391">
        <v>406303099695</v>
      </c>
      <c r="C334" s="349" t="s">
        <v>4296</v>
      </c>
      <c r="D334" s="458" t="s">
        <v>3871</v>
      </c>
      <c r="E334" s="359" t="s">
        <v>3365</v>
      </c>
      <c r="F334" s="379" t="s">
        <v>3365</v>
      </c>
      <c r="G334" s="363" t="s">
        <v>4393</v>
      </c>
      <c r="H334" s="349" t="s">
        <v>4376</v>
      </c>
      <c r="I334" s="349" t="s">
        <v>250</v>
      </c>
      <c r="J334" s="349" t="s">
        <v>4381</v>
      </c>
      <c r="K334" s="349" t="s">
        <v>575</v>
      </c>
      <c r="L334" s="349" t="s">
        <v>575</v>
      </c>
      <c r="M334" s="349" t="s">
        <v>4334</v>
      </c>
      <c r="N334" s="380" t="s">
        <v>268</v>
      </c>
      <c r="O334" s="349" t="s">
        <v>569</v>
      </c>
      <c r="P334" s="349" t="s">
        <v>4493</v>
      </c>
      <c r="Q334" s="349" t="s">
        <v>268</v>
      </c>
      <c r="R334" s="349" t="s">
        <v>268</v>
      </c>
      <c r="S334" s="349">
        <v>0</v>
      </c>
      <c r="T334" s="349" t="s">
        <v>268</v>
      </c>
      <c r="U334" s="349">
        <v>0</v>
      </c>
      <c r="V334" s="349" t="s">
        <v>413</v>
      </c>
      <c r="W334" s="360"/>
      <c r="X334" s="349" t="s">
        <v>268</v>
      </c>
      <c r="Y334" s="349">
        <v>60</v>
      </c>
      <c r="Z334" s="361">
        <v>10</v>
      </c>
      <c r="AA334" s="349">
        <f t="shared" si="62"/>
        <v>60</v>
      </c>
      <c r="AB334" s="349" t="s">
        <v>276</v>
      </c>
      <c r="AC334" s="349" t="s">
        <v>2878</v>
      </c>
      <c r="AD334" s="349">
        <v>4</v>
      </c>
      <c r="AE334" s="440">
        <v>9</v>
      </c>
      <c r="AF334" s="350">
        <v>0.25</v>
      </c>
      <c r="AG334" s="357">
        <f t="shared" si="63"/>
        <v>15</v>
      </c>
      <c r="AH334" s="351">
        <f>IF(AD334&lt;4,FLETES!$H$8,IF(AD334=4,FLETES!$H$9,IF(AD334=5,FLETES!$H$10,IF(AD334=6,FLETES!$H$11,IF(AD334=7,FLETES!$H$12,IF(AD334=8,FLETES!$H$13,IF(AD334=10,FLETES!$H$14,IF(AD334=12,FLETES!$H$15,IF(AD334&gt;12,FLETES!$H$16,"FALSO")))))))))</f>
        <v>22.277568000000002</v>
      </c>
      <c r="AI334" s="357">
        <f t="shared" si="64"/>
        <v>37.277568000000002</v>
      </c>
      <c r="AJ334" s="352">
        <v>0.2</v>
      </c>
      <c r="AK334" s="358">
        <f t="shared" si="65"/>
        <v>46.596960000000003</v>
      </c>
      <c r="AL334" s="418">
        <f t="shared" si="61"/>
        <v>46.596960000000003</v>
      </c>
      <c r="AM334" s="352">
        <v>0.15</v>
      </c>
      <c r="AN334" s="357">
        <f t="shared" si="66"/>
        <v>54.819952941176474</v>
      </c>
      <c r="AO334" s="421">
        <f t="shared" si="67"/>
        <v>54.819952941176474</v>
      </c>
      <c r="AP334" s="355"/>
      <c r="AQ334" s="355"/>
    </row>
    <row r="335" spans="1:43" s="347" customFormat="1" ht="30" customHeight="1" x14ac:dyDescent="0.25">
      <c r="A335" s="458" t="s">
        <v>3874</v>
      </c>
      <c r="B335" s="391">
        <v>406303060596</v>
      </c>
      <c r="C335" s="349" t="s">
        <v>4296</v>
      </c>
      <c r="D335" s="458" t="s">
        <v>3875</v>
      </c>
      <c r="E335" s="359" t="s">
        <v>3367</v>
      </c>
      <c r="F335" s="379" t="s">
        <v>3367</v>
      </c>
      <c r="G335" s="363" t="s">
        <v>4393</v>
      </c>
      <c r="H335" s="349" t="s">
        <v>4376</v>
      </c>
      <c r="I335" s="349" t="s">
        <v>250</v>
      </c>
      <c r="J335" s="349" t="s">
        <v>4401</v>
      </c>
      <c r="K335" s="349" t="s">
        <v>575</v>
      </c>
      <c r="L335" s="349" t="s">
        <v>575</v>
      </c>
      <c r="M335" s="349" t="s">
        <v>4334</v>
      </c>
      <c r="N335" s="380" t="s">
        <v>268</v>
      </c>
      <c r="O335" s="349" t="s">
        <v>569</v>
      </c>
      <c r="P335" s="349" t="s">
        <v>4493</v>
      </c>
      <c r="Q335" s="349" t="s">
        <v>268</v>
      </c>
      <c r="R335" s="349" t="s">
        <v>268</v>
      </c>
      <c r="S335" s="349">
        <v>0</v>
      </c>
      <c r="T335" s="349" t="s">
        <v>268</v>
      </c>
      <c r="U335" s="349">
        <v>0</v>
      </c>
      <c r="V335" s="349" t="s">
        <v>413</v>
      </c>
      <c r="W335" s="360"/>
      <c r="X335" s="349" t="s">
        <v>268</v>
      </c>
      <c r="Y335" s="349">
        <v>60</v>
      </c>
      <c r="Z335" s="361">
        <v>10</v>
      </c>
      <c r="AA335" s="349">
        <f t="shared" si="62"/>
        <v>60</v>
      </c>
      <c r="AB335" s="349" t="s">
        <v>276</v>
      </c>
      <c r="AC335" s="349" t="s">
        <v>2878</v>
      </c>
      <c r="AD335" s="349">
        <v>4</v>
      </c>
      <c r="AE335" s="440">
        <v>9</v>
      </c>
      <c r="AF335" s="350">
        <v>0.27</v>
      </c>
      <c r="AG335" s="357">
        <f t="shared" si="63"/>
        <v>16.200000000000003</v>
      </c>
      <c r="AH335" s="351">
        <f>IF(AD335&lt;4,FLETES!$H$8,IF(AD335=4,FLETES!$H$9,IF(AD335=5,FLETES!$H$10,IF(AD335=6,FLETES!$H$11,IF(AD335=7,FLETES!$H$12,IF(AD335=8,FLETES!$H$13,IF(AD335=10,FLETES!$H$14,IF(AD335=12,FLETES!$H$15,IF(AD335&gt;12,FLETES!$H$16,"FALSO")))))))))</f>
        <v>22.277568000000002</v>
      </c>
      <c r="AI335" s="357">
        <f t="shared" si="64"/>
        <v>38.477568000000005</v>
      </c>
      <c r="AJ335" s="352">
        <v>0.2</v>
      </c>
      <c r="AK335" s="358">
        <f t="shared" si="65"/>
        <v>48.096960000000003</v>
      </c>
      <c r="AL335" s="418">
        <f t="shared" si="61"/>
        <v>48.096960000000003</v>
      </c>
      <c r="AM335" s="352">
        <v>0.15</v>
      </c>
      <c r="AN335" s="357">
        <f t="shared" si="66"/>
        <v>56.584658823529416</v>
      </c>
      <c r="AO335" s="421">
        <f t="shared" si="67"/>
        <v>56.584658823529416</v>
      </c>
      <c r="AP335" s="355"/>
      <c r="AQ335" s="355"/>
    </row>
    <row r="336" spans="1:43" s="347" customFormat="1" ht="30" customHeight="1" x14ac:dyDescent="0.25">
      <c r="A336" s="458" t="s">
        <v>3878</v>
      </c>
      <c r="B336" s="391">
        <v>406303102296</v>
      </c>
      <c r="C336" s="349" t="s">
        <v>4296</v>
      </c>
      <c r="D336" s="458" t="s">
        <v>3879</v>
      </c>
      <c r="E336" s="359" t="s">
        <v>3369</v>
      </c>
      <c r="F336" s="359" t="s">
        <v>3369</v>
      </c>
      <c r="G336" s="363" t="s">
        <v>4393</v>
      </c>
      <c r="H336" s="349" t="s">
        <v>4376</v>
      </c>
      <c r="I336" s="349" t="s">
        <v>250</v>
      </c>
      <c r="J336" s="349" t="s">
        <v>4381</v>
      </c>
      <c r="K336" s="349" t="s">
        <v>3672</v>
      </c>
      <c r="L336" s="349" t="s">
        <v>3672</v>
      </c>
      <c r="M336" s="349" t="s">
        <v>4334</v>
      </c>
      <c r="N336" s="380" t="s">
        <v>268</v>
      </c>
      <c r="O336" s="349" t="s">
        <v>569</v>
      </c>
      <c r="P336" s="349" t="s">
        <v>4493</v>
      </c>
      <c r="Q336" s="349" t="s">
        <v>268</v>
      </c>
      <c r="R336" s="349" t="s">
        <v>268</v>
      </c>
      <c r="S336" s="349">
        <v>0</v>
      </c>
      <c r="T336" s="349" t="s">
        <v>268</v>
      </c>
      <c r="U336" s="349">
        <v>0</v>
      </c>
      <c r="V336" s="349" t="s">
        <v>413</v>
      </c>
      <c r="W336" s="360"/>
      <c r="X336" s="349" t="s">
        <v>268</v>
      </c>
      <c r="Y336" s="349">
        <v>60</v>
      </c>
      <c r="Z336" s="361">
        <v>10</v>
      </c>
      <c r="AA336" s="349">
        <f t="shared" si="62"/>
        <v>60</v>
      </c>
      <c r="AB336" s="349" t="s">
        <v>276</v>
      </c>
      <c r="AC336" s="349" t="s">
        <v>2878</v>
      </c>
      <c r="AD336" s="349">
        <v>4</v>
      </c>
      <c r="AE336" s="440">
        <v>9</v>
      </c>
      <c r="AF336" s="350">
        <v>0.25</v>
      </c>
      <c r="AG336" s="357">
        <f t="shared" si="63"/>
        <v>15</v>
      </c>
      <c r="AH336" s="351">
        <f>IF(AD336&lt;4,FLETES!$H$8,IF(AD336=4,FLETES!$H$9,IF(AD336=5,FLETES!$H$10,IF(AD336=6,FLETES!$H$11,IF(AD336=7,FLETES!$H$12,IF(AD336=8,FLETES!$H$13,IF(AD336=10,FLETES!$H$14,IF(AD336=12,FLETES!$H$15,IF(AD336&gt;12,FLETES!$H$16,"FALSO")))))))))</f>
        <v>22.277568000000002</v>
      </c>
      <c r="AI336" s="357">
        <f t="shared" si="64"/>
        <v>37.277568000000002</v>
      </c>
      <c r="AJ336" s="352">
        <v>0.2</v>
      </c>
      <c r="AK336" s="358">
        <f t="shared" si="65"/>
        <v>46.596960000000003</v>
      </c>
      <c r="AL336" s="418">
        <f t="shared" si="61"/>
        <v>46.596960000000003</v>
      </c>
      <c r="AM336" s="352">
        <v>0.15</v>
      </c>
      <c r="AN336" s="357">
        <f t="shared" si="66"/>
        <v>54.819952941176474</v>
      </c>
      <c r="AO336" s="421">
        <f t="shared" si="67"/>
        <v>54.819952941176474</v>
      </c>
      <c r="AP336" s="355"/>
      <c r="AQ336" s="355"/>
    </row>
    <row r="337" spans="1:43" s="347" customFormat="1" ht="30" customHeight="1" x14ac:dyDescent="0.25">
      <c r="A337" s="458" t="s">
        <v>3882</v>
      </c>
      <c r="B337" s="391">
        <v>406303108595</v>
      </c>
      <c r="C337" s="349" t="s">
        <v>4296</v>
      </c>
      <c r="D337" s="458" t="s">
        <v>3883</v>
      </c>
      <c r="E337" s="359" t="s">
        <v>3371</v>
      </c>
      <c r="F337" s="359" t="s">
        <v>3371</v>
      </c>
      <c r="G337" s="363" t="s">
        <v>4393</v>
      </c>
      <c r="H337" s="349" t="s">
        <v>4376</v>
      </c>
      <c r="I337" s="349" t="s">
        <v>250</v>
      </c>
      <c r="J337" s="349" t="s">
        <v>4401</v>
      </c>
      <c r="K337" s="349" t="s">
        <v>3672</v>
      </c>
      <c r="L337" s="349" t="s">
        <v>3672</v>
      </c>
      <c r="M337" s="349" t="s">
        <v>4334</v>
      </c>
      <c r="N337" s="380" t="s">
        <v>268</v>
      </c>
      <c r="O337" s="349" t="s">
        <v>569</v>
      </c>
      <c r="P337" s="349" t="s">
        <v>4493</v>
      </c>
      <c r="Q337" s="349" t="s">
        <v>268</v>
      </c>
      <c r="R337" s="349" t="s">
        <v>268</v>
      </c>
      <c r="S337" s="349">
        <v>0</v>
      </c>
      <c r="T337" s="349" t="s">
        <v>268</v>
      </c>
      <c r="U337" s="349">
        <v>0</v>
      </c>
      <c r="V337" s="349" t="s">
        <v>413</v>
      </c>
      <c r="W337" s="360"/>
      <c r="X337" s="349" t="s">
        <v>268</v>
      </c>
      <c r="Y337" s="349">
        <v>60</v>
      </c>
      <c r="Z337" s="361">
        <v>10</v>
      </c>
      <c r="AA337" s="349">
        <f t="shared" si="62"/>
        <v>60</v>
      </c>
      <c r="AB337" s="349" t="s">
        <v>276</v>
      </c>
      <c r="AC337" s="349" t="s">
        <v>2878</v>
      </c>
      <c r="AD337" s="349">
        <v>4</v>
      </c>
      <c r="AE337" s="440">
        <v>9</v>
      </c>
      <c r="AF337" s="350">
        <v>0.27</v>
      </c>
      <c r="AG337" s="357">
        <f t="shared" si="63"/>
        <v>16.200000000000003</v>
      </c>
      <c r="AH337" s="351">
        <f>IF(AD337&lt;4,FLETES!$H$8,IF(AD337=4,FLETES!$H$9,IF(AD337=5,FLETES!$H$10,IF(AD337=6,FLETES!$H$11,IF(AD337=7,FLETES!$H$12,IF(AD337=8,FLETES!$H$13,IF(AD337=10,FLETES!$H$14,IF(AD337=12,FLETES!$H$15,IF(AD337&gt;12,FLETES!$H$16,"FALSO")))))))))</f>
        <v>22.277568000000002</v>
      </c>
      <c r="AI337" s="357">
        <f t="shared" si="64"/>
        <v>38.477568000000005</v>
      </c>
      <c r="AJ337" s="352">
        <v>0.2</v>
      </c>
      <c r="AK337" s="358">
        <f t="shared" si="65"/>
        <v>48.096960000000003</v>
      </c>
      <c r="AL337" s="418">
        <f t="shared" si="61"/>
        <v>48.096960000000003</v>
      </c>
      <c r="AM337" s="352">
        <v>0.15</v>
      </c>
      <c r="AN337" s="357">
        <f t="shared" si="66"/>
        <v>56.584658823529416</v>
      </c>
      <c r="AO337" s="421">
        <f t="shared" si="67"/>
        <v>56.584658823529416</v>
      </c>
      <c r="AP337" s="355"/>
      <c r="AQ337" s="355"/>
    </row>
    <row r="338" spans="1:43" s="347" customFormat="1" ht="30" customHeight="1" x14ac:dyDescent="0.25">
      <c r="A338" s="458" t="s">
        <v>3886</v>
      </c>
      <c r="B338" s="391">
        <v>406303093495</v>
      </c>
      <c r="C338" s="349" t="s">
        <v>4296</v>
      </c>
      <c r="D338" s="458" t="s">
        <v>3887</v>
      </c>
      <c r="E338" s="359" t="s">
        <v>3373</v>
      </c>
      <c r="F338" s="359" t="s">
        <v>3373</v>
      </c>
      <c r="G338" s="363" t="s">
        <v>4393</v>
      </c>
      <c r="H338" s="349" t="s">
        <v>4376</v>
      </c>
      <c r="I338" s="349" t="s">
        <v>250</v>
      </c>
      <c r="J338" s="349" t="s">
        <v>4381</v>
      </c>
      <c r="K338" s="349" t="s">
        <v>3654</v>
      </c>
      <c r="L338" s="349" t="s">
        <v>3654</v>
      </c>
      <c r="M338" s="349" t="s">
        <v>4334</v>
      </c>
      <c r="N338" s="380" t="s">
        <v>268</v>
      </c>
      <c r="O338" s="349" t="s">
        <v>569</v>
      </c>
      <c r="P338" s="349" t="s">
        <v>4493</v>
      </c>
      <c r="Q338" s="349" t="s">
        <v>268</v>
      </c>
      <c r="R338" s="349" t="s">
        <v>268</v>
      </c>
      <c r="S338" s="349">
        <v>0</v>
      </c>
      <c r="T338" s="349" t="s">
        <v>268</v>
      </c>
      <c r="U338" s="349">
        <v>0</v>
      </c>
      <c r="V338" s="349" t="s">
        <v>413</v>
      </c>
      <c r="W338" s="360"/>
      <c r="X338" s="349" t="s">
        <v>268</v>
      </c>
      <c r="Y338" s="349">
        <v>60</v>
      </c>
      <c r="Z338" s="361">
        <v>10</v>
      </c>
      <c r="AA338" s="349">
        <f t="shared" si="62"/>
        <v>60</v>
      </c>
      <c r="AB338" s="349" t="s">
        <v>276</v>
      </c>
      <c r="AC338" s="349" t="s">
        <v>2878</v>
      </c>
      <c r="AD338" s="349">
        <v>4</v>
      </c>
      <c r="AE338" s="440">
        <v>9</v>
      </c>
      <c r="AF338" s="350">
        <v>0.25</v>
      </c>
      <c r="AG338" s="357">
        <f t="shared" si="63"/>
        <v>15</v>
      </c>
      <c r="AH338" s="351">
        <f>IF(AD338&lt;4,FLETES!$H$8,IF(AD338=4,FLETES!$H$9,IF(AD338=5,FLETES!$H$10,IF(AD338=6,FLETES!$H$11,IF(AD338=7,FLETES!$H$12,IF(AD338=8,FLETES!$H$13,IF(AD338=10,FLETES!$H$14,IF(AD338=12,FLETES!$H$15,IF(AD338&gt;12,FLETES!$H$16,"FALSO")))))))))</f>
        <v>22.277568000000002</v>
      </c>
      <c r="AI338" s="357">
        <f t="shared" si="64"/>
        <v>37.277568000000002</v>
      </c>
      <c r="AJ338" s="352">
        <v>0.2</v>
      </c>
      <c r="AK338" s="358">
        <f t="shared" si="65"/>
        <v>46.596960000000003</v>
      </c>
      <c r="AL338" s="418">
        <f t="shared" ref="AL338:AL369" si="68">AK338</f>
        <v>46.596960000000003</v>
      </c>
      <c r="AM338" s="352">
        <v>0.15</v>
      </c>
      <c r="AN338" s="357">
        <f t="shared" si="66"/>
        <v>54.819952941176474</v>
      </c>
      <c r="AO338" s="421">
        <f t="shared" si="67"/>
        <v>54.819952941176474</v>
      </c>
      <c r="AP338" s="355"/>
      <c r="AQ338" s="355"/>
    </row>
    <row r="339" spans="1:43" s="347" customFormat="1" ht="30" customHeight="1" x14ac:dyDescent="0.25">
      <c r="A339" s="458" t="s">
        <v>3890</v>
      </c>
      <c r="B339" s="391">
        <v>406303110390</v>
      </c>
      <c r="C339" s="349" t="s">
        <v>4296</v>
      </c>
      <c r="D339" s="458" t="s">
        <v>3891</v>
      </c>
      <c r="E339" s="359" t="s">
        <v>3375</v>
      </c>
      <c r="F339" s="359" t="s">
        <v>3375</v>
      </c>
      <c r="G339" s="363" t="s">
        <v>4393</v>
      </c>
      <c r="H339" s="349" t="s">
        <v>4376</v>
      </c>
      <c r="I339" s="349" t="s">
        <v>250</v>
      </c>
      <c r="J339" s="349" t="s">
        <v>4381</v>
      </c>
      <c r="K339" s="349" t="s">
        <v>3655</v>
      </c>
      <c r="L339" s="349" t="s">
        <v>3655</v>
      </c>
      <c r="M339" s="349" t="s">
        <v>4334</v>
      </c>
      <c r="N339" s="380" t="s">
        <v>268</v>
      </c>
      <c r="O339" s="349" t="s">
        <v>569</v>
      </c>
      <c r="P339" s="349" t="s">
        <v>4493</v>
      </c>
      <c r="Q339" s="349" t="s">
        <v>268</v>
      </c>
      <c r="R339" s="349" t="s">
        <v>268</v>
      </c>
      <c r="S339" s="349">
        <v>0</v>
      </c>
      <c r="T339" s="349" t="s">
        <v>268</v>
      </c>
      <c r="U339" s="349">
        <v>0</v>
      </c>
      <c r="V339" s="349" t="s">
        <v>413</v>
      </c>
      <c r="W339" s="360"/>
      <c r="X339" s="349" t="s">
        <v>268</v>
      </c>
      <c r="Y339" s="349">
        <v>60</v>
      </c>
      <c r="Z339" s="361">
        <v>10</v>
      </c>
      <c r="AA339" s="349">
        <f t="shared" si="62"/>
        <v>60</v>
      </c>
      <c r="AB339" s="349" t="s">
        <v>276</v>
      </c>
      <c r="AC339" s="349" t="s">
        <v>2878</v>
      </c>
      <c r="AD339" s="349">
        <v>4</v>
      </c>
      <c r="AE339" s="440">
        <v>9</v>
      </c>
      <c r="AF339" s="350">
        <v>0.25</v>
      </c>
      <c r="AG339" s="357">
        <f t="shared" si="63"/>
        <v>15</v>
      </c>
      <c r="AH339" s="351">
        <f>IF(AD339&lt;4,FLETES!$H$8,IF(AD339=4,FLETES!$H$9,IF(AD339=5,FLETES!$H$10,IF(AD339=6,FLETES!$H$11,IF(AD339=7,FLETES!$H$12,IF(AD339=8,FLETES!$H$13,IF(AD339=10,FLETES!$H$14,IF(AD339=12,FLETES!$H$15,IF(AD339&gt;12,FLETES!$H$16,"FALSO")))))))))</f>
        <v>22.277568000000002</v>
      </c>
      <c r="AI339" s="357">
        <f t="shared" si="64"/>
        <v>37.277568000000002</v>
      </c>
      <c r="AJ339" s="352">
        <v>0.2</v>
      </c>
      <c r="AK339" s="358">
        <f t="shared" si="65"/>
        <v>46.596960000000003</v>
      </c>
      <c r="AL339" s="418">
        <f t="shared" si="68"/>
        <v>46.596960000000003</v>
      </c>
      <c r="AM339" s="352">
        <v>0.15</v>
      </c>
      <c r="AN339" s="357">
        <f t="shared" si="66"/>
        <v>54.819952941176474</v>
      </c>
      <c r="AO339" s="421">
        <f t="shared" si="67"/>
        <v>54.819952941176474</v>
      </c>
      <c r="AP339" s="355"/>
      <c r="AQ339" s="355"/>
    </row>
    <row r="340" spans="1:43" s="347" customFormat="1" ht="30" customHeight="1" x14ac:dyDescent="0.25">
      <c r="A340" s="458" t="s">
        <v>3894</v>
      </c>
      <c r="B340" s="391">
        <v>406303095499</v>
      </c>
      <c r="C340" s="349" t="s">
        <v>4296</v>
      </c>
      <c r="D340" s="458" t="s">
        <v>3895</v>
      </c>
      <c r="E340" s="359" t="s">
        <v>3377</v>
      </c>
      <c r="F340" s="359" t="s">
        <v>3377</v>
      </c>
      <c r="G340" s="363" t="s">
        <v>4393</v>
      </c>
      <c r="H340" s="349" t="s">
        <v>4376</v>
      </c>
      <c r="I340" s="349" t="s">
        <v>250</v>
      </c>
      <c r="J340" s="349" t="s">
        <v>4381</v>
      </c>
      <c r="K340" s="349" t="s">
        <v>3656</v>
      </c>
      <c r="L340" s="349" t="s">
        <v>3656</v>
      </c>
      <c r="M340" s="349" t="s">
        <v>4334</v>
      </c>
      <c r="N340" s="380" t="s">
        <v>268</v>
      </c>
      <c r="O340" s="349" t="s">
        <v>569</v>
      </c>
      <c r="P340" s="349" t="s">
        <v>4493</v>
      </c>
      <c r="Q340" s="349" t="s">
        <v>268</v>
      </c>
      <c r="R340" s="349" t="s">
        <v>268</v>
      </c>
      <c r="S340" s="349">
        <v>0</v>
      </c>
      <c r="T340" s="349" t="s">
        <v>268</v>
      </c>
      <c r="U340" s="349">
        <v>0</v>
      </c>
      <c r="V340" s="349" t="s">
        <v>413</v>
      </c>
      <c r="W340" s="360"/>
      <c r="X340" s="349" t="s">
        <v>268</v>
      </c>
      <c r="Y340" s="349">
        <v>60</v>
      </c>
      <c r="Z340" s="361">
        <v>10</v>
      </c>
      <c r="AA340" s="349">
        <f t="shared" si="62"/>
        <v>60</v>
      </c>
      <c r="AB340" s="349" t="s">
        <v>276</v>
      </c>
      <c r="AC340" s="349" t="s">
        <v>2878</v>
      </c>
      <c r="AD340" s="349">
        <v>4</v>
      </c>
      <c r="AE340" s="440">
        <v>9</v>
      </c>
      <c r="AF340" s="350">
        <v>0.25</v>
      </c>
      <c r="AG340" s="357">
        <f t="shared" si="63"/>
        <v>15</v>
      </c>
      <c r="AH340" s="351">
        <f>IF(AD340&lt;4,FLETES!$H$8,IF(AD340=4,FLETES!$H$9,IF(AD340=5,FLETES!$H$10,IF(AD340=6,FLETES!$H$11,IF(AD340=7,FLETES!$H$12,IF(AD340=8,FLETES!$H$13,IF(AD340=10,FLETES!$H$14,IF(AD340=12,FLETES!$H$15,IF(AD340&gt;12,FLETES!$H$16,"FALSO")))))))))</f>
        <v>22.277568000000002</v>
      </c>
      <c r="AI340" s="357">
        <f t="shared" si="64"/>
        <v>37.277568000000002</v>
      </c>
      <c r="AJ340" s="352">
        <v>0.2</v>
      </c>
      <c r="AK340" s="358">
        <f t="shared" si="65"/>
        <v>46.596960000000003</v>
      </c>
      <c r="AL340" s="418">
        <f t="shared" si="68"/>
        <v>46.596960000000003</v>
      </c>
      <c r="AM340" s="352">
        <v>0.15</v>
      </c>
      <c r="AN340" s="357">
        <f t="shared" si="66"/>
        <v>54.819952941176474</v>
      </c>
      <c r="AO340" s="421">
        <f t="shared" si="67"/>
        <v>54.819952941176474</v>
      </c>
      <c r="AP340" s="355"/>
      <c r="AQ340" s="355"/>
    </row>
    <row r="341" spans="1:43" s="347" customFormat="1" ht="30" customHeight="1" x14ac:dyDescent="0.25">
      <c r="A341" s="458" t="s">
        <v>3898</v>
      </c>
      <c r="B341" s="391">
        <v>406303105495</v>
      </c>
      <c r="C341" s="349" t="s">
        <v>4296</v>
      </c>
      <c r="D341" s="458" t="s">
        <v>3899</v>
      </c>
      <c r="E341" s="359" t="s">
        <v>3379</v>
      </c>
      <c r="F341" s="359" t="s">
        <v>3379</v>
      </c>
      <c r="G341" s="363" t="s">
        <v>4393</v>
      </c>
      <c r="H341" s="349" t="s">
        <v>4376</v>
      </c>
      <c r="I341" s="349" t="s">
        <v>250</v>
      </c>
      <c r="J341" s="349" t="s">
        <v>4381</v>
      </c>
      <c r="K341" s="349" t="s">
        <v>3657</v>
      </c>
      <c r="L341" s="349" t="s">
        <v>3657</v>
      </c>
      <c r="M341" s="349" t="s">
        <v>4334</v>
      </c>
      <c r="N341" s="380" t="s">
        <v>268</v>
      </c>
      <c r="O341" s="349" t="s">
        <v>569</v>
      </c>
      <c r="P341" s="349" t="s">
        <v>4493</v>
      </c>
      <c r="Q341" s="349" t="s">
        <v>268</v>
      </c>
      <c r="R341" s="349" t="s">
        <v>268</v>
      </c>
      <c r="S341" s="349">
        <v>0</v>
      </c>
      <c r="T341" s="349" t="s">
        <v>268</v>
      </c>
      <c r="U341" s="349">
        <v>0</v>
      </c>
      <c r="V341" s="349" t="s">
        <v>413</v>
      </c>
      <c r="W341" s="360"/>
      <c r="X341" s="349" t="s">
        <v>268</v>
      </c>
      <c r="Y341" s="349">
        <v>60</v>
      </c>
      <c r="Z341" s="361">
        <v>10</v>
      </c>
      <c r="AA341" s="349">
        <f t="shared" si="62"/>
        <v>60</v>
      </c>
      <c r="AB341" s="349" t="s">
        <v>276</v>
      </c>
      <c r="AC341" s="349" t="s">
        <v>2878</v>
      </c>
      <c r="AD341" s="349">
        <v>4</v>
      </c>
      <c r="AE341" s="440">
        <v>9</v>
      </c>
      <c r="AF341" s="350">
        <v>0.25</v>
      </c>
      <c r="AG341" s="357">
        <f t="shared" si="63"/>
        <v>15</v>
      </c>
      <c r="AH341" s="351">
        <f>IF(AD341&lt;4,FLETES!$H$8,IF(AD341=4,FLETES!$H$9,IF(AD341=5,FLETES!$H$10,IF(AD341=6,FLETES!$H$11,IF(AD341=7,FLETES!$H$12,IF(AD341=8,FLETES!$H$13,IF(AD341=10,FLETES!$H$14,IF(AD341=12,FLETES!$H$15,IF(AD341&gt;12,FLETES!$H$16,"FALSO")))))))))</f>
        <v>22.277568000000002</v>
      </c>
      <c r="AI341" s="357">
        <f t="shared" si="64"/>
        <v>37.277568000000002</v>
      </c>
      <c r="AJ341" s="352">
        <v>0.2</v>
      </c>
      <c r="AK341" s="358">
        <f t="shared" si="65"/>
        <v>46.596960000000003</v>
      </c>
      <c r="AL341" s="418">
        <f t="shared" si="68"/>
        <v>46.596960000000003</v>
      </c>
      <c r="AM341" s="352">
        <v>0.15</v>
      </c>
      <c r="AN341" s="357">
        <f t="shared" si="66"/>
        <v>54.819952941176474</v>
      </c>
      <c r="AO341" s="421">
        <f t="shared" si="67"/>
        <v>54.819952941176474</v>
      </c>
      <c r="AP341" s="355"/>
      <c r="AQ341" s="355"/>
    </row>
    <row r="342" spans="1:43" s="347" customFormat="1" ht="30" customHeight="1" x14ac:dyDescent="0.25">
      <c r="A342" s="458" t="s">
        <v>3902</v>
      </c>
      <c r="B342" s="391">
        <v>406303036195</v>
      </c>
      <c r="C342" s="349" t="s">
        <v>4296</v>
      </c>
      <c r="D342" s="458" t="s">
        <v>3903</v>
      </c>
      <c r="E342" s="359" t="s">
        <v>3381</v>
      </c>
      <c r="F342" s="359" t="s">
        <v>3381</v>
      </c>
      <c r="G342" s="363" t="s">
        <v>4393</v>
      </c>
      <c r="H342" s="349" t="s">
        <v>4376</v>
      </c>
      <c r="I342" s="349" t="s">
        <v>250</v>
      </c>
      <c r="J342" s="349" t="s">
        <v>4381</v>
      </c>
      <c r="K342" s="349" t="s">
        <v>580</v>
      </c>
      <c r="L342" s="349" t="s">
        <v>580</v>
      </c>
      <c r="M342" s="349" t="s">
        <v>4334</v>
      </c>
      <c r="N342" s="380" t="s">
        <v>268</v>
      </c>
      <c r="O342" s="349" t="s">
        <v>569</v>
      </c>
      <c r="P342" s="349" t="s">
        <v>4493</v>
      </c>
      <c r="Q342" s="349" t="s">
        <v>268</v>
      </c>
      <c r="R342" s="349" t="s">
        <v>268</v>
      </c>
      <c r="S342" s="349">
        <v>0</v>
      </c>
      <c r="T342" s="349" t="s">
        <v>268</v>
      </c>
      <c r="U342" s="349">
        <v>0</v>
      </c>
      <c r="V342" s="349" t="s">
        <v>413</v>
      </c>
      <c r="W342" s="360"/>
      <c r="X342" s="349" t="s">
        <v>268</v>
      </c>
      <c r="Y342" s="349">
        <v>60</v>
      </c>
      <c r="Z342" s="361">
        <v>10</v>
      </c>
      <c r="AA342" s="349">
        <f t="shared" si="62"/>
        <v>60</v>
      </c>
      <c r="AB342" s="349" t="s">
        <v>276</v>
      </c>
      <c r="AC342" s="349" t="s">
        <v>2878</v>
      </c>
      <c r="AD342" s="349">
        <v>4</v>
      </c>
      <c r="AE342" s="440">
        <v>9</v>
      </c>
      <c r="AF342" s="350">
        <v>0.23</v>
      </c>
      <c r="AG342" s="357">
        <f t="shared" si="63"/>
        <v>13.8</v>
      </c>
      <c r="AH342" s="351">
        <f>IF(AD342&lt;4,FLETES!$H$8,IF(AD342=4,FLETES!$H$9,IF(AD342=5,FLETES!$H$10,IF(AD342=6,FLETES!$H$11,IF(AD342=7,FLETES!$H$12,IF(AD342=8,FLETES!$H$13,IF(AD342=10,FLETES!$H$14,IF(AD342=12,FLETES!$H$15,IF(AD342&gt;12,FLETES!$H$16,"FALSO")))))))))</f>
        <v>22.277568000000002</v>
      </c>
      <c r="AI342" s="357">
        <f t="shared" si="64"/>
        <v>36.077567999999999</v>
      </c>
      <c r="AJ342" s="352">
        <v>0.2</v>
      </c>
      <c r="AK342" s="358">
        <f t="shared" si="65"/>
        <v>45.096959999999996</v>
      </c>
      <c r="AL342" s="418">
        <f t="shared" si="68"/>
        <v>45.096959999999996</v>
      </c>
      <c r="AM342" s="352">
        <v>0.15</v>
      </c>
      <c r="AN342" s="357">
        <f t="shared" si="66"/>
        <v>53.055247058823525</v>
      </c>
      <c r="AO342" s="421">
        <f t="shared" si="67"/>
        <v>53.055247058823525</v>
      </c>
      <c r="AP342" s="355"/>
      <c r="AQ342" s="355"/>
    </row>
    <row r="343" spans="1:43" s="347" customFormat="1" ht="30" customHeight="1" x14ac:dyDescent="0.25">
      <c r="A343" s="458" t="s">
        <v>3906</v>
      </c>
      <c r="B343" s="391">
        <v>406303073398</v>
      </c>
      <c r="C343" s="349" t="s">
        <v>4296</v>
      </c>
      <c r="D343" s="458" t="s">
        <v>3907</v>
      </c>
      <c r="E343" s="359" t="s">
        <v>3383</v>
      </c>
      <c r="F343" s="359" t="s">
        <v>3383</v>
      </c>
      <c r="G343" s="363" t="s">
        <v>4393</v>
      </c>
      <c r="H343" s="349" t="s">
        <v>4376</v>
      </c>
      <c r="I343" s="349" t="s">
        <v>250</v>
      </c>
      <c r="J343" s="349" t="s">
        <v>4381</v>
      </c>
      <c r="K343" s="349" t="s">
        <v>571</v>
      </c>
      <c r="L343" s="349" t="s">
        <v>571</v>
      </c>
      <c r="M343" s="349" t="s">
        <v>4334</v>
      </c>
      <c r="N343" s="380" t="s">
        <v>268</v>
      </c>
      <c r="O343" s="349" t="s">
        <v>569</v>
      </c>
      <c r="P343" s="349" t="s">
        <v>4493</v>
      </c>
      <c r="Q343" s="349" t="s">
        <v>268</v>
      </c>
      <c r="R343" s="349" t="s">
        <v>268</v>
      </c>
      <c r="S343" s="349">
        <v>0</v>
      </c>
      <c r="T343" s="349" t="s">
        <v>268</v>
      </c>
      <c r="U343" s="349">
        <v>0</v>
      </c>
      <c r="V343" s="349" t="s">
        <v>413</v>
      </c>
      <c r="W343" s="360"/>
      <c r="X343" s="349" t="s">
        <v>268</v>
      </c>
      <c r="Y343" s="349">
        <v>60</v>
      </c>
      <c r="Z343" s="361">
        <v>10</v>
      </c>
      <c r="AA343" s="349">
        <f t="shared" si="62"/>
        <v>60</v>
      </c>
      <c r="AB343" s="349" t="s">
        <v>276</v>
      </c>
      <c r="AC343" s="349" t="s">
        <v>2878</v>
      </c>
      <c r="AD343" s="349">
        <v>4</v>
      </c>
      <c r="AE343" s="440">
        <v>9</v>
      </c>
      <c r="AF343" s="350">
        <v>0.23</v>
      </c>
      <c r="AG343" s="357">
        <f t="shared" si="63"/>
        <v>13.8</v>
      </c>
      <c r="AH343" s="351">
        <f>IF(AD343&lt;4,FLETES!$H$8,IF(AD343=4,FLETES!$H$9,IF(AD343=5,FLETES!$H$10,IF(AD343=6,FLETES!$H$11,IF(AD343=7,FLETES!$H$12,IF(AD343=8,FLETES!$H$13,IF(AD343=10,FLETES!$H$14,IF(AD343=12,FLETES!$H$15,IF(AD343&gt;12,FLETES!$H$16,"FALSO")))))))))</f>
        <v>22.277568000000002</v>
      </c>
      <c r="AI343" s="357">
        <f t="shared" si="64"/>
        <v>36.077567999999999</v>
      </c>
      <c r="AJ343" s="352">
        <v>0.2</v>
      </c>
      <c r="AK343" s="358">
        <f t="shared" si="65"/>
        <v>45.096959999999996</v>
      </c>
      <c r="AL343" s="418">
        <f t="shared" si="68"/>
        <v>45.096959999999996</v>
      </c>
      <c r="AM343" s="352">
        <v>0.15</v>
      </c>
      <c r="AN343" s="357">
        <f t="shared" si="66"/>
        <v>53.055247058823525</v>
      </c>
      <c r="AO343" s="421">
        <f t="shared" si="67"/>
        <v>53.055247058823525</v>
      </c>
      <c r="AP343" s="355"/>
      <c r="AQ343" s="355"/>
    </row>
    <row r="344" spans="1:43" s="347" customFormat="1" ht="30" customHeight="1" x14ac:dyDescent="0.25">
      <c r="A344" s="458" t="s">
        <v>3910</v>
      </c>
      <c r="B344" s="391">
        <v>406303098599</v>
      </c>
      <c r="C344" s="349" t="s">
        <v>4296</v>
      </c>
      <c r="D344" s="458" t="s">
        <v>3911</v>
      </c>
      <c r="E344" s="359" t="s">
        <v>3385</v>
      </c>
      <c r="F344" s="359" t="s">
        <v>3385</v>
      </c>
      <c r="G344" s="363" t="s">
        <v>4393</v>
      </c>
      <c r="H344" s="349" t="s">
        <v>4376</v>
      </c>
      <c r="I344" s="349" t="s">
        <v>250</v>
      </c>
      <c r="J344" s="349" t="s">
        <v>4381</v>
      </c>
      <c r="K344" s="349" t="s">
        <v>597</v>
      </c>
      <c r="L344" s="349" t="s">
        <v>597</v>
      </c>
      <c r="M344" s="349" t="s">
        <v>4334</v>
      </c>
      <c r="N344" s="380" t="s">
        <v>268</v>
      </c>
      <c r="O344" s="349" t="s">
        <v>569</v>
      </c>
      <c r="P344" s="349" t="s">
        <v>4493</v>
      </c>
      <c r="Q344" s="349" t="s">
        <v>268</v>
      </c>
      <c r="R344" s="349" t="s">
        <v>268</v>
      </c>
      <c r="S344" s="349">
        <v>0</v>
      </c>
      <c r="T344" s="349" t="s">
        <v>268</v>
      </c>
      <c r="U344" s="349">
        <v>0</v>
      </c>
      <c r="V344" s="349" t="s">
        <v>413</v>
      </c>
      <c r="W344" s="360"/>
      <c r="X344" s="349" t="s">
        <v>268</v>
      </c>
      <c r="Y344" s="349">
        <v>60</v>
      </c>
      <c r="Z344" s="361">
        <v>10</v>
      </c>
      <c r="AA344" s="349">
        <f t="shared" si="62"/>
        <v>60</v>
      </c>
      <c r="AB344" s="349" t="s">
        <v>276</v>
      </c>
      <c r="AC344" s="349" t="s">
        <v>2878</v>
      </c>
      <c r="AD344" s="349">
        <v>4</v>
      </c>
      <c r="AE344" s="440">
        <v>9</v>
      </c>
      <c r="AF344" s="350">
        <v>0.23</v>
      </c>
      <c r="AG344" s="357">
        <f t="shared" si="63"/>
        <v>13.8</v>
      </c>
      <c r="AH344" s="351">
        <f>IF(AD344&lt;4,FLETES!$H$8,IF(AD344=4,FLETES!$H$9,IF(AD344=5,FLETES!$H$10,IF(AD344=6,FLETES!$H$11,IF(AD344=7,FLETES!$H$12,IF(AD344=8,FLETES!$H$13,IF(AD344=10,FLETES!$H$14,IF(AD344=12,FLETES!$H$15,IF(AD344&gt;12,FLETES!$H$16,"FALSO")))))))))</f>
        <v>22.277568000000002</v>
      </c>
      <c r="AI344" s="357">
        <f t="shared" si="64"/>
        <v>36.077567999999999</v>
      </c>
      <c r="AJ344" s="352">
        <v>0.2</v>
      </c>
      <c r="AK344" s="358">
        <f t="shared" si="65"/>
        <v>45.096959999999996</v>
      </c>
      <c r="AL344" s="418">
        <f t="shared" si="68"/>
        <v>45.096959999999996</v>
      </c>
      <c r="AM344" s="352">
        <v>0.15</v>
      </c>
      <c r="AN344" s="357">
        <f t="shared" si="66"/>
        <v>53.055247058823525</v>
      </c>
      <c r="AO344" s="421">
        <f t="shared" si="67"/>
        <v>53.055247058823525</v>
      </c>
      <c r="AP344" s="355"/>
      <c r="AQ344" s="355"/>
    </row>
    <row r="345" spans="1:43" s="347" customFormat="1" ht="30" customHeight="1" x14ac:dyDescent="0.25">
      <c r="A345" s="458" t="s">
        <v>3914</v>
      </c>
      <c r="B345" s="391">
        <v>406303058999</v>
      </c>
      <c r="C345" s="349" t="s">
        <v>4296</v>
      </c>
      <c r="D345" s="458" t="s">
        <v>3915</v>
      </c>
      <c r="E345" s="359" t="s">
        <v>3387</v>
      </c>
      <c r="F345" s="359" t="s">
        <v>3387</v>
      </c>
      <c r="G345" s="363" t="s">
        <v>4393</v>
      </c>
      <c r="H345" s="349" t="s">
        <v>4376</v>
      </c>
      <c r="I345" s="349" t="s">
        <v>250</v>
      </c>
      <c r="J345" s="349" t="s">
        <v>4381</v>
      </c>
      <c r="K345" s="349" t="s">
        <v>578</v>
      </c>
      <c r="L345" s="349" t="s">
        <v>578</v>
      </c>
      <c r="M345" s="349" t="s">
        <v>4334</v>
      </c>
      <c r="N345" s="380" t="s">
        <v>268</v>
      </c>
      <c r="O345" s="349" t="s">
        <v>569</v>
      </c>
      <c r="P345" s="349" t="s">
        <v>4493</v>
      </c>
      <c r="Q345" s="349" t="s">
        <v>268</v>
      </c>
      <c r="R345" s="349" t="s">
        <v>268</v>
      </c>
      <c r="S345" s="349">
        <v>0</v>
      </c>
      <c r="T345" s="349" t="s">
        <v>268</v>
      </c>
      <c r="U345" s="349">
        <v>0</v>
      </c>
      <c r="V345" s="349" t="s">
        <v>413</v>
      </c>
      <c r="W345" s="360"/>
      <c r="X345" s="349" t="s">
        <v>268</v>
      </c>
      <c r="Y345" s="349">
        <v>60</v>
      </c>
      <c r="Z345" s="361">
        <v>10</v>
      </c>
      <c r="AA345" s="349">
        <f t="shared" si="62"/>
        <v>60</v>
      </c>
      <c r="AB345" s="349" t="s">
        <v>276</v>
      </c>
      <c r="AC345" s="349" t="s">
        <v>2878</v>
      </c>
      <c r="AD345" s="349">
        <v>4</v>
      </c>
      <c r="AE345" s="440">
        <v>9</v>
      </c>
      <c r="AF345" s="350">
        <v>0.23</v>
      </c>
      <c r="AG345" s="357">
        <f t="shared" si="63"/>
        <v>13.8</v>
      </c>
      <c r="AH345" s="351">
        <f>IF(AD345&lt;4,FLETES!$H$8,IF(AD345=4,FLETES!$H$9,IF(AD345=5,FLETES!$H$10,IF(AD345=6,FLETES!$H$11,IF(AD345=7,FLETES!$H$12,IF(AD345=8,FLETES!$H$13,IF(AD345=10,FLETES!$H$14,IF(AD345=12,FLETES!$H$15,IF(AD345&gt;12,FLETES!$H$16,"FALSO")))))))))</f>
        <v>22.277568000000002</v>
      </c>
      <c r="AI345" s="357">
        <f t="shared" si="64"/>
        <v>36.077567999999999</v>
      </c>
      <c r="AJ345" s="352">
        <v>0.2</v>
      </c>
      <c r="AK345" s="358">
        <f t="shared" si="65"/>
        <v>45.096959999999996</v>
      </c>
      <c r="AL345" s="418">
        <f t="shared" si="68"/>
        <v>45.096959999999996</v>
      </c>
      <c r="AM345" s="352">
        <v>0.15</v>
      </c>
      <c r="AN345" s="357">
        <f t="shared" si="66"/>
        <v>53.055247058823525</v>
      </c>
      <c r="AO345" s="421">
        <f t="shared" si="67"/>
        <v>53.055247058823525</v>
      </c>
      <c r="AP345" s="355"/>
      <c r="AQ345" s="355"/>
    </row>
    <row r="346" spans="1:43" s="347" customFormat="1" ht="30" customHeight="1" x14ac:dyDescent="0.25">
      <c r="A346" s="458" t="s">
        <v>3918</v>
      </c>
      <c r="B346" s="391">
        <v>406303064099</v>
      </c>
      <c r="C346" s="349" t="s">
        <v>4296</v>
      </c>
      <c r="D346" s="458" t="s">
        <v>3919</v>
      </c>
      <c r="E346" s="359" t="s">
        <v>3389</v>
      </c>
      <c r="F346" s="359" t="s">
        <v>3389</v>
      </c>
      <c r="G346" s="363" t="s">
        <v>4393</v>
      </c>
      <c r="H346" s="349" t="s">
        <v>4376</v>
      </c>
      <c r="I346" s="349" t="s">
        <v>250</v>
      </c>
      <c r="J346" s="349" t="s">
        <v>4381</v>
      </c>
      <c r="K346" s="349" t="s">
        <v>563</v>
      </c>
      <c r="L346" s="349" t="s">
        <v>563</v>
      </c>
      <c r="M346" s="349" t="s">
        <v>4334</v>
      </c>
      <c r="N346" s="380" t="s">
        <v>268</v>
      </c>
      <c r="O346" s="349" t="s">
        <v>569</v>
      </c>
      <c r="P346" s="349" t="s">
        <v>4493</v>
      </c>
      <c r="Q346" s="349" t="s">
        <v>268</v>
      </c>
      <c r="R346" s="349" t="s">
        <v>268</v>
      </c>
      <c r="S346" s="349">
        <v>0</v>
      </c>
      <c r="T346" s="349" t="s">
        <v>268</v>
      </c>
      <c r="U346" s="349">
        <v>0</v>
      </c>
      <c r="V346" s="349" t="s">
        <v>413</v>
      </c>
      <c r="W346" s="360"/>
      <c r="X346" s="349" t="s">
        <v>268</v>
      </c>
      <c r="Y346" s="349">
        <v>60</v>
      </c>
      <c r="Z346" s="361">
        <v>10</v>
      </c>
      <c r="AA346" s="349">
        <f t="shared" si="62"/>
        <v>60</v>
      </c>
      <c r="AB346" s="349" t="s">
        <v>276</v>
      </c>
      <c r="AC346" s="349" t="s">
        <v>2878</v>
      </c>
      <c r="AD346" s="349">
        <v>4</v>
      </c>
      <c r="AE346" s="440">
        <v>9</v>
      </c>
      <c r="AF346" s="350">
        <v>0.23</v>
      </c>
      <c r="AG346" s="357">
        <f t="shared" si="63"/>
        <v>13.8</v>
      </c>
      <c r="AH346" s="351">
        <f>IF(AD346&lt;4,FLETES!$H$8,IF(AD346=4,FLETES!$H$9,IF(AD346=5,FLETES!$H$10,IF(AD346=6,FLETES!$H$11,IF(AD346=7,FLETES!$H$12,IF(AD346=8,FLETES!$H$13,IF(AD346=10,FLETES!$H$14,IF(AD346=12,FLETES!$H$15,IF(AD346&gt;12,FLETES!$H$16,"FALSO")))))))))</f>
        <v>22.277568000000002</v>
      </c>
      <c r="AI346" s="357">
        <f t="shared" si="64"/>
        <v>36.077567999999999</v>
      </c>
      <c r="AJ346" s="352">
        <v>0.2</v>
      </c>
      <c r="AK346" s="358">
        <f t="shared" si="65"/>
        <v>45.096959999999996</v>
      </c>
      <c r="AL346" s="418">
        <f t="shared" si="68"/>
        <v>45.096959999999996</v>
      </c>
      <c r="AM346" s="352">
        <v>0.15</v>
      </c>
      <c r="AN346" s="357">
        <f t="shared" si="66"/>
        <v>53.055247058823525</v>
      </c>
      <c r="AO346" s="421">
        <f t="shared" si="67"/>
        <v>53.055247058823525</v>
      </c>
      <c r="AP346" s="355"/>
      <c r="AQ346" s="355"/>
    </row>
    <row r="347" spans="1:43" s="347" customFormat="1" ht="30" customHeight="1" x14ac:dyDescent="0.25">
      <c r="A347" s="458" t="s">
        <v>3772</v>
      </c>
      <c r="B347" s="391">
        <v>406303071295</v>
      </c>
      <c r="C347" s="349" t="s">
        <v>4296</v>
      </c>
      <c r="D347" s="458" t="s">
        <v>3773</v>
      </c>
      <c r="E347" s="359" t="s">
        <v>3316</v>
      </c>
      <c r="F347" s="359" t="s">
        <v>3316</v>
      </c>
      <c r="G347" s="363" t="s">
        <v>4393</v>
      </c>
      <c r="H347" s="349" t="s">
        <v>4376</v>
      </c>
      <c r="I347" s="349" t="s">
        <v>250</v>
      </c>
      <c r="J347" s="349" t="s">
        <v>4381</v>
      </c>
      <c r="K347" s="349" t="s">
        <v>548</v>
      </c>
      <c r="L347" s="349" t="s">
        <v>548</v>
      </c>
      <c r="M347" s="349" t="s">
        <v>4334</v>
      </c>
      <c r="N347" s="380" t="s">
        <v>268</v>
      </c>
      <c r="O347" s="349" t="s">
        <v>569</v>
      </c>
      <c r="P347" s="349" t="s">
        <v>4493</v>
      </c>
      <c r="Q347" s="349" t="s">
        <v>268</v>
      </c>
      <c r="R347" s="349" t="s">
        <v>268</v>
      </c>
      <c r="S347" s="349">
        <v>0</v>
      </c>
      <c r="T347" s="349" t="s">
        <v>268</v>
      </c>
      <c r="U347" s="349">
        <v>0</v>
      </c>
      <c r="V347" s="349" t="s">
        <v>413</v>
      </c>
      <c r="W347" s="360"/>
      <c r="X347" s="349" t="s">
        <v>268</v>
      </c>
      <c r="Y347" s="349">
        <v>120</v>
      </c>
      <c r="Z347" s="361">
        <v>10</v>
      </c>
      <c r="AA347" s="349">
        <f t="shared" si="62"/>
        <v>120</v>
      </c>
      <c r="AB347" s="349" t="s">
        <v>4295</v>
      </c>
      <c r="AC347" s="349" t="s">
        <v>1253</v>
      </c>
      <c r="AD347" s="349">
        <v>5</v>
      </c>
      <c r="AE347" s="440">
        <v>11</v>
      </c>
      <c r="AF347" s="350">
        <v>0.23</v>
      </c>
      <c r="AG347" s="357">
        <f t="shared" si="63"/>
        <v>27.6</v>
      </c>
      <c r="AH347" s="351">
        <f>IF(AD347&lt;4,FLETES!$H$8,IF(AD347=4,FLETES!$H$9,IF(AD347=5,FLETES!$H$10,IF(AD347=6,FLETES!$H$11,IF(AD347=7,FLETES!$H$12,IF(AD347=8,FLETES!$H$13,IF(AD347=10,FLETES!$H$14,IF(AD347=12,FLETES!$H$15,IF(AD347&gt;12,FLETES!$H$16,"FALSO")))))))))</f>
        <v>26.946735</v>
      </c>
      <c r="AI347" s="357">
        <f t="shared" si="64"/>
        <v>54.546734999999998</v>
      </c>
      <c r="AJ347" s="352">
        <v>0.2</v>
      </c>
      <c r="AK347" s="358">
        <f t="shared" si="65"/>
        <v>68.183418749999987</v>
      </c>
      <c r="AL347" s="418">
        <f t="shared" si="68"/>
        <v>68.183418749999987</v>
      </c>
      <c r="AM347" s="352">
        <v>0.15</v>
      </c>
      <c r="AN347" s="357">
        <f t="shared" si="66"/>
        <v>80.215786764705868</v>
      </c>
      <c r="AO347" s="421">
        <f t="shared" si="67"/>
        <v>80.215786764705868</v>
      </c>
      <c r="AP347" s="355"/>
      <c r="AQ347" s="355"/>
    </row>
    <row r="348" spans="1:43" s="347" customFormat="1" ht="30" customHeight="1" x14ac:dyDescent="0.25">
      <c r="A348" s="458" t="s">
        <v>3776</v>
      </c>
      <c r="B348" s="391">
        <v>406303074296</v>
      </c>
      <c r="C348" s="349" t="s">
        <v>4296</v>
      </c>
      <c r="D348" s="458" t="s">
        <v>3777</v>
      </c>
      <c r="E348" s="359" t="s">
        <v>3318</v>
      </c>
      <c r="F348" s="379" t="s">
        <v>3318</v>
      </c>
      <c r="G348" s="363" t="s">
        <v>4393</v>
      </c>
      <c r="H348" s="349" t="s">
        <v>4376</v>
      </c>
      <c r="I348" s="349" t="s">
        <v>250</v>
      </c>
      <c r="J348" s="349" t="s">
        <v>4381</v>
      </c>
      <c r="K348" s="349" t="s">
        <v>3044</v>
      </c>
      <c r="L348" s="349" t="s">
        <v>3044</v>
      </c>
      <c r="M348" s="349" t="s">
        <v>4334</v>
      </c>
      <c r="N348" s="380" t="s">
        <v>268</v>
      </c>
      <c r="O348" s="349" t="s">
        <v>569</v>
      </c>
      <c r="P348" s="349" t="s">
        <v>4493</v>
      </c>
      <c r="Q348" s="349" t="s">
        <v>268</v>
      </c>
      <c r="R348" s="349" t="s">
        <v>268</v>
      </c>
      <c r="S348" s="349">
        <v>0</v>
      </c>
      <c r="T348" s="349" t="s">
        <v>268</v>
      </c>
      <c r="U348" s="349">
        <v>0</v>
      </c>
      <c r="V348" s="349" t="s">
        <v>413</v>
      </c>
      <c r="W348" s="360"/>
      <c r="X348" s="349" t="s">
        <v>268</v>
      </c>
      <c r="Y348" s="349">
        <v>120</v>
      </c>
      <c r="Z348" s="361">
        <v>10</v>
      </c>
      <c r="AA348" s="349">
        <f t="shared" si="62"/>
        <v>120</v>
      </c>
      <c r="AB348" s="349" t="s">
        <v>4295</v>
      </c>
      <c r="AC348" s="349" t="s">
        <v>1253</v>
      </c>
      <c r="AD348" s="349">
        <v>5</v>
      </c>
      <c r="AE348" s="440">
        <v>11</v>
      </c>
      <c r="AF348" s="350">
        <v>0.25</v>
      </c>
      <c r="AG348" s="357">
        <f t="shared" si="63"/>
        <v>30</v>
      </c>
      <c r="AH348" s="351">
        <f>IF(AD348&lt;4,FLETES!$H$8,IF(AD348=4,FLETES!$H$9,IF(AD348=5,FLETES!$H$10,IF(AD348=6,FLETES!$H$11,IF(AD348=7,FLETES!$H$12,IF(AD348=8,FLETES!$H$13,IF(AD348=10,FLETES!$H$14,IF(AD348=12,FLETES!$H$15,IF(AD348&gt;12,FLETES!$H$16,"FALSO")))))))))</f>
        <v>26.946735</v>
      </c>
      <c r="AI348" s="357">
        <f t="shared" si="64"/>
        <v>56.946735000000004</v>
      </c>
      <c r="AJ348" s="352">
        <v>0.2</v>
      </c>
      <c r="AK348" s="358">
        <f t="shared" si="65"/>
        <v>71.183418750000001</v>
      </c>
      <c r="AL348" s="418">
        <f t="shared" si="68"/>
        <v>71.183418750000001</v>
      </c>
      <c r="AM348" s="352">
        <v>0.15</v>
      </c>
      <c r="AN348" s="357">
        <f t="shared" si="66"/>
        <v>83.745198529411766</v>
      </c>
      <c r="AO348" s="421">
        <f t="shared" si="67"/>
        <v>83.745198529411766</v>
      </c>
      <c r="AP348" s="355"/>
      <c r="AQ348" s="355"/>
    </row>
    <row r="349" spans="1:43" s="347" customFormat="1" ht="30" customHeight="1" x14ac:dyDescent="0.25">
      <c r="A349" s="458" t="s">
        <v>3780</v>
      </c>
      <c r="B349" s="391">
        <v>406303077891</v>
      </c>
      <c r="C349" s="349" t="s">
        <v>4296</v>
      </c>
      <c r="D349" s="458" t="s">
        <v>3781</v>
      </c>
      <c r="E349" s="359" t="s">
        <v>3320</v>
      </c>
      <c r="F349" s="379" t="s">
        <v>3320</v>
      </c>
      <c r="G349" s="363" t="s">
        <v>4393</v>
      </c>
      <c r="H349" s="349" t="s">
        <v>4376</v>
      </c>
      <c r="I349" s="349" t="s">
        <v>250</v>
      </c>
      <c r="J349" s="349" t="s">
        <v>4401</v>
      </c>
      <c r="K349" s="349" t="s">
        <v>3044</v>
      </c>
      <c r="L349" s="349" t="s">
        <v>3044</v>
      </c>
      <c r="M349" s="349" t="s">
        <v>4334</v>
      </c>
      <c r="N349" s="380" t="s">
        <v>268</v>
      </c>
      <c r="O349" s="349" t="s">
        <v>569</v>
      </c>
      <c r="P349" s="349" t="s">
        <v>4493</v>
      </c>
      <c r="Q349" s="349" t="s">
        <v>268</v>
      </c>
      <c r="R349" s="349" t="s">
        <v>268</v>
      </c>
      <c r="S349" s="349">
        <v>0</v>
      </c>
      <c r="T349" s="349" t="s">
        <v>268</v>
      </c>
      <c r="U349" s="349">
        <v>0</v>
      </c>
      <c r="V349" s="349" t="s">
        <v>413</v>
      </c>
      <c r="W349" s="360"/>
      <c r="X349" s="349" t="s">
        <v>268</v>
      </c>
      <c r="Y349" s="349">
        <v>120</v>
      </c>
      <c r="Z349" s="361">
        <v>10</v>
      </c>
      <c r="AA349" s="349">
        <f t="shared" si="62"/>
        <v>120</v>
      </c>
      <c r="AB349" s="349" t="s">
        <v>4295</v>
      </c>
      <c r="AC349" s="349" t="s">
        <v>1253</v>
      </c>
      <c r="AD349" s="349">
        <v>5</v>
      </c>
      <c r="AE349" s="440">
        <v>11</v>
      </c>
      <c r="AF349" s="350">
        <v>0.27</v>
      </c>
      <c r="AG349" s="357">
        <f t="shared" si="63"/>
        <v>32.400000000000006</v>
      </c>
      <c r="AH349" s="351">
        <f>IF(AD349&lt;4,FLETES!$H$8,IF(AD349=4,FLETES!$H$9,IF(AD349=5,FLETES!$H$10,IF(AD349=6,FLETES!$H$11,IF(AD349=7,FLETES!$H$12,IF(AD349=8,FLETES!$H$13,IF(AD349=10,FLETES!$H$14,IF(AD349=12,FLETES!$H$15,IF(AD349&gt;12,FLETES!$H$16,"FALSO")))))))))</f>
        <v>26.946735</v>
      </c>
      <c r="AI349" s="357">
        <f t="shared" si="64"/>
        <v>59.34673500000001</v>
      </c>
      <c r="AJ349" s="352">
        <v>0.2</v>
      </c>
      <c r="AK349" s="358">
        <f t="shared" si="65"/>
        <v>74.183418750000001</v>
      </c>
      <c r="AL349" s="418">
        <f t="shared" si="68"/>
        <v>74.183418750000001</v>
      </c>
      <c r="AM349" s="352">
        <v>0.15</v>
      </c>
      <c r="AN349" s="357">
        <f t="shared" si="66"/>
        <v>87.27461029411765</v>
      </c>
      <c r="AO349" s="421">
        <f t="shared" si="67"/>
        <v>87.27461029411765</v>
      </c>
      <c r="AP349" s="355"/>
      <c r="AQ349" s="355"/>
    </row>
    <row r="350" spans="1:43" s="347" customFormat="1" ht="30" customHeight="1" x14ac:dyDescent="0.25">
      <c r="A350" s="458" t="s">
        <v>3784</v>
      </c>
      <c r="B350" s="391">
        <v>406303111397</v>
      </c>
      <c r="C350" s="349" t="s">
        <v>4296</v>
      </c>
      <c r="D350" s="458" t="s">
        <v>3785</v>
      </c>
      <c r="E350" s="359" t="s">
        <v>3322</v>
      </c>
      <c r="F350" s="359" t="s">
        <v>3322</v>
      </c>
      <c r="G350" s="363" t="s">
        <v>4393</v>
      </c>
      <c r="H350" s="349" t="s">
        <v>4376</v>
      </c>
      <c r="I350" s="349" t="s">
        <v>250</v>
      </c>
      <c r="J350" s="349" t="s">
        <v>4381</v>
      </c>
      <c r="K350" s="349" t="s">
        <v>4394</v>
      </c>
      <c r="L350" s="349" t="s">
        <v>4394</v>
      </c>
      <c r="M350" s="349" t="s">
        <v>4334</v>
      </c>
      <c r="N350" s="380" t="s">
        <v>268</v>
      </c>
      <c r="O350" s="349" t="s">
        <v>569</v>
      </c>
      <c r="P350" s="349" t="s">
        <v>4493</v>
      </c>
      <c r="Q350" s="349" t="s">
        <v>268</v>
      </c>
      <c r="R350" s="349" t="s">
        <v>268</v>
      </c>
      <c r="S350" s="349">
        <v>0</v>
      </c>
      <c r="T350" s="349" t="s">
        <v>268</v>
      </c>
      <c r="U350" s="349">
        <v>0</v>
      </c>
      <c r="V350" s="349" t="s">
        <v>413</v>
      </c>
      <c r="W350" s="360"/>
      <c r="X350" s="349" t="s">
        <v>268</v>
      </c>
      <c r="Y350" s="349">
        <v>120</v>
      </c>
      <c r="Z350" s="361">
        <v>10</v>
      </c>
      <c r="AA350" s="349">
        <f t="shared" si="62"/>
        <v>120</v>
      </c>
      <c r="AB350" s="349" t="s">
        <v>4295</v>
      </c>
      <c r="AC350" s="349" t="s">
        <v>1253</v>
      </c>
      <c r="AD350" s="349">
        <v>5</v>
      </c>
      <c r="AE350" s="440">
        <v>11</v>
      </c>
      <c r="AF350" s="350">
        <v>0.27</v>
      </c>
      <c r="AG350" s="357">
        <f t="shared" si="63"/>
        <v>32.400000000000006</v>
      </c>
      <c r="AH350" s="351">
        <f>IF(AD350&lt;4,FLETES!$H$8,IF(AD350=4,FLETES!$H$9,IF(AD350=5,FLETES!$H$10,IF(AD350=6,FLETES!$H$11,IF(AD350=7,FLETES!$H$12,IF(AD350=8,FLETES!$H$13,IF(AD350=10,FLETES!$H$14,IF(AD350=12,FLETES!$H$15,IF(AD350&gt;12,FLETES!$H$16,"FALSO")))))))))</f>
        <v>26.946735</v>
      </c>
      <c r="AI350" s="357">
        <f t="shared" si="64"/>
        <v>59.34673500000001</v>
      </c>
      <c r="AJ350" s="352">
        <v>0.2</v>
      </c>
      <c r="AK350" s="358">
        <f t="shared" si="65"/>
        <v>74.183418750000001</v>
      </c>
      <c r="AL350" s="418">
        <f t="shared" si="68"/>
        <v>74.183418750000001</v>
      </c>
      <c r="AM350" s="352">
        <v>0.15</v>
      </c>
      <c r="AN350" s="357">
        <f t="shared" si="66"/>
        <v>87.27461029411765</v>
      </c>
      <c r="AO350" s="421">
        <f t="shared" si="67"/>
        <v>87.27461029411765</v>
      </c>
      <c r="AP350" s="355"/>
      <c r="AQ350" s="355"/>
    </row>
    <row r="351" spans="1:43" s="347" customFormat="1" ht="30" customHeight="1" x14ac:dyDescent="0.25">
      <c r="A351" s="458" t="s">
        <v>3788</v>
      </c>
      <c r="B351" s="391">
        <v>406303107093</v>
      </c>
      <c r="C351" s="349" t="s">
        <v>4296</v>
      </c>
      <c r="D351" s="458" t="s">
        <v>3789</v>
      </c>
      <c r="E351" s="359" t="s">
        <v>3324</v>
      </c>
      <c r="F351" s="359" t="s">
        <v>3324</v>
      </c>
      <c r="G351" s="363" t="s">
        <v>4393</v>
      </c>
      <c r="H351" s="349" t="s">
        <v>4376</v>
      </c>
      <c r="I351" s="349" t="s">
        <v>250</v>
      </c>
      <c r="J351" s="349" t="s">
        <v>4381</v>
      </c>
      <c r="K351" s="349" t="s">
        <v>4394</v>
      </c>
      <c r="L351" s="349" t="s">
        <v>4394</v>
      </c>
      <c r="M351" s="349" t="s">
        <v>4334</v>
      </c>
      <c r="N351" s="380" t="s">
        <v>268</v>
      </c>
      <c r="O351" s="349" t="s">
        <v>569</v>
      </c>
      <c r="P351" s="349" t="s">
        <v>4493</v>
      </c>
      <c r="Q351" s="349" t="s">
        <v>268</v>
      </c>
      <c r="R351" s="349" t="s">
        <v>268</v>
      </c>
      <c r="S351" s="349">
        <v>0</v>
      </c>
      <c r="T351" s="349" t="s">
        <v>268</v>
      </c>
      <c r="U351" s="349">
        <v>0</v>
      </c>
      <c r="V351" s="349" t="s">
        <v>413</v>
      </c>
      <c r="W351" s="360"/>
      <c r="X351" s="349" t="s">
        <v>268</v>
      </c>
      <c r="Y351" s="349">
        <v>120</v>
      </c>
      <c r="Z351" s="361">
        <v>10</v>
      </c>
      <c r="AA351" s="349">
        <f t="shared" si="62"/>
        <v>120</v>
      </c>
      <c r="AB351" s="349" t="s">
        <v>4295</v>
      </c>
      <c r="AC351" s="349" t="s">
        <v>1253</v>
      </c>
      <c r="AD351" s="349">
        <v>5</v>
      </c>
      <c r="AE351" s="440">
        <v>11</v>
      </c>
      <c r="AF351" s="350">
        <v>0.27</v>
      </c>
      <c r="AG351" s="357">
        <f t="shared" ref="AG351:AG382" si="69">Y351*AF351</f>
        <v>32.400000000000006</v>
      </c>
      <c r="AH351" s="351">
        <f>IF(AD351&lt;4,FLETES!$H$8,IF(AD351=4,FLETES!$H$9,IF(AD351=5,FLETES!$H$10,IF(AD351=6,FLETES!$H$11,IF(AD351=7,FLETES!$H$12,IF(AD351=8,FLETES!$H$13,IF(AD351=10,FLETES!$H$14,IF(AD351=12,FLETES!$H$15,IF(AD351&gt;12,FLETES!$H$16,"FALSO")))))))))</f>
        <v>26.946735</v>
      </c>
      <c r="AI351" s="357">
        <f t="shared" si="64"/>
        <v>59.34673500000001</v>
      </c>
      <c r="AJ351" s="352">
        <v>0.2</v>
      </c>
      <c r="AK351" s="358">
        <f t="shared" si="65"/>
        <v>74.183418750000001</v>
      </c>
      <c r="AL351" s="418">
        <f t="shared" si="68"/>
        <v>74.183418750000001</v>
      </c>
      <c r="AM351" s="352">
        <v>0.15</v>
      </c>
      <c r="AN351" s="357">
        <f t="shared" si="66"/>
        <v>87.27461029411765</v>
      </c>
      <c r="AO351" s="421">
        <f t="shared" si="67"/>
        <v>87.27461029411765</v>
      </c>
      <c r="AP351" s="355"/>
      <c r="AQ351" s="355"/>
    </row>
    <row r="352" spans="1:43" s="347" customFormat="1" ht="30" customHeight="1" x14ac:dyDescent="0.25">
      <c r="A352" s="458" t="s">
        <v>3792</v>
      </c>
      <c r="B352" s="391">
        <v>406303069896</v>
      </c>
      <c r="C352" s="349" t="s">
        <v>4296</v>
      </c>
      <c r="D352" s="458" t="s">
        <v>3793</v>
      </c>
      <c r="E352" s="359" t="s">
        <v>3326</v>
      </c>
      <c r="F352" s="359" t="s">
        <v>3326</v>
      </c>
      <c r="G352" s="363" t="s">
        <v>4393</v>
      </c>
      <c r="H352" s="349" t="s">
        <v>4376</v>
      </c>
      <c r="I352" s="349" t="s">
        <v>250</v>
      </c>
      <c r="J352" s="349" t="s">
        <v>4381</v>
      </c>
      <c r="K352" s="349" t="s">
        <v>4394</v>
      </c>
      <c r="L352" s="349" t="s">
        <v>4394</v>
      </c>
      <c r="M352" s="349" t="s">
        <v>4334</v>
      </c>
      <c r="N352" s="380" t="s">
        <v>268</v>
      </c>
      <c r="O352" s="349" t="s">
        <v>569</v>
      </c>
      <c r="P352" s="349" t="s">
        <v>4493</v>
      </c>
      <c r="Q352" s="349" t="s">
        <v>268</v>
      </c>
      <c r="R352" s="349" t="s">
        <v>268</v>
      </c>
      <c r="S352" s="349">
        <v>0</v>
      </c>
      <c r="T352" s="349" t="s">
        <v>268</v>
      </c>
      <c r="U352" s="349">
        <v>0</v>
      </c>
      <c r="V352" s="349" t="s">
        <v>413</v>
      </c>
      <c r="W352" s="360"/>
      <c r="X352" s="349" t="s">
        <v>268</v>
      </c>
      <c r="Y352" s="349">
        <v>120</v>
      </c>
      <c r="Z352" s="361">
        <v>10</v>
      </c>
      <c r="AA352" s="349">
        <f t="shared" si="62"/>
        <v>120</v>
      </c>
      <c r="AB352" s="349" t="s">
        <v>4295</v>
      </c>
      <c r="AC352" s="349" t="s">
        <v>1253</v>
      </c>
      <c r="AD352" s="349">
        <v>5</v>
      </c>
      <c r="AE352" s="440">
        <v>11</v>
      </c>
      <c r="AF352" s="350">
        <v>0.27</v>
      </c>
      <c r="AG352" s="357">
        <f t="shared" si="69"/>
        <v>32.400000000000006</v>
      </c>
      <c r="AH352" s="351">
        <f>IF(AD352&lt;4,FLETES!$H$8,IF(AD352=4,FLETES!$H$9,IF(AD352=5,FLETES!$H$10,IF(AD352=6,FLETES!$H$11,IF(AD352=7,FLETES!$H$12,IF(AD352=8,FLETES!$H$13,IF(AD352=10,FLETES!$H$14,IF(AD352=12,FLETES!$H$15,IF(AD352&gt;12,FLETES!$H$16,"FALSO")))))))))</f>
        <v>26.946735</v>
      </c>
      <c r="AI352" s="357">
        <f t="shared" si="64"/>
        <v>59.34673500000001</v>
      </c>
      <c r="AJ352" s="352">
        <v>0.2</v>
      </c>
      <c r="AK352" s="358">
        <f t="shared" si="65"/>
        <v>74.183418750000001</v>
      </c>
      <c r="AL352" s="418">
        <f t="shared" si="68"/>
        <v>74.183418750000001</v>
      </c>
      <c r="AM352" s="352">
        <v>0.15</v>
      </c>
      <c r="AN352" s="357">
        <f t="shared" si="66"/>
        <v>87.27461029411765</v>
      </c>
      <c r="AO352" s="421">
        <f t="shared" si="67"/>
        <v>87.27461029411765</v>
      </c>
      <c r="AP352" s="355"/>
      <c r="AQ352" s="355"/>
    </row>
    <row r="353" spans="1:43" s="347" customFormat="1" ht="30" customHeight="1" x14ac:dyDescent="0.25">
      <c r="A353" s="458" t="s">
        <v>3796</v>
      </c>
      <c r="B353" s="391">
        <v>406303097899</v>
      </c>
      <c r="C353" s="349" t="s">
        <v>4296</v>
      </c>
      <c r="D353" s="458" t="s">
        <v>3797</v>
      </c>
      <c r="E353" s="359" t="s">
        <v>3328</v>
      </c>
      <c r="F353" s="359" t="s">
        <v>3328</v>
      </c>
      <c r="G353" s="363" t="s">
        <v>4393</v>
      </c>
      <c r="H353" s="349" t="s">
        <v>4376</v>
      </c>
      <c r="I353" s="349" t="s">
        <v>250</v>
      </c>
      <c r="J353" s="349" t="s">
        <v>4381</v>
      </c>
      <c r="K353" s="349" t="s">
        <v>4394</v>
      </c>
      <c r="L353" s="349" t="s">
        <v>4394</v>
      </c>
      <c r="M353" s="349" t="s">
        <v>4334</v>
      </c>
      <c r="N353" s="380" t="s">
        <v>268</v>
      </c>
      <c r="O353" s="349" t="s">
        <v>569</v>
      </c>
      <c r="P353" s="349" t="s">
        <v>4493</v>
      </c>
      <c r="Q353" s="349" t="s">
        <v>268</v>
      </c>
      <c r="R353" s="349" t="s">
        <v>268</v>
      </c>
      <c r="S353" s="349">
        <v>0</v>
      </c>
      <c r="T353" s="349" t="s">
        <v>268</v>
      </c>
      <c r="U353" s="349">
        <v>0</v>
      </c>
      <c r="V353" s="349" t="s">
        <v>413</v>
      </c>
      <c r="W353" s="360"/>
      <c r="X353" s="349" t="s">
        <v>268</v>
      </c>
      <c r="Y353" s="349">
        <v>120</v>
      </c>
      <c r="Z353" s="361">
        <v>10</v>
      </c>
      <c r="AA353" s="349">
        <f t="shared" si="62"/>
        <v>120</v>
      </c>
      <c r="AB353" s="349" t="s">
        <v>4295</v>
      </c>
      <c r="AC353" s="349" t="s">
        <v>1253</v>
      </c>
      <c r="AD353" s="349">
        <v>5</v>
      </c>
      <c r="AE353" s="440">
        <v>11</v>
      </c>
      <c r="AF353" s="350">
        <v>0.27</v>
      </c>
      <c r="AG353" s="357">
        <f t="shared" si="69"/>
        <v>32.400000000000006</v>
      </c>
      <c r="AH353" s="351">
        <f>IF(AD353&lt;4,FLETES!$H$8,IF(AD353=4,FLETES!$H$9,IF(AD353=5,FLETES!$H$10,IF(AD353=6,FLETES!$H$11,IF(AD353=7,FLETES!$H$12,IF(AD353=8,FLETES!$H$13,IF(AD353=10,FLETES!$H$14,IF(AD353=12,FLETES!$H$15,IF(AD353&gt;12,FLETES!$H$16,"FALSO")))))))))</f>
        <v>26.946735</v>
      </c>
      <c r="AI353" s="357">
        <f t="shared" si="64"/>
        <v>59.34673500000001</v>
      </c>
      <c r="AJ353" s="352">
        <v>0.2</v>
      </c>
      <c r="AK353" s="358">
        <f t="shared" si="65"/>
        <v>74.183418750000001</v>
      </c>
      <c r="AL353" s="418">
        <f t="shared" si="68"/>
        <v>74.183418750000001</v>
      </c>
      <c r="AM353" s="352">
        <v>0.15</v>
      </c>
      <c r="AN353" s="357">
        <f t="shared" si="66"/>
        <v>87.27461029411765</v>
      </c>
      <c r="AO353" s="421">
        <f t="shared" si="67"/>
        <v>87.27461029411765</v>
      </c>
      <c r="AP353" s="355"/>
      <c r="AQ353" s="355"/>
    </row>
    <row r="354" spans="1:43" s="347" customFormat="1" ht="30" customHeight="1" x14ac:dyDescent="0.25">
      <c r="A354" s="458" t="s">
        <v>3800</v>
      </c>
      <c r="B354" s="391">
        <v>406303046491</v>
      </c>
      <c r="C354" s="349" t="s">
        <v>4296</v>
      </c>
      <c r="D354" s="458" t="s">
        <v>3801</v>
      </c>
      <c r="E354" s="359" t="s">
        <v>3330</v>
      </c>
      <c r="F354" s="359" t="s">
        <v>3330</v>
      </c>
      <c r="G354" s="363" t="s">
        <v>4393</v>
      </c>
      <c r="H354" s="349" t="s">
        <v>4376</v>
      </c>
      <c r="I354" s="349" t="s">
        <v>250</v>
      </c>
      <c r="J354" s="349" t="s">
        <v>4381</v>
      </c>
      <c r="K354" s="349" t="s">
        <v>570</v>
      </c>
      <c r="L354" s="349" t="s">
        <v>570</v>
      </c>
      <c r="M354" s="349" t="s">
        <v>4334</v>
      </c>
      <c r="N354" s="380" t="s">
        <v>268</v>
      </c>
      <c r="O354" s="349" t="s">
        <v>569</v>
      </c>
      <c r="P354" s="349" t="s">
        <v>4493</v>
      </c>
      <c r="Q354" s="349" t="s">
        <v>268</v>
      </c>
      <c r="R354" s="349" t="s">
        <v>268</v>
      </c>
      <c r="S354" s="349">
        <v>0</v>
      </c>
      <c r="T354" s="349" t="s">
        <v>268</v>
      </c>
      <c r="U354" s="349">
        <v>0</v>
      </c>
      <c r="V354" s="349" t="s">
        <v>413</v>
      </c>
      <c r="W354" s="360"/>
      <c r="X354" s="349" t="s">
        <v>268</v>
      </c>
      <c r="Y354" s="349">
        <v>120</v>
      </c>
      <c r="Z354" s="361">
        <v>10</v>
      </c>
      <c r="AA354" s="349">
        <f t="shared" si="62"/>
        <v>120</v>
      </c>
      <c r="AB354" s="349" t="s">
        <v>4295</v>
      </c>
      <c r="AC354" s="349" t="s">
        <v>1253</v>
      </c>
      <c r="AD354" s="349">
        <v>5</v>
      </c>
      <c r="AE354" s="440">
        <v>11</v>
      </c>
      <c r="AF354" s="350">
        <v>0.23</v>
      </c>
      <c r="AG354" s="357">
        <f t="shared" si="69"/>
        <v>27.6</v>
      </c>
      <c r="AH354" s="351">
        <f>IF(AD354&lt;4,FLETES!$H$8,IF(AD354=4,FLETES!$H$9,IF(AD354=5,FLETES!$H$10,IF(AD354=6,FLETES!$H$11,IF(AD354=7,FLETES!$H$12,IF(AD354=8,FLETES!$H$13,IF(AD354=10,FLETES!$H$14,IF(AD354=12,FLETES!$H$15,IF(AD354&gt;12,FLETES!$H$16,"FALSO")))))))))</f>
        <v>26.946735</v>
      </c>
      <c r="AI354" s="357">
        <f t="shared" si="64"/>
        <v>54.546734999999998</v>
      </c>
      <c r="AJ354" s="352">
        <v>0.2</v>
      </c>
      <c r="AK354" s="358">
        <f t="shared" si="65"/>
        <v>68.183418749999987</v>
      </c>
      <c r="AL354" s="418">
        <f t="shared" si="68"/>
        <v>68.183418749999987</v>
      </c>
      <c r="AM354" s="352">
        <v>0.15</v>
      </c>
      <c r="AN354" s="357">
        <f t="shared" si="66"/>
        <v>80.215786764705868</v>
      </c>
      <c r="AO354" s="421">
        <f t="shared" si="67"/>
        <v>80.215786764705868</v>
      </c>
      <c r="AP354" s="355"/>
      <c r="AQ354" s="355"/>
    </row>
    <row r="355" spans="1:43" s="347" customFormat="1" ht="30" customHeight="1" x14ac:dyDescent="0.25">
      <c r="A355" s="458" t="s">
        <v>3804</v>
      </c>
      <c r="B355" s="391">
        <v>406303064792</v>
      </c>
      <c r="C355" s="349" t="s">
        <v>4296</v>
      </c>
      <c r="D355" s="458" t="s">
        <v>3805</v>
      </c>
      <c r="E355" s="359" t="s">
        <v>3332</v>
      </c>
      <c r="F355" s="359" t="s">
        <v>3332</v>
      </c>
      <c r="G355" s="363" t="s">
        <v>4393</v>
      </c>
      <c r="H355" s="349" t="s">
        <v>4376</v>
      </c>
      <c r="I355" s="349" t="s">
        <v>250</v>
      </c>
      <c r="J355" s="349" t="s">
        <v>4381</v>
      </c>
      <c r="K355" s="349" t="s">
        <v>3660</v>
      </c>
      <c r="L355" s="349" t="s">
        <v>3660</v>
      </c>
      <c r="M355" s="349" t="s">
        <v>4334</v>
      </c>
      <c r="N355" s="380" t="s">
        <v>268</v>
      </c>
      <c r="O355" s="349" t="s">
        <v>569</v>
      </c>
      <c r="P355" s="349" t="s">
        <v>4493</v>
      </c>
      <c r="Q355" s="349" t="s">
        <v>268</v>
      </c>
      <c r="R355" s="349" t="s">
        <v>268</v>
      </c>
      <c r="S355" s="349">
        <v>0</v>
      </c>
      <c r="T355" s="349" t="s">
        <v>268</v>
      </c>
      <c r="U355" s="349">
        <v>0</v>
      </c>
      <c r="V355" s="349" t="s">
        <v>413</v>
      </c>
      <c r="W355" s="360"/>
      <c r="X355" s="349" t="s">
        <v>268</v>
      </c>
      <c r="Y355" s="349">
        <v>120</v>
      </c>
      <c r="Z355" s="361">
        <v>10</v>
      </c>
      <c r="AA355" s="349">
        <f t="shared" si="62"/>
        <v>120</v>
      </c>
      <c r="AB355" s="349" t="s">
        <v>4295</v>
      </c>
      <c r="AC355" s="349" t="s">
        <v>1253</v>
      </c>
      <c r="AD355" s="349">
        <v>5</v>
      </c>
      <c r="AE355" s="440">
        <v>11</v>
      </c>
      <c r="AF355" s="350">
        <v>0.25</v>
      </c>
      <c r="AG355" s="357">
        <f t="shared" si="69"/>
        <v>30</v>
      </c>
      <c r="AH355" s="351">
        <f>IF(AD355&lt;4,FLETES!$H$8,IF(AD355=4,FLETES!$H$9,IF(AD355=5,FLETES!$H$10,IF(AD355=6,FLETES!$H$11,IF(AD355=7,FLETES!$H$12,IF(AD355=8,FLETES!$H$13,IF(AD355=10,FLETES!$H$14,IF(AD355=12,FLETES!$H$15,IF(AD355&gt;12,FLETES!$H$16,"FALSO")))))))))</f>
        <v>26.946735</v>
      </c>
      <c r="AI355" s="357">
        <f t="shared" si="64"/>
        <v>56.946735000000004</v>
      </c>
      <c r="AJ355" s="352">
        <v>0.2</v>
      </c>
      <c r="AK355" s="358">
        <f t="shared" si="65"/>
        <v>71.183418750000001</v>
      </c>
      <c r="AL355" s="418">
        <f t="shared" si="68"/>
        <v>71.183418750000001</v>
      </c>
      <c r="AM355" s="352">
        <v>0.15</v>
      </c>
      <c r="AN355" s="357">
        <f t="shared" si="66"/>
        <v>83.745198529411766</v>
      </c>
      <c r="AO355" s="421">
        <f t="shared" si="67"/>
        <v>83.745198529411766</v>
      </c>
      <c r="AP355" s="355"/>
      <c r="AQ355" s="355"/>
    </row>
    <row r="356" spans="1:43" s="347" customFormat="1" ht="30" customHeight="1" x14ac:dyDescent="0.25">
      <c r="A356" s="458" t="s">
        <v>3808</v>
      </c>
      <c r="B356" s="391">
        <v>406303052393</v>
      </c>
      <c r="C356" s="349" t="s">
        <v>4296</v>
      </c>
      <c r="D356" s="458" t="s">
        <v>3809</v>
      </c>
      <c r="E356" s="359" t="s">
        <v>3334</v>
      </c>
      <c r="F356" s="359" t="s">
        <v>3334</v>
      </c>
      <c r="G356" s="363" t="s">
        <v>4393</v>
      </c>
      <c r="H356" s="349" t="s">
        <v>4376</v>
      </c>
      <c r="I356" s="349" t="s">
        <v>250</v>
      </c>
      <c r="J356" s="349" t="s">
        <v>4401</v>
      </c>
      <c r="K356" s="349" t="s">
        <v>3660</v>
      </c>
      <c r="L356" s="349" t="s">
        <v>3660</v>
      </c>
      <c r="M356" s="349" t="s">
        <v>4334</v>
      </c>
      <c r="N356" s="380" t="s">
        <v>268</v>
      </c>
      <c r="O356" s="349" t="s">
        <v>569</v>
      </c>
      <c r="P356" s="349" t="s">
        <v>4493</v>
      </c>
      <c r="Q356" s="349" t="s">
        <v>268</v>
      </c>
      <c r="R356" s="349" t="s">
        <v>268</v>
      </c>
      <c r="S356" s="349">
        <v>0</v>
      </c>
      <c r="T356" s="349" t="s">
        <v>268</v>
      </c>
      <c r="U356" s="349">
        <v>0</v>
      </c>
      <c r="V356" s="349" t="s">
        <v>413</v>
      </c>
      <c r="W356" s="360"/>
      <c r="X356" s="349" t="s">
        <v>268</v>
      </c>
      <c r="Y356" s="349">
        <v>120</v>
      </c>
      <c r="Z356" s="361">
        <v>10</v>
      </c>
      <c r="AA356" s="349">
        <f t="shared" si="62"/>
        <v>120</v>
      </c>
      <c r="AB356" s="349" t="s">
        <v>4295</v>
      </c>
      <c r="AC356" s="349" t="s">
        <v>1253</v>
      </c>
      <c r="AD356" s="349">
        <v>5</v>
      </c>
      <c r="AE356" s="440">
        <v>11</v>
      </c>
      <c r="AF356" s="350">
        <v>0.27</v>
      </c>
      <c r="AG356" s="357">
        <f t="shared" si="69"/>
        <v>32.400000000000006</v>
      </c>
      <c r="AH356" s="351">
        <f>IF(AD356&lt;4,FLETES!$H$8,IF(AD356=4,FLETES!$H$9,IF(AD356=5,FLETES!$H$10,IF(AD356=6,FLETES!$H$11,IF(AD356=7,FLETES!$H$12,IF(AD356=8,FLETES!$H$13,IF(AD356=10,FLETES!$H$14,IF(AD356=12,FLETES!$H$15,IF(AD356&gt;12,FLETES!$H$16,"FALSO")))))))))</f>
        <v>26.946735</v>
      </c>
      <c r="AI356" s="357">
        <f t="shared" si="64"/>
        <v>59.34673500000001</v>
      </c>
      <c r="AJ356" s="352">
        <v>0.2</v>
      </c>
      <c r="AK356" s="358">
        <f t="shared" si="65"/>
        <v>74.183418750000001</v>
      </c>
      <c r="AL356" s="418">
        <f t="shared" si="68"/>
        <v>74.183418750000001</v>
      </c>
      <c r="AM356" s="352">
        <v>0.15</v>
      </c>
      <c r="AN356" s="357">
        <f t="shared" si="66"/>
        <v>87.27461029411765</v>
      </c>
      <c r="AO356" s="421">
        <f t="shared" si="67"/>
        <v>87.27461029411765</v>
      </c>
      <c r="AP356" s="355"/>
      <c r="AQ356" s="355"/>
    </row>
    <row r="357" spans="1:43" s="347" customFormat="1" ht="30" customHeight="1" x14ac:dyDescent="0.25">
      <c r="A357" s="458" t="s">
        <v>3812</v>
      </c>
      <c r="B357" s="391">
        <v>406303041991</v>
      </c>
      <c r="C357" s="349" t="s">
        <v>4296</v>
      </c>
      <c r="D357" s="458" t="s">
        <v>3813</v>
      </c>
      <c r="E357" s="359" t="s">
        <v>3336</v>
      </c>
      <c r="F357" s="379" t="s">
        <v>3336</v>
      </c>
      <c r="G357" s="363" t="s">
        <v>4393</v>
      </c>
      <c r="H357" s="349" t="s">
        <v>4376</v>
      </c>
      <c r="I357" s="349" t="s">
        <v>250</v>
      </c>
      <c r="J357" s="349" t="s">
        <v>4381</v>
      </c>
      <c r="K357" s="349" t="s">
        <v>572</v>
      </c>
      <c r="L357" s="349" t="s">
        <v>572</v>
      </c>
      <c r="M357" s="349" t="s">
        <v>4334</v>
      </c>
      <c r="N357" s="380" t="s">
        <v>268</v>
      </c>
      <c r="O357" s="349" t="s">
        <v>569</v>
      </c>
      <c r="P357" s="349" t="s">
        <v>4493</v>
      </c>
      <c r="Q357" s="349" t="s">
        <v>268</v>
      </c>
      <c r="R357" s="349" t="s">
        <v>268</v>
      </c>
      <c r="S357" s="349">
        <v>0</v>
      </c>
      <c r="T357" s="349" t="s">
        <v>268</v>
      </c>
      <c r="U357" s="349">
        <v>0</v>
      </c>
      <c r="V357" s="349" t="s">
        <v>413</v>
      </c>
      <c r="W357" s="360"/>
      <c r="X357" s="349" t="s">
        <v>268</v>
      </c>
      <c r="Y357" s="349">
        <v>120</v>
      </c>
      <c r="Z357" s="361">
        <v>10</v>
      </c>
      <c r="AA357" s="349">
        <v>120</v>
      </c>
      <c r="AB357" s="349" t="s">
        <v>4295</v>
      </c>
      <c r="AC357" s="349" t="s">
        <v>1253</v>
      </c>
      <c r="AD357" s="349">
        <v>5</v>
      </c>
      <c r="AE357" s="440">
        <v>11</v>
      </c>
      <c r="AF357" s="350">
        <v>0.25</v>
      </c>
      <c r="AG357" s="357">
        <f t="shared" si="69"/>
        <v>30</v>
      </c>
      <c r="AH357" s="351">
        <f>IF(AD357&lt;4,FLETES!$H$8,IF(AD357=4,FLETES!$H$9,IF(AD357=5,FLETES!$H$10,IF(AD357=6,FLETES!$H$11,IF(AD357=7,FLETES!$H$12,IF(AD357=8,FLETES!$H$13,IF(AD357=10,FLETES!$H$14,IF(AD357=12,FLETES!$H$15,IF(AD357&gt;12,FLETES!$H$16,"FALSO")))))))))</f>
        <v>26.946735</v>
      </c>
      <c r="AI357" s="357">
        <f t="shared" si="64"/>
        <v>56.946735000000004</v>
      </c>
      <c r="AJ357" s="352">
        <v>0.2</v>
      </c>
      <c r="AK357" s="358">
        <f t="shared" si="65"/>
        <v>71.183418750000001</v>
      </c>
      <c r="AL357" s="418">
        <f t="shared" si="68"/>
        <v>71.183418750000001</v>
      </c>
      <c r="AM357" s="352">
        <v>0.15</v>
      </c>
      <c r="AN357" s="357">
        <f t="shared" si="66"/>
        <v>83.745198529411766</v>
      </c>
      <c r="AO357" s="421">
        <f t="shared" si="67"/>
        <v>83.745198529411766</v>
      </c>
      <c r="AP357" s="355"/>
      <c r="AQ357" s="355"/>
    </row>
    <row r="358" spans="1:43" s="347" customFormat="1" ht="30" customHeight="1" x14ac:dyDescent="0.25">
      <c r="A358" s="458" t="s">
        <v>3816</v>
      </c>
      <c r="B358" s="391">
        <v>406303043896</v>
      </c>
      <c r="C358" s="349" t="s">
        <v>4296</v>
      </c>
      <c r="D358" s="458" t="s">
        <v>3817</v>
      </c>
      <c r="E358" s="359" t="s">
        <v>3338</v>
      </c>
      <c r="F358" s="379" t="s">
        <v>3338</v>
      </c>
      <c r="G358" s="363" t="s">
        <v>4393</v>
      </c>
      <c r="H358" s="349" t="s">
        <v>4376</v>
      </c>
      <c r="I358" s="349" t="s">
        <v>250</v>
      </c>
      <c r="J358" s="349" t="s">
        <v>4401</v>
      </c>
      <c r="K358" s="349" t="s">
        <v>572</v>
      </c>
      <c r="L358" s="349" t="s">
        <v>572</v>
      </c>
      <c r="M358" s="349" t="s">
        <v>4334</v>
      </c>
      <c r="N358" s="380" t="s">
        <v>268</v>
      </c>
      <c r="O358" s="349" t="s">
        <v>569</v>
      </c>
      <c r="P358" s="349" t="s">
        <v>4493</v>
      </c>
      <c r="Q358" s="349" t="s">
        <v>268</v>
      </c>
      <c r="R358" s="349" t="s">
        <v>268</v>
      </c>
      <c r="S358" s="349">
        <v>0</v>
      </c>
      <c r="T358" s="349" t="s">
        <v>268</v>
      </c>
      <c r="U358" s="349">
        <v>0</v>
      </c>
      <c r="V358" s="349" t="s">
        <v>413</v>
      </c>
      <c r="W358" s="360"/>
      <c r="X358" s="349" t="s">
        <v>268</v>
      </c>
      <c r="Y358" s="349">
        <v>120</v>
      </c>
      <c r="Z358" s="361">
        <v>10</v>
      </c>
      <c r="AA358" s="349">
        <f t="shared" ref="AA358:AA387" si="70">Y358</f>
        <v>120</v>
      </c>
      <c r="AB358" s="349" t="s">
        <v>4295</v>
      </c>
      <c r="AC358" s="349" t="s">
        <v>1253</v>
      </c>
      <c r="AD358" s="349">
        <v>5</v>
      </c>
      <c r="AE358" s="440">
        <v>11</v>
      </c>
      <c r="AF358" s="350">
        <v>0.27</v>
      </c>
      <c r="AG358" s="357">
        <f t="shared" si="69"/>
        <v>32.400000000000006</v>
      </c>
      <c r="AH358" s="351">
        <f>IF(AD358&lt;4,FLETES!$H$8,IF(AD358=4,FLETES!$H$9,IF(AD358=5,FLETES!$H$10,IF(AD358=6,FLETES!$H$11,IF(AD358=7,FLETES!$H$12,IF(AD358=8,FLETES!$H$13,IF(AD358=10,FLETES!$H$14,IF(AD358=12,FLETES!$H$15,IF(AD358&gt;12,FLETES!$H$16,"FALSO")))))))))</f>
        <v>26.946735</v>
      </c>
      <c r="AI358" s="357">
        <f t="shared" si="64"/>
        <v>59.34673500000001</v>
      </c>
      <c r="AJ358" s="352">
        <v>0.2</v>
      </c>
      <c r="AK358" s="358">
        <f t="shared" si="65"/>
        <v>74.183418750000001</v>
      </c>
      <c r="AL358" s="418">
        <f t="shared" si="68"/>
        <v>74.183418750000001</v>
      </c>
      <c r="AM358" s="352">
        <v>0.15</v>
      </c>
      <c r="AN358" s="357">
        <f t="shared" si="66"/>
        <v>87.27461029411765</v>
      </c>
      <c r="AO358" s="421">
        <f t="shared" si="67"/>
        <v>87.27461029411765</v>
      </c>
      <c r="AP358" s="355"/>
      <c r="AQ358" s="355"/>
    </row>
    <row r="359" spans="1:43" s="347" customFormat="1" ht="30" customHeight="1" x14ac:dyDescent="0.25">
      <c r="A359" s="458" t="s">
        <v>3820</v>
      </c>
      <c r="B359" s="391">
        <v>406303047993</v>
      </c>
      <c r="C359" s="349" t="s">
        <v>4296</v>
      </c>
      <c r="D359" s="458" t="s">
        <v>3821</v>
      </c>
      <c r="E359" s="359" t="s">
        <v>3340</v>
      </c>
      <c r="F359" s="359" t="s">
        <v>3340</v>
      </c>
      <c r="G359" s="363" t="s">
        <v>4393</v>
      </c>
      <c r="H359" s="349" t="s">
        <v>4376</v>
      </c>
      <c r="I359" s="349" t="s">
        <v>250</v>
      </c>
      <c r="J359" s="349" t="s">
        <v>4381</v>
      </c>
      <c r="K359" s="349" t="s">
        <v>3662</v>
      </c>
      <c r="L359" s="349" t="s">
        <v>3662</v>
      </c>
      <c r="M359" s="349" t="s">
        <v>4334</v>
      </c>
      <c r="N359" s="380" t="s">
        <v>268</v>
      </c>
      <c r="O359" s="349" t="s">
        <v>569</v>
      </c>
      <c r="P359" s="349" t="s">
        <v>4493</v>
      </c>
      <c r="Q359" s="349" t="s">
        <v>268</v>
      </c>
      <c r="R359" s="349" t="s">
        <v>268</v>
      </c>
      <c r="S359" s="349">
        <v>0</v>
      </c>
      <c r="T359" s="349" t="s">
        <v>268</v>
      </c>
      <c r="U359" s="349">
        <v>0</v>
      </c>
      <c r="V359" s="349" t="s">
        <v>413</v>
      </c>
      <c r="W359" s="360"/>
      <c r="X359" s="349" t="s">
        <v>268</v>
      </c>
      <c r="Y359" s="349">
        <v>120</v>
      </c>
      <c r="Z359" s="361">
        <v>10</v>
      </c>
      <c r="AA359" s="349">
        <f t="shared" si="70"/>
        <v>120</v>
      </c>
      <c r="AB359" s="349" t="s">
        <v>4295</v>
      </c>
      <c r="AC359" s="349" t="s">
        <v>1253</v>
      </c>
      <c r="AD359" s="349">
        <v>5</v>
      </c>
      <c r="AE359" s="440">
        <v>11</v>
      </c>
      <c r="AF359" s="350">
        <v>0.25</v>
      </c>
      <c r="AG359" s="357">
        <f t="shared" si="69"/>
        <v>30</v>
      </c>
      <c r="AH359" s="351">
        <f>IF(AD359&lt;4,FLETES!$H$8,IF(AD359=4,FLETES!$H$9,IF(AD359=5,FLETES!$H$10,IF(AD359=6,FLETES!$H$11,IF(AD359=7,FLETES!$H$12,IF(AD359=8,FLETES!$H$13,IF(AD359=10,FLETES!$H$14,IF(AD359=12,FLETES!$H$15,IF(AD359&gt;12,FLETES!$H$16,"FALSO")))))))))</f>
        <v>26.946735</v>
      </c>
      <c r="AI359" s="357">
        <f t="shared" si="64"/>
        <v>56.946735000000004</v>
      </c>
      <c r="AJ359" s="352">
        <v>0.2</v>
      </c>
      <c r="AK359" s="358">
        <f t="shared" si="65"/>
        <v>71.183418750000001</v>
      </c>
      <c r="AL359" s="418">
        <f t="shared" si="68"/>
        <v>71.183418750000001</v>
      </c>
      <c r="AM359" s="352">
        <v>0.15</v>
      </c>
      <c r="AN359" s="357">
        <f t="shared" si="66"/>
        <v>83.745198529411766</v>
      </c>
      <c r="AO359" s="421">
        <f t="shared" si="67"/>
        <v>83.745198529411766</v>
      </c>
      <c r="AP359" s="355"/>
      <c r="AQ359" s="355"/>
    </row>
    <row r="360" spans="1:43" s="347" customFormat="1" ht="30" customHeight="1" x14ac:dyDescent="0.25">
      <c r="A360" s="458" t="s">
        <v>3824</v>
      </c>
      <c r="B360" s="391">
        <v>406303054694</v>
      </c>
      <c r="C360" s="349" t="s">
        <v>4296</v>
      </c>
      <c r="D360" s="458" t="s">
        <v>3825</v>
      </c>
      <c r="E360" s="359" t="s">
        <v>3342</v>
      </c>
      <c r="F360" s="359" t="s">
        <v>3342</v>
      </c>
      <c r="G360" s="363" t="s">
        <v>4393</v>
      </c>
      <c r="H360" s="349" t="s">
        <v>4376</v>
      </c>
      <c r="I360" s="349" t="s">
        <v>250</v>
      </c>
      <c r="J360" s="349" t="s">
        <v>4401</v>
      </c>
      <c r="K360" s="349" t="s">
        <v>3662</v>
      </c>
      <c r="L360" s="349" t="s">
        <v>3662</v>
      </c>
      <c r="M360" s="349" t="s">
        <v>4334</v>
      </c>
      <c r="N360" s="380" t="s">
        <v>268</v>
      </c>
      <c r="O360" s="349" t="s">
        <v>569</v>
      </c>
      <c r="P360" s="349" t="s">
        <v>4493</v>
      </c>
      <c r="Q360" s="349" t="s">
        <v>268</v>
      </c>
      <c r="R360" s="349" t="s">
        <v>268</v>
      </c>
      <c r="S360" s="349">
        <v>0</v>
      </c>
      <c r="T360" s="349" t="s">
        <v>268</v>
      </c>
      <c r="U360" s="349">
        <v>0</v>
      </c>
      <c r="V360" s="349" t="s">
        <v>413</v>
      </c>
      <c r="W360" s="360"/>
      <c r="X360" s="349" t="s">
        <v>268</v>
      </c>
      <c r="Y360" s="349">
        <v>120</v>
      </c>
      <c r="Z360" s="361">
        <v>10</v>
      </c>
      <c r="AA360" s="349">
        <f t="shared" si="70"/>
        <v>120</v>
      </c>
      <c r="AB360" s="349" t="s">
        <v>4295</v>
      </c>
      <c r="AC360" s="349" t="s">
        <v>1253</v>
      </c>
      <c r="AD360" s="349">
        <v>5</v>
      </c>
      <c r="AE360" s="440">
        <v>11</v>
      </c>
      <c r="AF360" s="350">
        <v>0.27</v>
      </c>
      <c r="AG360" s="357">
        <f t="shared" si="69"/>
        <v>32.400000000000006</v>
      </c>
      <c r="AH360" s="351">
        <f>IF(AD360&lt;4,FLETES!$H$8,IF(AD360=4,FLETES!$H$9,IF(AD360=5,FLETES!$H$10,IF(AD360=6,FLETES!$H$11,IF(AD360=7,FLETES!$H$12,IF(AD360=8,FLETES!$H$13,IF(AD360=10,FLETES!$H$14,IF(AD360=12,FLETES!$H$15,IF(AD360&gt;12,FLETES!$H$16,"FALSO")))))))))</f>
        <v>26.946735</v>
      </c>
      <c r="AI360" s="357">
        <f t="shared" si="64"/>
        <v>59.34673500000001</v>
      </c>
      <c r="AJ360" s="352">
        <v>0.2</v>
      </c>
      <c r="AK360" s="358">
        <f t="shared" si="65"/>
        <v>74.183418750000001</v>
      </c>
      <c r="AL360" s="418">
        <f t="shared" si="68"/>
        <v>74.183418750000001</v>
      </c>
      <c r="AM360" s="352">
        <v>0.15</v>
      </c>
      <c r="AN360" s="357">
        <f t="shared" si="66"/>
        <v>87.27461029411765</v>
      </c>
      <c r="AO360" s="421">
        <f t="shared" si="67"/>
        <v>87.27461029411765</v>
      </c>
      <c r="AP360" s="355"/>
      <c r="AQ360" s="355"/>
    </row>
    <row r="361" spans="1:43" s="347" customFormat="1" ht="30" customHeight="1" x14ac:dyDescent="0.25">
      <c r="A361" s="458" t="s">
        <v>3828</v>
      </c>
      <c r="B361" s="391">
        <v>406303040390</v>
      </c>
      <c r="C361" s="349" t="s">
        <v>4296</v>
      </c>
      <c r="D361" s="458" t="s">
        <v>3829</v>
      </c>
      <c r="E361" s="359" t="s">
        <v>3344</v>
      </c>
      <c r="F361" s="359" t="s">
        <v>3344</v>
      </c>
      <c r="G361" s="363" t="s">
        <v>4393</v>
      </c>
      <c r="H361" s="349" t="s">
        <v>4376</v>
      </c>
      <c r="I361" s="349" t="s">
        <v>250</v>
      </c>
      <c r="J361" s="349" t="s">
        <v>4381</v>
      </c>
      <c r="K361" s="349" t="s">
        <v>3663</v>
      </c>
      <c r="L361" s="349" t="s">
        <v>3663</v>
      </c>
      <c r="M361" s="349" t="s">
        <v>4334</v>
      </c>
      <c r="N361" s="380" t="s">
        <v>268</v>
      </c>
      <c r="O361" s="349" t="s">
        <v>569</v>
      </c>
      <c r="P361" s="349" t="s">
        <v>4493</v>
      </c>
      <c r="Q361" s="349" t="s">
        <v>268</v>
      </c>
      <c r="R361" s="349" t="s">
        <v>268</v>
      </c>
      <c r="S361" s="349">
        <v>0</v>
      </c>
      <c r="T361" s="349" t="s">
        <v>268</v>
      </c>
      <c r="U361" s="349">
        <v>0</v>
      </c>
      <c r="V361" s="349" t="s">
        <v>413</v>
      </c>
      <c r="W361" s="360"/>
      <c r="X361" s="349" t="s">
        <v>268</v>
      </c>
      <c r="Y361" s="349">
        <v>120</v>
      </c>
      <c r="Z361" s="361">
        <v>10</v>
      </c>
      <c r="AA361" s="349">
        <f t="shared" si="70"/>
        <v>120</v>
      </c>
      <c r="AB361" s="349" t="s">
        <v>4295</v>
      </c>
      <c r="AC361" s="349" t="s">
        <v>1253</v>
      </c>
      <c r="AD361" s="349">
        <v>5</v>
      </c>
      <c r="AE361" s="440">
        <v>11</v>
      </c>
      <c r="AF361" s="350">
        <v>0.25</v>
      </c>
      <c r="AG361" s="357">
        <f t="shared" si="69"/>
        <v>30</v>
      </c>
      <c r="AH361" s="351">
        <f>IF(AD361&lt;4,FLETES!$H$8,IF(AD361=4,FLETES!$H$9,IF(AD361=5,FLETES!$H$10,IF(AD361=6,FLETES!$H$11,IF(AD361=7,FLETES!$H$12,IF(AD361=8,FLETES!$H$13,IF(AD361=10,FLETES!$H$14,IF(AD361=12,FLETES!$H$15,IF(AD361&gt;12,FLETES!$H$16,"FALSO")))))))))</f>
        <v>26.946735</v>
      </c>
      <c r="AI361" s="357">
        <f t="shared" si="64"/>
        <v>56.946735000000004</v>
      </c>
      <c r="AJ361" s="352">
        <v>0.2</v>
      </c>
      <c r="AK361" s="358">
        <f t="shared" si="65"/>
        <v>71.183418750000001</v>
      </c>
      <c r="AL361" s="418">
        <f t="shared" si="68"/>
        <v>71.183418750000001</v>
      </c>
      <c r="AM361" s="352">
        <v>0.15</v>
      </c>
      <c r="AN361" s="357">
        <f t="shared" si="66"/>
        <v>83.745198529411766</v>
      </c>
      <c r="AO361" s="421">
        <f t="shared" si="67"/>
        <v>83.745198529411766</v>
      </c>
      <c r="AP361" s="355"/>
      <c r="AQ361" s="355"/>
    </row>
    <row r="362" spans="1:43" s="347" customFormat="1" ht="30" customHeight="1" x14ac:dyDescent="0.25">
      <c r="A362" s="458" t="s">
        <v>3832</v>
      </c>
      <c r="B362" s="391">
        <v>406303041199</v>
      </c>
      <c r="C362" s="349" t="s">
        <v>4296</v>
      </c>
      <c r="D362" s="458" t="s">
        <v>3833</v>
      </c>
      <c r="E362" s="359" t="s">
        <v>3346</v>
      </c>
      <c r="F362" s="359" t="s">
        <v>3346</v>
      </c>
      <c r="G362" s="363" t="s">
        <v>4393</v>
      </c>
      <c r="H362" s="349" t="s">
        <v>4376</v>
      </c>
      <c r="I362" s="349" t="s">
        <v>250</v>
      </c>
      <c r="J362" s="349" t="s">
        <v>4401</v>
      </c>
      <c r="K362" s="349" t="s">
        <v>3663</v>
      </c>
      <c r="L362" s="349" t="s">
        <v>3663</v>
      </c>
      <c r="M362" s="349" t="s">
        <v>4334</v>
      </c>
      <c r="N362" s="380" t="s">
        <v>268</v>
      </c>
      <c r="O362" s="349" t="s">
        <v>569</v>
      </c>
      <c r="P362" s="349" t="s">
        <v>4493</v>
      </c>
      <c r="Q362" s="349" t="s">
        <v>268</v>
      </c>
      <c r="R362" s="349" t="s">
        <v>268</v>
      </c>
      <c r="S362" s="349">
        <v>0</v>
      </c>
      <c r="T362" s="349" t="s">
        <v>268</v>
      </c>
      <c r="U362" s="349">
        <v>0</v>
      </c>
      <c r="V362" s="349" t="s">
        <v>413</v>
      </c>
      <c r="W362" s="360"/>
      <c r="X362" s="349" t="s">
        <v>268</v>
      </c>
      <c r="Y362" s="349">
        <v>120</v>
      </c>
      <c r="Z362" s="361">
        <v>10</v>
      </c>
      <c r="AA362" s="349">
        <f t="shared" si="70"/>
        <v>120</v>
      </c>
      <c r="AB362" s="349" t="s">
        <v>4295</v>
      </c>
      <c r="AC362" s="349" t="s">
        <v>1253</v>
      </c>
      <c r="AD362" s="349">
        <v>5</v>
      </c>
      <c r="AE362" s="440">
        <v>11</v>
      </c>
      <c r="AF362" s="350">
        <v>0.27</v>
      </c>
      <c r="AG362" s="357">
        <f t="shared" si="69"/>
        <v>32.400000000000006</v>
      </c>
      <c r="AH362" s="351">
        <f>IF(AD362&lt;4,FLETES!$H$8,IF(AD362=4,FLETES!$H$9,IF(AD362=5,FLETES!$H$10,IF(AD362=6,FLETES!$H$11,IF(AD362=7,FLETES!$H$12,IF(AD362=8,FLETES!$H$13,IF(AD362=10,FLETES!$H$14,IF(AD362=12,FLETES!$H$15,IF(AD362&gt;12,FLETES!$H$16,"FALSO")))))))))</f>
        <v>26.946735</v>
      </c>
      <c r="AI362" s="357">
        <f t="shared" si="64"/>
        <v>59.34673500000001</v>
      </c>
      <c r="AJ362" s="352">
        <v>0.2</v>
      </c>
      <c r="AK362" s="358">
        <f t="shared" si="65"/>
        <v>74.183418750000001</v>
      </c>
      <c r="AL362" s="418">
        <f t="shared" si="68"/>
        <v>74.183418750000001</v>
      </c>
      <c r="AM362" s="352">
        <v>0.15</v>
      </c>
      <c r="AN362" s="357">
        <f t="shared" si="66"/>
        <v>87.27461029411765</v>
      </c>
      <c r="AO362" s="421">
        <f t="shared" si="67"/>
        <v>87.27461029411765</v>
      </c>
      <c r="AP362" s="355"/>
      <c r="AQ362" s="355"/>
    </row>
    <row r="363" spans="1:43" s="347" customFormat="1" ht="30" customHeight="1" x14ac:dyDescent="0.25">
      <c r="A363" s="458" t="s">
        <v>3836</v>
      </c>
      <c r="B363" s="391">
        <v>406303072490</v>
      </c>
      <c r="C363" s="349" t="s">
        <v>4296</v>
      </c>
      <c r="D363" s="458" t="s">
        <v>3837</v>
      </c>
      <c r="E363" s="359" t="s">
        <v>3348</v>
      </c>
      <c r="F363" s="359" t="s">
        <v>3348</v>
      </c>
      <c r="G363" s="363" t="s">
        <v>4393</v>
      </c>
      <c r="H363" s="349" t="s">
        <v>4376</v>
      </c>
      <c r="I363" s="349" t="s">
        <v>250</v>
      </c>
      <c r="J363" s="349" t="s">
        <v>4381</v>
      </c>
      <c r="K363" s="349" t="s">
        <v>3667</v>
      </c>
      <c r="L363" s="349" t="s">
        <v>3667</v>
      </c>
      <c r="M363" s="349" t="s">
        <v>4334</v>
      </c>
      <c r="N363" s="380" t="s">
        <v>268</v>
      </c>
      <c r="O363" s="349" t="s">
        <v>569</v>
      </c>
      <c r="P363" s="349" t="s">
        <v>4493</v>
      </c>
      <c r="Q363" s="349" t="s">
        <v>268</v>
      </c>
      <c r="R363" s="349" t="s">
        <v>268</v>
      </c>
      <c r="S363" s="349">
        <v>0</v>
      </c>
      <c r="T363" s="349" t="s">
        <v>268</v>
      </c>
      <c r="U363" s="349">
        <v>0</v>
      </c>
      <c r="V363" s="349" t="s">
        <v>413</v>
      </c>
      <c r="W363" s="360"/>
      <c r="X363" s="349" t="s">
        <v>268</v>
      </c>
      <c r="Y363" s="349">
        <v>120</v>
      </c>
      <c r="Z363" s="361">
        <v>10</v>
      </c>
      <c r="AA363" s="349">
        <f t="shared" si="70"/>
        <v>120</v>
      </c>
      <c r="AB363" s="349" t="s">
        <v>4295</v>
      </c>
      <c r="AC363" s="349" t="s">
        <v>1253</v>
      </c>
      <c r="AD363" s="349">
        <v>5</v>
      </c>
      <c r="AE363" s="440">
        <v>11</v>
      </c>
      <c r="AF363" s="350">
        <v>0.25</v>
      </c>
      <c r="AG363" s="357">
        <f t="shared" si="69"/>
        <v>30</v>
      </c>
      <c r="AH363" s="351">
        <f>IF(AD363&lt;4,FLETES!$H$8,IF(AD363=4,FLETES!$H$9,IF(AD363=5,FLETES!$H$10,IF(AD363=6,FLETES!$H$11,IF(AD363=7,FLETES!$H$12,IF(AD363=8,FLETES!$H$13,IF(AD363=10,FLETES!$H$14,IF(AD363=12,FLETES!$H$15,IF(AD363&gt;12,FLETES!$H$16,"FALSO")))))))))</f>
        <v>26.946735</v>
      </c>
      <c r="AI363" s="357">
        <f t="shared" si="64"/>
        <v>56.946735000000004</v>
      </c>
      <c r="AJ363" s="352">
        <v>0.2</v>
      </c>
      <c r="AK363" s="358">
        <f t="shared" si="65"/>
        <v>71.183418750000001</v>
      </c>
      <c r="AL363" s="418">
        <f t="shared" si="68"/>
        <v>71.183418750000001</v>
      </c>
      <c r="AM363" s="352">
        <v>0.15</v>
      </c>
      <c r="AN363" s="357">
        <f t="shared" si="66"/>
        <v>83.745198529411766</v>
      </c>
      <c r="AO363" s="421">
        <f t="shared" si="67"/>
        <v>83.745198529411766</v>
      </c>
      <c r="AP363" s="355"/>
      <c r="AQ363" s="355"/>
    </row>
    <row r="364" spans="1:43" s="347" customFormat="1" ht="30" customHeight="1" x14ac:dyDescent="0.25">
      <c r="A364" s="458" t="s">
        <v>3840</v>
      </c>
      <c r="B364" s="391">
        <v>406303056896</v>
      </c>
      <c r="C364" s="349" t="s">
        <v>4296</v>
      </c>
      <c r="D364" s="458" t="s">
        <v>3841</v>
      </c>
      <c r="E364" s="359" t="s">
        <v>3350</v>
      </c>
      <c r="F364" s="359" t="s">
        <v>3350</v>
      </c>
      <c r="G364" s="363" t="s">
        <v>4393</v>
      </c>
      <c r="H364" s="349" t="s">
        <v>4376</v>
      </c>
      <c r="I364" s="349" t="s">
        <v>250</v>
      </c>
      <c r="J364" s="349" t="s">
        <v>4401</v>
      </c>
      <c r="K364" s="349" t="s">
        <v>3667</v>
      </c>
      <c r="L364" s="349" t="s">
        <v>3667</v>
      </c>
      <c r="M364" s="349" t="s">
        <v>4334</v>
      </c>
      <c r="N364" s="380" t="s">
        <v>268</v>
      </c>
      <c r="O364" s="349" t="s">
        <v>569</v>
      </c>
      <c r="P364" s="349" t="s">
        <v>4493</v>
      </c>
      <c r="Q364" s="349" t="s">
        <v>268</v>
      </c>
      <c r="R364" s="349" t="s">
        <v>268</v>
      </c>
      <c r="S364" s="349">
        <v>0</v>
      </c>
      <c r="T364" s="349" t="s">
        <v>268</v>
      </c>
      <c r="U364" s="349">
        <v>0</v>
      </c>
      <c r="V364" s="349" t="s">
        <v>413</v>
      </c>
      <c r="W364" s="360"/>
      <c r="X364" s="349" t="s">
        <v>268</v>
      </c>
      <c r="Y364" s="349">
        <v>120</v>
      </c>
      <c r="Z364" s="361">
        <v>10</v>
      </c>
      <c r="AA364" s="349">
        <f t="shared" si="70"/>
        <v>120</v>
      </c>
      <c r="AB364" s="349" t="s">
        <v>4295</v>
      </c>
      <c r="AC364" s="349" t="s">
        <v>1253</v>
      </c>
      <c r="AD364" s="349">
        <v>5</v>
      </c>
      <c r="AE364" s="440">
        <v>11</v>
      </c>
      <c r="AF364" s="350">
        <v>0.27</v>
      </c>
      <c r="AG364" s="357">
        <f t="shared" si="69"/>
        <v>32.400000000000006</v>
      </c>
      <c r="AH364" s="351">
        <f>IF(AD364&lt;4,FLETES!$H$8,IF(AD364=4,FLETES!$H$9,IF(AD364=5,FLETES!$H$10,IF(AD364=6,FLETES!$H$11,IF(AD364=7,FLETES!$H$12,IF(AD364=8,FLETES!$H$13,IF(AD364=10,FLETES!$H$14,IF(AD364=12,FLETES!$H$15,IF(AD364&gt;12,FLETES!$H$16,"FALSO")))))))))</f>
        <v>26.946735</v>
      </c>
      <c r="AI364" s="357">
        <f t="shared" si="64"/>
        <v>59.34673500000001</v>
      </c>
      <c r="AJ364" s="352">
        <v>0.2</v>
      </c>
      <c r="AK364" s="358">
        <f t="shared" si="65"/>
        <v>74.183418750000001</v>
      </c>
      <c r="AL364" s="418">
        <f t="shared" si="68"/>
        <v>74.183418750000001</v>
      </c>
      <c r="AM364" s="352">
        <v>0.15</v>
      </c>
      <c r="AN364" s="357">
        <f t="shared" si="66"/>
        <v>87.27461029411765</v>
      </c>
      <c r="AO364" s="421">
        <f t="shared" si="67"/>
        <v>87.27461029411765</v>
      </c>
      <c r="AP364" s="355"/>
      <c r="AQ364" s="355"/>
    </row>
    <row r="365" spans="1:43" s="347" customFormat="1" ht="30" customHeight="1" x14ac:dyDescent="0.25">
      <c r="A365" s="458" t="s">
        <v>3844</v>
      </c>
      <c r="B365" s="391">
        <v>406303044596</v>
      </c>
      <c r="C365" s="349" t="s">
        <v>4296</v>
      </c>
      <c r="D365" s="458" t="s">
        <v>3845</v>
      </c>
      <c r="E365" s="359" t="s">
        <v>3352</v>
      </c>
      <c r="F365" s="359" t="s">
        <v>3352</v>
      </c>
      <c r="G365" s="363" t="s">
        <v>4393</v>
      </c>
      <c r="H365" s="349" t="s">
        <v>4376</v>
      </c>
      <c r="I365" s="349" t="s">
        <v>250</v>
      </c>
      <c r="J365" s="349" t="s">
        <v>4381</v>
      </c>
      <c r="K365" s="349" t="s">
        <v>3669</v>
      </c>
      <c r="L365" s="349" t="s">
        <v>3669</v>
      </c>
      <c r="M365" s="349" t="s">
        <v>4334</v>
      </c>
      <c r="N365" s="380" t="s">
        <v>268</v>
      </c>
      <c r="O365" s="349" t="s">
        <v>569</v>
      </c>
      <c r="P365" s="349" t="s">
        <v>4493</v>
      </c>
      <c r="Q365" s="349" t="s">
        <v>268</v>
      </c>
      <c r="R365" s="349" t="s">
        <v>268</v>
      </c>
      <c r="S365" s="349">
        <v>0</v>
      </c>
      <c r="T365" s="349" t="s">
        <v>268</v>
      </c>
      <c r="U365" s="349">
        <v>0</v>
      </c>
      <c r="V365" s="349" t="s">
        <v>413</v>
      </c>
      <c r="W365" s="360"/>
      <c r="X365" s="349" t="s">
        <v>268</v>
      </c>
      <c r="Y365" s="349">
        <v>120</v>
      </c>
      <c r="Z365" s="361">
        <v>10</v>
      </c>
      <c r="AA365" s="349">
        <f t="shared" si="70"/>
        <v>120</v>
      </c>
      <c r="AB365" s="349" t="s">
        <v>4295</v>
      </c>
      <c r="AC365" s="349" t="s">
        <v>1253</v>
      </c>
      <c r="AD365" s="349">
        <v>5</v>
      </c>
      <c r="AE365" s="440">
        <v>11</v>
      </c>
      <c r="AF365" s="350">
        <v>0.25</v>
      </c>
      <c r="AG365" s="357">
        <f t="shared" si="69"/>
        <v>30</v>
      </c>
      <c r="AH365" s="351">
        <f>IF(AD365&lt;4,FLETES!$H$8,IF(AD365=4,FLETES!$H$9,IF(AD365=5,FLETES!$H$10,IF(AD365=6,FLETES!$H$11,IF(AD365=7,FLETES!$H$12,IF(AD365=8,FLETES!$H$13,IF(AD365=10,FLETES!$H$14,IF(AD365=12,FLETES!$H$15,IF(AD365&gt;12,FLETES!$H$16,"FALSO")))))))))</f>
        <v>26.946735</v>
      </c>
      <c r="AI365" s="357">
        <f t="shared" si="64"/>
        <v>56.946735000000004</v>
      </c>
      <c r="AJ365" s="352">
        <v>0.2</v>
      </c>
      <c r="AK365" s="358">
        <f t="shared" si="65"/>
        <v>71.183418750000001</v>
      </c>
      <c r="AL365" s="418">
        <f t="shared" si="68"/>
        <v>71.183418750000001</v>
      </c>
      <c r="AM365" s="352">
        <v>0.15</v>
      </c>
      <c r="AN365" s="357">
        <f t="shared" si="66"/>
        <v>83.745198529411766</v>
      </c>
      <c r="AO365" s="421">
        <f t="shared" si="67"/>
        <v>83.745198529411766</v>
      </c>
      <c r="AP365" s="355"/>
      <c r="AQ365" s="355"/>
    </row>
    <row r="366" spans="1:43" s="347" customFormat="1" ht="30" customHeight="1" x14ac:dyDescent="0.25">
      <c r="A366" s="458" t="s">
        <v>3848</v>
      </c>
      <c r="B366" s="391">
        <v>406303049799</v>
      </c>
      <c r="C366" s="349" t="s">
        <v>4296</v>
      </c>
      <c r="D366" s="458" t="s">
        <v>3849</v>
      </c>
      <c r="E366" s="359" t="s">
        <v>3354</v>
      </c>
      <c r="F366" s="359" t="s">
        <v>3354</v>
      </c>
      <c r="G366" s="363" t="s">
        <v>4393</v>
      </c>
      <c r="H366" s="349" t="s">
        <v>4376</v>
      </c>
      <c r="I366" s="349" t="s">
        <v>250</v>
      </c>
      <c r="J366" s="349" t="s">
        <v>4401</v>
      </c>
      <c r="K366" s="349" t="s">
        <v>3669</v>
      </c>
      <c r="L366" s="349" t="s">
        <v>3669</v>
      </c>
      <c r="M366" s="349" t="s">
        <v>4334</v>
      </c>
      <c r="N366" s="380" t="s">
        <v>268</v>
      </c>
      <c r="O366" s="349" t="s">
        <v>569</v>
      </c>
      <c r="P366" s="349" t="s">
        <v>4493</v>
      </c>
      <c r="Q366" s="349" t="s">
        <v>268</v>
      </c>
      <c r="R366" s="349" t="s">
        <v>268</v>
      </c>
      <c r="S366" s="349">
        <v>0</v>
      </c>
      <c r="T366" s="349" t="s">
        <v>268</v>
      </c>
      <c r="U366" s="349">
        <v>0</v>
      </c>
      <c r="V366" s="349" t="s">
        <v>413</v>
      </c>
      <c r="W366" s="360"/>
      <c r="X366" s="349" t="s">
        <v>268</v>
      </c>
      <c r="Y366" s="349">
        <v>120</v>
      </c>
      <c r="Z366" s="361">
        <v>10</v>
      </c>
      <c r="AA366" s="349">
        <f t="shared" si="70"/>
        <v>120</v>
      </c>
      <c r="AB366" s="349" t="s">
        <v>4295</v>
      </c>
      <c r="AC366" s="349" t="s">
        <v>1253</v>
      </c>
      <c r="AD366" s="349">
        <v>5</v>
      </c>
      <c r="AE366" s="440">
        <v>11</v>
      </c>
      <c r="AF366" s="350">
        <v>0.27</v>
      </c>
      <c r="AG366" s="357">
        <f t="shared" si="69"/>
        <v>32.400000000000006</v>
      </c>
      <c r="AH366" s="351">
        <f>IF(AD366&lt;4,FLETES!$H$8,IF(AD366=4,FLETES!$H$9,IF(AD366=5,FLETES!$H$10,IF(AD366=6,FLETES!$H$11,IF(AD366=7,FLETES!$H$12,IF(AD366=8,FLETES!$H$13,IF(AD366=10,FLETES!$H$14,IF(AD366=12,FLETES!$H$15,IF(AD366&gt;12,FLETES!$H$16,"FALSO")))))))))</f>
        <v>26.946735</v>
      </c>
      <c r="AI366" s="357">
        <f t="shared" si="64"/>
        <v>59.34673500000001</v>
      </c>
      <c r="AJ366" s="352">
        <v>0.2</v>
      </c>
      <c r="AK366" s="358">
        <f t="shared" si="65"/>
        <v>74.183418750000001</v>
      </c>
      <c r="AL366" s="418">
        <f t="shared" si="68"/>
        <v>74.183418750000001</v>
      </c>
      <c r="AM366" s="352">
        <v>0.15</v>
      </c>
      <c r="AN366" s="357">
        <f t="shared" si="66"/>
        <v>87.27461029411765</v>
      </c>
      <c r="AO366" s="421">
        <f t="shared" si="67"/>
        <v>87.27461029411765</v>
      </c>
      <c r="AP366" s="355"/>
      <c r="AQ366" s="355"/>
    </row>
    <row r="367" spans="1:43" s="347" customFormat="1" ht="30" customHeight="1" x14ac:dyDescent="0.25">
      <c r="A367" s="458" t="s">
        <v>3852</v>
      </c>
      <c r="B367" s="391">
        <v>406303066994</v>
      </c>
      <c r="C367" s="349" t="s">
        <v>4296</v>
      </c>
      <c r="D367" s="458" t="s">
        <v>3853</v>
      </c>
      <c r="E367" s="359" t="s">
        <v>3356</v>
      </c>
      <c r="F367" s="379" t="s">
        <v>3356</v>
      </c>
      <c r="G367" s="363" t="s">
        <v>4393</v>
      </c>
      <c r="H367" s="349" t="s">
        <v>4376</v>
      </c>
      <c r="I367" s="349" t="s">
        <v>250</v>
      </c>
      <c r="J367" s="349" t="s">
        <v>4381</v>
      </c>
      <c r="K367" s="349" t="s">
        <v>3670</v>
      </c>
      <c r="L367" s="349" t="s">
        <v>3670</v>
      </c>
      <c r="M367" s="349" t="s">
        <v>4334</v>
      </c>
      <c r="N367" s="380" t="s">
        <v>268</v>
      </c>
      <c r="O367" s="349" t="s">
        <v>569</v>
      </c>
      <c r="P367" s="349" t="s">
        <v>4493</v>
      </c>
      <c r="Q367" s="349" t="s">
        <v>268</v>
      </c>
      <c r="R367" s="349" t="s">
        <v>268</v>
      </c>
      <c r="S367" s="349">
        <v>0</v>
      </c>
      <c r="T367" s="349" t="s">
        <v>268</v>
      </c>
      <c r="U367" s="349">
        <v>0</v>
      </c>
      <c r="V367" s="349" t="s">
        <v>413</v>
      </c>
      <c r="W367" s="360"/>
      <c r="X367" s="349" t="s">
        <v>268</v>
      </c>
      <c r="Y367" s="349">
        <v>120</v>
      </c>
      <c r="Z367" s="361">
        <v>10</v>
      </c>
      <c r="AA367" s="349">
        <f t="shared" si="70"/>
        <v>120</v>
      </c>
      <c r="AB367" s="349" t="s">
        <v>4295</v>
      </c>
      <c r="AC367" s="349" t="s">
        <v>1253</v>
      </c>
      <c r="AD367" s="349">
        <v>5</v>
      </c>
      <c r="AE367" s="440">
        <v>11</v>
      </c>
      <c r="AF367" s="350">
        <v>0.25</v>
      </c>
      <c r="AG367" s="357">
        <f t="shared" si="69"/>
        <v>30</v>
      </c>
      <c r="AH367" s="351">
        <f>IF(AD367&lt;4,FLETES!$H$8,IF(AD367=4,FLETES!$H$9,IF(AD367=5,FLETES!$H$10,IF(AD367=6,FLETES!$H$11,IF(AD367=7,FLETES!$H$12,IF(AD367=8,FLETES!$H$13,IF(AD367=10,FLETES!$H$14,IF(AD367=12,FLETES!$H$15,IF(AD367&gt;12,FLETES!$H$16,"FALSO")))))))))</f>
        <v>26.946735</v>
      </c>
      <c r="AI367" s="357">
        <f t="shared" si="64"/>
        <v>56.946735000000004</v>
      </c>
      <c r="AJ367" s="352">
        <v>0.2</v>
      </c>
      <c r="AK367" s="358">
        <f t="shared" si="65"/>
        <v>71.183418750000001</v>
      </c>
      <c r="AL367" s="418">
        <f t="shared" si="68"/>
        <v>71.183418750000001</v>
      </c>
      <c r="AM367" s="352">
        <v>0.15</v>
      </c>
      <c r="AN367" s="357">
        <f t="shared" si="66"/>
        <v>83.745198529411766</v>
      </c>
      <c r="AO367" s="421">
        <f t="shared" si="67"/>
        <v>83.745198529411766</v>
      </c>
      <c r="AP367" s="355"/>
      <c r="AQ367" s="355"/>
    </row>
    <row r="368" spans="1:43" s="347" customFormat="1" ht="30" customHeight="1" x14ac:dyDescent="0.25">
      <c r="A368" s="458" t="s">
        <v>3856</v>
      </c>
      <c r="B368" s="391">
        <v>406303053796</v>
      </c>
      <c r="C368" s="349" t="s">
        <v>4296</v>
      </c>
      <c r="D368" s="458" t="s">
        <v>3857</v>
      </c>
      <c r="E368" s="359" t="s">
        <v>3358</v>
      </c>
      <c r="F368" s="379" t="s">
        <v>3358</v>
      </c>
      <c r="G368" s="363" t="s">
        <v>4393</v>
      </c>
      <c r="H368" s="349" t="s">
        <v>4376</v>
      </c>
      <c r="I368" s="349" t="s">
        <v>250</v>
      </c>
      <c r="J368" s="349" t="s">
        <v>4401</v>
      </c>
      <c r="K368" s="349" t="s">
        <v>3670</v>
      </c>
      <c r="L368" s="349" t="s">
        <v>3670</v>
      </c>
      <c r="M368" s="349" t="s">
        <v>4334</v>
      </c>
      <c r="N368" s="380" t="s">
        <v>268</v>
      </c>
      <c r="O368" s="349" t="s">
        <v>569</v>
      </c>
      <c r="P368" s="349" t="s">
        <v>4493</v>
      </c>
      <c r="Q368" s="349" t="s">
        <v>268</v>
      </c>
      <c r="R368" s="349" t="s">
        <v>268</v>
      </c>
      <c r="S368" s="349">
        <v>0</v>
      </c>
      <c r="T368" s="349" t="s">
        <v>268</v>
      </c>
      <c r="U368" s="349">
        <v>0</v>
      </c>
      <c r="V368" s="349" t="s">
        <v>413</v>
      </c>
      <c r="W368" s="360"/>
      <c r="X368" s="349" t="s">
        <v>268</v>
      </c>
      <c r="Y368" s="349">
        <v>120</v>
      </c>
      <c r="Z368" s="361">
        <v>10</v>
      </c>
      <c r="AA368" s="349">
        <f t="shared" si="70"/>
        <v>120</v>
      </c>
      <c r="AB368" s="349" t="s">
        <v>4295</v>
      </c>
      <c r="AC368" s="349" t="s">
        <v>1253</v>
      </c>
      <c r="AD368" s="349">
        <v>5</v>
      </c>
      <c r="AE368" s="440">
        <v>11</v>
      </c>
      <c r="AF368" s="350">
        <v>0.27</v>
      </c>
      <c r="AG368" s="357">
        <f t="shared" si="69"/>
        <v>32.400000000000006</v>
      </c>
      <c r="AH368" s="351">
        <f>IF(AD368&lt;4,FLETES!$H$8,IF(AD368=4,FLETES!$H$9,IF(AD368=5,FLETES!$H$10,IF(AD368=6,FLETES!$H$11,IF(AD368=7,FLETES!$H$12,IF(AD368=8,FLETES!$H$13,IF(AD368=10,FLETES!$H$14,IF(AD368=12,FLETES!$H$15,IF(AD368&gt;12,FLETES!$H$16,"FALSO")))))))))</f>
        <v>26.946735</v>
      </c>
      <c r="AI368" s="357">
        <f t="shared" si="64"/>
        <v>59.34673500000001</v>
      </c>
      <c r="AJ368" s="352">
        <v>0.2</v>
      </c>
      <c r="AK368" s="358">
        <f t="shared" si="65"/>
        <v>74.183418750000001</v>
      </c>
      <c r="AL368" s="418">
        <f t="shared" si="68"/>
        <v>74.183418750000001</v>
      </c>
      <c r="AM368" s="352">
        <v>0.15</v>
      </c>
      <c r="AN368" s="357">
        <f t="shared" si="66"/>
        <v>87.27461029411765</v>
      </c>
      <c r="AO368" s="421">
        <f t="shared" si="67"/>
        <v>87.27461029411765</v>
      </c>
      <c r="AP368" s="355"/>
      <c r="AQ368" s="355"/>
    </row>
    <row r="369" spans="1:43" s="347" customFormat="1" ht="30" customHeight="1" x14ac:dyDescent="0.25">
      <c r="A369" s="458" t="s">
        <v>3860</v>
      </c>
      <c r="B369" s="391">
        <v>406303038090</v>
      </c>
      <c r="C369" s="349" t="s">
        <v>4296</v>
      </c>
      <c r="D369" s="458" t="s">
        <v>3861</v>
      </c>
      <c r="E369" s="359" t="s">
        <v>3360</v>
      </c>
      <c r="F369" s="359" t="s">
        <v>3360</v>
      </c>
      <c r="G369" s="363" t="s">
        <v>4393</v>
      </c>
      <c r="H369" s="349" t="s">
        <v>4376</v>
      </c>
      <c r="I369" s="349" t="s">
        <v>250</v>
      </c>
      <c r="J369" s="349" t="s">
        <v>4381</v>
      </c>
      <c r="K369" s="349" t="s">
        <v>3671</v>
      </c>
      <c r="L369" s="349" t="s">
        <v>3671</v>
      </c>
      <c r="M369" s="349" t="s">
        <v>4334</v>
      </c>
      <c r="N369" s="380" t="s">
        <v>268</v>
      </c>
      <c r="O369" s="349" t="s">
        <v>569</v>
      </c>
      <c r="P369" s="349" t="s">
        <v>4493</v>
      </c>
      <c r="Q369" s="349" t="s">
        <v>268</v>
      </c>
      <c r="R369" s="349" t="s">
        <v>268</v>
      </c>
      <c r="S369" s="349">
        <v>0</v>
      </c>
      <c r="T369" s="349" t="s">
        <v>268</v>
      </c>
      <c r="U369" s="349">
        <v>0</v>
      </c>
      <c r="V369" s="349" t="s">
        <v>413</v>
      </c>
      <c r="W369" s="360"/>
      <c r="X369" s="349" t="s">
        <v>268</v>
      </c>
      <c r="Y369" s="349">
        <v>120</v>
      </c>
      <c r="Z369" s="361">
        <v>10</v>
      </c>
      <c r="AA369" s="349">
        <f t="shared" si="70"/>
        <v>120</v>
      </c>
      <c r="AB369" s="349" t="s">
        <v>4295</v>
      </c>
      <c r="AC369" s="349" t="s">
        <v>1253</v>
      </c>
      <c r="AD369" s="349">
        <v>5</v>
      </c>
      <c r="AE369" s="440">
        <v>11</v>
      </c>
      <c r="AF369" s="350">
        <v>0.25</v>
      </c>
      <c r="AG369" s="357">
        <f t="shared" si="69"/>
        <v>30</v>
      </c>
      <c r="AH369" s="351">
        <f>IF(AD369&lt;4,FLETES!$H$8,IF(AD369=4,FLETES!$H$9,IF(AD369=5,FLETES!$H$10,IF(AD369=6,FLETES!$H$11,IF(AD369=7,FLETES!$H$12,IF(AD369=8,FLETES!$H$13,IF(AD369=10,FLETES!$H$14,IF(AD369=12,FLETES!$H$15,IF(AD369&gt;12,FLETES!$H$16,"FALSO")))))))))</f>
        <v>26.946735</v>
      </c>
      <c r="AI369" s="357">
        <f t="shared" si="64"/>
        <v>56.946735000000004</v>
      </c>
      <c r="AJ369" s="352">
        <v>0.2</v>
      </c>
      <c r="AK369" s="358">
        <f t="shared" si="65"/>
        <v>71.183418750000001</v>
      </c>
      <c r="AL369" s="418">
        <f t="shared" si="68"/>
        <v>71.183418750000001</v>
      </c>
      <c r="AM369" s="352">
        <v>0.15</v>
      </c>
      <c r="AN369" s="357">
        <f t="shared" si="66"/>
        <v>83.745198529411766</v>
      </c>
      <c r="AO369" s="421">
        <f t="shared" si="67"/>
        <v>83.745198529411766</v>
      </c>
      <c r="AP369" s="355"/>
      <c r="AQ369" s="355"/>
    </row>
    <row r="370" spans="1:43" s="347" customFormat="1" ht="30" customHeight="1" x14ac:dyDescent="0.25">
      <c r="A370" s="458" t="s">
        <v>3864</v>
      </c>
      <c r="B370" s="391">
        <v>406303048792</v>
      </c>
      <c r="C370" s="349" t="s">
        <v>4296</v>
      </c>
      <c r="D370" s="458" t="s">
        <v>3865</v>
      </c>
      <c r="E370" s="359" t="s">
        <v>3362</v>
      </c>
      <c r="F370" s="359" t="s">
        <v>3362</v>
      </c>
      <c r="G370" s="363" t="s">
        <v>4393</v>
      </c>
      <c r="H370" s="349" t="s">
        <v>4376</v>
      </c>
      <c r="I370" s="349" t="s">
        <v>250</v>
      </c>
      <c r="J370" s="349" t="s">
        <v>4401</v>
      </c>
      <c r="K370" s="349" t="s">
        <v>3671</v>
      </c>
      <c r="L370" s="349" t="s">
        <v>3671</v>
      </c>
      <c r="M370" s="349" t="s">
        <v>4334</v>
      </c>
      <c r="N370" s="380" t="s">
        <v>268</v>
      </c>
      <c r="O370" s="349" t="s">
        <v>569</v>
      </c>
      <c r="P370" s="349" t="s">
        <v>4493</v>
      </c>
      <c r="Q370" s="349" t="s">
        <v>268</v>
      </c>
      <c r="R370" s="349" t="s">
        <v>268</v>
      </c>
      <c r="S370" s="349">
        <v>0</v>
      </c>
      <c r="T370" s="349" t="s">
        <v>268</v>
      </c>
      <c r="U370" s="349">
        <v>0</v>
      </c>
      <c r="V370" s="349" t="s">
        <v>413</v>
      </c>
      <c r="W370" s="360"/>
      <c r="X370" s="349" t="s">
        <v>268</v>
      </c>
      <c r="Y370" s="349">
        <v>120</v>
      </c>
      <c r="Z370" s="361">
        <v>10</v>
      </c>
      <c r="AA370" s="349">
        <f t="shared" si="70"/>
        <v>120</v>
      </c>
      <c r="AB370" s="349" t="s">
        <v>4295</v>
      </c>
      <c r="AC370" s="349" t="s">
        <v>1253</v>
      </c>
      <c r="AD370" s="349">
        <v>5</v>
      </c>
      <c r="AE370" s="440">
        <v>11</v>
      </c>
      <c r="AF370" s="350">
        <v>0.27</v>
      </c>
      <c r="AG370" s="357">
        <f t="shared" si="69"/>
        <v>32.400000000000006</v>
      </c>
      <c r="AH370" s="351">
        <f>IF(AD370&lt;4,FLETES!$H$8,IF(AD370=4,FLETES!$H$9,IF(AD370=5,FLETES!$H$10,IF(AD370=6,FLETES!$H$11,IF(AD370=7,FLETES!$H$12,IF(AD370=8,FLETES!$H$13,IF(AD370=10,FLETES!$H$14,IF(AD370=12,FLETES!$H$15,IF(AD370&gt;12,FLETES!$H$16,"FALSO")))))))))</f>
        <v>26.946735</v>
      </c>
      <c r="AI370" s="357">
        <f t="shared" si="64"/>
        <v>59.34673500000001</v>
      </c>
      <c r="AJ370" s="352">
        <v>0.2</v>
      </c>
      <c r="AK370" s="358">
        <f t="shared" si="65"/>
        <v>74.183418750000001</v>
      </c>
      <c r="AL370" s="418">
        <f t="shared" ref="AL370:AL401" si="71">AK370</f>
        <v>74.183418750000001</v>
      </c>
      <c r="AM370" s="352">
        <v>0.15</v>
      </c>
      <c r="AN370" s="357">
        <f t="shared" si="66"/>
        <v>87.27461029411765</v>
      </c>
      <c r="AO370" s="421">
        <f t="shared" si="67"/>
        <v>87.27461029411765</v>
      </c>
      <c r="AP370" s="355"/>
      <c r="AQ370" s="355"/>
    </row>
    <row r="371" spans="1:43" s="347" customFormat="1" ht="30" customHeight="1" x14ac:dyDescent="0.25">
      <c r="A371" s="458" t="s">
        <v>3868</v>
      </c>
      <c r="B371" s="391">
        <v>406303077198</v>
      </c>
      <c r="C371" s="349" t="s">
        <v>4296</v>
      </c>
      <c r="D371" s="458" t="s">
        <v>3869</v>
      </c>
      <c r="E371" s="359" t="s">
        <v>3364</v>
      </c>
      <c r="F371" s="379" t="s">
        <v>3364</v>
      </c>
      <c r="G371" s="363" t="s">
        <v>4393</v>
      </c>
      <c r="H371" s="349" t="s">
        <v>4376</v>
      </c>
      <c r="I371" s="349" t="s">
        <v>250</v>
      </c>
      <c r="J371" s="349" t="s">
        <v>4381</v>
      </c>
      <c r="K371" s="349" t="s">
        <v>575</v>
      </c>
      <c r="L371" s="349" t="s">
        <v>575</v>
      </c>
      <c r="M371" s="349" t="s">
        <v>4334</v>
      </c>
      <c r="N371" s="380" t="s">
        <v>268</v>
      </c>
      <c r="O371" s="349" t="s">
        <v>569</v>
      </c>
      <c r="P371" s="349" t="s">
        <v>4493</v>
      </c>
      <c r="Q371" s="349" t="s">
        <v>268</v>
      </c>
      <c r="R371" s="349" t="s">
        <v>268</v>
      </c>
      <c r="S371" s="349">
        <v>0</v>
      </c>
      <c r="T371" s="349" t="s">
        <v>268</v>
      </c>
      <c r="U371" s="349">
        <v>0</v>
      </c>
      <c r="V371" s="349" t="s">
        <v>413</v>
      </c>
      <c r="W371" s="360"/>
      <c r="X371" s="349" t="s">
        <v>268</v>
      </c>
      <c r="Y371" s="349">
        <v>120</v>
      </c>
      <c r="Z371" s="361">
        <v>10</v>
      </c>
      <c r="AA371" s="349">
        <f t="shared" si="70"/>
        <v>120</v>
      </c>
      <c r="AB371" s="349" t="s">
        <v>4295</v>
      </c>
      <c r="AC371" s="349" t="s">
        <v>1253</v>
      </c>
      <c r="AD371" s="349">
        <v>5</v>
      </c>
      <c r="AE371" s="440">
        <v>11</v>
      </c>
      <c r="AF371" s="350">
        <v>0.25</v>
      </c>
      <c r="AG371" s="357">
        <f t="shared" si="69"/>
        <v>30</v>
      </c>
      <c r="AH371" s="351">
        <f>IF(AD371&lt;4,FLETES!$H$8,IF(AD371=4,FLETES!$H$9,IF(AD371=5,FLETES!$H$10,IF(AD371=6,FLETES!$H$11,IF(AD371=7,FLETES!$H$12,IF(AD371=8,FLETES!$H$13,IF(AD371=10,FLETES!$H$14,IF(AD371=12,FLETES!$H$15,IF(AD371&gt;12,FLETES!$H$16,"FALSO")))))))))</f>
        <v>26.946735</v>
      </c>
      <c r="AI371" s="357">
        <f t="shared" si="64"/>
        <v>56.946735000000004</v>
      </c>
      <c r="AJ371" s="352">
        <v>0.2</v>
      </c>
      <c r="AK371" s="358">
        <f t="shared" si="65"/>
        <v>71.183418750000001</v>
      </c>
      <c r="AL371" s="418">
        <f t="shared" si="71"/>
        <v>71.183418750000001</v>
      </c>
      <c r="AM371" s="352">
        <v>0.15</v>
      </c>
      <c r="AN371" s="357">
        <f t="shared" si="66"/>
        <v>83.745198529411766</v>
      </c>
      <c r="AO371" s="421">
        <f t="shared" si="67"/>
        <v>83.745198529411766</v>
      </c>
      <c r="AP371" s="355"/>
      <c r="AQ371" s="355"/>
    </row>
    <row r="372" spans="1:43" s="347" customFormat="1" ht="30" customHeight="1" x14ac:dyDescent="0.25">
      <c r="A372" s="458" t="s">
        <v>3872</v>
      </c>
      <c r="B372" s="391">
        <v>406303075491</v>
      </c>
      <c r="C372" s="349" t="s">
        <v>4296</v>
      </c>
      <c r="D372" s="458" t="s">
        <v>3873</v>
      </c>
      <c r="E372" s="359" t="s">
        <v>3366</v>
      </c>
      <c r="F372" s="379" t="s">
        <v>3366</v>
      </c>
      <c r="G372" s="363" t="s">
        <v>4393</v>
      </c>
      <c r="H372" s="349" t="s">
        <v>4376</v>
      </c>
      <c r="I372" s="349" t="s">
        <v>250</v>
      </c>
      <c r="J372" s="349" t="s">
        <v>4401</v>
      </c>
      <c r="K372" s="349" t="s">
        <v>575</v>
      </c>
      <c r="L372" s="349" t="s">
        <v>575</v>
      </c>
      <c r="M372" s="349" t="s">
        <v>4334</v>
      </c>
      <c r="N372" s="380" t="s">
        <v>268</v>
      </c>
      <c r="O372" s="349" t="s">
        <v>569</v>
      </c>
      <c r="P372" s="349" t="s">
        <v>4493</v>
      </c>
      <c r="Q372" s="349" t="s">
        <v>268</v>
      </c>
      <c r="R372" s="349" t="s">
        <v>268</v>
      </c>
      <c r="S372" s="349">
        <v>0</v>
      </c>
      <c r="T372" s="349" t="s">
        <v>268</v>
      </c>
      <c r="U372" s="349">
        <v>0</v>
      </c>
      <c r="V372" s="349" t="s">
        <v>413</v>
      </c>
      <c r="W372" s="360"/>
      <c r="X372" s="349" t="s">
        <v>268</v>
      </c>
      <c r="Y372" s="349">
        <v>120</v>
      </c>
      <c r="Z372" s="361">
        <v>10</v>
      </c>
      <c r="AA372" s="349">
        <f t="shared" si="70"/>
        <v>120</v>
      </c>
      <c r="AB372" s="349" t="s">
        <v>4295</v>
      </c>
      <c r="AC372" s="349" t="s">
        <v>1253</v>
      </c>
      <c r="AD372" s="349">
        <v>5</v>
      </c>
      <c r="AE372" s="440">
        <v>11</v>
      </c>
      <c r="AF372" s="350">
        <v>0.27</v>
      </c>
      <c r="AG372" s="357">
        <f t="shared" si="69"/>
        <v>32.400000000000006</v>
      </c>
      <c r="AH372" s="351">
        <f>IF(AD372&lt;4,FLETES!$H$8,IF(AD372=4,FLETES!$H$9,IF(AD372=5,FLETES!$H$10,IF(AD372=6,FLETES!$H$11,IF(AD372=7,FLETES!$H$12,IF(AD372=8,FLETES!$H$13,IF(AD372=10,FLETES!$H$14,IF(AD372=12,FLETES!$H$15,IF(AD372&gt;12,FLETES!$H$16,"FALSO")))))))))</f>
        <v>26.946735</v>
      </c>
      <c r="AI372" s="357">
        <f t="shared" si="64"/>
        <v>59.34673500000001</v>
      </c>
      <c r="AJ372" s="352">
        <v>0.2</v>
      </c>
      <c r="AK372" s="358">
        <f t="shared" si="65"/>
        <v>74.183418750000001</v>
      </c>
      <c r="AL372" s="418">
        <f t="shared" si="71"/>
        <v>74.183418750000001</v>
      </c>
      <c r="AM372" s="352">
        <v>0.15</v>
      </c>
      <c r="AN372" s="357">
        <f t="shared" si="66"/>
        <v>87.27461029411765</v>
      </c>
      <c r="AO372" s="421">
        <f t="shared" si="67"/>
        <v>87.27461029411765</v>
      </c>
      <c r="AP372" s="355"/>
      <c r="AQ372" s="355"/>
    </row>
    <row r="373" spans="1:43" s="347" customFormat="1" ht="30" customHeight="1" x14ac:dyDescent="0.25">
      <c r="A373" s="458" t="s">
        <v>3876</v>
      </c>
      <c r="B373" s="391">
        <v>406303047290</v>
      </c>
      <c r="C373" s="349" t="s">
        <v>4296</v>
      </c>
      <c r="D373" s="458" t="s">
        <v>3877</v>
      </c>
      <c r="E373" s="359" t="s">
        <v>3368</v>
      </c>
      <c r="F373" s="359" t="s">
        <v>3368</v>
      </c>
      <c r="G373" s="363" t="s">
        <v>4393</v>
      </c>
      <c r="H373" s="349" t="s">
        <v>4376</v>
      </c>
      <c r="I373" s="349" t="s">
        <v>250</v>
      </c>
      <c r="J373" s="349" t="s">
        <v>4381</v>
      </c>
      <c r="K373" s="349" t="s">
        <v>3672</v>
      </c>
      <c r="L373" s="349" t="s">
        <v>3672</v>
      </c>
      <c r="M373" s="349" t="s">
        <v>4334</v>
      </c>
      <c r="N373" s="380" t="s">
        <v>268</v>
      </c>
      <c r="O373" s="349" t="s">
        <v>569</v>
      </c>
      <c r="P373" s="349" t="s">
        <v>4493</v>
      </c>
      <c r="Q373" s="349" t="s">
        <v>268</v>
      </c>
      <c r="R373" s="349" t="s">
        <v>268</v>
      </c>
      <c r="S373" s="349">
        <v>0</v>
      </c>
      <c r="T373" s="349" t="s">
        <v>268</v>
      </c>
      <c r="U373" s="349">
        <v>0</v>
      </c>
      <c r="V373" s="349" t="s">
        <v>413</v>
      </c>
      <c r="W373" s="360"/>
      <c r="X373" s="349" t="s">
        <v>268</v>
      </c>
      <c r="Y373" s="349">
        <v>120</v>
      </c>
      <c r="Z373" s="361">
        <v>10</v>
      </c>
      <c r="AA373" s="349">
        <f t="shared" si="70"/>
        <v>120</v>
      </c>
      <c r="AB373" s="349" t="s">
        <v>4295</v>
      </c>
      <c r="AC373" s="349" t="s">
        <v>1253</v>
      </c>
      <c r="AD373" s="349">
        <v>5</v>
      </c>
      <c r="AE373" s="440">
        <v>11</v>
      </c>
      <c r="AF373" s="350">
        <v>0.25</v>
      </c>
      <c r="AG373" s="357">
        <f t="shared" si="69"/>
        <v>30</v>
      </c>
      <c r="AH373" s="351">
        <f>IF(AD373&lt;4,FLETES!$H$8,IF(AD373=4,FLETES!$H$9,IF(AD373=5,FLETES!$H$10,IF(AD373=6,FLETES!$H$11,IF(AD373=7,FLETES!$H$12,IF(AD373=8,FLETES!$H$13,IF(AD373=10,FLETES!$H$14,IF(AD373=12,FLETES!$H$15,IF(AD373&gt;12,FLETES!$H$16,"FALSO")))))))))</f>
        <v>26.946735</v>
      </c>
      <c r="AI373" s="357">
        <f t="shared" si="64"/>
        <v>56.946735000000004</v>
      </c>
      <c r="AJ373" s="352">
        <v>0.2</v>
      </c>
      <c r="AK373" s="358">
        <f t="shared" si="65"/>
        <v>71.183418750000001</v>
      </c>
      <c r="AL373" s="418">
        <f t="shared" si="71"/>
        <v>71.183418750000001</v>
      </c>
      <c r="AM373" s="352">
        <v>0.15</v>
      </c>
      <c r="AN373" s="357">
        <f t="shared" si="66"/>
        <v>83.745198529411766</v>
      </c>
      <c r="AO373" s="421">
        <f t="shared" si="67"/>
        <v>83.745198529411766</v>
      </c>
      <c r="AP373" s="355"/>
      <c r="AQ373" s="355"/>
    </row>
    <row r="374" spans="1:43" s="347" customFormat="1" ht="30" customHeight="1" x14ac:dyDescent="0.25">
      <c r="A374" s="458" t="s">
        <v>3880</v>
      </c>
      <c r="B374" s="391">
        <v>406303050993</v>
      </c>
      <c r="C374" s="349" t="s">
        <v>4296</v>
      </c>
      <c r="D374" s="458" t="s">
        <v>3881</v>
      </c>
      <c r="E374" s="359" t="s">
        <v>3370</v>
      </c>
      <c r="F374" s="359" t="s">
        <v>3370</v>
      </c>
      <c r="G374" s="363" t="s">
        <v>4393</v>
      </c>
      <c r="H374" s="349" t="s">
        <v>4376</v>
      </c>
      <c r="I374" s="349" t="s">
        <v>250</v>
      </c>
      <c r="J374" s="349" t="s">
        <v>4401</v>
      </c>
      <c r="K374" s="349" t="s">
        <v>3672</v>
      </c>
      <c r="L374" s="349" t="s">
        <v>3672</v>
      </c>
      <c r="M374" s="349" t="s">
        <v>4334</v>
      </c>
      <c r="N374" s="380" t="s">
        <v>268</v>
      </c>
      <c r="O374" s="349" t="s">
        <v>569</v>
      </c>
      <c r="P374" s="349" t="s">
        <v>4493</v>
      </c>
      <c r="Q374" s="349" t="s">
        <v>268</v>
      </c>
      <c r="R374" s="349" t="s">
        <v>268</v>
      </c>
      <c r="S374" s="349">
        <v>0</v>
      </c>
      <c r="T374" s="349" t="s">
        <v>268</v>
      </c>
      <c r="U374" s="349">
        <v>0</v>
      </c>
      <c r="V374" s="349" t="s">
        <v>413</v>
      </c>
      <c r="W374" s="360"/>
      <c r="X374" s="349" t="s">
        <v>268</v>
      </c>
      <c r="Y374" s="349">
        <v>120</v>
      </c>
      <c r="Z374" s="361">
        <v>10</v>
      </c>
      <c r="AA374" s="349">
        <f t="shared" si="70"/>
        <v>120</v>
      </c>
      <c r="AB374" s="349" t="s">
        <v>4295</v>
      </c>
      <c r="AC374" s="349" t="s">
        <v>1253</v>
      </c>
      <c r="AD374" s="349">
        <v>5</v>
      </c>
      <c r="AE374" s="440">
        <v>11</v>
      </c>
      <c r="AF374" s="350">
        <v>0.27</v>
      </c>
      <c r="AG374" s="357">
        <f t="shared" si="69"/>
        <v>32.400000000000006</v>
      </c>
      <c r="AH374" s="351">
        <f>IF(AD374&lt;4,FLETES!$H$8,IF(AD374=4,FLETES!$H$9,IF(AD374=5,FLETES!$H$10,IF(AD374=6,FLETES!$H$11,IF(AD374=7,FLETES!$H$12,IF(AD374=8,FLETES!$H$13,IF(AD374=10,FLETES!$H$14,IF(AD374=12,FLETES!$H$15,IF(AD374&gt;12,FLETES!$H$16,"FALSO")))))))))</f>
        <v>26.946735</v>
      </c>
      <c r="AI374" s="357">
        <f t="shared" si="64"/>
        <v>59.34673500000001</v>
      </c>
      <c r="AJ374" s="352">
        <v>0.2</v>
      </c>
      <c r="AK374" s="358">
        <f t="shared" si="65"/>
        <v>74.183418750000001</v>
      </c>
      <c r="AL374" s="418">
        <f t="shared" si="71"/>
        <v>74.183418750000001</v>
      </c>
      <c r="AM374" s="352">
        <v>0.15</v>
      </c>
      <c r="AN374" s="357">
        <f t="shared" si="66"/>
        <v>87.27461029411765</v>
      </c>
      <c r="AO374" s="421">
        <f t="shared" si="67"/>
        <v>87.27461029411765</v>
      </c>
      <c r="AP374" s="355"/>
      <c r="AQ374" s="355"/>
    </row>
    <row r="375" spans="1:43" s="347" customFormat="1" ht="30" customHeight="1" x14ac:dyDescent="0.25">
      <c r="A375" s="458" t="s">
        <v>3884</v>
      </c>
      <c r="B375" s="391">
        <v>406303076290</v>
      </c>
      <c r="C375" s="349" t="s">
        <v>4296</v>
      </c>
      <c r="D375" s="458" t="s">
        <v>3885</v>
      </c>
      <c r="E375" s="359" t="s">
        <v>3372</v>
      </c>
      <c r="F375" s="359" t="s">
        <v>3372</v>
      </c>
      <c r="G375" s="363" t="s">
        <v>4393</v>
      </c>
      <c r="H375" s="349" t="s">
        <v>4376</v>
      </c>
      <c r="I375" s="349" t="s">
        <v>250</v>
      </c>
      <c r="J375" s="349" t="s">
        <v>4381</v>
      </c>
      <c r="K375" s="349" t="s">
        <v>3654</v>
      </c>
      <c r="L375" s="349" t="s">
        <v>3654</v>
      </c>
      <c r="M375" s="349" t="s">
        <v>4334</v>
      </c>
      <c r="N375" s="380" t="s">
        <v>268</v>
      </c>
      <c r="O375" s="349" t="s">
        <v>569</v>
      </c>
      <c r="P375" s="349" t="s">
        <v>4493</v>
      </c>
      <c r="Q375" s="349" t="s">
        <v>268</v>
      </c>
      <c r="R375" s="349" t="s">
        <v>268</v>
      </c>
      <c r="S375" s="349">
        <v>0</v>
      </c>
      <c r="T375" s="349" t="s">
        <v>268</v>
      </c>
      <c r="U375" s="349">
        <v>0</v>
      </c>
      <c r="V375" s="349" t="s">
        <v>413</v>
      </c>
      <c r="W375" s="360"/>
      <c r="X375" s="349" t="s">
        <v>268</v>
      </c>
      <c r="Y375" s="349">
        <v>120</v>
      </c>
      <c r="Z375" s="361">
        <v>10</v>
      </c>
      <c r="AA375" s="349">
        <f t="shared" si="70"/>
        <v>120</v>
      </c>
      <c r="AB375" s="349" t="s">
        <v>4295</v>
      </c>
      <c r="AC375" s="349" t="s">
        <v>1253</v>
      </c>
      <c r="AD375" s="349">
        <v>5</v>
      </c>
      <c r="AE375" s="440">
        <v>11</v>
      </c>
      <c r="AF375" s="350">
        <v>0.25</v>
      </c>
      <c r="AG375" s="357">
        <f t="shared" si="69"/>
        <v>30</v>
      </c>
      <c r="AH375" s="351">
        <f>IF(AD375&lt;4,FLETES!$H$8,IF(AD375=4,FLETES!$H$9,IF(AD375=5,FLETES!$H$10,IF(AD375=6,FLETES!$H$11,IF(AD375=7,FLETES!$H$12,IF(AD375=8,FLETES!$H$13,IF(AD375=10,FLETES!$H$14,IF(AD375=12,FLETES!$H$15,IF(AD375&gt;12,FLETES!$H$16,"FALSO")))))))))</f>
        <v>26.946735</v>
      </c>
      <c r="AI375" s="357">
        <f t="shared" si="64"/>
        <v>56.946735000000004</v>
      </c>
      <c r="AJ375" s="352">
        <v>0.2</v>
      </c>
      <c r="AK375" s="358">
        <f t="shared" si="65"/>
        <v>71.183418750000001</v>
      </c>
      <c r="AL375" s="418">
        <f t="shared" si="71"/>
        <v>71.183418750000001</v>
      </c>
      <c r="AM375" s="352">
        <v>0.15</v>
      </c>
      <c r="AN375" s="357">
        <f t="shared" si="66"/>
        <v>83.745198529411766</v>
      </c>
      <c r="AO375" s="421">
        <f t="shared" si="67"/>
        <v>83.745198529411766</v>
      </c>
      <c r="AP375" s="355"/>
      <c r="AQ375" s="355"/>
    </row>
    <row r="376" spans="1:43" s="347" customFormat="1" ht="30" customHeight="1" x14ac:dyDescent="0.25">
      <c r="A376" s="458" t="s">
        <v>3888</v>
      </c>
      <c r="B376" s="391">
        <v>406303036898</v>
      </c>
      <c r="C376" s="349" t="s">
        <v>4296</v>
      </c>
      <c r="D376" s="458" t="s">
        <v>3889</v>
      </c>
      <c r="E376" s="359" t="s">
        <v>3374</v>
      </c>
      <c r="F376" s="359" t="s">
        <v>3374</v>
      </c>
      <c r="G376" s="363" t="s">
        <v>4393</v>
      </c>
      <c r="H376" s="349" t="s">
        <v>4376</v>
      </c>
      <c r="I376" s="349" t="s">
        <v>250</v>
      </c>
      <c r="J376" s="349" t="s">
        <v>4381</v>
      </c>
      <c r="K376" s="349" t="s">
        <v>3655</v>
      </c>
      <c r="L376" s="349" t="s">
        <v>3655</v>
      </c>
      <c r="M376" s="349" t="s">
        <v>4334</v>
      </c>
      <c r="N376" s="380" t="s">
        <v>268</v>
      </c>
      <c r="O376" s="349" t="s">
        <v>569</v>
      </c>
      <c r="P376" s="349" t="s">
        <v>4493</v>
      </c>
      <c r="Q376" s="349" t="s">
        <v>268</v>
      </c>
      <c r="R376" s="349" t="s">
        <v>268</v>
      </c>
      <c r="S376" s="349">
        <v>0</v>
      </c>
      <c r="T376" s="349" t="s">
        <v>268</v>
      </c>
      <c r="U376" s="349">
        <v>0</v>
      </c>
      <c r="V376" s="349" t="s">
        <v>413</v>
      </c>
      <c r="W376" s="360"/>
      <c r="X376" s="349" t="s">
        <v>268</v>
      </c>
      <c r="Y376" s="349">
        <v>120</v>
      </c>
      <c r="Z376" s="361">
        <v>10</v>
      </c>
      <c r="AA376" s="349">
        <f t="shared" si="70"/>
        <v>120</v>
      </c>
      <c r="AB376" s="349" t="s">
        <v>4295</v>
      </c>
      <c r="AC376" s="349" t="s">
        <v>1253</v>
      </c>
      <c r="AD376" s="349">
        <v>5</v>
      </c>
      <c r="AE376" s="440">
        <v>11</v>
      </c>
      <c r="AF376" s="350">
        <v>0.25</v>
      </c>
      <c r="AG376" s="357">
        <f t="shared" si="69"/>
        <v>30</v>
      </c>
      <c r="AH376" s="351">
        <f>IF(AD376&lt;4,FLETES!$H$8,IF(AD376=4,FLETES!$H$9,IF(AD376=5,FLETES!$H$10,IF(AD376=6,FLETES!$H$11,IF(AD376=7,FLETES!$H$12,IF(AD376=8,FLETES!$H$13,IF(AD376=10,FLETES!$H$14,IF(AD376=12,FLETES!$H$15,IF(AD376&gt;12,FLETES!$H$16,"FALSO")))))))))</f>
        <v>26.946735</v>
      </c>
      <c r="AI376" s="357">
        <f t="shared" si="64"/>
        <v>56.946735000000004</v>
      </c>
      <c r="AJ376" s="352">
        <v>0.2</v>
      </c>
      <c r="AK376" s="358">
        <f t="shared" si="65"/>
        <v>71.183418750000001</v>
      </c>
      <c r="AL376" s="418">
        <f t="shared" si="71"/>
        <v>71.183418750000001</v>
      </c>
      <c r="AM376" s="352">
        <v>0.15</v>
      </c>
      <c r="AN376" s="357">
        <f t="shared" si="66"/>
        <v>83.745198529411766</v>
      </c>
      <c r="AO376" s="421">
        <f t="shared" si="67"/>
        <v>83.745198529411766</v>
      </c>
      <c r="AP376" s="355"/>
      <c r="AQ376" s="355"/>
    </row>
    <row r="377" spans="1:43" s="347" customFormat="1" ht="30" customHeight="1" x14ac:dyDescent="0.25">
      <c r="A377" s="458" t="s">
        <v>3892</v>
      </c>
      <c r="B377" s="391">
        <v>406303057596</v>
      </c>
      <c r="C377" s="349" t="s">
        <v>4296</v>
      </c>
      <c r="D377" s="458" t="s">
        <v>3893</v>
      </c>
      <c r="E377" s="359" t="s">
        <v>3376</v>
      </c>
      <c r="F377" s="359" t="s">
        <v>3376</v>
      </c>
      <c r="G377" s="363" t="s">
        <v>4393</v>
      </c>
      <c r="H377" s="349" t="s">
        <v>4376</v>
      </c>
      <c r="I377" s="349" t="s">
        <v>250</v>
      </c>
      <c r="J377" s="349" t="s">
        <v>4381</v>
      </c>
      <c r="K377" s="349" t="s">
        <v>3656</v>
      </c>
      <c r="L377" s="349" t="s">
        <v>3656</v>
      </c>
      <c r="M377" s="349" t="s">
        <v>4334</v>
      </c>
      <c r="N377" s="380" t="s">
        <v>268</v>
      </c>
      <c r="O377" s="349" t="s">
        <v>569</v>
      </c>
      <c r="P377" s="349" t="s">
        <v>4493</v>
      </c>
      <c r="Q377" s="349" t="s">
        <v>268</v>
      </c>
      <c r="R377" s="349" t="s">
        <v>268</v>
      </c>
      <c r="S377" s="349">
        <v>0</v>
      </c>
      <c r="T377" s="349" t="s">
        <v>268</v>
      </c>
      <c r="U377" s="349">
        <v>0</v>
      </c>
      <c r="V377" s="349" t="s">
        <v>413</v>
      </c>
      <c r="W377" s="360"/>
      <c r="X377" s="349" t="s">
        <v>268</v>
      </c>
      <c r="Y377" s="349">
        <v>120</v>
      </c>
      <c r="Z377" s="361">
        <v>10</v>
      </c>
      <c r="AA377" s="349">
        <f t="shared" si="70"/>
        <v>120</v>
      </c>
      <c r="AB377" s="349" t="s">
        <v>4295</v>
      </c>
      <c r="AC377" s="349" t="s">
        <v>1253</v>
      </c>
      <c r="AD377" s="349">
        <v>5</v>
      </c>
      <c r="AE377" s="440">
        <v>11</v>
      </c>
      <c r="AF377" s="350">
        <v>0.25</v>
      </c>
      <c r="AG377" s="357">
        <f t="shared" si="69"/>
        <v>30</v>
      </c>
      <c r="AH377" s="351">
        <f>IF(AD377&lt;4,FLETES!$H$8,IF(AD377=4,FLETES!$H$9,IF(AD377=5,FLETES!$H$10,IF(AD377=6,FLETES!$H$11,IF(AD377=7,FLETES!$H$12,IF(AD377=8,FLETES!$H$13,IF(AD377=10,FLETES!$H$14,IF(AD377=12,FLETES!$H$15,IF(AD377&gt;12,FLETES!$H$16,"FALSO")))))))))</f>
        <v>26.946735</v>
      </c>
      <c r="AI377" s="357">
        <f t="shared" si="64"/>
        <v>56.946735000000004</v>
      </c>
      <c r="AJ377" s="352">
        <v>0.2</v>
      </c>
      <c r="AK377" s="358">
        <f t="shared" si="65"/>
        <v>71.183418750000001</v>
      </c>
      <c r="AL377" s="418">
        <f t="shared" si="71"/>
        <v>71.183418750000001</v>
      </c>
      <c r="AM377" s="352">
        <v>0.15</v>
      </c>
      <c r="AN377" s="357">
        <f t="shared" si="66"/>
        <v>83.745198529411766</v>
      </c>
      <c r="AO377" s="421">
        <f t="shared" si="67"/>
        <v>83.745198529411766</v>
      </c>
      <c r="AP377" s="355"/>
      <c r="AQ377" s="355"/>
    </row>
    <row r="378" spans="1:43" s="347" customFormat="1" ht="30" customHeight="1" x14ac:dyDescent="0.25">
      <c r="A378" s="458" t="s">
        <v>3896</v>
      </c>
      <c r="B378" s="391">
        <v>406303053093</v>
      </c>
      <c r="C378" s="349" t="s">
        <v>4296</v>
      </c>
      <c r="D378" s="458" t="s">
        <v>3897</v>
      </c>
      <c r="E378" s="359" t="s">
        <v>3378</v>
      </c>
      <c r="F378" s="359" t="s">
        <v>3378</v>
      </c>
      <c r="G378" s="363" t="s">
        <v>4393</v>
      </c>
      <c r="H378" s="349" t="s">
        <v>4376</v>
      </c>
      <c r="I378" s="349" t="s">
        <v>250</v>
      </c>
      <c r="J378" s="349" t="s">
        <v>4381</v>
      </c>
      <c r="K378" s="349" t="s">
        <v>3657</v>
      </c>
      <c r="L378" s="349" t="s">
        <v>3657</v>
      </c>
      <c r="M378" s="349" t="s">
        <v>4334</v>
      </c>
      <c r="N378" s="380" t="s">
        <v>268</v>
      </c>
      <c r="O378" s="349" t="s">
        <v>569</v>
      </c>
      <c r="P378" s="349" t="s">
        <v>4493</v>
      </c>
      <c r="Q378" s="349" t="s">
        <v>268</v>
      </c>
      <c r="R378" s="349" t="s">
        <v>268</v>
      </c>
      <c r="S378" s="349">
        <v>0</v>
      </c>
      <c r="T378" s="349" t="s">
        <v>268</v>
      </c>
      <c r="U378" s="349">
        <v>0</v>
      </c>
      <c r="V378" s="349" t="s">
        <v>413</v>
      </c>
      <c r="W378" s="360"/>
      <c r="X378" s="349" t="s">
        <v>268</v>
      </c>
      <c r="Y378" s="349">
        <v>120</v>
      </c>
      <c r="Z378" s="361">
        <v>10</v>
      </c>
      <c r="AA378" s="349">
        <f t="shared" si="70"/>
        <v>120</v>
      </c>
      <c r="AB378" s="349" t="s">
        <v>4295</v>
      </c>
      <c r="AC378" s="349" t="s">
        <v>1253</v>
      </c>
      <c r="AD378" s="349">
        <v>5</v>
      </c>
      <c r="AE378" s="440">
        <v>11</v>
      </c>
      <c r="AF378" s="350">
        <v>0.25</v>
      </c>
      <c r="AG378" s="357">
        <f t="shared" si="69"/>
        <v>30</v>
      </c>
      <c r="AH378" s="351">
        <f>IF(AD378&lt;4,FLETES!$H$8,IF(AD378=4,FLETES!$H$9,IF(AD378=5,FLETES!$H$10,IF(AD378=6,FLETES!$H$11,IF(AD378=7,FLETES!$H$12,IF(AD378=8,FLETES!$H$13,IF(AD378=10,FLETES!$H$14,IF(AD378=12,FLETES!$H$15,IF(AD378&gt;12,FLETES!$H$16,"FALSO")))))))))</f>
        <v>26.946735</v>
      </c>
      <c r="AI378" s="357">
        <f t="shared" si="64"/>
        <v>56.946735000000004</v>
      </c>
      <c r="AJ378" s="352">
        <v>0.2</v>
      </c>
      <c r="AK378" s="358">
        <f t="shared" si="65"/>
        <v>71.183418750000001</v>
      </c>
      <c r="AL378" s="418">
        <f t="shared" si="71"/>
        <v>71.183418750000001</v>
      </c>
      <c r="AM378" s="352">
        <v>0.15</v>
      </c>
      <c r="AN378" s="357">
        <f t="shared" si="66"/>
        <v>83.745198529411766</v>
      </c>
      <c r="AO378" s="421">
        <f t="shared" si="67"/>
        <v>83.745198529411766</v>
      </c>
      <c r="AP378" s="355"/>
      <c r="AQ378" s="355"/>
    </row>
    <row r="379" spans="1:43" s="347" customFormat="1" ht="30" customHeight="1" x14ac:dyDescent="0.25">
      <c r="A379" s="458" t="s">
        <v>3900</v>
      </c>
      <c r="B379" s="391">
        <v>406303038793</v>
      </c>
      <c r="C379" s="349" t="s">
        <v>4296</v>
      </c>
      <c r="D379" s="458" t="s">
        <v>3901</v>
      </c>
      <c r="E379" s="359" t="s">
        <v>3380</v>
      </c>
      <c r="F379" s="359" t="s">
        <v>3380</v>
      </c>
      <c r="G379" s="363" t="s">
        <v>4393</v>
      </c>
      <c r="H379" s="349" t="s">
        <v>4376</v>
      </c>
      <c r="I379" s="349" t="s">
        <v>250</v>
      </c>
      <c r="J379" s="349" t="s">
        <v>4381</v>
      </c>
      <c r="K379" s="349" t="s">
        <v>580</v>
      </c>
      <c r="L379" s="349" t="s">
        <v>580</v>
      </c>
      <c r="M379" s="349" t="s">
        <v>4334</v>
      </c>
      <c r="N379" s="380" t="s">
        <v>268</v>
      </c>
      <c r="O379" s="349" t="s">
        <v>569</v>
      </c>
      <c r="P379" s="349" t="s">
        <v>4493</v>
      </c>
      <c r="Q379" s="349" t="s">
        <v>268</v>
      </c>
      <c r="R379" s="349" t="s">
        <v>268</v>
      </c>
      <c r="S379" s="349">
        <v>0</v>
      </c>
      <c r="T379" s="349" t="s">
        <v>268</v>
      </c>
      <c r="U379" s="349">
        <v>0</v>
      </c>
      <c r="V379" s="349" t="s">
        <v>413</v>
      </c>
      <c r="W379" s="360"/>
      <c r="X379" s="349" t="s">
        <v>268</v>
      </c>
      <c r="Y379" s="349">
        <v>120</v>
      </c>
      <c r="Z379" s="361">
        <v>10</v>
      </c>
      <c r="AA379" s="349">
        <f t="shared" si="70"/>
        <v>120</v>
      </c>
      <c r="AB379" s="349" t="s">
        <v>4295</v>
      </c>
      <c r="AC379" s="349" t="s">
        <v>1253</v>
      </c>
      <c r="AD379" s="349">
        <v>5</v>
      </c>
      <c r="AE379" s="440">
        <v>11</v>
      </c>
      <c r="AF379" s="350">
        <v>0.23</v>
      </c>
      <c r="AG379" s="357">
        <f t="shared" si="69"/>
        <v>27.6</v>
      </c>
      <c r="AH379" s="351">
        <f>IF(AD379&lt;4,FLETES!$H$8,IF(AD379=4,FLETES!$H$9,IF(AD379=5,FLETES!$H$10,IF(AD379=6,FLETES!$H$11,IF(AD379=7,FLETES!$H$12,IF(AD379=8,FLETES!$H$13,IF(AD379=10,FLETES!$H$14,IF(AD379=12,FLETES!$H$15,IF(AD379&gt;12,FLETES!$H$16,"FALSO")))))))))</f>
        <v>26.946735</v>
      </c>
      <c r="AI379" s="357">
        <f t="shared" si="64"/>
        <v>54.546734999999998</v>
      </c>
      <c r="AJ379" s="352">
        <v>0.2</v>
      </c>
      <c r="AK379" s="358">
        <f t="shared" si="65"/>
        <v>68.183418749999987</v>
      </c>
      <c r="AL379" s="418">
        <f t="shared" si="71"/>
        <v>68.183418749999987</v>
      </c>
      <c r="AM379" s="352">
        <v>0.15</v>
      </c>
      <c r="AN379" s="357">
        <f t="shared" si="66"/>
        <v>80.215786764705868</v>
      </c>
      <c r="AO379" s="421">
        <f t="shared" si="67"/>
        <v>80.215786764705868</v>
      </c>
      <c r="AP379" s="355"/>
      <c r="AQ379" s="355"/>
    </row>
    <row r="380" spans="1:43" s="347" customFormat="1" ht="30" customHeight="1" x14ac:dyDescent="0.25">
      <c r="A380" s="458" t="s">
        <v>3904</v>
      </c>
      <c r="B380" s="391">
        <v>406303065591</v>
      </c>
      <c r="C380" s="349" t="s">
        <v>4296</v>
      </c>
      <c r="D380" s="458" t="s">
        <v>3905</v>
      </c>
      <c r="E380" s="359" t="s">
        <v>3382</v>
      </c>
      <c r="F380" s="359" t="s">
        <v>3382</v>
      </c>
      <c r="G380" s="363" t="s">
        <v>4393</v>
      </c>
      <c r="H380" s="349" t="s">
        <v>4376</v>
      </c>
      <c r="I380" s="349" t="s">
        <v>250</v>
      </c>
      <c r="J380" s="349" t="s">
        <v>4381</v>
      </c>
      <c r="K380" s="349" t="s">
        <v>571</v>
      </c>
      <c r="L380" s="349" t="s">
        <v>571</v>
      </c>
      <c r="M380" s="349" t="s">
        <v>4334</v>
      </c>
      <c r="N380" s="380" t="s">
        <v>268</v>
      </c>
      <c r="O380" s="349" t="s">
        <v>569</v>
      </c>
      <c r="P380" s="349" t="s">
        <v>4493</v>
      </c>
      <c r="Q380" s="349" t="s">
        <v>268</v>
      </c>
      <c r="R380" s="349" t="s">
        <v>268</v>
      </c>
      <c r="S380" s="349">
        <v>0</v>
      </c>
      <c r="T380" s="349" t="s">
        <v>268</v>
      </c>
      <c r="U380" s="349">
        <v>0</v>
      </c>
      <c r="V380" s="349" t="s">
        <v>413</v>
      </c>
      <c r="W380" s="360"/>
      <c r="X380" s="349" t="s">
        <v>268</v>
      </c>
      <c r="Y380" s="349">
        <v>120</v>
      </c>
      <c r="Z380" s="361">
        <v>10</v>
      </c>
      <c r="AA380" s="349">
        <f t="shared" si="70"/>
        <v>120</v>
      </c>
      <c r="AB380" s="349" t="s">
        <v>4295</v>
      </c>
      <c r="AC380" s="349" t="s">
        <v>1253</v>
      </c>
      <c r="AD380" s="349">
        <v>5</v>
      </c>
      <c r="AE380" s="440">
        <v>11</v>
      </c>
      <c r="AF380" s="350">
        <v>0.23</v>
      </c>
      <c r="AG380" s="357">
        <f t="shared" si="69"/>
        <v>27.6</v>
      </c>
      <c r="AH380" s="351">
        <f>IF(AD380&lt;4,FLETES!$H$8,IF(AD380=4,FLETES!$H$9,IF(AD380=5,FLETES!$H$10,IF(AD380=6,FLETES!$H$11,IF(AD380=7,FLETES!$H$12,IF(AD380=8,FLETES!$H$13,IF(AD380=10,FLETES!$H$14,IF(AD380=12,FLETES!$H$15,IF(AD380&gt;12,FLETES!$H$16,"FALSO")))))))))</f>
        <v>26.946735</v>
      </c>
      <c r="AI380" s="357">
        <f t="shared" si="64"/>
        <v>54.546734999999998</v>
      </c>
      <c r="AJ380" s="352">
        <v>0.2</v>
      </c>
      <c r="AK380" s="358">
        <f t="shared" si="65"/>
        <v>68.183418749999987</v>
      </c>
      <c r="AL380" s="418">
        <f t="shared" si="71"/>
        <v>68.183418749999987</v>
      </c>
      <c r="AM380" s="352">
        <v>0.15</v>
      </c>
      <c r="AN380" s="357">
        <f t="shared" si="66"/>
        <v>80.215786764705868</v>
      </c>
      <c r="AO380" s="421">
        <f t="shared" si="67"/>
        <v>80.215786764705868</v>
      </c>
      <c r="AP380" s="355"/>
      <c r="AQ380" s="355"/>
    </row>
    <row r="381" spans="1:43" s="347" customFormat="1" ht="30" customHeight="1" x14ac:dyDescent="0.25">
      <c r="A381" s="458" t="s">
        <v>3908</v>
      </c>
      <c r="B381" s="391">
        <v>406303051693</v>
      </c>
      <c r="C381" s="349" t="s">
        <v>4296</v>
      </c>
      <c r="D381" s="458" t="s">
        <v>3909</v>
      </c>
      <c r="E381" s="359" t="s">
        <v>3384</v>
      </c>
      <c r="F381" s="359" t="s">
        <v>3384</v>
      </c>
      <c r="G381" s="363" t="s">
        <v>4393</v>
      </c>
      <c r="H381" s="349" t="s">
        <v>4376</v>
      </c>
      <c r="I381" s="349" t="s">
        <v>250</v>
      </c>
      <c r="J381" s="349" t="s">
        <v>4381</v>
      </c>
      <c r="K381" s="349" t="s">
        <v>597</v>
      </c>
      <c r="L381" s="349" t="s">
        <v>597</v>
      </c>
      <c r="M381" s="349" t="s">
        <v>4334</v>
      </c>
      <c r="N381" s="380" t="s">
        <v>268</v>
      </c>
      <c r="O381" s="349" t="s">
        <v>569</v>
      </c>
      <c r="P381" s="349" t="s">
        <v>4493</v>
      </c>
      <c r="Q381" s="349" t="s">
        <v>268</v>
      </c>
      <c r="R381" s="349" t="s">
        <v>268</v>
      </c>
      <c r="S381" s="349">
        <v>0</v>
      </c>
      <c r="T381" s="349" t="s">
        <v>268</v>
      </c>
      <c r="U381" s="349">
        <v>0</v>
      </c>
      <c r="V381" s="349" t="s">
        <v>413</v>
      </c>
      <c r="W381" s="360"/>
      <c r="X381" s="349" t="s">
        <v>268</v>
      </c>
      <c r="Y381" s="349">
        <v>120</v>
      </c>
      <c r="Z381" s="361">
        <v>10</v>
      </c>
      <c r="AA381" s="349">
        <f t="shared" si="70"/>
        <v>120</v>
      </c>
      <c r="AB381" s="349" t="s">
        <v>4295</v>
      </c>
      <c r="AC381" s="349" t="s">
        <v>1253</v>
      </c>
      <c r="AD381" s="349">
        <v>5</v>
      </c>
      <c r="AE381" s="440">
        <v>11</v>
      </c>
      <c r="AF381" s="350">
        <v>0.23</v>
      </c>
      <c r="AG381" s="357">
        <f t="shared" si="69"/>
        <v>27.6</v>
      </c>
      <c r="AH381" s="351">
        <f>IF(AD381&lt;4,FLETES!$H$8,IF(AD381=4,FLETES!$H$9,IF(AD381=5,FLETES!$H$10,IF(AD381=6,FLETES!$H$11,IF(AD381=7,FLETES!$H$12,IF(AD381=8,FLETES!$H$13,IF(AD381=10,FLETES!$H$14,IF(AD381=12,FLETES!$H$15,IF(AD381&gt;12,FLETES!$H$16,"FALSO")))))))))</f>
        <v>26.946735</v>
      </c>
      <c r="AI381" s="357">
        <f t="shared" si="64"/>
        <v>54.546734999999998</v>
      </c>
      <c r="AJ381" s="352">
        <v>0.2</v>
      </c>
      <c r="AK381" s="358">
        <f t="shared" si="65"/>
        <v>68.183418749999987</v>
      </c>
      <c r="AL381" s="418">
        <f t="shared" si="71"/>
        <v>68.183418749999987</v>
      </c>
      <c r="AM381" s="352">
        <v>0.15</v>
      </c>
      <c r="AN381" s="357">
        <f t="shared" si="66"/>
        <v>80.215786764705868</v>
      </c>
      <c r="AO381" s="421">
        <f t="shared" si="67"/>
        <v>80.215786764705868</v>
      </c>
      <c r="AP381" s="355"/>
      <c r="AQ381" s="355"/>
    </row>
    <row r="382" spans="1:43" s="347" customFormat="1" ht="30" customHeight="1" x14ac:dyDescent="0.25">
      <c r="A382" s="458" t="s">
        <v>3912</v>
      </c>
      <c r="B382" s="391">
        <v>406303045296</v>
      </c>
      <c r="C382" s="349" t="s">
        <v>4296</v>
      </c>
      <c r="D382" s="458" t="s">
        <v>3913</v>
      </c>
      <c r="E382" s="359" t="s">
        <v>3386</v>
      </c>
      <c r="F382" s="359" t="s">
        <v>3386</v>
      </c>
      <c r="G382" s="363" t="s">
        <v>4393</v>
      </c>
      <c r="H382" s="349" t="s">
        <v>4376</v>
      </c>
      <c r="I382" s="349" t="s">
        <v>250</v>
      </c>
      <c r="J382" s="349" t="s">
        <v>4381</v>
      </c>
      <c r="K382" s="349" t="s">
        <v>578</v>
      </c>
      <c r="L382" s="349" t="s">
        <v>578</v>
      </c>
      <c r="M382" s="349" t="s">
        <v>4334</v>
      </c>
      <c r="N382" s="380" t="s">
        <v>268</v>
      </c>
      <c r="O382" s="349" t="s">
        <v>569</v>
      </c>
      <c r="P382" s="349" t="s">
        <v>4493</v>
      </c>
      <c r="Q382" s="349" t="s">
        <v>268</v>
      </c>
      <c r="R382" s="349" t="s">
        <v>268</v>
      </c>
      <c r="S382" s="349">
        <v>0</v>
      </c>
      <c r="T382" s="349" t="s">
        <v>268</v>
      </c>
      <c r="U382" s="349">
        <v>0</v>
      </c>
      <c r="V382" s="349" t="s">
        <v>413</v>
      </c>
      <c r="W382" s="360"/>
      <c r="X382" s="349" t="s">
        <v>268</v>
      </c>
      <c r="Y382" s="349">
        <v>120</v>
      </c>
      <c r="Z382" s="361">
        <v>10</v>
      </c>
      <c r="AA382" s="349">
        <f t="shared" si="70"/>
        <v>120</v>
      </c>
      <c r="AB382" s="349" t="s">
        <v>4295</v>
      </c>
      <c r="AC382" s="349" t="s">
        <v>1253</v>
      </c>
      <c r="AD382" s="349">
        <v>5</v>
      </c>
      <c r="AE382" s="440">
        <v>11</v>
      </c>
      <c r="AF382" s="350">
        <v>0.23</v>
      </c>
      <c r="AG382" s="357">
        <f t="shared" si="69"/>
        <v>27.6</v>
      </c>
      <c r="AH382" s="351">
        <f>IF(AD382&lt;4,FLETES!$H$8,IF(AD382=4,FLETES!$H$9,IF(AD382=5,FLETES!$H$10,IF(AD382=6,FLETES!$H$11,IF(AD382=7,FLETES!$H$12,IF(AD382=8,FLETES!$H$13,IF(AD382=10,FLETES!$H$14,IF(AD382=12,FLETES!$H$15,IF(AD382&gt;12,FLETES!$H$16,"FALSO")))))))))</f>
        <v>26.946735</v>
      </c>
      <c r="AI382" s="357">
        <f t="shared" si="64"/>
        <v>54.546734999999998</v>
      </c>
      <c r="AJ382" s="352">
        <v>0.2</v>
      </c>
      <c r="AK382" s="358">
        <f t="shared" si="65"/>
        <v>68.183418749999987</v>
      </c>
      <c r="AL382" s="418">
        <f t="shared" si="71"/>
        <v>68.183418749999987</v>
      </c>
      <c r="AM382" s="352">
        <v>0.15</v>
      </c>
      <c r="AN382" s="357">
        <f t="shared" si="66"/>
        <v>80.215786764705868</v>
      </c>
      <c r="AO382" s="421">
        <f t="shared" si="67"/>
        <v>80.215786764705868</v>
      </c>
      <c r="AP382" s="355"/>
      <c r="AQ382" s="355"/>
    </row>
    <row r="383" spans="1:43" s="347" customFormat="1" ht="30" customHeight="1" x14ac:dyDescent="0.25">
      <c r="A383" s="458" t="s">
        <v>3916</v>
      </c>
      <c r="B383" s="391">
        <v>406303090692</v>
      </c>
      <c r="C383" s="349" t="s">
        <v>4296</v>
      </c>
      <c r="D383" s="458" t="s">
        <v>3917</v>
      </c>
      <c r="E383" s="359" t="s">
        <v>3388</v>
      </c>
      <c r="F383" s="359" t="s">
        <v>3388</v>
      </c>
      <c r="G383" s="363" t="s">
        <v>4393</v>
      </c>
      <c r="H383" s="349" t="s">
        <v>4376</v>
      </c>
      <c r="I383" s="349" t="s">
        <v>250</v>
      </c>
      <c r="J383" s="349" t="s">
        <v>4381</v>
      </c>
      <c r="K383" s="349" t="s">
        <v>563</v>
      </c>
      <c r="L383" s="349" t="s">
        <v>563</v>
      </c>
      <c r="M383" s="349" t="s">
        <v>4334</v>
      </c>
      <c r="N383" s="380" t="s">
        <v>268</v>
      </c>
      <c r="O383" s="349" t="s">
        <v>569</v>
      </c>
      <c r="P383" s="349" t="s">
        <v>4493</v>
      </c>
      <c r="Q383" s="349" t="s">
        <v>268</v>
      </c>
      <c r="R383" s="349" t="s">
        <v>268</v>
      </c>
      <c r="S383" s="349">
        <v>0</v>
      </c>
      <c r="T383" s="349" t="s">
        <v>268</v>
      </c>
      <c r="U383" s="349">
        <v>0</v>
      </c>
      <c r="V383" s="349" t="s">
        <v>413</v>
      </c>
      <c r="W383" s="360"/>
      <c r="X383" s="349" t="s">
        <v>268</v>
      </c>
      <c r="Y383" s="349">
        <v>120</v>
      </c>
      <c r="Z383" s="361">
        <v>10</v>
      </c>
      <c r="AA383" s="349">
        <f t="shared" si="70"/>
        <v>120</v>
      </c>
      <c r="AB383" s="349" t="s">
        <v>4295</v>
      </c>
      <c r="AC383" s="349" t="s">
        <v>1253</v>
      </c>
      <c r="AD383" s="349">
        <v>5</v>
      </c>
      <c r="AE383" s="440">
        <v>11</v>
      </c>
      <c r="AF383" s="350">
        <v>0.23</v>
      </c>
      <c r="AG383" s="357">
        <f t="shared" ref="AG383:AG387" si="72">Y383*AF383</f>
        <v>27.6</v>
      </c>
      <c r="AH383" s="351">
        <f>IF(AD383&lt;4,FLETES!$H$8,IF(AD383=4,FLETES!$H$9,IF(AD383=5,FLETES!$H$10,IF(AD383=6,FLETES!$H$11,IF(AD383=7,FLETES!$H$12,IF(AD383=8,FLETES!$H$13,IF(AD383=10,FLETES!$H$14,IF(AD383=12,FLETES!$H$15,IF(AD383&gt;12,FLETES!$H$16,"FALSO")))))))))</f>
        <v>26.946735</v>
      </c>
      <c r="AI383" s="357">
        <f t="shared" si="64"/>
        <v>54.546734999999998</v>
      </c>
      <c r="AJ383" s="352">
        <v>0.2</v>
      </c>
      <c r="AK383" s="358">
        <f t="shared" si="65"/>
        <v>68.183418749999987</v>
      </c>
      <c r="AL383" s="418">
        <f t="shared" si="71"/>
        <v>68.183418749999987</v>
      </c>
      <c r="AM383" s="352">
        <v>0.15</v>
      </c>
      <c r="AN383" s="357">
        <f t="shared" si="66"/>
        <v>80.215786764705868</v>
      </c>
      <c r="AO383" s="421">
        <f t="shared" si="67"/>
        <v>80.215786764705868</v>
      </c>
      <c r="AP383" s="355"/>
      <c r="AQ383" s="355"/>
    </row>
    <row r="384" spans="1:43" s="347" customFormat="1" ht="30" customHeight="1" x14ac:dyDescent="0.25">
      <c r="A384" s="391">
        <v>440100</v>
      </c>
      <c r="B384" s="391">
        <v>40634401009</v>
      </c>
      <c r="C384" s="349" t="s">
        <v>4296</v>
      </c>
      <c r="D384" s="349" t="s">
        <v>2431</v>
      </c>
      <c r="E384" s="356" t="s">
        <v>2589</v>
      </c>
      <c r="F384" s="355" t="s">
        <v>2589</v>
      </c>
      <c r="G384" s="363" t="s">
        <v>4393</v>
      </c>
      <c r="H384" s="349" t="s">
        <v>4376</v>
      </c>
      <c r="I384" s="349" t="s">
        <v>250</v>
      </c>
      <c r="J384" s="349" t="s">
        <v>4379</v>
      </c>
      <c r="K384" s="349" t="s">
        <v>4282</v>
      </c>
      <c r="L384" s="349" t="s">
        <v>264</v>
      </c>
      <c r="M384" s="349" t="s">
        <v>257</v>
      </c>
      <c r="N384" s="349" t="s">
        <v>268</v>
      </c>
      <c r="O384" s="349" t="s">
        <v>2823</v>
      </c>
      <c r="P384" s="349" t="s">
        <v>4493</v>
      </c>
      <c r="Q384" s="349" t="s">
        <v>268</v>
      </c>
      <c r="R384" s="349" t="s">
        <v>268</v>
      </c>
      <c r="S384" s="349">
        <v>0</v>
      </c>
      <c r="T384" s="349" t="s">
        <v>268</v>
      </c>
      <c r="U384" s="349">
        <v>0</v>
      </c>
      <c r="V384" s="349" t="s">
        <v>413</v>
      </c>
      <c r="W384" s="360" t="s">
        <v>2589</v>
      </c>
      <c r="X384" s="349" t="s">
        <v>268</v>
      </c>
      <c r="Y384" s="349">
        <v>200</v>
      </c>
      <c r="Z384" s="361">
        <v>10</v>
      </c>
      <c r="AA384" s="349">
        <f t="shared" si="70"/>
        <v>200</v>
      </c>
      <c r="AB384" s="349" t="s">
        <v>4295</v>
      </c>
      <c r="AC384" s="349" t="s">
        <v>1253</v>
      </c>
      <c r="AD384" s="349">
        <v>5</v>
      </c>
      <c r="AE384" s="440">
        <f>AD384*2.2</f>
        <v>11</v>
      </c>
      <c r="AF384" s="350">
        <v>0.11</v>
      </c>
      <c r="AG384" s="351">
        <f t="shared" si="72"/>
        <v>22</v>
      </c>
      <c r="AH384" s="351">
        <f>IF(AD384&lt;4,FLETES!$H$8,IF(AD384=4,FLETES!$H$9,IF(AD384=5,FLETES!$H$10,IF(AD384=6,FLETES!$H$11,IF(AD384=7,FLETES!$H$12,IF(AD384=8,FLETES!$H$13,IF(AD384=10,FLETES!$H$14,IF(AD384=12,FLETES!$H$15,IF(AD384&gt;12,FLETES!$H$16,"FALSO")))))))))</f>
        <v>26.946735</v>
      </c>
      <c r="AI384" s="357">
        <f t="shared" si="64"/>
        <v>48.946735000000004</v>
      </c>
      <c r="AJ384" s="352">
        <v>0.2</v>
      </c>
      <c r="AK384" s="358">
        <f t="shared" si="65"/>
        <v>61.183418750000001</v>
      </c>
      <c r="AL384" s="418">
        <f t="shared" si="71"/>
        <v>61.183418750000001</v>
      </c>
      <c r="AM384" s="354">
        <v>0.15</v>
      </c>
      <c r="AN384" s="351">
        <f t="shared" si="66"/>
        <v>71.980492647058824</v>
      </c>
      <c r="AO384" s="421">
        <f t="shared" si="67"/>
        <v>71.980492647058824</v>
      </c>
      <c r="AP384" s="355"/>
      <c r="AQ384" s="355"/>
    </row>
    <row r="385" spans="1:43" s="347" customFormat="1" ht="30" customHeight="1" x14ac:dyDescent="0.25">
      <c r="A385" s="349">
        <v>755748</v>
      </c>
      <c r="B385" s="391">
        <v>40637557489</v>
      </c>
      <c r="C385" s="349" t="s">
        <v>4296</v>
      </c>
      <c r="D385" s="349" t="s">
        <v>2474</v>
      </c>
      <c r="E385" s="356" t="s">
        <v>2604</v>
      </c>
      <c r="F385" s="355" t="s">
        <v>2604</v>
      </c>
      <c r="G385" s="363" t="s">
        <v>4407</v>
      </c>
      <c r="H385" s="349" t="s">
        <v>4376</v>
      </c>
      <c r="I385" s="349" t="s">
        <v>250</v>
      </c>
      <c r="J385" s="349" t="s">
        <v>4379</v>
      </c>
      <c r="K385" s="349" t="s">
        <v>264</v>
      </c>
      <c r="L385" s="349" t="s">
        <v>264</v>
      </c>
      <c r="M385" s="349" t="s">
        <v>257</v>
      </c>
      <c r="N385" s="349" t="s">
        <v>268</v>
      </c>
      <c r="O385" s="349" t="s">
        <v>2823</v>
      </c>
      <c r="P385" s="349" t="s">
        <v>4493</v>
      </c>
      <c r="Q385" s="349" t="s">
        <v>268</v>
      </c>
      <c r="R385" s="349" t="s">
        <v>268</v>
      </c>
      <c r="S385" s="349">
        <v>0</v>
      </c>
      <c r="T385" s="349" t="s">
        <v>268</v>
      </c>
      <c r="U385" s="349">
        <v>0</v>
      </c>
      <c r="V385" s="349" t="s">
        <v>413</v>
      </c>
      <c r="W385" s="360" t="s">
        <v>2802</v>
      </c>
      <c r="X385" s="349" t="s">
        <v>268</v>
      </c>
      <c r="Y385" s="349">
        <v>200</v>
      </c>
      <c r="Z385" s="361">
        <v>10</v>
      </c>
      <c r="AA385" s="349">
        <f t="shared" si="70"/>
        <v>200</v>
      </c>
      <c r="AB385" s="349" t="s">
        <v>4295</v>
      </c>
      <c r="AC385" s="349" t="s">
        <v>1253</v>
      </c>
      <c r="AD385" s="349">
        <v>5</v>
      </c>
      <c r="AE385" s="440">
        <f>AD385*2.2</f>
        <v>11</v>
      </c>
      <c r="AF385" s="350">
        <v>0.11</v>
      </c>
      <c r="AG385" s="351">
        <f t="shared" si="72"/>
        <v>22</v>
      </c>
      <c r="AH385" s="351">
        <f>IF(AD385&lt;4,FLETES!$H$8,IF(AD385=4,FLETES!$H$9,IF(AD385=5,FLETES!$H$10,IF(AD385=6,FLETES!$H$11,IF(AD385=7,FLETES!$H$12,IF(AD385=8,FLETES!$H$13,IF(AD385=10,FLETES!$H$14,IF(AD385=12,FLETES!$H$15,IF(AD385&gt;12,FLETES!$H$16,"FALSO")))))))))</f>
        <v>26.946735</v>
      </c>
      <c r="AI385" s="357">
        <f t="shared" si="64"/>
        <v>48.946735000000004</v>
      </c>
      <c r="AJ385" s="352">
        <v>0.2</v>
      </c>
      <c r="AK385" s="358">
        <f t="shared" si="65"/>
        <v>61.183418750000001</v>
      </c>
      <c r="AL385" s="418">
        <f t="shared" si="71"/>
        <v>61.183418750000001</v>
      </c>
      <c r="AM385" s="354">
        <v>0.15</v>
      </c>
      <c r="AN385" s="351">
        <f t="shared" si="66"/>
        <v>71.980492647058824</v>
      </c>
      <c r="AO385" s="421">
        <f t="shared" si="67"/>
        <v>71.980492647058824</v>
      </c>
      <c r="AP385" s="377" t="s">
        <v>2476</v>
      </c>
      <c r="AQ385" s="355"/>
    </row>
    <row r="386" spans="1:43" s="347" customFormat="1" ht="30" customHeight="1" x14ac:dyDescent="0.25">
      <c r="A386" s="349">
        <v>755756</v>
      </c>
      <c r="B386" s="391">
        <v>40637557569</v>
      </c>
      <c r="C386" s="349" t="s">
        <v>4296</v>
      </c>
      <c r="D386" s="349" t="s">
        <v>2472</v>
      </c>
      <c r="E386" s="356" t="s">
        <v>2602</v>
      </c>
      <c r="F386" s="355" t="s">
        <v>2602</v>
      </c>
      <c r="G386" s="363" t="s">
        <v>4407</v>
      </c>
      <c r="H386" s="349" t="s">
        <v>4376</v>
      </c>
      <c r="I386" s="349" t="s">
        <v>250</v>
      </c>
      <c r="J386" s="349" t="s">
        <v>4379</v>
      </c>
      <c r="K386" s="349" t="s">
        <v>597</v>
      </c>
      <c r="L386" s="349" t="s">
        <v>597</v>
      </c>
      <c r="M386" s="349" t="s">
        <v>257</v>
      </c>
      <c r="N386" s="349" t="s">
        <v>268</v>
      </c>
      <c r="O386" s="349" t="s">
        <v>2823</v>
      </c>
      <c r="P386" s="349" t="s">
        <v>4493</v>
      </c>
      <c r="Q386" s="349" t="s">
        <v>268</v>
      </c>
      <c r="R386" s="349" t="s">
        <v>268</v>
      </c>
      <c r="S386" s="349">
        <v>0</v>
      </c>
      <c r="T386" s="349" t="s">
        <v>268</v>
      </c>
      <c r="U386" s="349">
        <v>0</v>
      </c>
      <c r="V386" s="349" t="s">
        <v>413</v>
      </c>
      <c r="W386" s="360" t="s">
        <v>2800</v>
      </c>
      <c r="X386" s="349" t="s">
        <v>268</v>
      </c>
      <c r="Y386" s="349">
        <v>200</v>
      </c>
      <c r="Z386" s="361">
        <v>10</v>
      </c>
      <c r="AA386" s="349">
        <f t="shared" si="70"/>
        <v>200</v>
      </c>
      <c r="AB386" s="349" t="s">
        <v>4295</v>
      </c>
      <c r="AC386" s="349" t="s">
        <v>1253</v>
      </c>
      <c r="AD386" s="349">
        <v>5</v>
      </c>
      <c r="AE386" s="440">
        <f>AD386*2.2</f>
        <v>11</v>
      </c>
      <c r="AF386" s="350">
        <v>0.11</v>
      </c>
      <c r="AG386" s="351">
        <f t="shared" si="72"/>
        <v>22</v>
      </c>
      <c r="AH386" s="351">
        <f>IF(AD386&lt;4,FLETES!$H$8,IF(AD386=4,FLETES!$H$9,IF(AD386=5,FLETES!$H$10,IF(AD386=6,FLETES!$H$11,IF(AD386=7,FLETES!$H$12,IF(AD386=8,FLETES!$H$13,IF(AD386=10,FLETES!$H$14,IF(AD386=12,FLETES!$H$15,IF(AD386&gt;12,FLETES!$H$16,"FALSO")))))))))</f>
        <v>26.946735</v>
      </c>
      <c r="AI386" s="357">
        <f t="shared" ref="AI386:AI449" si="73">SUM(AG386:AH386)</f>
        <v>48.946735000000004</v>
      </c>
      <c r="AJ386" s="352">
        <v>0.2</v>
      </c>
      <c r="AK386" s="358">
        <f t="shared" ref="AK386:AK449" si="74">AI386/(1-AJ386)</f>
        <v>61.183418750000001</v>
      </c>
      <c r="AL386" s="418">
        <f t="shared" si="71"/>
        <v>61.183418750000001</v>
      </c>
      <c r="AM386" s="354">
        <v>0.15</v>
      </c>
      <c r="AN386" s="351">
        <f t="shared" ref="AN386:AN449" si="75">AL386/(1-AM386)</f>
        <v>71.980492647058824</v>
      </c>
      <c r="AO386" s="421">
        <f t="shared" ref="AO386:AO449" si="76">AN386</f>
        <v>71.980492647058824</v>
      </c>
      <c r="AP386" s="377" t="s">
        <v>2476</v>
      </c>
      <c r="AQ386" s="355"/>
    </row>
    <row r="387" spans="1:43" s="347" customFormat="1" ht="30" customHeight="1" x14ac:dyDescent="0.25">
      <c r="A387" s="349">
        <v>755763</v>
      </c>
      <c r="B387" s="391">
        <v>40637557639</v>
      </c>
      <c r="C387" s="349" t="s">
        <v>4296</v>
      </c>
      <c r="D387" s="349" t="s">
        <v>2473</v>
      </c>
      <c r="E387" s="356" t="s">
        <v>2603</v>
      </c>
      <c r="F387" s="355" t="s">
        <v>2603</v>
      </c>
      <c r="G387" s="363" t="s">
        <v>4407</v>
      </c>
      <c r="H387" s="349" t="s">
        <v>4376</v>
      </c>
      <c r="I387" s="349" t="s">
        <v>250</v>
      </c>
      <c r="J387" s="349" t="s">
        <v>4379</v>
      </c>
      <c r="K387" s="349" t="s">
        <v>4412</v>
      </c>
      <c r="L387" s="349" t="s">
        <v>264</v>
      </c>
      <c r="M387" s="349" t="s">
        <v>257</v>
      </c>
      <c r="N387" s="349" t="s">
        <v>268</v>
      </c>
      <c r="O387" s="349" t="s">
        <v>2823</v>
      </c>
      <c r="P387" s="349" t="s">
        <v>4493</v>
      </c>
      <c r="Q387" s="349" t="s">
        <v>268</v>
      </c>
      <c r="R387" s="349" t="s">
        <v>268</v>
      </c>
      <c r="S387" s="349">
        <v>0</v>
      </c>
      <c r="T387" s="349" t="s">
        <v>268</v>
      </c>
      <c r="U387" s="349">
        <v>0</v>
      </c>
      <c r="V387" s="349" t="s">
        <v>413</v>
      </c>
      <c r="W387" s="360" t="s">
        <v>2801</v>
      </c>
      <c r="X387" s="349" t="s">
        <v>268</v>
      </c>
      <c r="Y387" s="349">
        <v>200</v>
      </c>
      <c r="Z387" s="361">
        <v>10</v>
      </c>
      <c r="AA387" s="349">
        <f t="shared" si="70"/>
        <v>200</v>
      </c>
      <c r="AB387" s="349" t="s">
        <v>4295</v>
      </c>
      <c r="AC387" s="349" t="s">
        <v>1253</v>
      </c>
      <c r="AD387" s="349">
        <v>5</v>
      </c>
      <c r="AE387" s="440">
        <f>AD387*2.2</f>
        <v>11</v>
      </c>
      <c r="AF387" s="350">
        <v>0.11</v>
      </c>
      <c r="AG387" s="351">
        <f t="shared" si="72"/>
        <v>22</v>
      </c>
      <c r="AH387" s="351">
        <f>IF(AD387&lt;4,FLETES!$H$8,IF(AD387=4,FLETES!$H$9,IF(AD387=5,FLETES!$H$10,IF(AD387=6,FLETES!$H$11,IF(AD387=7,FLETES!$H$12,IF(AD387=8,FLETES!$H$13,IF(AD387=10,FLETES!$H$14,IF(AD387=12,FLETES!$H$15,IF(AD387&gt;12,FLETES!$H$16,"FALSO")))))))))</f>
        <v>26.946735</v>
      </c>
      <c r="AI387" s="357">
        <f t="shared" si="73"/>
        <v>48.946735000000004</v>
      </c>
      <c r="AJ387" s="352">
        <v>0.2</v>
      </c>
      <c r="AK387" s="358">
        <f t="shared" si="74"/>
        <v>61.183418750000001</v>
      </c>
      <c r="AL387" s="418">
        <f t="shared" si="71"/>
        <v>61.183418750000001</v>
      </c>
      <c r="AM387" s="354">
        <v>0.15</v>
      </c>
      <c r="AN387" s="351">
        <f t="shared" si="75"/>
        <v>71.980492647058824</v>
      </c>
      <c r="AO387" s="421">
        <f t="shared" si="76"/>
        <v>71.980492647058824</v>
      </c>
      <c r="AP387" s="377" t="s">
        <v>2476</v>
      </c>
      <c r="AQ387" s="355"/>
    </row>
    <row r="388" spans="1:43" s="347" customFormat="1" ht="30" customHeight="1" x14ac:dyDescent="0.25">
      <c r="A388" s="386">
        <v>793308</v>
      </c>
      <c r="B388" s="456">
        <v>40637933089</v>
      </c>
      <c r="C388" s="349" t="s">
        <v>3201</v>
      </c>
      <c r="D388" s="349" t="s">
        <v>3106</v>
      </c>
      <c r="E388" s="384" t="s">
        <v>3141</v>
      </c>
      <c r="F388" s="426" t="s">
        <v>4506</v>
      </c>
      <c r="G388" s="385" t="s">
        <v>4417</v>
      </c>
      <c r="H388" s="386" t="s">
        <v>3133</v>
      </c>
      <c r="I388" s="386" t="s">
        <v>4462</v>
      </c>
      <c r="J388" s="386" t="s">
        <v>4379</v>
      </c>
      <c r="K388" s="349" t="s">
        <v>4418</v>
      </c>
      <c r="L388" s="349" t="s">
        <v>268</v>
      </c>
      <c r="M388" s="386" t="s">
        <v>254</v>
      </c>
      <c r="N388" s="349" t="s">
        <v>268</v>
      </c>
      <c r="O388" s="349"/>
      <c r="P388" s="349" t="s">
        <v>268</v>
      </c>
      <c r="Q388" s="349" t="s">
        <v>268</v>
      </c>
      <c r="R388" s="349" t="s">
        <v>268</v>
      </c>
      <c r="S388" s="349">
        <v>0</v>
      </c>
      <c r="T388" s="349" t="s">
        <v>268</v>
      </c>
      <c r="U388" s="349">
        <v>0</v>
      </c>
      <c r="V388" s="349" t="s">
        <v>268</v>
      </c>
      <c r="W388" s="360"/>
      <c r="X388" s="349"/>
      <c r="Y388" s="438">
        <v>1</v>
      </c>
      <c r="Z388" s="438">
        <v>1</v>
      </c>
      <c r="AA388" s="438">
        <v>1</v>
      </c>
      <c r="AB388" s="349" t="s">
        <v>273</v>
      </c>
      <c r="AC388" s="349" t="s">
        <v>4456</v>
      </c>
      <c r="AD388" s="349">
        <v>4.5</v>
      </c>
      <c r="AE388" s="438">
        <v>10</v>
      </c>
      <c r="AF388" s="350">
        <v>210</v>
      </c>
      <c r="AG388" s="351">
        <f t="shared" ref="AG388:AG417" si="77">AF388*AA388</f>
        <v>210</v>
      </c>
      <c r="AH388" s="351"/>
      <c r="AI388" s="351">
        <f t="shared" si="73"/>
        <v>210</v>
      </c>
      <c r="AJ388" s="352">
        <v>0.2</v>
      </c>
      <c r="AK388" s="353">
        <f t="shared" si="74"/>
        <v>262.5</v>
      </c>
      <c r="AL388" s="417">
        <f t="shared" si="71"/>
        <v>262.5</v>
      </c>
      <c r="AM388" s="354">
        <v>0.15</v>
      </c>
      <c r="AN388" s="351">
        <f t="shared" si="75"/>
        <v>308.8235294117647</v>
      </c>
      <c r="AO388" s="421">
        <f t="shared" si="76"/>
        <v>308.8235294117647</v>
      </c>
      <c r="AP388" s="346"/>
      <c r="AQ388" s="346"/>
    </row>
    <row r="389" spans="1:43" s="347" customFormat="1" ht="30" customHeight="1" x14ac:dyDescent="0.25">
      <c r="A389" s="386">
        <v>793349</v>
      </c>
      <c r="B389" s="456">
        <v>40637933499</v>
      </c>
      <c r="C389" s="349" t="s">
        <v>3201</v>
      </c>
      <c r="D389" s="349" t="s">
        <v>3104</v>
      </c>
      <c r="E389" s="384" t="s">
        <v>3139</v>
      </c>
      <c r="F389" s="427" t="s">
        <v>4520</v>
      </c>
      <c r="G389" s="385" t="s">
        <v>4417</v>
      </c>
      <c r="H389" s="386" t="s">
        <v>3133</v>
      </c>
      <c r="I389" s="386" t="s">
        <v>4462</v>
      </c>
      <c r="J389" s="386" t="s">
        <v>4379</v>
      </c>
      <c r="K389" s="349" t="s">
        <v>4418</v>
      </c>
      <c r="L389" s="349" t="s">
        <v>268</v>
      </c>
      <c r="M389" s="386" t="s">
        <v>3129</v>
      </c>
      <c r="N389" s="349" t="s">
        <v>268</v>
      </c>
      <c r="O389" s="349"/>
      <c r="P389" s="349" t="s">
        <v>268</v>
      </c>
      <c r="Q389" s="349" t="s">
        <v>268</v>
      </c>
      <c r="R389" s="349" t="s">
        <v>268</v>
      </c>
      <c r="S389" s="349">
        <v>0</v>
      </c>
      <c r="T389" s="349" t="s">
        <v>268</v>
      </c>
      <c r="U389" s="349">
        <v>0</v>
      </c>
      <c r="V389" s="349" t="s">
        <v>268</v>
      </c>
      <c r="W389" s="360"/>
      <c r="X389" s="349"/>
      <c r="Y389" s="438">
        <v>1</v>
      </c>
      <c r="Z389" s="438">
        <v>1</v>
      </c>
      <c r="AA389" s="438">
        <v>1</v>
      </c>
      <c r="AB389" s="349" t="s">
        <v>273</v>
      </c>
      <c r="AC389" s="349" t="s">
        <v>4456</v>
      </c>
      <c r="AD389" s="349">
        <v>4.5</v>
      </c>
      <c r="AE389" s="438">
        <v>10</v>
      </c>
      <c r="AF389" s="350">
        <v>130</v>
      </c>
      <c r="AG389" s="351">
        <f t="shared" si="77"/>
        <v>130</v>
      </c>
      <c r="AH389" s="351"/>
      <c r="AI389" s="351">
        <f t="shared" si="73"/>
        <v>130</v>
      </c>
      <c r="AJ389" s="352">
        <v>0.2</v>
      </c>
      <c r="AK389" s="353">
        <f t="shared" si="74"/>
        <v>162.5</v>
      </c>
      <c r="AL389" s="417">
        <f t="shared" si="71"/>
        <v>162.5</v>
      </c>
      <c r="AM389" s="354">
        <v>0.15</v>
      </c>
      <c r="AN389" s="351">
        <f t="shared" si="75"/>
        <v>191.1764705882353</v>
      </c>
      <c r="AO389" s="421">
        <f t="shared" si="76"/>
        <v>191.1764705882353</v>
      </c>
      <c r="AP389" s="346"/>
      <c r="AQ389" s="346"/>
    </row>
    <row r="390" spans="1:43" s="347" customFormat="1" ht="30" customHeight="1" x14ac:dyDescent="0.25">
      <c r="A390" s="386">
        <v>793364</v>
      </c>
      <c r="B390" s="456">
        <v>40637933649</v>
      </c>
      <c r="C390" s="349" t="s">
        <v>3201</v>
      </c>
      <c r="D390" s="349" t="s">
        <v>3099</v>
      </c>
      <c r="E390" s="384" t="s">
        <v>3134</v>
      </c>
      <c r="F390" s="427" t="s">
        <v>4521</v>
      </c>
      <c r="G390" s="385" t="s">
        <v>4417</v>
      </c>
      <c r="H390" s="386" t="s">
        <v>3133</v>
      </c>
      <c r="I390" s="386" t="s">
        <v>4462</v>
      </c>
      <c r="J390" s="386" t="s">
        <v>4379</v>
      </c>
      <c r="K390" s="349" t="s">
        <v>4418</v>
      </c>
      <c r="L390" s="349" t="s">
        <v>268</v>
      </c>
      <c r="M390" s="386" t="s">
        <v>3129</v>
      </c>
      <c r="N390" s="349" t="s">
        <v>268</v>
      </c>
      <c r="O390" s="349"/>
      <c r="P390" s="349" t="s">
        <v>268</v>
      </c>
      <c r="Q390" s="349" t="s">
        <v>268</v>
      </c>
      <c r="R390" s="349" t="s">
        <v>268</v>
      </c>
      <c r="S390" s="349">
        <v>0</v>
      </c>
      <c r="T390" s="349" t="s">
        <v>268</v>
      </c>
      <c r="U390" s="349">
        <v>0</v>
      </c>
      <c r="V390" s="349" t="s">
        <v>268</v>
      </c>
      <c r="W390" s="360"/>
      <c r="X390" s="349"/>
      <c r="Y390" s="438">
        <v>1</v>
      </c>
      <c r="Z390" s="438">
        <v>1</v>
      </c>
      <c r="AA390" s="438">
        <v>1</v>
      </c>
      <c r="AB390" s="349" t="s">
        <v>273</v>
      </c>
      <c r="AC390" s="349"/>
      <c r="AD390" s="349">
        <v>2.2999999999999998</v>
      </c>
      <c r="AE390" s="438">
        <v>5</v>
      </c>
      <c r="AF390" s="350">
        <v>65</v>
      </c>
      <c r="AG390" s="351">
        <f t="shared" si="77"/>
        <v>65</v>
      </c>
      <c r="AH390" s="351"/>
      <c r="AI390" s="351">
        <f t="shared" si="73"/>
        <v>65</v>
      </c>
      <c r="AJ390" s="352">
        <v>0.2</v>
      </c>
      <c r="AK390" s="353">
        <f t="shared" si="74"/>
        <v>81.25</v>
      </c>
      <c r="AL390" s="417">
        <f t="shared" si="71"/>
        <v>81.25</v>
      </c>
      <c r="AM390" s="354">
        <v>0.15</v>
      </c>
      <c r="AN390" s="351">
        <f t="shared" si="75"/>
        <v>95.588235294117652</v>
      </c>
      <c r="AO390" s="421">
        <f t="shared" si="76"/>
        <v>95.588235294117652</v>
      </c>
      <c r="AP390" s="346"/>
      <c r="AQ390" s="346"/>
    </row>
    <row r="391" spans="1:43" s="347" customFormat="1" ht="30" customHeight="1" x14ac:dyDescent="0.25">
      <c r="A391" s="386">
        <v>793371</v>
      </c>
      <c r="B391" s="456">
        <v>40637933719</v>
      </c>
      <c r="C391" s="349" t="s">
        <v>3201</v>
      </c>
      <c r="D391" s="349" t="s">
        <v>3101</v>
      </c>
      <c r="E391" s="384" t="s">
        <v>3136</v>
      </c>
      <c r="F391" s="426" t="s">
        <v>4507</v>
      </c>
      <c r="G391" s="385" t="s">
        <v>4417</v>
      </c>
      <c r="H391" s="386" t="s">
        <v>3133</v>
      </c>
      <c r="I391" s="386" t="s">
        <v>4462</v>
      </c>
      <c r="J391" s="386" t="s">
        <v>4379</v>
      </c>
      <c r="K391" s="349" t="s">
        <v>4418</v>
      </c>
      <c r="L391" s="349" t="s">
        <v>268</v>
      </c>
      <c r="M391" s="386" t="s">
        <v>254</v>
      </c>
      <c r="N391" s="349" t="s">
        <v>268</v>
      </c>
      <c r="O391" s="349"/>
      <c r="P391" s="349" t="s">
        <v>268</v>
      </c>
      <c r="Q391" s="349" t="s">
        <v>268</v>
      </c>
      <c r="R391" s="349" t="s">
        <v>268</v>
      </c>
      <c r="S391" s="349">
        <v>0</v>
      </c>
      <c r="T391" s="349" t="s">
        <v>268</v>
      </c>
      <c r="U391" s="349">
        <v>0</v>
      </c>
      <c r="V391" s="349" t="s">
        <v>268</v>
      </c>
      <c r="W391" s="360"/>
      <c r="X391" s="349"/>
      <c r="Y391" s="438">
        <v>1</v>
      </c>
      <c r="Z391" s="438">
        <v>1</v>
      </c>
      <c r="AA391" s="438">
        <v>1</v>
      </c>
      <c r="AB391" s="349" t="s">
        <v>273</v>
      </c>
      <c r="AC391" s="349"/>
      <c r="AD391" s="349">
        <v>2.2999999999999998</v>
      </c>
      <c r="AE391" s="438">
        <v>5</v>
      </c>
      <c r="AF391" s="350">
        <v>105</v>
      </c>
      <c r="AG391" s="351">
        <f t="shared" si="77"/>
        <v>105</v>
      </c>
      <c r="AH391" s="351"/>
      <c r="AI391" s="351">
        <f t="shared" si="73"/>
        <v>105</v>
      </c>
      <c r="AJ391" s="352">
        <v>0.2</v>
      </c>
      <c r="AK391" s="353">
        <f t="shared" si="74"/>
        <v>131.25</v>
      </c>
      <c r="AL391" s="417">
        <f t="shared" si="71"/>
        <v>131.25</v>
      </c>
      <c r="AM391" s="354">
        <v>0.15</v>
      </c>
      <c r="AN391" s="351">
        <f t="shared" si="75"/>
        <v>154.41176470588235</v>
      </c>
      <c r="AO391" s="421">
        <f t="shared" si="76"/>
        <v>154.41176470588235</v>
      </c>
      <c r="AP391" s="346"/>
      <c r="AQ391" s="346"/>
    </row>
    <row r="392" spans="1:43" s="347" customFormat="1" ht="30" customHeight="1" x14ac:dyDescent="0.25">
      <c r="A392" s="386">
        <v>793383</v>
      </c>
      <c r="B392" s="456">
        <v>40637933839</v>
      </c>
      <c r="C392" s="349" t="s">
        <v>3201</v>
      </c>
      <c r="D392" s="349" t="s">
        <v>3103</v>
      </c>
      <c r="E392" s="384" t="s">
        <v>3138</v>
      </c>
      <c r="F392" s="427" t="s">
        <v>4522</v>
      </c>
      <c r="G392" s="385" t="s">
        <v>4417</v>
      </c>
      <c r="H392" s="386" t="s">
        <v>3133</v>
      </c>
      <c r="I392" s="386" t="s">
        <v>4462</v>
      </c>
      <c r="J392" s="386" t="s">
        <v>4379</v>
      </c>
      <c r="K392" s="349" t="s">
        <v>4418</v>
      </c>
      <c r="L392" s="349" t="s">
        <v>268</v>
      </c>
      <c r="M392" s="386" t="s">
        <v>3132</v>
      </c>
      <c r="N392" s="349" t="s">
        <v>268</v>
      </c>
      <c r="O392" s="349"/>
      <c r="P392" s="349" t="s">
        <v>268</v>
      </c>
      <c r="Q392" s="349" t="s">
        <v>268</v>
      </c>
      <c r="R392" s="349" t="s">
        <v>268</v>
      </c>
      <c r="S392" s="349">
        <v>0</v>
      </c>
      <c r="T392" s="349" t="s">
        <v>268</v>
      </c>
      <c r="U392" s="349">
        <v>0</v>
      </c>
      <c r="V392" s="349" t="s">
        <v>268</v>
      </c>
      <c r="W392" s="360"/>
      <c r="X392" s="349"/>
      <c r="Y392" s="438">
        <v>1</v>
      </c>
      <c r="Z392" s="438">
        <v>1</v>
      </c>
      <c r="AA392" s="438">
        <v>1</v>
      </c>
      <c r="AB392" s="349" t="s">
        <v>273</v>
      </c>
      <c r="AC392" s="349"/>
      <c r="AD392" s="349">
        <v>2.2999999999999998</v>
      </c>
      <c r="AE392" s="438">
        <v>5</v>
      </c>
      <c r="AF392" s="350">
        <v>150</v>
      </c>
      <c r="AG392" s="351">
        <f t="shared" si="77"/>
        <v>150</v>
      </c>
      <c r="AH392" s="351"/>
      <c r="AI392" s="351">
        <f t="shared" si="73"/>
        <v>150</v>
      </c>
      <c r="AJ392" s="352">
        <v>0.2</v>
      </c>
      <c r="AK392" s="353">
        <f t="shared" si="74"/>
        <v>187.5</v>
      </c>
      <c r="AL392" s="417">
        <f t="shared" si="71"/>
        <v>187.5</v>
      </c>
      <c r="AM392" s="354">
        <v>0.15</v>
      </c>
      <c r="AN392" s="351">
        <f t="shared" si="75"/>
        <v>220.58823529411765</v>
      </c>
      <c r="AO392" s="421">
        <f t="shared" si="76"/>
        <v>220.58823529411765</v>
      </c>
      <c r="AP392" s="346"/>
      <c r="AQ392" s="346"/>
    </row>
    <row r="393" spans="1:43" s="347" customFormat="1" ht="30" customHeight="1" x14ac:dyDescent="0.25">
      <c r="A393" s="386">
        <v>793390</v>
      </c>
      <c r="B393" s="456">
        <v>40637933909</v>
      </c>
      <c r="C393" s="349" t="s">
        <v>3201</v>
      </c>
      <c r="D393" s="349" t="s">
        <v>3105</v>
      </c>
      <c r="E393" s="384" t="s">
        <v>3140</v>
      </c>
      <c r="F393" s="427" t="s">
        <v>4523</v>
      </c>
      <c r="G393" s="385" t="s">
        <v>4417</v>
      </c>
      <c r="H393" s="386" t="s">
        <v>3133</v>
      </c>
      <c r="I393" s="386" t="s">
        <v>4462</v>
      </c>
      <c r="J393" s="386" t="s">
        <v>4379</v>
      </c>
      <c r="K393" s="349" t="s">
        <v>4418</v>
      </c>
      <c r="L393" s="349" t="s">
        <v>268</v>
      </c>
      <c r="M393" s="386" t="s">
        <v>3130</v>
      </c>
      <c r="N393" s="349" t="s">
        <v>268</v>
      </c>
      <c r="O393" s="349"/>
      <c r="P393" s="349" t="s">
        <v>268</v>
      </c>
      <c r="Q393" s="349" t="s">
        <v>268</v>
      </c>
      <c r="R393" s="349" t="s">
        <v>268</v>
      </c>
      <c r="S393" s="349">
        <v>0</v>
      </c>
      <c r="T393" s="349" t="s">
        <v>268</v>
      </c>
      <c r="U393" s="349">
        <v>0</v>
      </c>
      <c r="V393" s="349" t="s">
        <v>268</v>
      </c>
      <c r="W393" s="360"/>
      <c r="X393" s="349"/>
      <c r="Y393" s="438">
        <v>1</v>
      </c>
      <c r="Z393" s="438">
        <v>1</v>
      </c>
      <c r="AA393" s="438">
        <v>1</v>
      </c>
      <c r="AB393" s="349" t="s">
        <v>273</v>
      </c>
      <c r="AC393" s="349" t="s">
        <v>4456</v>
      </c>
      <c r="AD393" s="349">
        <v>4.5</v>
      </c>
      <c r="AE393" s="438">
        <v>10</v>
      </c>
      <c r="AF393" s="350">
        <v>170</v>
      </c>
      <c r="AG393" s="351">
        <f t="shared" si="77"/>
        <v>170</v>
      </c>
      <c r="AH393" s="351"/>
      <c r="AI393" s="351">
        <f t="shared" si="73"/>
        <v>170</v>
      </c>
      <c r="AJ393" s="352">
        <v>0.2</v>
      </c>
      <c r="AK393" s="353">
        <f t="shared" si="74"/>
        <v>212.5</v>
      </c>
      <c r="AL393" s="417">
        <f t="shared" si="71"/>
        <v>212.5</v>
      </c>
      <c r="AM393" s="354">
        <v>0.15</v>
      </c>
      <c r="AN393" s="351">
        <f t="shared" si="75"/>
        <v>250</v>
      </c>
      <c r="AO393" s="421">
        <f t="shared" si="76"/>
        <v>250</v>
      </c>
      <c r="AP393" s="346"/>
      <c r="AQ393" s="346"/>
    </row>
    <row r="394" spans="1:43" s="347" customFormat="1" ht="30" customHeight="1" x14ac:dyDescent="0.25">
      <c r="A394" s="386">
        <v>793397</v>
      </c>
      <c r="B394" s="456">
        <v>40637933979</v>
      </c>
      <c r="C394" s="349" t="s">
        <v>3201</v>
      </c>
      <c r="D394" s="349" t="s">
        <v>3108</v>
      </c>
      <c r="E394" s="384" t="s">
        <v>3143</v>
      </c>
      <c r="F394" s="427" t="s">
        <v>4524</v>
      </c>
      <c r="G394" s="385" t="s">
        <v>4417</v>
      </c>
      <c r="H394" s="386" t="s">
        <v>3133</v>
      </c>
      <c r="I394" s="386" t="s">
        <v>4462</v>
      </c>
      <c r="J394" s="386" t="s">
        <v>4379</v>
      </c>
      <c r="K394" s="349" t="s">
        <v>4418</v>
      </c>
      <c r="L394" s="349" t="s">
        <v>268</v>
      </c>
      <c r="M394" s="386" t="s">
        <v>3132</v>
      </c>
      <c r="N394" s="349" t="s">
        <v>268</v>
      </c>
      <c r="O394" s="349"/>
      <c r="P394" s="349" t="s">
        <v>268</v>
      </c>
      <c r="Q394" s="349" t="s">
        <v>268</v>
      </c>
      <c r="R394" s="349" t="s">
        <v>268</v>
      </c>
      <c r="S394" s="349">
        <v>0</v>
      </c>
      <c r="T394" s="349" t="s">
        <v>268</v>
      </c>
      <c r="U394" s="349">
        <v>0</v>
      </c>
      <c r="V394" s="349" t="s">
        <v>268</v>
      </c>
      <c r="W394" s="360"/>
      <c r="X394" s="349"/>
      <c r="Y394" s="438">
        <v>1</v>
      </c>
      <c r="Z394" s="438">
        <v>1</v>
      </c>
      <c r="AA394" s="438">
        <v>1</v>
      </c>
      <c r="AB394" s="349" t="s">
        <v>273</v>
      </c>
      <c r="AC394" s="349" t="s">
        <v>4456</v>
      </c>
      <c r="AD394" s="349">
        <v>4.5</v>
      </c>
      <c r="AE394" s="438">
        <v>10</v>
      </c>
      <c r="AF394" s="350">
        <v>300</v>
      </c>
      <c r="AG394" s="351">
        <f t="shared" si="77"/>
        <v>300</v>
      </c>
      <c r="AH394" s="351"/>
      <c r="AI394" s="351">
        <f t="shared" si="73"/>
        <v>300</v>
      </c>
      <c r="AJ394" s="352">
        <v>0.2</v>
      </c>
      <c r="AK394" s="353">
        <f t="shared" si="74"/>
        <v>375</v>
      </c>
      <c r="AL394" s="417">
        <f t="shared" si="71"/>
        <v>375</v>
      </c>
      <c r="AM394" s="354">
        <v>0.15</v>
      </c>
      <c r="AN394" s="351">
        <f t="shared" si="75"/>
        <v>441.1764705882353</v>
      </c>
      <c r="AO394" s="421">
        <f t="shared" si="76"/>
        <v>441.1764705882353</v>
      </c>
      <c r="AP394" s="346"/>
      <c r="AQ394" s="346"/>
    </row>
    <row r="395" spans="1:43" s="347" customFormat="1" ht="30" customHeight="1" x14ac:dyDescent="0.25">
      <c r="A395" s="386">
        <v>793420</v>
      </c>
      <c r="B395" s="456">
        <v>40637934209</v>
      </c>
      <c r="C395" s="349" t="s">
        <v>3201</v>
      </c>
      <c r="D395" s="349" t="s">
        <v>3102</v>
      </c>
      <c r="E395" s="384" t="s">
        <v>3137</v>
      </c>
      <c r="F395" s="427" t="s">
        <v>4525</v>
      </c>
      <c r="G395" s="385" t="s">
        <v>4417</v>
      </c>
      <c r="H395" s="386" t="s">
        <v>3133</v>
      </c>
      <c r="I395" s="386" t="s">
        <v>4462</v>
      </c>
      <c r="J395" s="386" t="s">
        <v>4379</v>
      </c>
      <c r="K395" s="349" t="s">
        <v>4418</v>
      </c>
      <c r="L395" s="349" t="s">
        <v>268</v>
      </c>
      <c r="M395" s="386" t="s">
        <v>3131</v>
      </c>
      <c r="N395" s="349" t="s">
        <v>268</v>
      </c>
      <c r="O395" s="349"/>
      <c r="P395" s="349" t="s">
        <v>268</v>
      </c>
      <c r="Q395" s="349" t="s">
        <v>268</v>
      </c>
      <c r="R395" s="349" t="s">
        <v>268</v>
      </c>
      <c r="S395" s="349">
        <v>0</v>
      </c>
      <c r="T395" s="349" t="s">
        <v>268</v>
      </c>
      <c r="U395" s="349">
        <v>0</v>
      </c>
      <c r="V395" s="349" t="s">
        <v>268</v>
      </c>
      <c r="W395" s="360"/>
      <c r="X395" s="349"/>
      <c r="Y395" s="438">
        <v>1</v>
      </c>
      <c r="Z395" s="438">
        <v>1</v>
      </c>
      <c r="AA395" s="438">
        <v>1</v>
      </c>
      <c r="AB395" s="349" t="s">
        <v>273</v>
      </c>
      <c r="AC395" s="349"/>
      <c r="AD395" s="349">
        <v>2.2999999999999998</v>
      </c>
      <c r="AE395" s="438">
        <v>5</v>
      </c>
      <c r="AF395" s="350">
        <v>125</v>
      </c>
      <c r="AG395" s="351">
        <f t="shared" si="77"/>
        <v>125</v>
      </c>
      <c r="AH395" s="351"/>
      <c r="AI395" s="351">
        <f t="shared" si="73"/>
        <v>125</v>
      </c>
      <c r="AJ395" s="352">
        <v>0.2</v>
      </c>
      <c r="AK395" s="353">
        <f t="shared" si="74"/>
        <v>156.25</v>
      </c>
      <c r="AL395" s="417">
        <f t="shared" si="71"/>
        <v>156.25</v>
      </c>
      <c r="AM395" s="354">
        <v>0.15</v>
      </c>
      <c r="AN395" s="351">
        <f t="shared" si="75"/>
        <v>183.82352941176472</v>
      </c>
      <c r="AO395" s="421">
        <f t="shared" si="76"/>
        <v>183.82352941176472</v>
      </c>
      <c r="AP395" s="346"/>
      <c r="AQ395" s="346"/>
    </row>
    <row r="396" spans="1:43" s="347" customFormat="1" ht="30" customHeight="1" x14ac:dyDescent="0.25">
      <c r="A396" s="386">
        <v>793427</v>
      </c>
      <c r="B396" s="456">
        <v>40637934279</v>
      </c>
      <c r="C396" s="349" t="s">
        <v>3201</v>
      </c>
      <c r="D396" s="349" t="s">
        <v>3100</v>
      </c>
      <c r="E396" s="384" t="s">
        <v>3135</v>
      </c>
      <c r="F396" s="426" t="s">
        <v>4505</v>
      </c>
      <c r="G396" s="385" t="s">
        <v>4417</v>
      </c>
      <c r="H396" s="386" t="s">
        <v>3133</v>
      </c>
      <c r="I396" s="386" t="s">
        <v>4462</v>
      </c>
      <c r="J396" s="386" t="s">
        <v>4379</v>
      </c>
      <c r="K396" s="349" t="s">
        <v>4418</v>
      </c>
      <c r="L396" s="349" t="s">
        <v>268</v>
      </c>
      <c r="M396" s="386" t="s">
        <v>3130</v>
      </c>
      <c r="N396" s="349" t="s">
        <v>268</v>
      </c>
      <c r="O396" s="349"/>
      <c r="P396" s="349" t="s">
        <v>268</v>
      </c>
      <c r="Q396" s="349" t="s">
        <v>268</v>
      </c>
      <c r="R396" s="349" t="s">
        <v>268</v>
      </c>
      <c r="S396" s="349">
        <v>0</v>
      </c>
      <c r="T396" s="349" t="s">
        <v>268</v>
      </c>
      <c r="U396" s="349">
        <v>0</v>
      </c>
      <c r="V396" s="349" t="s">
        <v>268</v>
      </c>
      <c r="W396" s="360"/>
      <c r="X396" s="349"/>
      <c r="Y396" s="438">
        <v>1</v>
      </c>
      <c r="Z396" s="438">
        <v>1</v>
      </c>
      <c r="AA396" s="438">
        <v>1</v>
      </c>
      <c r="AB396" s="349" t="s">
        <v>273</v>
      </c>
      <c r="AC396" s="349"/>
      <c r="AD396" s="349">
        <v>2.2999999999999998</v>
      </c>
      <c r="AE396" s="438">
        <v>5</v>
      </c>
      <c r="AF396" s="350">
        <v>85</v>
      </c>
      <c r="AG396" s="351">
        <f t="shared" si="77"/>
        <v>85</v>
      </c>
      <c r="AH396" s="351"/>
      <c r="AI396" s="351">
        <f t="shared" si="73"/>
        <v>85</v>
      </c>
      <c r="AJ396" s="352">
        <v>0.2</v>
      </c>
      <c r="AK396" s="353">
        <f t="shared" si="74"/>
        <v>106.25</v>
      </c>
      <c r="AL396" s="417">
        <f t="shared" si="71"/>
        <v>106.25</v>
      </c>
      <c r="AM396" s="354">
        <v>0.15</v>
      </c>
      <c r="AN396" s="351">
        <f t="shared" si="75"/>
        <v>125</v>
      </c>
      <c r="AO396" s="421">
        <f t="shared" si="76"/>
        <v>125</v>
      </c>
      <c r="AP396" s="346"/>
      <c r="AQ396" s="346"/>
    </row>
    <row r="397" spans="1:43" s="347" customFormat="1" ht="30" customHeight="1" x14ac:dyDescent="0.25">
      <c r="A397" s="386">
        <v>793434</v>
      </c>
      <c r="B397" s="456">
        <v>40637934349</v>
      </c>
      <c r="C397" s="349" t="s">
        <v>3201</v>
      </c>
      <c r="D397" s="349" t="s">
        <v>3107</v>
      </c>
      <c r="E397" s="384" t="s">
        <v>3142</v>
      </c>
      <c r="F397" s="428" t="s">
        <v>4504</v>
      </c>
      <c r="G397" s="385" t="s">
        <v>4417</v>
      </c>
      <c r="H397" s="386" t="s">
        <v>3133</v>
      </c>
      <c r="I397" s="386" t="s">
        <v>4462</v>
      </c>
      <c r="J397" s="386" t="s">
        <v>4379</v>
      </c>
      <c r="K397" s="349" t="s">
        <v>4418</v>
      </c>
      <c r="L397" s="349" t="s">
        <v>268</v>
      </c>
      <c r="M397" s="386" t="s">
        <v>3131</v>
      </c>
      <c r="N397" s="349" t="s">
        <v>268</v>
      </c>
      <c r="O397" s="349"/>
      <c r="P397" s="349" t="s">
        <v>268</v>
      </c>
      <c r="Q397" s="349" t="s">
        <v>268</v>
      </c>
      <c r="R397" s="349" t="s">
        <v>268</v>
      </c>
      <c r="S397" s="349">
        <v>0</v>
      </c>
      <c r="T397" s="349" t="s">
        <v>268</v>
      </c>
      <c r="U397" s="349">
        <v>0</v>
      </c>
      <c r="V397" s="349" t="s">
        <v>268</v>
      </c>
      <c r="W397" s="360"/>
      <c r="X397" s="349"/>
      <c r="Y397" s="438">
        <v>1</v>
      </c>
      <c r="Z397" s="438">
        <v>1</v>
      </c>
      <c r="AA397" s="438">
        <v>1</v>
      </c>
      <c r="AB397" s="349" t="s">
        <v>273</v>
      </c>
      <c r="AC397" s="349" t="s">
        <v>4456</v>
      </c>
      <c r="AD397" s="349">
        <v>4.5</v>
      </c>
      <c r="AE397" s="438">
        <v>10</v>
      </c>
      <c r="AF397" s="350">
        <v>250</v>
      </c>
      <c r="AG397" s="351">
        <f t="shared" si="77"/>
        <v>250</v>
      </c>
      <c r="AH397" s="351"/>
      <c r="AI397" s="351">
        <f t="shared" si="73"/>
        <v>250</v>
      </c>
      <c r="AJ397" s="352">
        <v>0.2</v>
      </c>
      <c r="AK397" s="353">
        <f t="shared" si="74"/>
        <v>312.5</v>
      </c>
      <c r="AL397" s="417">
        <f t="shared" si="71"/>
        <v>312.5</v>
      </c>
      <c r="AM397" s="354">
        <v>0.15</v>
      </c>
      <c r="AN397" s="351">
        <f t="shared" si="75"/>
        <v>367.64705882352945</v>
      </c>
      <c r="AO397" s="421">
        <f t="shared" si="76"/>
        <v>367.64705882352945</v>
      </c>
      <c r="AP397" s="346"/>
      <c r="AQ397" s="346"/>
    </row>
    <row r="398" spans="1:43" s="347" customFormat="1" ht="30" customHeight="1" x14ac:dyDescent="0.25">
      <c r="A398" s="386">
        <v>793711</v>
      </c>
      <c r="B398" s="456">
        <v>40637937119</v>
      </c>
      <c r="C398" s="349" t="s">
        <v>3201</v>
      </c>
      <c r="D398" s="349" t="s">
        <v>3123</v>
      </c>
      <c r="E398" s="384" t="s">
        <v>3158</v>
      </c>
      <c r="F398" s="427" t="s">
        <v>4526</v>
      </c>
      <c r="G398" s="385" t="s">
        <v>4417</v>
      </c>
      <c r="H398" s="386" t="s">
        <v>3133</v>
      </c>
      <c r="I398" s="386" t="s">
        <v>4462</v>
      </c>
      <c r="J398" s="386" t="s">
        <v>4379</v>
      </c>
      <c r="K398" s="349" t="s">
        <v>4418</v>
      </c>
      <c r="L398" s="349" t="s">
        <v>268</v>
      </c>
      <c r="M398" s="386" t="s">
        <v>3132</v>
      </c>
      <c r="N398" s="349" t="s">
        <v>268</v>
      </c>
      <c r="O398" s="349"/>
      <c r="P398" s="349" t="s">
        <v>268</v>
      </c>
      <c r="Q398" s="349" t="s">
        <v>268</v>
      </c>
      <c r="R398" s="349" t="s">
        <v>268</v>
      </c>
      <c r="S398" s="349">
        <v>0</v>
      </c>
      <c r="T398" s="349" t="s">
        <v>268</v>
      </c>
      <c r="U398" s="349">
        <v>0</v>
      </c>
      <c r="V398" s="349" t="s">
        <v>268</v>
      </c>
      <c r="W398" s="360"/>
      <c r="X398" s="349"/>
      <c r="Y398" s="438">
        <v>1</v>
      </c>
      <c r="Z398" s="438">
        <v>1</v>
      </c>
      <c r="AA398" s="438">
        <v>1</v>
      </c>
      <c r="AB398" s="349" t="s">
        <v>273</v>
      </c>
      <c r="AC398" s="349"/>
      <c r="AD398" s="349">
        <v>2.2999999999999998</v>
      </c>
      <c r="AE398" s="438">
        <v>5</v>
      </c>
      <c r="AF398" s="350">
        <v>160.5</v>
      </c>
      <c r="AG398" s="351">
        <f t="shared" si="77"/>
        <v>160.5</v>
      </c>
      <c r="AH398" s="351"/>
      <c r="AI398" s="351">
        <f t="shared" si="73"/>
        <v>160.5</v>
      </c>
      <c r="AJ398" s="352">
        <v>0.2</v>
      </c>
      <c r="AK398" s="353">
        <f t="shared" si="74"/>
        <v>200.625</v>
      </c>
      <c r="AL398" s="417">
        <f t="shared" si="71"/>
        <v>200.625</v>
      </c>
      <c r="AM398" s="354">
        <v>0.15</v>
      </c>
      <c r="AN398" s="351">
        <f t="shared" si="75"/>
        <v>236.02941176470588</v>
      </c>
      <c r="AO398" s="421">
        <f t="shared" si="76"/>
        <v>236.02941176470588</v>
      </c>
      <c r="AP398" s="346"/>
      <c r="AQ398" s="346"/>
    </row>
    <row r="399" spans="1:43" s="347" customFormat="1" ht="30" customHeight="1" x14ac:dyDescent="0.25">
      <c r="A399" s="386">
        <v>793718</v>
      </c>
      <c r="B399" s="456">
        <v>40637937189</v>
      </c>
      <c r="C399" s="349" t="s">
        <v>3201</v>
      </c>
      <c r="D399" s="349" t="s">
        <v>3115</v>
      </c>
      <c r="E399" s="384" t="s">
        <v>3150</v>
      </c>
      <c r="F399" s="426" t="s">
        <v>4513</v>
      </c>
      <c r="G399" s="385" t="s">
        <v>4417</v>
      </c>
      <c r="H399" s="386" t="s">
        <v>3133</v>
      </c>
      <c r="I399" s="386" t="s">
        <v>4462</v>
      </c>
      <c r="J399" s="386" t="s">
        <v>4379</v>
      </c>
      <c r="K399" s="349" t="s">
        <v>4418</v>
      </c>
      <c r="L399" s="349" t="s">
        <v>268</v>
      </c>
      <c r="M399" s="386" t="s">
        <v>3130</v>
      </c>
      <c r="N399" s="349" t="s">
        <v>268</v>
      </c>
      <c r="O399" s="349"/>
      <c r="P399" s="349" t="s">
        <v>268</v>
      </c>
      <c r="Q399" s="349" t="s">
        <v>268</v>
      </c>
      <c r="R399" s="349" t="s">
        <v>268</v>
      </c>
      <c r="S399" s="349">
        <v>0</v>
      </c>
      <c r="T399" s="349" t="s">
        <v>268</v>
      </c>
      <c r="U399" s="349">
        <v>0</v>
      </c>
      <c r="V399" s="349" t="s">
        <v>268</v>
      </c>
      <c r="W399" s="360"/>
      <c r="X399" s="349"/>
      <c r="Y399" s="438">
        <v>1</v>
      </c>
      <c r="Z399" s="438">
        <v>1</v>
      </c>
      <c r="AA399" s="438">
        <v>1</v>
      </c>
      <c r="AB399" s="349" t="s">
        <v>273</v>
      </c>
      <c r="AC399" s="349" t="s">
        <v>4456</v>
      </c>
      <c r="AD399" s="349">
        <v>4.5</v>
      </c>
      <c r="AE399" s="438">
        <v>10</v>
      </c>
      <c r="AF399" s="350">
        <v>180.5</v>
      </c>
      <c r="AG399" s="351">
        <f t="shared" si="77"/>
        <v>180.5</v>
      </c>
      <c r="AH399" s="351"/>
      <c r="AI399" s="351">
        <f t="shared" si="73"/>
        <v>180.5</v>
      </c>
      <c r="AJ399" s="352">
        <v>0.2</v>
      </c>
      <c r="AK399" s="353">
        <f t="shared" si="74"/>
        <v>225.625</v>
      </c>
      <c r="AL399" s="417">
        <f t="shared" si="71"/>
        <v>225.625</v>
      </c>
      <c r="AM399" s="354">
        <v>0.15</v>
      </c>
      <c r="AN399" s="351">
        <f t="shared" si="75"/>
        <v>265.44117647058823</v>
      </c>
      <c r="AO399" s="421">
        <f t="shared" si="76"/>
        <v>265.44117647058823</v>
      </c>
      <c r="AP399" s="346"/>
      <c r="AQ399" s="346"/>
    </row>
    <row r="400" spans="1:43" s="347" customFormat="1" ht="30" customHeight="1" x14ac:dyDescent="0.25">
      <c r="A400" s="386">
        <v>793725</v>
      </c>
      <c r="B400" s="456">
        <v>40637937259</v>
      </c>
      <c r="C400" s="349" t="s">
        <v>3201</v>
      </c>
      <c r="D400" s="349" t="s">
        <v>3117</v>
      </c>
      <c r="E400" s="384" t="s">
        <v>3152</v>
      </c>
      <c r="F400" s="427" t="s">
        <v>4527</v>
      </c>
      <c r="G400" s="385" t="s">
        <v>4417</v>
      </c>
      <c r="H400" s="386" t="s">
        <v>3133</v>
      </c>
      <c r="I400" s="386" t="s">
        <v>4462</v>
      </c>
      <c r="J400" s="386" t="s">
        <v>4379</v>
      </c>
      <c r="K400" s="349" t="s">
        <v>4418</v>
      </c>
      <c r="L400" s="349" t="s">
        <v>268</v>
      </c>
      <c r="M400" s="386" t="s">
        <v>3131</v>
      </c>
      <c r="N400" s="349" t="s">
        <v>268</v>
      </c>
      <c r="O400" s="349"/>
      <c r="P400" s="349" t="s">
        <v>268</v>
      </c>
      <c r="Q400" s="349" t="s">
        <v>268</v>
      </c>
      <c r="R400" s="349" t="s">
        <v>268</v>
      </c>
      <c r="S400" s="349">
        <v>0</v>
      </c>
      <c r="T400" s="349" t="s">
        <v>268</v>
      </c>
      <c r="U400" s="349">
        <v>0</v>
      </c>
      <c r="V400" s="349" t="s">
        <v>268</v>
      </c>
      <c r="W400" s="360"/>
      <c r="X400" s="349"/>
      <c r="Y400" s="438">
        <v>1</v>
      </c>
      <c r="Z400" s="438">
        <v>1</v>
      </c>
      <c r="AA400" s="438">
        <v>1</v>
      </c>
      <c r="AB400" s="349" t="s">
        <v>273</v>
      </c>
      <c r="AC400" s="349" t="s">
        <v>4456</v>
      </c>
      <c r="AD400" s="349">
        <v>4.5</v>
      </c>
      <c r="AE400" s="438">
        <v>10</v>
      </c>
      <c r="AF400" s="350">
        <v>260.5</v>
      </c>
      <c r="AG400" s="351">
        <f t="shared" si="77"/>
        <v>260.5</v>
      </c>
      <c r="AH400" s="351"/>
      <c r="AI400" s="351">
        <f t="shared" si="73"/>
        <v>260.5</v>
      </c>
      <c r="AJ400" s="352">
        <v>0.2</v>
      </c>
      <c r="AK400" s="353">
        <f t="shared" si="74"/>
        <v>325.625</v>
      </c>
      <c r="AL400" s="417">
        <f t="shared" si="71"/>
        <v>325.625</v>
      </c>
      <c r="AM400" s="354">
        <v>0.15</v>
      </c>
      <c r="AN400" s="351">
        <f t="shared" si="75"/>
        <v>383.08823529411768</v>
      </c>
      <c r="AO400" s="421">
        <f t="shared" si="76"/>
        <v>383.08823529411768</v>
      </c>
      <c r="AP400" s="346"/>
      <c r="AQ400" s="346"/>
    </row>
    <row r="401" spans="1:43" s="347" customFormat="1" ht="30" customHeight="1" x14ac:dyDescent="0.25">
      <c r="A401" s="386">
        <v>793732</v>
      </c>
      <c r="B401" s="456">
        <v>40637937329</v>
      </c>
      <c r="C401" s="349" t="s">
        <v>3201</v>
      </c>
      <c r="D401" s="349" t="s">
        <v>3122</v>
      </c>
      <c r="E401" s="384" t="s">
        <v>3157</v>
      </c>
      <c r="F401" s="426" t="s">
        <v>4517</v>
      </c>
      <c r="G401" s="385" t="s">
        <v>4417</v>
      </c>
      <c r="H401" s="386" t="s">
        <v>3133</v>
      </c>
      <c r="I401" s="386" t="s">
        <v>4462</v>
      </c>
      <c r="J401" s="386" t="s">
        <v>4379</v>
      </c>
      <c r="K401" s="349" t="s">
        <v>4418</v>
      </c>
      <c r="L401" s="349" t="s">
        <v>268</v>
      </c>
      <c r="M401" s="386" t="s">
        <v>3131</v>
      </c>
      <c r="N401" s="349" t="s">
        <v>268</v>
      </c>
      <c r="O401" s="349"/>
      <c r="P401" s="349" t="s">
        <v>268</v>
      </c>
      <c r="Q401" s="349" t="s">
        <v>268</v>
      </c>
      <c r="R401" s="349" t="s">
        <v>268</v>
      </c>
      <c r="S401" s="349">
        <v>0</v>
      </c>
      <c r="T401" s="349" t="s">
        <v>268</v>
      </c>
      <c r="U401" s="349">
        <v>0</v>
      </c>
      <c r="V401" s="349" t="s">
        <v>268</v>
      </c>
      <c r="W401" s="360"/>
      <c r="X401" s="349"/>
      <c r="Y401" s="438">
        <v>1</v>
      </c>
      <c r="Z401" s="438">
        <v>1</v>
      </c>
      <c r="AA401" s="438">
        <v>1</v>
      </c>
      <c r="AB401" s="349" t="s">
        <v>273</v>
      </c>
      <c r="AC401" s="349"/>
      <c r="AD401" s="349">
        <v>2.2999999999999998</v>
      </c>
      <c r="AE401" s="438">
        <v>5</v>
      </c>
      <c r="AF401" s="350">
        <v>135.5</v>
      </c>
      <c r="AG401" s="351">
        <f t="shared" si="77"/>
        <v>135.5</v>
      </c>
      <c r="AH401" s="351"/>
      <c r="AI401" s="351">
        <f t="shared" si="73"/>
        <v>135.5</v>
      </c>
      <c r="AJ401" s="352">
        <v>0.2</v>
      </c>
      <c r="AK401" s="353">
        <f t="shared" si="74"/>
        <v>169.375</v>
      </c>
      <c r="AL401" s="417">
        <f t="shared" si="71"/>
        <v>169.375</v>
      </c>
      <c r="AM401" s="354">
        <v>0.15</v>
      </c>
      <c r="AN401" s="351">
        <f t="shared" si="75"/>
        <v>199.26470588235296</v>
      </c>
      <c r="AO401" s="421">
        <f t="shared" si="76"/>
        <v>199.26470588235296</v>
      </c>
      <c r="AP401" s="346"/>
      <c r="AQ401" s="346"/>
    </row>
    <row r="402" spans="1:43" s="347" customFormat="1" ht="30" customHeight="1" x14ac:dyDescent="0.25">
      <c r="A402" s="386">
        <v>793739</v>
      </c>
      <c r="B402" s="456">
        <v>40637937399</v>
      </c>
      <c r="C402" s="349" t="s">
        <v>3201</v>
      </c>
      <c r="D402" s="349" t="s">
        <v>3109</v>
      </c>
      <c r="E402" s="384" t="s">
        <v>3144</v>
      </c>
      <c r="F402" s="426" t="s">
        <v>4508</v>
      </c>
      <c r="G402" s="385" t="s">
        <v>4417</v>
      </c>
      <c r="H402" s="386" t="s">
        <v>3133</v>
      </c>
      <c r="I402" s="386" t="s">
        <v>4462</v>
      </c>
      <c r="J402" s="386" t="s">
        <v>4379</v>
      </c>
      <c r="K402" s="349" t="s">
        <v>4418</v>
      </c>
      <c r="L402" s="349" t="s">
        <v>268</v>
      </c>
      <c r="M402" s="386" t="s">
        <v>3129</v>
      </c>
      <c r="N402" s="349" t="s">
        <v>268</v>
      </c>
      <c r="O402" s="349"/>
      <c r="P402" s="349" t="s">
        <v>268</v>
      </c>
      <c r="Q402" s="349" t="s">
        <v>268</v>
      </c>
      <c r="R402" s="349" t="s">
        <v>268</v>
      </c>
      <c r="S402" s="349">
        <v>0</v>
      </c>
      <c r="T402" s="349" t="s">
        <v>268</v>
      </c>
      <c r="U402" s="349">
        <v>0</v>
      </c>
      <c r="V402" s="349" t="s">
        <v>268</v>
      </c>
      <c r="W402" s="360"/>
      <c r="X402" s="349"/>
      <c r="Y402" s="438">
        <v>1</v>
      </c>
      <c r="Z402" s="438">
        <v>1</v>
      </c>
      <c r="AA402" s="438">
        <v>1</v>
      </c>
      <c r="AB402" s="349" t="s">
        <v>273</v>
      </c>
      <c r="AC402" s="349"/>
      <c r="AD402" s="349">
        <v>2.2999999999999998</v>
      </c>
      <c r="AE402" s="438">
        <v>5</v>
      </c>
      <c r="AF402" s="350">
        <v>92.25</v>
      </c>
      <c r="AG402" s="351">
        <f t="shared" si="77"/>
        <v>92.25</v>
      </c>
      <c r="AH402" s="351"/>
      <c r="AI402" s="351">
        <f t="shared" si="73"/>
        <v>92.25</v>
      </c>
      <c r="AJ402" s="352">
        <v>0.2</v>
      </c>
      <c r="AK402" s="353">
        <f t="shared" si="74"/>
        <v>115.3125</v>
      </c>
      <c r="AL402" s="417">
        <f t="shared" ref="AL402:AL417" si="78">AK402</f>
        <v>115.3125</v>
      </c>
      <c r="AM402" s="354">
        <v>0.15</v>
      </c>
      <c r="AN402" s="351">
        <f t="shared" si="75"/>
        <v>135.66176470588235</v>
      </c>
      <c r="AO402" s="421">
        <f t="shared" si="76"/>
        <v>135.66176470588235</v>
      </c>
      <c r="AP402" s="346"/>
      <c r="AQ402" s="346"/>
    </row>
    <row r="403" spans="1:43" s="347" customFormat="1" ht="30" customHeight="1" x14ac:dyDescent="0.25">
      <c r="A403" s="386">
        <v>793748</v>
      </c>
      <c r="B403" s="456">
        <v>40637937489</v>
      </c>
      <c r="C403" s="349" t="s">
        <v>3201</v>
      </c>
      <c r="D403" s="349" t="s">
        <v>3111</v>
      </c>
      <c r="E403" s="384" t="s">
        <v>3146</v>
      </c>
      <c r="F403" s="426" t="s">
        <v>4511</v>
      </c>
      <c r="G403" s="385" t="s">
        <v>4417</v>
      </c>
      <c r="H403" s="386" t="s">
        <v>3133</v>
      </c>
      <c r="I403" s="386" t="s">
        <v>4462</v>
      </c>
      <c r="J403" s="386" t="s">
        <v>4379</v>
      </c>
      <c r="K403" s="349" t="s">
        <v>4418</v>
      </c>
      <c r="L403" s="349" t="s">
        <v>268</v>
      </c>
      <c r="M403" s="386" t="s">
        <v>254</v>
      </c>
      <c r="N403" s="349" t="s">
        <v>268</v>
      </c>
      <c r="O403" s="349"/>
      <c r="P403" s="349" t="s">
        <v>268</v>
      </c>
      <c r="Q403" s="349" t="s">
        <v>268</v>
      </c>
      <c r="R403" s="349" t="s">
        <v>268</v>
      </c>
      <c r="S403" s="349">
        <v>0</v>
      </c>
      <c r="T403" s="349" t="s">
        <v>268</v>
      </c>
      <c r="U403" s="349">
        <v>0</v>
      </c>
      <c r="V403" s="349" t="s">
        <v>268</v>
      </c>
      <c r="W403" s="360"/>
      <c r="X403" s="349"/>
      <c r="Y403" s="438">
        <v>1</v>
      </c>
      <c r="Z403" s="438">
        <v>1</v>
      </c>
      <c r="AA403" s="438">
        <v>1</v>
      </c>
      <c r="AB403" s="349" t="s">
        <v>273</v>
      </c>
      <c r="AC403" s="349"/>
      <c r="AD403" s="349">
        <v>2.2999999999999998</v>
      </c>
      <c r="AE403" s="438">
        <v>5</v>
      </c>
      <c r="AF403" s="350">
        <v>132.25</v>
      </c>
      <c r="AG403" s="351">
        <f t="shared" si="77"/>
        <v>132.25</v>
      </c>
      <c r="AH403" s="351"/>
      <c r="AI403" s="351">
        <f t="shared" si="73"/>
        <v>132.25</v>
      </c>
      <c r="AJ403" s="352">
        <v>0.2</v>
      </c>
      <c r="AK403" s="353">
        <f t="shared" si="74"/>
        <v>165.3125</v>
      </c>
      <c r="AL403" s="417">
        <f t="shared" si="78"/>
        <v>165.3125</v>
      </c>
      <c r="AM403" s="354">
        <v>0.15</v>
      </c>
      <c r="AN403" s="351">
        <f t="shared" si="75"/>
        <v>194.48529411764707</v>
      </c>
      <c r="AO403" s="421">
        <f t="shared" si="76"/>
        <v>194.48529411764707</v>
      </c>
      <c r="AP403" s="346"/>
      <c r="AQ403" s="346"/>
    </row>
    <row r="404" spans="1:43" s="347" customFormat="1" ht="30" customHeight="1" x14ac:dyDescent="0.25">
      <c r="A404" s="386">
        <v>793769</v>
      </c>
      <c r="B404" s="456">
        <v>40637937699</v>
      </c>
      <c r="C404" s="349" t="s">
        <v>3201</v>
      </c>
      <c r="D404" s="349" t="s">
        <v>3113</v>
      </c>
      <c r="E404" s="384" t="s">
        <v>3148</v>
      </c>
      <c r="F404" s="426" t="s">
        <v>4512</v>
      </c>
      <c r="G404" s="385" t="s">
        <v>4417</v>
      </c>
      <c r="H404" s="386" t="s">
        <v>3133</v>
      </c>
      <c r="I404" s="386" t="s">
        <v>4462</v>
      </c>
      <c r="J404" s="386" t="s">
        <v>4379</v>
      </c>
      <c r="K404" s="349" t="s">
        <v>4418</v>
      </c>
      <c r="L404" s="349" t="s">
        <v>268</v>
      </c>
      <c r="M404" s="386" t="s">
        <v>3132</v>
      </c>
      <c r="N404" s="349" t="s">
        <v>268</v>
      </c>
      <c r="O404" s="349"/>
      <c r="P404" s="349" t="s">
        <v>268</v>
      </c>
      <c r="Q404" s="349" t="s">
        <v>268</v>
      </c>
      <c r="R404" s="349" t="s">
        <v>268</v>
      </c>
      <c r="S404" s="349">
        <v>0</v>
      </c>
      <c r="T404" s="349" t="s">
        <v>268</v>
      </c>
      <c r="U404" s="349">
        <v>0</v>
      </c>
      <c r="V404" s="349" t="s">
        <v>268</v>
      </c>
      <c r="W404" s="360"/>
      <c r="X404" s="349"/>
      <c r="Y404" s="438">
        <v>1</v>
      </c>
      <c r="Z404" s="438">
        <v>1</v>
      </c>
      <c r="AA404" s="438">
        <v>1</v>
      </c>
      <c r="AB404" s="349" t="s">
        <v>273</v>
      </c>
      <c r="AC404" s="349"/>
      <c r="AD404" s="349">
        <v>2.2999999999999998</v>
      </c>
      <c r="AE404" s="438">
        <v>5</v>
      </c>
      <c r="AF404" s="350">
        <v>177.25</v>
      </c>
      <c r="AG404" s="351">
        <f t="shared" si="77"/>
        <v>177.25</v>
      </c>
      <c r="AH404" s="351"/>
      <c r="AI404" s="351">
        <f t="shared" si="73"/>
        <v>177.25</v>
      </c>
      <c r="AJ404" s="352">
        <v>0.2</v>
      </c>
      <c r="AK404" s="353">
        <f t="shared" si="74"/>
        <v>221.5625</v>
      </c>
      <c r="AL404" s="417">
        <f t="shared" si="78"/>
        <v>221.5625</v>
      </c>
      <c r="AM404" s="354">
        <v>0.15</v>
      </c>
      <c r="AN404" s="351">
        <f t="shared" si="75"/>
        <v>260.66176470588238</v>
      </c>
      <c r="AO404" s="421">
        <f t="shared" si="76"/>
        <v>260.66176470588238</v>
      </c>
      <c r="AP404" s="346"/>
      <c r="AQ404" s="346"/>
    </row>
    <row r="405" spans="1:43" s="347" customFormat="1" ht="30" customHeight="1" x14ac:dyDescent="0.25">
      <c r="A405" s="386">
        <v>793777</v>
      </c>
      <c r="B405" s="456">
        <v>40637937779</v>
      </c>
      <c r="C405" s="349" t="s">
        <v>3201</v>
      </c>
      <c r="D405" s="349" t="s">
        <v>3125</v>
      </c>
      <c r="E405" s="384" t="s">
        <v>3160</v>
      </c>
      <c r="F405" s="426" t="s">
        <v>4519</v>
      </c>
      <c r="G405" s="385" t="s">
        <v>4417</v>
      </c>
      <c r="H405" s="386" t="s">
        <v>3133</v>
      </c>
      <c r="I405" s="386" t="s">
        <v>4462</v>
      </c>
      <c r="J405" s="386" t="s">
        <v>4379</v>
      </c>
      <c r="K405" s="349" t="s">
        <v>4418</v>
      </c>
      <c r="L405" s="349" t="s">
        <v>268</v>
      </c>
      <c r="M405" s="386" t="s">
        <v>3130</v>
      </c>
      <c r="N405" s="349" t="s">
        <v>268</v>
      </c>
      <c r="O405" s="349"/>
      <c r="P405" s="349" t="s">
        <v>268</v>
      </c>
      <c r="Q405" s="349" t="s">
        <v>268</v>
      </c>
      <c r="R405" s="349" t="s">
        <v>268</v>
      </c>
      <c r="S405" s="349">
        <v>0</v>
      </c>
      <c r="T405" s="349" t="s">
        <v>268</v>
      </c>
      <c r="U405" s="349">
        <v>0</v>
      </c>
      <c r="V405" s="349" t="s">
        <v>268</v>
      </c>
      <c r="W405" s="360"/>
      <c r="X405" s="349"/>
      <c r="Y405" s="438">
        <v>1</v>
      </c>
      <c r="Z405" s="438">
        <v>1</v>
      </c>
      <c r="AA405" s="438">
        <v>1</v>
      </c>
      <c r="AB405" s="349" t="s">
        <v>273</v>
      </c>
      <c r="AC405" s="349" t="s">
        <v>4457</v>
      </c>
      <c r="AD405" s="349">
        <v>6</v>
      </c>
      <c r="AE405" s="438">
        <v>13</v>
      </c>
      <c r="AF405" s="350">
        <v>197.25</v>
      </c>
      <c r="AG405" s="351">
        <f t="shared" si="77"/>
        <v>197.25</v>
      </c>
      <c r="AH405" s="351"/>
      <c r="AI405" s="351">
        <f t="shared" si="73"/>
        <v>197.25</v>
      </c>
      <c r="AJ405" s="352">
        <v>0.2</v>
      </c>
      <c r="AK405" s="353">
        <f t="shared" si="74"/>
        <v>246.5625</v>
      </c>
      <c r="AL405" s="417">
        <f t="shared" si="78"/>
        <v>246.5625</v>
      </c>
      <c r="AM405" s="354">
        <v>0.15</v>
      </c>
      <c r="AN405" s="351">
        <f t="shared" si="75"/>
        <v>290.0735294117647</v>
      </c>
      <c r="AO405" s="421">
        <f t="shared" si="76"/>
        <v>290.0735294117647</v>
      </c>
      <c r="AP405" s="346"/>
      <c r="AQ405" s="346"/>
    </row>
    <row r="406" spans="1:43" s="347" customFormat="1" ht="30" customHeight="1" x14ac:dyDescent="0.25">
      <c r="A406" s="386">
        <v>793784</v>
      </c>
      <c r="B406" s="456">
        <v>40637937849</v>
      </c>
      <c r="C406" s="349" t="s">
        <v>3201</v>
      </c>
      <c r="D406" s="349" t="s">
        <v>3127</v>
      </c>
      <c r="E406" s="384" t="s">
        <v>3162</v>
      </c>
      <c r="F406" s="427" t="s">
        <v>4528</v>
      </c>
      <c r="G406" s="385" t="s">
        <v>4417</v>
      </c>
      <c r="H406" s="386" t="s">
        <v>3133</v>
      </c>
      <c r="I406" s="386" t="s">
        <v>4462</v>
      </c>
      <c r="J406" s="386" t="s">
        <v>4379</v>
      </c>
      <c r="K406" s="349" t="s">
        <v>4418</v>
      </c>
      <c r="L406" s="349" t="s">
        <v>268</v>
      </c>
      <c r="M406" s="386" t="s">
        <v>3131</v>
      </c>
      <c r="N406" s="349" t="s">
        <v>268</v>
      </c>
      <c r="O406" s="349"/>
      <c r="P406" s="349" t="s">
        <v>268</v>
      </c>
      <c r="Q406" s="349" t="s">
        <v>268</v>
      </c>
      <c r="R406" s="349" t="s">
        <v>268</v>
      </c>
      <c r="S406" s="349">
        <v>0</v>
      </c>
      <c r="T406" s="349" t="s">
        <v>268</v>
      </c>
      <c r="U406" s="349">
        <v>0</v>
      </c>
      <c r="V406" s="349" t="s">
        <v>268</v>
      </c>
      <c r="W406" s="360"/>
      <c r="X406" s="349"/>
      <c r="Y406" s="438">
        <v>1</v>
      </c>
      <c r="Z406" s="438">
        <v>1</v>
      </c>
      <c r="AA406" s="438">
        <v>1</v>
      </c>
      <c r="AB406" s="349" t="s">
        <v>273</v>
      </c>
      <c r="AC406" s="349" t="s">
        <v>4457</v>
      </c>
      <c r="AD406" s="349">
        <v>6</v>
      </c>
      <c r="AE406" s="438">
        <v>13</v>
      </c>
      <c r="AF406" s="350">
        <v>277.25</v>
      </c>
      <c r="AG406" s="351">
        <f t="shared" si="77"/>
        <v>277.25</v>
      </c>
      <c r="AH406" s="351"/>
      <c r="AI406" s="351">
        <f t="shared" si="73"/>
        <v>277.25</v>
      </c>
      <c r="AJ406" s="352">
        <v>0.2</v>
      </c>
      <c r="AK406" s="353">
        <f t="shared" si="74"/>
        <v>346.5625</v>
      </c>
      <c r="AL406" s="417">
        <f t="shared" si="78"/>
        <v>346.5625</v>
      </c>
      <c r="AM406" s="354">
        <v>0.15</v>
      </c>
      <c r="AN406" s="351">
        <f t="shared" si="75"/>
        <v>407.72058823529414</v>
      </c>
      <c r="AO406" s="421">
        <f t="shared" si="76"/>
        <v>407.72058823529414</v>
      </c>
      <c r="AP406" s="346"/>
      <c r="AQ406" s="346"/>
    </row>
    <row r="407" spans="1:43" s="347" customFormat="1" ht="30" customHeight="1" x14ac:dyDescent="0.25">
      <c r="A407" s="386">
        <v>793819</v>
      </c>
      <c r="B407" s="456">
        <v>40637938199</v>
      </c>
      <c r="C407" s="349" t="s">
        <v>3201</v>
      </c>
      <c r="D407" s="349" t="s">
        <v>3116</v>
      </c>
      <c r="E407" s="384" t="s">
        <v>3151</v>
      </c>
      <c r="F407" s="427" t="s">
        <v>4529</v>
      </c>
      <c r="G407" s="385" t="s">
        <v>4417</v>
      </c>
      <c r="H407" s="386" t="s">
        <v>3133</v>
      </c>
      <c r="I407" s="386" t="s">
        <v>4462</v>
      </c>
      <c r="J407" s="386" t="s">
        <v>4379</v>
      </c>
      <c r="K407" s="349" t="s">
        <v>4418</v>
      </c>
      <c r="L407" s="349" t="s">
        <v>268</v>
      </c>
      <c r="M407" s="386" t="s">
        <v>254</v>
      </c>
      <c r="N407" s="349" t="s">
        <v>268</v>
      </c>
      <c r="O407" s="349"/>
      <c r="P407" s="349" t="s">
        <v>268</v>
      </c>
      <c r="Q407" s="349" t="s">
        <v>268</v>
      </c>
      <c r="R407" s="349" t="s">
        <v>268</v>
      </c>
      <c r="S407" s="349">
        <v>0</v>
      </c>
      <c r="T407" s="349" t="s">
        <v>268</v>
      </c>
      <c r="U407" s="349">
        <v>0</v>
      </c>
      <c r="V407" s="349" t="s">
        <v>268</v>
      </c>
      <c r="W407" s="360"/>
      <c r="X407" s="349"/>
      <c r="Y407" s="438">
        <v>1</v>
      </c>
      <c r="Z407" s="438">
        <v>1</v>
      </c>
      <c r="AA407" s="438">
        <v>1</v>
      </c>
      <c r="AB407" s="349" t="s">
        <v>273</v>
      </c>
      <c r="AC407" s="349" t="s">
        <v>4456</v>
      </c>
      <c r="AD407" s="349">
        <v>4.5</v>
      </c>
      <c r="AE407" s="438">
        <v>10</v>
      </c>
      <c r="AF407" s="350">
        <v>220.5</v>
      </c>
      <c r="AG407" s="351">
        <f t="shared" si="77"/>
        <v>220.5</v>
      </c>
      <c r="AH407" s="351"/>
      <c r="AI407" s="351">
        <f t="shared" si="73"/>
        <v>220.5</v>
      </c>
      <c r="AJ407" s="352">
        <v>0.2</v>
      </c>
      <c r="AK407" s="353">
        <f t="shared" si="74"/>
        <v>275.625</v>
      </c>
      <c r="AL407" s="417">
        <f t="shared" si="78"/>
        <v>275.625</v>
      </c>
      <c r="AM407" s="354">
        <v>0.15</v>
      </c>
      <c r="AN407" s="351">
        <f t="shared" si="75"/>
        <v>324.26470588235293</v>
      </c>
      <c r="AO407" s="421">
        <f t="shared" si="76"/>
        <v>324.26470588235293</v>
      </c>
      <c r="AP407" s="346"/>
      <c r="AQ407" s="346"/>
    </row>
    <row r="408" spans="1:43" s="347" customFormat="1" ht="30" customHeight="1" x14ac:dyDescent="0.25">
      <c r="A408" s="386">
        <v>793832</v>
      </c>
      <c r="B408" s="456">
        <v>40637938329</v>
      </c>
      <c r="C408" s="349" t="s">
        <v>3201</v>
      </c>
      <c r="D408" s="349" t="s">
        <v>3120</v>
      </c>
      <c r="E408" s="384" t="s">
        <v>3155</v>
      </c>
      <c r="F408" s="426" t="s">
        <v>4515</v>
      </c>
      <c r="G408" s="385" t="s">
        <v>4417</v>
      </c>
      <c r="H408" s="386" t="s">
        <v>3133</v>
      </c>
      <c r="I408" s="386" t="s">
        <v>4462</v>
      </c>
      <c r="J408" s="386" t="s">
        <v>4379</v>
      </c>
      <c r="K408" s="349" t="s">
        <v>4418</v>
      </c>
      <c r="L408" s="349" t="s">
        <v>268</v>
      </c>
      <c r="M408" s="386" t="s">
        <v>3130</v>
      </c>
      <c r="N408" s="349" t="s">
        <v>268</v>
      </c>
      <c r="O408" s="349"/>
      <c r="P408" s="349" t="s">
        <v>268</v>
      </c>
      <c r="Q408" s="349" t="s">
        <v>268</v>
      </c>
      <c r="R408" s="349" t="s">
        <v>268</v>
      </c>
      <c r="S408" s="349">
        <v>0</v>
      </c>
      <c r="T408" s="349" t="s">
        <v>268</v>
      </c>
      <c r="U408" s="349">
        <v>0</v>
      </c>
      <c r="V408" s="349" t="s">
        <v>268</v>
      </c>
      <c r="W408" s="360"/>
      <c r="X408" s="349"/>
      <c r="Y408" s="438">
        <v>1</v>
      </c>
      <c r="Z408" s="438">
        <v>1</v>
      </c>
      <c r="AA408" s="438">
        <v>1</v>
      </c>
      <c r="AB408" s="349" t="s">
        <v>273</v>
      </c>
      <c r="AC408" s="349"/>
      <c r="AD408" s="349">
        <v>2.2999999999999998</v>
      </c>
      <c r="AE408" s="438">
        <v>5</v>
      </c>
      <c r="AF408" s="350">
        <v>95.5</v>
      </c>
      <c r="AG408" s="351">
        <f t="shared" si="77"/>
        <v>95.5</v>
      </c>
      <c r="AH408" s="351"/>
      <c r="AI408" s="351">
        <f t="shared" si="73"/>
        <v>95.5</v>
      </c>
      <c r="AJ408" s="352">
        <v>0.2</v>
      </c>
      <c r="AK408" s="353">
        <f t="shared" si="74"/>
        <v>119.375</v>
      </c>
      <c r="AL408" s="417">
        <f t="shared" si="78"/>
        <v>119.375</v>
      </c>
      <c r="AM408" s="354">
        <v>0.15</v>
      </c>
      <c r="AN408" s="351">
        <f t="shared" si="75"/>
        <v>140.44117647058823</v>
      </c>
      <c r="AO408" s="421">
        <f t="shared" si="76"/>
        <v>140.44117647058823</v>
      </c>
      <c r="AP408" s="346"/>
      <c r="AQ408" s="346"/>
    </row>
    <row r="409" spans="1:43" s="347" customFormat="1" ht="30" customHeight="1" x14ac:dyDescent="0.25">
      <c r="A409" s="386">
        <v>793844</v>
      </c>
      <c r="B409" s="456">
        <v>40637938449</v>
      </c>
      <c r="C409" s="349" t="s">
        <v>3201</v>
      </c>
      <c r="D409" s="349" t="s">
        <v>3114</v>
      </c>
      <c r="E409" s="355" t="s">
        <v>3149</v>
      </c>
      <c r="F409" s="429" t="s">
        <v>3149</v>
      </c>
      <c r="G409" s="385" t="s">
        <v>4417</v>
      </c>
      <c r="H409" s="386" t="s">
        <v>3133</v>
      </c>
      <c r="I409" s="386" t="s">
        <v>4462</v>
      </c>
      <c r="J409" s="386" t="s">
        <v>4379</v>
      </c>
      <c r="K409" s="349" t="s">
        <v>4418</v>
      </c>
      <c r="L409" s="349" t="s">
        <v>268</v>
      </c>
      <c r="M409" s="386" t="s">
        <v>3129</v>
      </c>
      <c r="N409" s="349" t="s">
        <v>268</v>
      </c>
      <c r="O409" s="349"/>
      <c r="P409" s="349" t="s">
        <v>268</v>
      </c>
      <c r="Q409" s="349" t="s">
        <v>268</v>
      </c>
      <c r="R409" s="349" t="s">
        <v>268</v>
      </c>
      <c r="S409" s="349">
        <v>0</v>
      </c>
      <c r="T409" s="349" t="s">
        <v>268</v>
      </c>
      <c r="U409" s="349">
        <v>0</v>
      </c>
      <c r="V409" s="349" t="s">
        <v>268</v>
      </c>
      <c r="W409" s="360"/>
      <c r="X409" s="349"/>
      <c r="Y409" s="438">
        <v>1</v>
      </c>
      <c r="Z409" s="438">
        <v>1</v>
      </c>
      <c r="AA409" s="438">
        <v>1</v>
      </c>
      <c r="AB409" s="349" t="s">
        <v>273</v>
      </c>
      <c r="AC409" s="349" t="s">
        <v>4456</v>
      </c>
      <c r="AD409" s="349">
        <v>4.5</v>
      </c>
      <c r="AE409" s="438">
        <v>10</v>
      </c>
      <c r="AF409" s="350">
        <v>140.5</v>
      </c>
      <c r="AG409" s="351">
        <f t="shared" si="77"/>
        <v>140.5</v>
      </c>
      <c r="AH409" s="351"/>
      <c r="AI409" s="351">
        <f t="shared" si="73"/>
        <v>140.5</v>
      </c>
      <c r="AJ409" s="352">
        <v>0.2</v>
      </c>
      <c r="AK409" s="353">
        <f t="shared" si="74"/>
        <v>175.625</v>
      </c>
      <c r="AL409" s="417">
        <f t="shared" si="78"/>
        <v>175.625</v>
      </c>
      <c r="AM409" s="354">
        <v>0.15</v>
      </c>
      <c r="AN409" s="351">
        <f t="shared" si="75"/>
        <v>206.61764705882354</v>
      </c>
      <c r="AO409" s="421">
        <f t="shared" si="76"/>
        <v>206.61764705882354</v>
      </c>
      <c r="AP409" s="346"/>
      <c r="AQ409" s="346"/>
    </row>
    <row r="410" spans="1:43" s="347" customFormat="1" ht="30" customHeight="1" x14ac:dyDescent="0.25">
      <c r="A410" s="386">
        <v>793854</v>
      </c>
      <c r="B410" s="456">
        <v>40637938549</v>
      </c>
      <c r="C410" s="349" t="s">
        <v>3201</v>
      </c>
      <c r="D410" s="349" t="s">
        <v>3118</v>
      </c>
      <c r="E410" s="355" t="s">
        <v>3153</v>
      </c>
      <c r="F410" s="429" t="s">
        <v>3153</v>
      </c>
      <c r="G410" s="385" t="s">
        <v>4417</v>
      </c>
      <c r="H410" s="386" t="s">
        <v>3133</v>
      </c>
      <c r="I410" s="386" t="s">
        <v>4462</v>
      </c>
      <c r="J410" s="386" t="s">
        <v>4379</v>
      </c>
      <c r="K410" s="349" t="s">
        <v>4418</v>
      </c>
      <c r="L410" s="349" t="s">
        <v>268</v>
      </c>
      <c r="M410" s="386" t="s">
        <v>3132</v>
      </c>
      <c r="N410" s="349" t="s">
        <v>268</v>
      </c>
      <c r="O410" s="349"/>
      <c r="P410" s="349" t="s">
        <v>268</v>
      </c>
      <c r="Q410" s="349" t="s">
        <v>268</v>
      </c>
      <c r="R410" s="349" t="s">
        <v>268</v>
      </c>
      <c r="S410" s="349">
        <v>0</v>
      </c>
      <c r="T410" s="349" t="s">
        <v>268</v>
      </c>
      <c r="U410" s="349">
        <v>0</v>
      </c>
      <c r="V410" s="349" t="s">
        <v>268</v>
      </c>
      <c r="W410" s="360"/>
      <c r="X410" s="349"/>
      <c r="Y410" s="438">
        <v>1</v>
      </c>
      <c r="Z410" s="438">
        <v>1</v>
      </c>
      <c r="AA410" s="438">
        <v>1</v>
      </c>
      <c r="AB410" s="349" t="s">
        <v>273</v>
      </c>
      <c r="AC410" s="349" t="s">
        <v>4456</v>
      </c>
      <c r="AD410" s="349">
        <v>4.5</v>
      </c>
      <c r="AE410" s="438">
        <v>10</v>
      </c>
      <c r="AF410" s="350">
        <v>310.5</v>
      </c>
      <c r="AG410" s="351">
        <f t="shared" si="77"/>
        <v>310.5</v>
      </c>
      <c r="AH410" s="351"/>
      <c r="AI410" s="351">
        <f t="shared" si="73"/>
        <v>310.5</v>
      </c>
      <c r="AJ410" s="352">
        <v>0.2</v>
      </c>
      <c r="AK410" s="353">
        <f t="shared" si="74"/>
        <v>388.125</v>
      </c>
      <c r="AL410" s="417">
        <f t="shared" si="78"/>
        <v>388.125</v>
      </c>
      <c r="AM410" s="354">
        <v>0.15</v>
      </c>
      <c r="AN410" s="351">
        <f t="shared" si="75"/>
        <v>456.61764705882354</v>
      </c>
      <c r="AO410" s="421">
        <f t="shared" si="76"/>
        <v>456.61764705882354</v>
      </c>
      <c r="AP410" s="346"/>
      <c r="AQ410" s="346"/>
    </row>
    <row r="411" spans="1:43" s="347" customFormat="1" ht="30" customHeight="1" x14ac:dyDescent="0.25">
      <c r="A411" s="386">
        <v>793861</v>
      </c>
      <c r="B411" s="456">
        <v>40637938619</v>
      </c>
      <c r="C411" s="349" t="s">
        <v>3201</v>
      </c>
      <c r="D411" s="349" t="s">
        <v>3124</v>
      </c>
      <c r="E411" s="384" t="s">
        <v>3159</v>
      </c>
      <c r="F411" s="426" t="s">
        <v>4518</v>
      </c>
      <c r="G411" s="385" t="s">
        <v>4417</v>
      </c>
      <c r="H411" s="386" t="s">
        <v>3133</v>
      </c>
      <c r="I411" s="386" t="s">
        <v>4462</v>
      </c>
      <c r="J411" s="386" t="s">
        <v>4379</v>
      </c>
      <c r="K411" s="349" t="s">
        <v>4418</v>
      </c>
      <c r="L411" s="349" t="s">
        <v>268</v>
      </c>
      <c r="M411" s="386" t="s">
        <v>3129</v>
      </c>
      <c r="N411" s="349" t="s">
        <v>268</v>
      </c>
      <c r="O411" s="349"/>
      <c r="P411" s="349" t="s">
        <v>268</v>
      </c>
      <c r="Q411" s="349" t="s">
        <v>268</v>
      </c>
      <c r="R411" s="349" t="s">
        <v>268</v>
      </c>
      <c r="S411" s="349">
        <v>0</v>
      </c>
      <c r="T411" s="349" t="s">
        <v>268</v>
      </c>
      <c r="U411" s="349">
        <v>0</v>
      </c>
      <c r="V411" s="349" t="s">
        <v>268</v>
      </c>
      <c r="W411" s="360"/>
      <c r="X411" s="349"/>
      <c r="Y411" s="438">
        <v>1</v>
      </c>
      <c r="Z411" s="438">
        <v>1</v>
      </c>
      <c r="AA411" s="438">
        <v>1</v>
      </c>
      <c r="AB411" s="349" t="s">
        <v>273</v>
      </c>
      <c r="AC411" s="349" t="s">
        <v>4457</v>
      </c>
      <c r="AD411" s="349">
        <v>6</v>
      </c>
      <c r="AE411" s="438">
        <v>13</v>
      </c>
      <c r="AF411" s="350">
        <v>157.25</v>
      </c>
      <c r="AG411" s="351">
        <f t="shared" si="77"/>
        <v>157.25</v>
      </c>
      <c r="AH411" s="351"/>
      <c r="AI411" s="351">
        <f t="shared" si="73"/>
        <v>157.25</v>
      </c>
      <c r="AJ411" s="352">
        <v>0.2</v>
      </c>
      <c r="AK411" s="353">
        <f t="shared" si="74"/>
        <v>196.5625</v>
      </c>
      <c r="AL411" s="417">
        <f t="shared" si="78"/>
        <v>196.5625</v>
      </c>
      <c r="AM411" s="354">
        <v>0.15</v>
      </c>
      <c r="AN411" s="351">
        <f t="shared" si="75"/>
        <v>231.25</v>
      </c>
      <c r="AO411" s="421">
        <f t="shared" si="76"/>
        <v>231.25</v>
      </c>
      <c r="AP411" s="346"/>
      <c r="AQ411" s="346"/>
    </row>
    <row r="412" spans="1:43" s="347" customFormat="1" ht="30" customHeight="1" x14ac:dyDescent="0.25">
      <c r="A412" s="386">
        <v>793894</v>
      </c>
      <c r="B412" s="456">
        <v>40637938949</v>
      </c>
      <c r="C412" s="349" t="s">
        <v>3201</v>
      </c>
      <c r="D412" s="349" t="s">
        <v>3112</v>
      </c>
      <c r="E412" s="384" t="s">
        <v>3147</v>
      </c>
      <c r="F412" s="426" t="s">
        <v>4510</v>
      </c>
      <c r="G412" s="385" t="s">
        <v>4417</v>
      </c>
      <c r="H412" s="386" t="s">
        <v>3133</v>
      </c>
      <c r="I412" s="386" t="s">
        <v>4462</v>
      </c>
      <c r="J412" s="386" t="s">
        <v>4379</v>
      </c>
      <c r="K412" s="349" t="s">
        <v>4418</v>
      </c>
      <c r="L412" s="349" t="s">
        <v>268</v>
      </c>
      <c r="M412" s="386" t="s">
        <v>3131</v>
      </c>
      <c r="N412" s="349" t="s">
        <v>268</v>
      </c>
      <c r="O412" s="349"/>
      <c r="P412" s="349" t="s">
        <v>268</v>
      </c>
      <c r="Q412" s="349" t="s">
        <v>268</v>
      </c>
      <c r="R412" s="349" t="s">
        <v>268</v>
      </c>
      <c r="S412" s="349">
        <v>0</v>
      </c>
      <c r="T412" s="349" t="s">
        <v>268</v>
      </c>
      <c r="U412" s="349">
        <v>0</v>
      </c>
      <c r="V412" s="349" t="s">
        <v>268</v>
      </c>
      <c r="W412" s="360"/>
      <c r="X412" s="349"/>
      <c r="Y412" s="438">
        <v>1</v>
      </c>
      <c r="Z412" s="438">
        <v>1</v>
      </c>
      <c r="AA412" s="438">
        <v>1</v>
      </c>
      <c r="AB412" s="349" t="s">
        <v>273</v>
      </c>
      <c r="AC412" s="349"/>
      <c r="AD412" s="349">
        <v>2.2999999999999998</v>
      </c>
      <c r="AE412" s="438">
        <v>5</v>
      </c>
      <c r="AF412" s="350">
        <v>152.25</v>
      </c>
      <c r="AG412" s="351">
        <f t="shared" si="77"/>
        <v>152.25</v>
      </c>
      <c r="AH412" s="351"/>
      <c r="AI412" s="351">
        <f t="shared" si="73"/>
        <v>152.25</v>
      </c>
      <c r="AJ412" s="352">
        <v>0.2</v>
      </c>
      <c r="AK412" s="353">
        <f t="shared" si="74"/>
        <v>190.3125</v>
      </c>
      <c r="AL412" s="417">
        <f t="shared" si="78"/>
        <v>190.3125</v>
      </c>
      <c r="AM412" s="354">
        <v>0.15</v>
      </c>
      <c r="AN412" s="351">
        <f t="shared" si="75"/>
        <v>223.89705882352942</v>
      </c>
      <c r="AO412" s="421">
        <f t="shared" si="76"/>
        <v>223.89705882352942</v>
      </c>
      <c r="AP412" s="346"/>
      <c r="AQ412" s="346"/>
    </row>
    <row r="413" spans="1:43" s="347" customFormat="1" ht="30" customHeight="1" x14ac:dyDescent="0.25">
      <c r="A413" s="386">
        <v>793908</v>
      </c>
      <c r="B413" s="456">
        <v>40637939089</v>
      </c>
      <c r="C413" s="349" t="s">
        <v>3201</v>
      </c>
      <c r="D413" s="349" t="s">
        <v>3110</v>
      </c>
      <c r="E413" s="384" t="s">
        <v>3145</v>
      </c>
      <c r="F413" s="426" t="s">
        <v>4509</v>
      </c>
      <c r="G413" s="385" t="s">
        <v>4417</v>
      </c>
      <c r="H413" s="386" t="s">
        <v>3133</v>
      </c>
      <c r="I413" s="386" t="s">
        <v>4462</v>
      </c>
      <c r="J413" s="386" t="s">
        <v>4379</v>
      </c>
      <c r="K413" s="349" t="s">
        <v>4418</v>
      </c>
      <c r="L413" s="349" t="s">
        <v>268</v>
      </c>
      <c r="M413" s="386" t="s">
        <v>3130</v>
      </c>
      <c r="N413" s="349" t="s">
        <v>268</v>
      </c>
      <c r="O413" s="349"/>
      <c r="P413" s="349" t="s">
        <v>268</v>
      </c>
      <c r="Q413" s="349" t="s">
        <v>268</v>
      </c>
      <c r="R413" s="349" t="s">
        <v>268</v>
      </c>
      <c r="S413" s="349">
        <v>0</v>
      </c>
      <c r="T413" s="349" t="s">
        <v>268</v>
      </c>
      <c r="U413" s="349">
        <v>0</v>
      </c>
      <c r="V413" s="349" t="s">
        <v>268</v>
      </c>
      <c r="W413" s="360"/>
      <c r="X413" s="349"/>
      <c r="Y413" s="438">
        <v>1</v>
      </c>
      <c r="Z413" s="438">
        <v>1</v>
      </c>
      <c r="AA413" s="438">
        <v>1</v>
      </c>
      <c r="AB413" s="349" t="s">
        <v>273</v>
      </c>
      <c r="AC413" s="349"/>
      <c r="AD413" s="349">
        <v>2.2999999999999998</v>
      </c>
      <c r="AE413" s="438">
        <v>5</v>
      </c>
      <c r="AF413" s="350">
        <v>112.25</v>
      </c>
      <c r="AG413" s="351">
        <f t="shared" si="77"/>
        <v>112.25</v>
      </c>
      <c r="AH413" s="351"/>
      <c r="AI413" s="351">
        <f t="shared" si="73"/>
        <v>112.25</v>
      </c>
      <c r="AJ413" s="352">
        <v>0.2</v>
      </c>
      <c r="AK413" s="353">
        <f t="shared" si="74"/>
        <v>140.3125</v>
      </c>
      <c r="AL413" s="417">
        <f t="shared" si="78"/>
        <v>140.3125</v>
      </c>
      <c r="AM413" s="354">
        <v>0.15</v>
      </c>
      <c r="AN413" s="351">
        <f t="shared" si="75"/>
        <v>165.07352941176472</v>
      </c>
      <c r="AO413" s="421">
        <f t="shared" si="76"/>
        <v>165.07352941176472</v>
      </c>
      <c r="AP413" s="346"/>
      <c r="AQ413" s="346"/>
    </row>
    <row r="414" spans="1:43" s="347" customFormat="1" ht="30" customHeight="1" x14ac:dyDescent="0.25">
      <c r="A414" s="386">
        <v>793930</v>
      </c>
      <c r="B414" s="456">
        <v>40637939309</v>
      </c>
      <c r="C414" s="349" t="s">
        <v>3201</v>
      </c>
      <c r="D414" s="349" t="s">
        <v>3128</v>
      </c>
      <c r="E414" s="384" t="s">
        <v>3163</v>
      </c>
      <c r="F414" s="427" t="s">
        <v>4530</v>
      </c>
      <c r="G414" s="385" t="s">
        <v>4417</v>
      </c>
      <c r="H414" s="386" t="s">
        <v>3133</v>
      </c>
      <c r="I414" s="386" t="s">
        <v>4462</v>
      </c>
      <c r="J414" s="386" t="s">
        <v>4379</v>
      </c>
      <c r="K414" s="349" t="s">
        <v>4418</v>
      </c>
      <c r="L414" s="349" t="s">
        <v>268</v>
      </c>
      <c r="M414" s="386" t="s">
        <v>3132</v>
      </c>
      <c r="N414" s="349" t="s">
        <v>268</v>
      </c>
      <c r="O414" s="349"/>
      <c r="P414" s="349" t="s">
        <v>268</v>
      </c>
      <c r="Q414" s="349" t="s">
        <v>268</v>
      </c>
      <c r="R414" s="349" t="s">
        <v>268</v>
      </c>
      <c r="S414" s="349">
        <v>0</v>
      </c>
      <c r="T414" s="349" t="s">
        <v>268</v>
      </c>
      <c r="U414" s="349">
        <v>0</v>
      </c>
      <c r="V414" s="349" t="s">
        <v>268</v>
      </c>
      <c r="W414" s="360"/>
      <c r="X414" s="349"/>
      <c r="Y414" s="438">
        <v>1</v>
      </c>
      <c r="Z414" s="438">
        <v>1</v>
      </c>
      <c r="AA414" s="438">
        <v>1</v>
      </c>
      <c r="AB414" s="349" t="s">
        <v>273</v>
      </c>
      <c r="AC414" s="349" t="s">
        <v>4457</v>
      </c>
      <c r="AD414" s="349">
        <v>6</v>
      </c>
      <c r="AE414" s="438">
        <v>13</v>
      </c>
      <c r="AF414" s="350">
        <v>327.25</v>
      </c>
      <c r="AG414" s="351">
        <f t="shared" si="77"/>
        <v>327.25</v>
      </c>
      <c r="AH414" s="351"/>
      <c r="AI414" s="351">
        <f t="shared" si="73"/>
        <v>327.25</v>
      </c>
      <c r="AJ414" s="352">
        <v>0.2</v>
      </c>
      <c r="AK414" s="353">
        <f t="shared" si="74"/>
        <v>409.0625</v>
      </c>
      <c r="AL414" s="417">
        <f t="shared" si="78"/>
        <v>409.0625</v>
      </c>
      <c r="AM414" s="354">
        <v>0.15</v>
      </c>
      <c r="AN414" s="351">
        <f t="shared" si="75"/>
        <v>481.25</v>
      </c>
      <c r="AO414" s="421">
        <f t="shared" si="76"/>
        <v>481.25</v>
      </c>
      <c r="AP414" s="346"/>
      <c r="AQ414" s="346"/>
    </row>
    <row r="415" spans="1:43" s="347" customFormat="1" ht="30" customHeight="1" x14ac:dyDescent="0.25">
      <c r="A415" s="386">
        <v>793945</v>
      </c>
      <c r="B415" s="456">
        <v>40637939459</v>
      </c>
      <c r="C415" s="349" t="s">
        <v>3201</v>
      </c>
      <c r="D415" s="349" t="s">
        <v>3126</v>
      </c>
      <c r="E415" s="384" t="s">
        <v>3161</v>
      </c>
      <c r="F415" s="427" t="s">
        <v>4531</v>
      </c>
      <c r="G415" s="385" t="s">
        <v>4417</v>
      </c>
      <c r="H415" s="386" t="s">
        <v>3133</v>
      </c>
      <c r="I415" s="386" t="s">
        <v>4462</v>
      </c>
      <c r="J415" s="386" t="s">
        <v>4379</v>
      </c>
      <c r="K415" s="349" t="s">
        <v>4418</v>
      </c>
      <c r="L415" s="349" t="s">
        <v>268</v>
      </c>
      <c r="M415" s="386" t="s">
        <v>254</v>
      </c>
      <c r="N415" s="349" t="s">
        <v>268</v>
      </c>
      <c r="O415" s="349"/>
      <c r="P415" s="349" t="s">
        <v>268</v>
      </c>
      <c r="Q415" s="349" t="s">
        <v>268</v>
      </c>
      <c r="R415" s="349" t="s">
        <v>268</v>
      </c>
      <c r="S415" s="349">
        <v>0</v>
      </c>
      <c r="T415" s="349" t="s">
        <v>268</v>
      </c>
      <c r="U415" s="349">
        <v>0</v>
      </c>
      <c r="V415" s="349" t="s">
        <v>268</v>
      </c>
      <c r="W415" s="360"/>
      <c r="X415" s="349"/>
      <c r="Y415" s="438">
        <v>1</v>
      </c>
      <c r="Z415" s="438">
        <v>1</v>
      </c>
      <c r="AA415" s="438">
        <v>1</v>
      </c>
      <c r="AB415" s="349" t="s">
        <v>273</v>
      </c>
      <c r="AC415" s="349" t="s">
        <v>4457</v>
      </c>
      <c r="AD415" s="349">
        <v>6</v>
      </c>
      <c r="AE415" s="438">
        <v>13</v>
      </c>
      <c r="AF415" s="350">
        <v>237.25</v>
      </c>
      <c r="AG415" s="351">
        <f t="shared" si="77"/>
        <v>237.25</v>
      </c>
      <c r="AH415" s="351"/>
      <c r="AI415" s="351">
        <f t="shared" si="73"/>
        <v>237.25</v>
      </c>
      <c r="AJ415" s="352">
        <v>0.2</v>
      </c>
      <c r="AK415" s="353">
        <f t="shared" si="74"/>
        <v>296.5625</v>
      </c>
      <c r="AL415" s="417">
        <f t="shared" si="78"/>
        <v>296.5625</v>
      </c>
      <c r="AM415" s="354">
        <v>0.15</v>
      </c>
      <c r="AN415" s="351">
        <f t="shared" si="75"/>
        <v>348.89705882352945</v>
      </c>
      <c r="AO415" s="421">
        <f t="shared" si="76"/>
        <v>348.89705882352945</v>
      </c>
      <c r="AP415" s="346"/>
      <c r="AQ415" s="346"/>
    </row>
    <row r="416" spans="1:43" s="347" customFormat="1" ht="30" customHeight="1" x14ac:dyDescent="0.25">
      <c r="A416" s="386">
        <v>794008</v>
      </c>
      <c r="B416" s="456">
        <v>40637940089</v>
      </c>
      <c r="C416" s="349" t="s">
        <v>3201</v>
      </c>
      <c r="D416" s="349" t="s">
        <v>3121</v>
      </c>
      <c r="E416" s="384" t="s">
        <v>3156</v>
      </c>
      <c r="F416" s="426" t="s">
        <v>4516</v>
      </c>
      <c r="G416" s="385" t="s">
        <v>4417</v>
      </c>
      <c r="H416" s="386" t="s">
        <v>3133</v>
      </c>
      <c r="I416" s="386" t="s">
        <v>4462</v>
      </c>
      <c r="J416" s="386" t="s">
        <v>4379</v>
      </c>
      <c r="K416" s="349" t="s">
        <v>4418</v>
      </c>
      <c r="L416" s="349" t="s">
        <v>268</v>
      </c>
      <c r="M416" s="386" t="s">
        <v>254</v>
      </c>
      <c r="N416" s="349" t="s">
        <v>268</v>
      </c>
      <c r="O416" s="349"/>
      <c r="P416" s="349" t="s">
        <v>268</v>
      </c>
      <c r="Q416" s="349" t="s">
        <v>268</v>
      </c>
      <c r="R416" s="349" t="s">
        <v>268</v>
      </c>
      <c r="S416" s="349">
        <v>0</v>
      </c>
      <c r="T416" s="349" t="s">
        <v>268</v>
      </c>
      <c r="U416" s="349">
        <v>0</v>
      </c>
      <c r="V416" s="349" t="s">
        <v>268</v>
      </c>
      <c r="W416" s="360"/>
      <c r="X416" s="349"/>
      <c r="Y416" s="438">
        <v>1</v>
      </c>
      <c r="Z416" s="438">
        <v>1</v>
      </c>
      <c r="AA416" s="438">
        <v>1</v>
      </c>
      <c r="AB416" s="349" t="s">
        <v>273</v>
      </c>
      <c r="AC416" s="349"/>
      <c r="AD416" s="349">
        <v>2.2999999999999998</v>
      </c>
      <c r="AE416" s="438">
        <v>5</v>
      </c>
      <c r="AF416" s="350">
        <v>115.5</v>
      </c>
      <c r="AG416" s="351">
        <f t="shared" si="77"/>
        <v>115.5</v>
      </c>
      <c r="AH416" s="351"/>
      <c r="AI416" s="351">
        <f t="shared" si="73"/>
        <v>115.5</v>
      </c>
      <c r="AJ416" s="352">
        <v>0.2</v>
      </c>
      <c r="AK416" s="353">
        <f t="shared" si="74"/>
        <v>144.375</v>
      </c>
      <c r="AL416" s="417">
        <f t="shared" si="78"/>
        <v>144.375</v>
      </c>
      <c r="AM416" s="354">
        <v>0.15</v>
      </c>
      <c r="AN416" s="351">
        <f t="shared" si="75"/>
        <v>169.85294117647058</v>
      </c>
      <c r="AO416" s="421">
        <f t="shared" si="76"/>
        <v>169.85294117647058</v>
      </c>
      <c r="AP416" s="346"/>
      <c r="AQ416" s="346"/>
    </row>
    <row r="417" spans="1:43" s="347" customFormat="1" ht="30" customHeight="1" x14ac:dyDescent="0.25">
      <c r="A417" s="386">
        <v>794016</v>
      </c>
      <c r="B417" s="456">
        <v>40637940169</v>
      </c>
      <c r="C417" s="349" t="s">
        <v>3201</v>
      </c>
      <c r="D417" s="349" t="s">
        <v>3119</v>
      </c>
      <c r="E417" s="384" t="s">
        <v>3154</v>
      </c>
      <c r="F417" s="426" t="s">
        <v>4514</v>
      </c>
      <c r="G417" s="385" t="s">
        <v>4417</v>
      </c>
      <c r="H417" s="386" t="s">
        <v>3133</v>
      </c>
      <c r="I417" s="386" t="s">
        <v>4462</v>
      </c>
      <c r="J417" s="386" t="s">
        <v>4379</v>
      </c>
      <c r="K417" s="349" t="s">
        <v>4418</v>
      </c>
      <c r="L417" s="349" t="s">
        <v>268</v>
      </c>
      <c r="M417" s="386" t="s">
        <v>3129</v>
      </c>
      <c r="N417" s="349" t="s">
        <v>268</v>
      </c>
      <c r="O417" s="349"/>
      <c r="P417" s="349" t="s">
        <v>268</v>
      </c>
      <c r="Q417" s="349" t="s">
        <v>268</v>
      </c>
      <c r="R417" s="349" t="s">
        <v>268</v>
      </c>
      <c r="S417" s="349">
        <v>0</v>
      </c>
      <c r="T417" s="349" t="s">
        <v>268</v>
      </c>
      <c r="U417" s="349">
        <v>0</v>
      </c>
      <c r="V417" s="349" t="s">
        <v>268</v>
      </c>
      <c r="W417" s="360"/>
      <c r="X417" s="349"/>
      <c r="Y417" s="438">
        <v>1</v>
      </c>
      <c r="Z417" s="438">
        <v>1</v>
      </c>
      <c r="AA417" s="438">
        <v>1</v>
      </c>
      <c r="AB417" s="349" t="s">
        <v>273</v>
      </c>
      <c r="AC417" s="349"/>
      <c r="AD417" s="349">
        <v>2.2999999999999998</v>
      </c>
      <c r="AE417" s="438">
        <v>5</v>
      </c>
      <c r="AF417" s="350">
        <v>75.5</v>
      </c>
      <c r="AG417" s="351">
        <f t="shared" si="77"/>
        <v>75.5</v>
      </c>
      <c r="AH417" s="351"/>
      <c r="AI417" s="351">
        <f t="shared" si="73"/>
        <v>75.5</v>
      </c>
      <c r="AJ417" s="352">
        <v>0.2</v>
      </c>
      <c r="AK417" s="353">
        <f t="shared" si="74"/>
        <v>94.375</v>
      </c>
      <c r="AL417" s="417">
        <f t="shared" si="78"/>
        <v>94.375</v>
      </c>
      <c r="AM417" s="354">
        <v>0.15</v>
      </c>
      <c r="AN417" s="351">
        <f t="shared" si="75"/>
        <v>111.02941176470588</v>
      </c>
      <c r="AO417" s="421">
        <f t="shared" si="76"/>
        <v>111.02941176470588</v>
      </c>
      <c r="AP417" s="346"/>
      <c r="AQ417" s="346"/>
    </row>
    <row r="418" spans="1:43" s="347" customFormat="1" ht="30" customHeight="1" x14ac:dyDescent="0.25">
      <c r="A418" s="391">
        <v>771641</v>
      </c>
      <c r="B418" s="391">
        <v>81200001362</v>
      </c>
      <c r="C418" s="349" t="s">
        <v>24</v>
      </c>
      <c r="D418" s="349">
        <v>0</v>
      </c>
      <c r="E418" s="356" t="s">
        <v>1868</v>
      </c>
      <c r="F418" s="355" t="s">
        <v>1868</v>
      </c>
      <c r="G418" s="363" t="s">
        <v>4410</v>
      </c>
      <c r="H418" s="349" t="s">
        <v>4376</v>
      </c>
      <c r="I418" s="349" t="s">
        <v>250</v>
      </c>
      <c r="J418" s="349" t="s">
        <v>4379</v>
      </c>
      <c r="K418" s="349" t="s">
        <v>4468</v>
      </c>
      <c r="L418" s="349" t="s">
        <v>545</v>
      </c>
      <c r="M418" s="349" t="s">
        <v>359</v>
      </c>
      <c r="N418" s="380">
        <v>0.8</v>
      </c>
      <c r="O418" s="349" t="s">
        <v>2362</v>
      </c>
      <c r="P418" s="349" t="s">
        <v>4493</v>
      </c>
      <c r="Q418" s="349" t="s">
        <v>4494</v>
      </c>
      <c r="R418" s="349" t="s">
        <v>268</v>
      </c>
      <c r="S418" s="349">
        <v>0</v>
      </c>
      <c r="T418" s="349" t="s">
        <v>268</v>
      </c>
      <c r="U418" s="349">
        <v>0</v>
      </c>
      <c r="V418" s="349" t="s">
        <v>413</v>
      </c>
      <c r="W418" s="360" t="s">
        <v>2776</v>
      </c>
      <c r="X418" s="349" t="s">
        <v>253</v>
      </c>
      <c r="Y418" s="349">
        <v>100</v>
      </c>
      <c r="Z418" s="361">
        <v>10</v>
      </c>
      <c r="AA418" s="349">
        <v>100</v>
      </c>
      <c r="AB418" s="349" t="s">
        <v>4295</v>
      </c>
      <c r="AC418" s="349" t="s">
        <v>4297</v>
      </c>
      <c r="AD418" s="349">
        <v>5</v>
      </c>
      <c r="AE418" s="440">
        <v>11</v>
      </c>
      <c r="AF418" s="350">
        <v>0.26</v>
      </c>
      <c r="AG418" s="351">
        <f>Y418*AF418</f>
        <v>26</v>
      </c>
      <c r="AH418" s="351">
        <f>IF(AD418&lt;4,FLETES!$H$8,IF(AD418=4,FLETES!$H$9,IF(AD418=5,FLETES!$H$10,IF(AD418=6,FLETES!$H$11,IF(AD418=7,FLETES!$H$12,IF(AD418=8,FLETES!$H$13,IF(AD418=10,FLETES!$H$14,IF(AD418=12,FLETES!$H$15,IF(AD418&gt;12,FLETES!$H$16,"FALSO")))))))))</f>
        <v>26.946735</v>
      </c>
      <c r="AI418" s="351">
        <f t="shared" si="73"/>
        <v>52.946735000000004</v>
      </c>
      <c r="AJ418" s="352">
        <v>0.2</v>
      </c>
      <c r="AK418" s="353">
        <f t="shared" si="74"/>
        <v>66.183418750000001</v>
      </c>
      <c r="AL418" s="417">
        <f>(AG418*6.4%)+AK418</f>
        <v>67.847418750000003</v>
      </c>
      <c r="AM418" s="354">
        <v>0.15</v>
      </c>
      <c r="AN418" s="351">
        <f t="shared" si="75"/>
        <v>79.820492647058828</v>
      </c>
      <c r="AO418" s="421">
        <f t="shared" si="76"/>
        <v>79.820492647058828</v>
      </c>
      <c r="AP418" s="377" t="s">
        <v>2412</v>
      </c>
      <c r="AQ418" s="355"/>
    </row>
    <row r="419" spans="1:43" s="347" customFormat="1" ht="30" customHeight="1" x14ac:dyDescent="0.25">
      <c r="A419" s="371">
        <v>736794</v>
      </c>
      <c r="B419" s="449">
        <v>40637367949</v>
      </c>
      <c r="C419" s="349" t="s">
        <v>4469</v>
      </c>
      <c r="D419" s="371" t="s">
        <v>2482</v>
      </c>
      <c r="E419" s="368" t="s">
        <v>2505</v>
      </c>
      <c r="F419" s="355" t="s">
        <v>2505</v>
      </c>
      <c r="G419" s="387" t="s">
        <v>4390</v>
      </c>
      <c r="H419" s="371" t="s">
        <v>4376</v>
      </c>
      <c r="I419" s="371" t="s">
        <v>1273</v>
      </c>
      <c r="J419" s="371" t="s">
        <v>4379</v>
      </c>
      <c r="K419" s="371" t="s">
        <v>2511</v>
      </c>
      <c r="L419" s="371" t="s">
        <v>2522</v>
      </c>
      <c r="M419" s="371" t="s">
        <v>4337</v>
      </c>
      <c r="N419" s="371" t="s">
        <v>268</v>
      </c>
      <c r="O419" s="371" t="s">
        <v>2521</v>
      </c>
      <c r="P419" s="349" t="s">
        <v>268</v>
      </c>
      <c r="Q419" s="349" t="s">
        <v>268</v>
      </c>
      <c r="R419" s="349" t="s">
        <v>268</v>
      </c>
      <c r="S419" s="349">
        <v>0</v>
      </c>
      <c r="T419" s="349" t="s">
        <v>268</v>
      </c>
      <c r="U419" s="349">
        <v>0</v>
      </c>
      <c r="V419" s="349" t="s">
        <v>268</v>
      </c>
      <c r="W419" s="455" t="s">
        <v>2521</v>
      </c>
      <c r="X419" s="371" t="s">
        <v>268</v>
      </c>
      <c r="Y419" s="371">
        <v>6</v>
      </c>
      <c r="Z419" s="431">
        <v>1</v>
      </c>
      <c r="AA419" s="371">
        <v>6</v>
      </c>
      <c r="AB419" s="371" t="s">
        <v>2523</v>
      </c>
      <c r="AC419" s="371" t="s">
        <v>2524</v>
      </c>
      <c r="AD419" s="371">
        <v>4.5</v>
      </c>
      <c r="AE419" s="371">
        <v>10</v>
      </c>
      <c r="AF419" s="443">
        <v>31.35</v>
      </c>
      <c r="AG419" s="374">
        <v>31.35</v>
      </c>
      <c r="AH419" s="374"/>
      <c r="AI419" s="374">
        <f t="shared" si="73"/>
        <v>31.35</v>
      </c>
      <c r="AJ419" s="352">
        <v>0.2</v>
      </c>
      <c r="AK419" s="375">
        <f t="shared" si="74"/>
        <v>39.1875</v>
      </c>
      <c r="AL419" s="417">
        <f t="shared" ref="AL419:AL482" si="79">AK419</f>
        <v>39.1875</v>
      </c>
      <c r="AM419" s="376">
        <v>0.15</v>
      </c>
      <c r="AN419" s="374">
        <f t="shared" si="75"/>
        <v>46.102941176470587</v>
      </c>
      <c r="AO419" s="421">
        <f t="shared" si="76"/>
        <v>46.102941176470587</v>
      </c>
      <c r="AP419" s="367"/>
      <c r="AQ419" s="346"/>
    </row>
    <row r="420" spans="1:43" s="347" customFormat="1" ht="30" customHeight="1" x14ac:dyDescent="0.25">
      <c r="A420" s="371">
        <v>736808</v>
      </c>
      <c r="B420" s="449">
        <v>40637368089</v>
      </c>
      <c r="C420" s="349" t="s">
        <v>4469</v>
      </c>
      <c r="D420" s="371" t="s">
        <v>2484</v>
      </c>
      <c r="E420" s="368" t="s">
        <v>2506</v>
      </c>
      <c r="F420" s="355" t="s">
        <v>2506</v>
      </c>
      <c r="G420" s="387" t="s">
        <v>4390</v>
      </c>
      <c r="H420" s="371" t="s">
        <v>4376</v>
      </c>
      <c r="I420" s="371" t="s">
        <v>1273</v>
      </c>
      <c r="J420" s="371" t="s">
        <v>4379</v>
      </c>
      <c r="K420" s="371" t="s">
        <v>2511</v>
      </c>
      <c r="L420" s="371" t="s">
        <v>2522</v>
      </c>
      <c r="M420" s="371" t="s">
        <v>4337</v>
      </c>
      <c r="N420" s="371" t="s">
        <v>268</v>
      </c>
      <c r="O420" s="371" t="s">
        <v>2525</v>
      </c>
      <c r="P420" s="349" t="s">
        <v>268</v>
      </c>
      <c r="Q420" s="349" t="s">
        <v>268</v>
      </c>
      <c r="R420" s="349" t="s">
        <v>268</v>
      </c>
      <c r="S420" s="349">
        <v>0</v>
      </c>
      <c r="T420" s="349" t="s">
        <v>268</v>
      </c>
      <c r="U420" s="349">
        <v>0</v>
      </c>
      <c r="V420" s="349" t="s">
        <v>268</v>
      </c>
      <c r="W420" s="455" t="s">
        <v>2525</v>
      </c>
      <c r="X420" s="371" t="s">
        <v>268</v>
      </c>
      <c r="Y420" s="371">
        <v>6</v>
      </c>
      <c r="Z420" s="431">
        <v>1</v>
      </c>
      <c r="AA420" s="371">
        <v>6</v>
      </c>
      <c r="AB420" s="371" t="s">
        <v>2523</v>
      </c>
      <c r="AC420" s="371" t="s">
        <v>2524</v>
      </c>
      <c r="AD420" s="371">
        <v>4.5</v>
      </c>
      <c r="AE420" s="371">
        <v>10</v>
      </c>
      <c r="AF420" s="443">
        <v>30.35</v>
      </c>
      <c r="AG420" s="374">
        <v>30.35</v>
      </c>
      <c r="AH420" s="374"/>
      <c r="AI420" s="374">
        <f t="shared" si="73"/>
        <v>30.35</v>
      </c>
      <c r="AJ420" s="352">
        <v>0.2</v>
      </c>
      <c r="AK420" s="375">
        <f t="shared" si="74"/>
        <v>37.9375</v>
      </c>
      <c r="AL420" s="417">
        <f t="shared" si="79"/>
        <v>37.9375</v>
      </c>
      <c r="AM420" s="376">
        <v>0.15</v>
      </c>
      <c r="AN420" s="374">
        <f t="shared" si="75"/>
        <v>44.632352941176471</v>
      </c>
      <c r="AO420" s="421">
        <f t="shared" si="76"/>
        <v>44.632352941176471</v>
      </c>
      <c r="AP420" s="367"/>
      <c r="AQ420" s="346"/>
    </row>
    <row r="421" spans="1:43" s="347" customFormat="1" ht="30" customHeight="1" x14ac:dyDescent="0.25">
      <c r="A421" s="349">
        <v>466499</v>
      </c>
      <c r="B421" s="440">
        <v>40634664999</v>
      </c>
      <c r="C421" s="349" t="s">
        <v>4469</v>
      </c>
      <c r="D421" s="349" t="s">
        <v>1644</v>
      </c>
      <c r="E421" s="356" t="s">
        <v>2637</v>
      </c>
      <c r="F421" s="355" t="s">
        <v>2637</v>
      </c>
      <c r="G421" s="387" t="s">
        <v>4390</v>
      </c>
      <c r="H421" s="349" t="s">
        <v>4376</v>
      </c>
      <c r="I421" s="349" t="s">
        <v>1273</v>
      </c>
      <c r="J421" s="349" t="s">
        <v>4379</v>
      </c>
      <c r="K421" s="349" t="s">
        <v>2511</v>
      </c>
      <c r="L421" s="349" t="s">
        <v>2522</v>
      </c>
      <c r="M421" s="349" t="s">
        <v>4337</v>
      </c>
      <c r="N421" s="349" t="s">
        <v>268</v>
      </c>
      <c r="O421" s="349" t="s">
        <v>2521</v>
      </c>
      <c r="P421" s="349" t="s">
        <v>268</v>
      </c>
      <c r="Q421" s="349" t="s">
        <v>268</v>
      </c>
      <c r="R421" s="349" t="s">
        <v>268</v>
      </c>
      <c r="S421" s="349">
        <v>0</v>
      </c>
      <c r="T421" s="349" t="s">
        <v>268</v>
      </c>
      <c r="U421" s="349">
        <v>0</v>
      </c>
      <c r="V421" s="349" t="s">
        <v>268</v>
      </c>
      <c r="W421" s="386" t="s">
        <v>2521</v>
      </c>
      <c r="X421" s="349" t="s">
        <v>268</v>
      </c>
      <c r="Y421" s="349">
        <v>6</v>
      </c>
      <c r="Z421" s="361">
        <v>1</v>
      </c>
      <c r="AA421" s="349">
        <v>6</v>
      </c>
      <c r="AB421" s="349" t="s">
        <v>2523</v>
      </c>
      <c r="AC421" s="349" t="s">
        <v>2524</v>
      </c>
      <c r="AD421" s="349">
        <v>4.5</v>
      </c>
      <c r="AE421" s="349">
        <v>10</v>
      </c>
      <c r="AF421" s="350">
        <v>30.6</v>
      </c>
      <c r="AG421" s="350">
        <v>30.6</v>
      </c>
      <c r="AH421" s="351"/>
      <c r="AI421" s="351">
        <f t="shared" si="73"/>
        <v>30.6</v>
      </c>
      <c r="AJ421" s="352">
        <v>0.2</v>
      </c>
      <c r="AK421" s="353">
        <f t="shared" si="74"/>
        <v>38.25</v>
      </c>
      <c r="AL421" s="417">
        <f t="shared" si="79"/>
        <v>38.25</v>
      </c>
      <c r="AM421" s="354">
        <v>0.15</v>
      </c>
      <c r="AN421" s="351">
        <f t="shared" si="75"/>
        <v>45</v>
      </c>
      <c r="AO421" s="421">
        <f t="shared" si="76"/>
        <v>45</v>
      </c>
      <c r="AP421" s="346" t="s">
        <v>2542</v>
      </c>
      <c r="AQ421" s="346"/>
    </row>
    <row r="422" spans="1:43" s="347" customFormat="1" ht="30" customHeight="1" x14ac:dyDescent="0.25">
      <c r="A422" s="349">
        <v>466491</v>
      </c>
      <c r="B422" s="440">
        <v>40634664919</v>
      </c>
      <c r="C422" s="349" t="s">
        <v>4469</v>
      </c>
      <c r="D422" s="349" t="s">
        <v>1644</v>
      </c>
      <c r="E422" s="356" t="s">
        <v>2638</v>
      </c>
      <c r="F422" s="355" t="s">
        <v>2638</v>
      </c>
      <c r="G422" s="387" t="s">
        <v>4390</v>
      </c>
      <c r="H422" s="349" t="s">
        <v>4376</v>
      </c>
      <c r="I422" s="349" t="s">
        <v>1273</v>
      </c>
      <c r="J422" s="349" t="s">
        <v>4379</v>
      </c>
      <c r="K422" s="349" t="s">
        <v>2511</v>
      </c>
      <c r="L422" s="349" t="s">
        <v>2522</v>
      </c>
      <c r="M422" s="349" t="s">
        <v>4337</v>
      </c>
      <c r="N422" s="349" t="s">
        <v>268</v>
      </c>
      <c r="O422" s="349" t="s">
        <v>2525</v>
      </c>
      <c r="P422" s="349" t="s">
        <v>268</v>
      </c>
      <c r="Q422" s="349" t="s">
        <v>268</v>
      </c>
      <c r="R422" s="349" t="s">
        <v>268</v>
      </c>
      <c r="S422" s="349">
        <v>0</v>
      </c>
      <c r="T422" s="349" t="s">
        <v>268</v>
      </c>
      <c r="U422" s="349">
        <v>0</v>
      </c>
      <c r="V422" s="349" t="s">
        <v>268</v>
      </c>
      <c r="W422" s="386" t="s">
        <v>2525</v>
      </c>
      <c r="X422" s="349" t="s">
        <v>268</v>
      </c>
      <c r="Y422" s="349">
        <v>6</v>
      </c>
      <c r="Z422" s="361">
        <v>1</v>
      </c>
      <c r="AA422" s="349">
        <v>6</v>
      </c>
      <c r="AB422" s="349" t="s">
        <v>2523</v>
      </c>
      <c r="AC422" s="349" t="s">
        <v>2524</v>
      </c>
      <c r="AD422" s="349">
        <v>4.5</v>
      </c>
      <c r="AE422" s="349">
        <v>10</v>
      </c>
      <c r="AF422" s="350">
        <v>29.2</v>
      </c>
      <c r="AG422" s="350">
        <v>29.2</v>
      </c>
      <c r="AH422" s="351"/>
      <c r="AI422" s="351">
        <f t="shared" si="73"/>
        <v>29.2</v>
      </c>
      <c r="AJ422" s="352">
        <v>0.2</v>
      </c>
      <c r="AK422" s="353">
        <f t="shared" si="74"/>
        <v>36.5</v>
      </c>
      <c r="AL422" s="417">
        <f t="shared" si="79"/>
        <v>36.5</v>
      </c>
      <c r="AM422" s="354">
        <v>0.15</v>
      </c>
      <c r="AN422" s="351">
        <f t="shared" si="75"/>
        <v>42.941176470588239</v>
      </c>
      <c r="AO422" s="421">
        <f t="shared" si="76"/>
        <v>42.941176470588239</v>
      </c>
      <c r="AP422" s="346" t="s">
        <v>2543</v>
      </c>
      <c r="AQ422" s="346"/>
    </row>
    <row r="423" spans="1:43" s="347" customFormat="1" ht="30" customHeight="1" x14ac:dyDescent="0.25">
      <c r="A423" s="371">
        <v>736836</v>
      </c>
      <c r="B423" s="449">
        <v>40637368369</v>
      </c>
      <c r="C423" s="349" t="s">
        <v>4469</v>
      </c>
      <c r="D423" s="371" t="s">
        <v>2485</v>
      </c>
      <c r="E423" s="368" t="s">
        <v>2606</v>
      </c>
      <c r="F423" s="355" t="s">
        <v>2606</v>
      </c>
      <c r="G423" s="387" t="s">
        <v>4390</v>
      </c>
      <c r="H423" s="371" t="s">
        <v>4376</v>
      </c>
      <c r="I423" s="371" t="s">
        <v>1273</v>
      </c>
      <c r="J423" s="371" t="s">
        <v>4379</v>
      </c>
      <c r="K423" s="371" t="s">
        <v>2512</v>
      </c>
      <c r="L423" s="371" t="s">
        <v>2522</v>
      </c>
      <c r="M423" s="371" t="s">
        <v>4337</v>
      </c>
      <c r="N423" s="371" t="s">
        <v>268</v>
      </c>
      <c r="O423" s="371" t="s">
        <v>2526</v>
      </c>
      <c r="P423" s="349" t="s">
        <v>268</v>
      </c>
      <c r="Q423" s="349" t="s">
        <v>268</v>
      </c>
      <c r="R423" s="349" t="s">
        <v>268</v>
      </c>
      <c r="S423" s="349">
        <v>0</v>
      </c>
      <c r="T423" s="349" t="s">
        <v>268</v>
      </c>
      <c r="U423" s="349">
        <v>0</v>
      </c>
      <c r="V423" s="349" t="s">
        <v>268</v>
      </c>
      <c r="W423" s="455" t="s">
        <v>2526</v>
      </c>
      <c r="X423" s="371" t="s">
        <v>268</v>
      </c>
      <c r="Y423" s="371">
        <v>6</v>
      </c>
      <c r="Z423" s="431">
        <v>1</v>
      </c>
      <c r="AA423" s="371">
        <v>6</v>
      </c>
      <c r="AB423" s="371" t="s">
        <v>2523</v>
      </c>
      <c r="AC423" s="371" t="s">
        <v>2524</v>
      </c>
      <c r="AD423" s="371">
        <v>4.5</v>
      </c>
      <c r="AE423" s="371">
        <v>10</v>
      </c>
      <c r="AF423" s="373">
        <v>27.2</v>
      </c>
      <c r="AG423" s="374">
        <v>27.2</v>
      </c>
      <c r="AH423" s="374"/>
      <c r="AI423" s="374">
        <f t="shared" si="73"/>
        <v>27.2</v>
      </c>
      <c r="AJ423" s="352">
        <v>0.2</v>
      </c>
      <c r="AK423" s="375">
        <f t="shared" si="74"/>
        <v>34</v>
      </c>
      <c r="AL423" s="417">
        <f t="shared" si="79"/>
        <v>34</v>
      </c>
      <c r="AM423" s="376">
        <v>0.15</v>
      </c>
      <c r="AN423" s="374">
        <f t="shared" si="75"/>
        <v>40</v>
      </c>
      <c r="AO423" s="421">
        <f t="shared" si="76"/>
        <v>40</v>
      </c>
      <c r="AP423" s="367"/>
      <c r="AQ423" s="346"/>
    </row>
    <row r="424" spans="1:43" s="347" customFormat="1" ht="30" customHeight="1" x14ac:dyDescent="0.25">
      <c r="A424" s="349">
        <v>466436</v>
      </c>
      <c r="B424" s="440">
        <v>40634664369</v>
      </c>
      <c r="C424" s="349" t="s">
        <v>4469</v>
      </c>
      <c r="D424" s="349" t="s">
        <v>1658</v>
      </c>
      <c r="E424" s="356" t="s">
        <v>2639</v>
      </c>
      <c r="F424" s="355" t="s">
        <v>2639</v>
      </c>
      <c r="G424" s="387" t="s">
        <v>4390</v>
      </c>
      <c r="H424" s="349" t="s">
        <v>4376</v>
      </c>
      <c r="I424" s="349" t="s">
        <v>1273</v>
      </c>
      <c r="J424" s="349" t="s">
        <v>4379</v>
      </c>
      <c r="K424" s="349" t="s">
        <v>2512</v>
      </c>
      <c r="L424" s="349" t="s">
        <v>2522</v>
      </c>
      <c r="M424" s="349" t="s">
        <v>4337</v>
      </c>
      <c r="N424" s="349" t="s">
        <v>268</v>
      </c>
      <c r="O424" s="349" t="s">
        <v>2526</v>
      </c>
      <c r="P424" s="349" t="s">
        <v>268</v>
      </c>
      <c r="Q424" s="349" t="s">
        <v>268</v>
      </c>
      <c r="R424" s="349" t="s">
        <v>268</v>
      </c>
      <c r="S424" s="349">
        <v>0</v>
      </c>
      <c r="T424" s="349" t="s">
        <v>268</v>
      </c>
      <c r="U424" s="349">
        <v>0</v>
      </c>
      <c r="V424" s="349" t="s">
        <v>268</v>
      </c>
      <c r="W424" s="386" t="s">
        <v>2526</v>
      </c>
      <c r="X424" s="349" t="s">
        <v>268</v>
      </c>
      <c r="Y424" s="349">
        <v>6</v>
      </c>
      <c r="Z424" s="361">
        <v>1</v>
      </c>
      <c r="AA424" s="349">
        <v>6</v>
      </c>
      <c r="AB424" s="349" t="s">
        <v>2523</v>
      </c>
      <c r="AC424" s="349" t="s">
        <v>2524</v>
      </c>
      <c r="AD424" s="349">
        <v>4.5</v>
      </c>
      <c r="AE424" s="349">
        <v>10</v>
      </c>
      <c r="AF424" s="350">
        <v>27.2</v>
      </c>
      <c r="AG424" s="350">
        <v>23.4</v>
      </c>
      <c r="AH424" s="351"/>
      <c r="AI424" s="351">
        <f t="shared" si="73"/>
        <v>23.4</v>
      </c>
      <c r="AJ424" s="352">
        <v>0.2</v>
      </c>
      <c r="AK424" s="353">
        <f t="shared" si="74"/>
        <v>29.249999999999996</v>
      </c>
      <c r="AL424" s="417">
        <f t="shared" si="79"/>
        <v>29.249999999999996</v>
      </c>
      <c r="AM424" s="354">
        <v>0.15</v>
      </c>
      <c r="AN424" s="351">
        <f t="shared" si="75"/>
        <v>34.411764705882348</v>
      </c>
      <c r="AO424" s="421">
        <f t="shared" si="76"/>
        <v>34.411764705882348</v>
      </c>
      <c r="AP424" s="346" t="s">
        <v>2544</v>
      </c>
      <c r="AQ424" s="346"/>
    </row>
    <row r="425" spans="1:43" s="347" customFormat="1" ht="30" customHeight="1" x14ac:dyDescent="0.25">
      <c r="A425" s="371">
        <v>736780</v>
      </c>
      <c r="B425" s="449">
        <v>40637367809</v>
      </c>
      <c r="C425" s="349" t="s">
        <v>4469</v>
      </c>
      <c r="D425" s="371" t="s">
        <v>2480</v>
      </c>
      <c r="E425" s="368" t="s">
        <v>2610</v>
      </c>
      <c r="F425" s="355" t="s">
        <v>2610</v>
      </c>
      <c r="G425" s="387" t="s">
        <v>4390</v>
      </c>
      <c r="H425" s="371" t="s">
        <v>4376</v>
      </c>
      <c r="I425" s="371" t="s">
        <v>1273</v>
      </c>
      <c r="J425" s="371" t="s">
        <v>4379</v>
      </c>
      <c r="K425" s="371" t="s">
        <v>2516</v>
      </c>
      <c r="L425" s="371" t="s">
        <v>2522</v>
      </c>
      <c r="M425" s="371" t="s">
        <v>4337</v>
      </c>
      <c r="N425" s="371" t="s">
        <v>268</v>
      </c>
      <c r="O425" s="371" t="s">
        <v>2530</v>
      </c>
      <c r="P425" s="349" t="s">
        <v>268</v>
      </c>
      <c r="Q425" s="349" t="s">
        <v>268</v>
      </c>
      <c r="R425" s="349" t="s">
        <v>268</v>
      </c>
      <c r="S425" s="349">
        <v>0</v>
      </c>
      <c r="T425" s="349" t="s">
        <v>268</v>
      </c>
      <c r="U425" s="349">
        <v>0</v>
      </c>
      <c r="V425" s="349" t="s">
        <v>268</v>
      </c>
      <c r="W425" s="455" t="s">
        <v>2530</v>
      </c>
      <c r="X425" s="371" t="s">
        <v>268</v>
      </c>
      <c r="Y425" s="371">
        <v>6</v>
      </c>
      <c r="Z425" s="431">
        <v>1</v>
      </c>
      <c r="AA425" s="371">
        <v>6</v>
      </c>
      <c r="AB425" s="371" t="s">
        <v>2523</v>
      </c>
      <c r="AC425" s="371" t="s">
        <v>2524</v>
      </c>
      <c r="AD425" s="371">
        <v>4.5</v>
      </c>
      <c r="AE425" s="371">
        <v>10</v>
      </c>
      <c r="AF425" s="373">
        <v>28.4</v>
      </c>
      <c r="AG425" s="374">
        <v>28.4</v>
      </c>
      <c r="AH425" s="374"/>
      <c r="AI425" s="374">
        <f t="shared" si="73"/>
        <v>28.4</v>
      </c>
      <c r="AJ425" s="352">
        <v>0.2</v>
      </c>
      <c r="AK425" s="375">
        <f t="shared" si="74"/>
        <v>35.499999999999993</v>
      </c>
      <c r="AL425" s="417">
        <f t="shared" si="79"/>
        <v>35.499999999999993</v>
      </c>
      <c r="AM425" s="376">
        <v>0.15</v>
      </c>
      <c r="AN425" s="374">
        <f t="shared" si="75"/>
        <v>41.764705882352935</v>
      </c>
      <c r="AO425" s="421">
        <f t="shared" si="76"/>
        <v>41.764705882352935</v>
      </c>
      <c r="AP425" s="367"/>
      <c r="AQ425" s="346"/>
    </row>
    <row r="426" spans="1:43" s="347" customFormat="1" ht="30" customHeight="1" x14ac:dyDescent="0.25">
      <c r="A426" s="349">
        <v>466422</v>
      </c>
      <c r="B426" s="440">
        <v>40634664229</v>
      </c>
      <c r="C426" s="349" t="s">
        <v>4469</v>
      </c>
      <c r="D426" s="349" t="s">
        <v>1685</v>
      </c>
      <c r="E426" s="356" t="s">
        <v>2643</v>
      </c>
      <c r="F426" s="355" t="s">
        <v>2643</v>
      </c>
      <c r="G426" s="387" t="s">
        <v>4390</v>
      </c>
      <c r="H426" s="349" t="s">
        <v>4376</v>
      </c>
      <c r="I426" s="349" t="s">
        <v>1273</v>
      </c>
      <c r="J426" s="349" t="s">
        <v>4379</v>
      </c>
      <c r="K426" s="349" t="s">
        <v>2516</v>
      </c>
      <c r="L426" s="349" t="s">
        <v>2522</v>
      </c>
      <c r="M426" s="349" t="s">
        <v>4337</v>
      </c>
      <c r="N426" s="349" t="s">
        <v>268</v>
      </c>
      <c r="O426" s="349" t="s">
        <v>2530</v>
      </c>
      <c r="P426" s="349" t="s">
        <v>268</v>
      </c>
      <c r="Q426" s="349" t="s">
        <v>268</v>
      </c>
      <c r="R426" s="349" t="s">
        <v>268</v>
      </c>
      <c r="S426" s="349">
        <v>0</v>
      </c>
      <c r="T426" s="349" t="s">
        <v>268</v>
      </c>
      <c r="U426" s="349">
        <v>0</v>
      </c>
      <c r="V426" s="349" t="s">
        <v>268</v>
      </c>
      <c r="W426" s="386" t="s">
        <v>2530</v>
      </c>
      <c r="X426" s="349" t="s">
        <v>268</v>
      </c>
      <c r="Y426" s="349">
        <v>6</v>
      </c>
      <c r="Z426" s="361">
        <v>1</v>
      </c>
      <c r="AA426" s="349">
        <v>6</v>
      </c>
      <c r="AB426" s="349" t="s">
        <v>2523</v>
      </c>
      <c r="AC426" s="349" t="s">
        <v>2524</v>
      </c>
      <c r="AD426" s="349">
        <v>4.5</v>
      </c>
      <c r="AE426" s="349">
        <v>10</v>
      </c>
      <c r="AF426" s="350">
        <v>28.4</v>
      </c>
      <c r="AG426" s="350">
        <v>28.4</v>
      </c>
      <c r="AH426" s="351"/>
      <c r="AI426" s="351">
        <f t="shared" si="73"/>
        <v>28.4</v>
      </c>
      <c r="AJ426" s="352">
        <v>0.2</v>
      </c>
      <c r="AK426" s="353">
        <f t="shared" si="74"/>
        <v>35.499999999999993</v>
      </c>
      <c r="AL426" s="417">
        <f t="shared" si="79"/>
        <v>35.499999999999993</v>
      </c>
      <c r="AM426" s="354">
        <v>0.15</v>
      </c>
      <c r="AN426" s="351">
        <f t="shared" si="75"/>
        <v>41.764705882352935</v>
      </c>
      <c r="AO426" s="421">
        <f t="shared" si="76"/>
        <v>41.764705882352935</v>
      </c>
      <c r="AP426" s="346" t="s">
        <v>2548</v>
      </c>
      <c r="AQ426" s="346"/>
    </row>
    <row r="427" spans="1:43" s="347" customFormat="1" ht="30" customHeight="1" x14ac:dyDescent="0.25">
      <c r="A427" s="371">
        <v>736848</v>
      </c>
      <c r="B427" s="449">
        <v>40637368489</v>
      </c>
      <c r="C427" s="349" t="s">
        <v>4469</v>
      </c>
      <c r="D427" s="371" t="s">
        <v>2486</v>
      </c>
      <c r="E427" s="368" t="s">
        <v>2607</v>
      </c>
      <c r="F427" s="355" t="s">
        <v>2607</v>
      </c>
      <c r="G427" s="363" t="s">
        <v>4390</v>
      </c>
      <c r="H427" s="371" t="s">
        <v>4376</v>
      </c>
      <c r="I427" s="371" t="s">
        <v>1273</v>
      </c>
      <c r="J427" s="371" t="s">
        <v>4379</v>
      </c>
      <c r="K427" s="371" t="s">
        <v>2513</v>
      </c>
      <c r="L427" s="371" t="s">
        <v>2522</v>
      </c>
      <c r="M427" s="371" t="s">
        <v>4337</v>
      </c>
      <c r="N427" s="371" t="s">
        <v>268</v>
      </c>
      <c r="O427" s="371" t="s">
        <v>2527</v>
      </c>
      <c r="P427" s="349" t="s">
        <v>268</v>
      </c>
      <c r="Q427" s="349" t="s">
        <v>268</v>
      </c>
      <c r="R427" s="349" t="s">
        <v>268</v>
      </c>
      <c r="S427" s="349">
        <v>0</v>
      </c>
      <c r="T427" s="349" t="s">
        <v>268</v>
      </c>
      <c r="U427" s="349">
        <v>0</v>
      </c>
      <c r="V427" s="349" t="s">
        <v>268</v>
      </c>
      <c r="W427" s="455" t="s">
        <v>2527</v>
      </c>
      <c r="X427" s="371" t="s">
        <v>268</v>
      </c>
      <c r="Y427" s="371">
        <v>6</v>
      </c>
      <c r="Z427" s="431">
        <v>1</v>
      </c>
      <c r="AA427" s="371">
        <v>6</v>
      </c>
      <c r="AB427" s="371" t="s">
        <v>2523</v>
      </c>
      <c r="AC427" s="371" t="s">
        <v>2524</v>
      </c>
      <c r="AD427" s="371">
        <v>4.5</v>
      </c>
      <c r="AE427" s="371">
        <v>10</v>
      </c>
      <c r="AF427" s="373">
        <v>36.799999999999997</v>
      </c>
      <c r="AG427" s="374">
        <v>36.799999999999997</v>
      </c>
      <c r="AH427" s="374"/>
      <c r="AI427" s="374">
        <f t="shared" si="73"/>
        <v>36.799999999999997</v>
      </c>
      <c r="AJ427" s="352">
        <v>0.2</v>
      </c>
      <c r="AK427" s="375">
        <f t="shared" si="74"/>
        <v>45.999999999999993</v>
      </c>
      <c r="AL427" s="417">
        <f t="shared" si="79"/>
        <v>45.999999999999993</v>
      </c>
      <c r="AM427" s="376">
        <v>0.15</v>
      </c>
      <c r="AN427" s="374">
        <f t="shared" si="75"/>
        <v>54.117647058823522</v>
      </c>
      <c r="AO427" s="421">
        <f t="shared" si="76"/>
        <v>54.117647058823522</v>
      </c>
      <c r="AP427" s="367"/>
      <c r="AQ427" s="346"/>
    </row>
    <row r="428" spans="1:43" s="347" customFormat="1" ht="30" customHeight="1" x14ac:dyDescent="0.25">
      <c r="A428" s="349">
        <v>466480</v>
      </c>
      <c r="B428" s="440">
        <v>40634664809</v>
      </c>
      <c r="C428" s="349" t="s">
        <v>4469</v>
      </c>
      <c r="D428" s="349" t="s">
        <v>1669</v>
      </c>
      <c r="E428" s="356" t="s">
        <v>2640</v>
      </c>
      <c r="F428" s="355" t="s">
        <v>2640</v>
      </c>
      <c r="G428" s="363" t="s">
        <v>4390</v>
      </c>
      <c r="H428" s="349" t="s">
        <v>4376</v>
      </c>
      <c r="I428" s="349" t="s">
        <v>1273</v>
      </c>
      <c r="J428" s="349" t="s">
        <v>4379</v>
      </c>
      <c r="K428" s="349" t="s">
        <v>2513</v>
      </c>
      <c r="L428" s="349" t="s">
        <v>2522</v>
      </c>
      <c r="M428" s="349" t="s">
        <v>4337</v>
      </c>
      <c r="N428" s="349" t="s">
        <v>268</v>
      </c>
      <c r="O428" s="349" t="s">
        <v>2527</v>
      </c>
      <c r="P428" s="349" t="s">
        <v>268</v>
      </c>
      <c r="Q428" s="349" t="s">
        <v>268</v>
      </c>
      <c r="R428" s="349" t="s">
        <v>268</v>
      </c>
      <c r="S428" s="349">
        <v>0</v>
      </c>
      <c r="T428" s="349" t="s">
        <v>268</v>
      </c>
      <c r="U428" s="349">
        <v>0</v>
      </c>
      <c r="V428" s="349" t="s">
        <v>268</v>
      </c>
      <c r="W428" s="386" t="s">
        <v>2527</v>
      </c>
      <c r="X428" s="349" t="s">
        <v>268</v>
      </c>
      <c r="Y428" s="349">
        <v>6</v>
      </c>
      <c r="Z428" s="361">
        <v>1</v>
      </c>
      <c r="AA428" s="349">
        <v>6</v>
      </c>
      <c r="AB428" s="349" t="s">
        <v>2523</v>
      </c>
      <c r="AC428" s="349" t="s">
        <v>2524</v>
      </c>
      <c r="AD428" s="349">
        <v>4.5</v>
      </c>
      <c r="AE428" s="349">
        <v>10</v>
      </c>
      <c r="AF428" s="350">
        <v>36.799999999999997</v>
      </c>
      <c r="AG428" s="350">
        <v>36.799999999999997</v>
      </c>
      <c r="AH428" s="351"/>
      <c r="AI428" s="351">
        <f t="shared" si="73"/>
        <v>36.799999999999997</v>
      </c>
      <c r="AJ428" s="352">
        <v>0.2</v>
      </c>
      <c r="AK428" s="353">
        <f t="shared" si="74"/>
        <v>45.999999999999993</v>
      </c>
      <c r="AL428" s="417">
        <f t="shared" si="79"/>
        <v>45.999999999999993</v>
      </c>
      <c r="AM428" s="354">
        <v>0.15</v>
      </c>
      <c r="AN428" s="351">
        <f t="shared" si="75"/>
        <v>54.117647058823522</v>
      </c>
      <c r="AO428" s="421">
        <f t="shared" si="76"/>
        <v>54.117647058823522</v>
      </c>
      <c r="AP428" s="346" t="s">
        <v>2545</v>
      </c>
      <c r="AQ428" s="346"/>
    </row>
    <row r="429" spans="1:43" s="347" customFormat="1" ht="30" customHeight="1" x14ac:dyDescent="0.25">
      <c r="A429" s="371">
        <v>736879</v>
      </c>
      <c r="B429" s="449">
        <v>40637368799</v>
      </c>
      <c r="C429" s="349" t="s">
        <v>4469</v>
      </c>
      <c r="D429" s="371" t="s">
        <v>2490</v>
      </c>
      <c r="E429" s="368" t="s">
        <v>2608</v>
      </c>
      <c r="F429" s="355" t="s">
        <v>2608</v>
      </c>
      <c r="G429" s="363" t="s">
        <v>4390</v>
      </c>
      <c r="H429" s="371" t="s">
        <v>4376</v>
      </c>
      <c r="I429" s="371" t="s">
        <v>1273</v>
      </c>
      <c r="J429" s="371" t="s">
        <v>4379</v>
      </c>
      <c r="K429" s="371" t="s">
        <v>2514</v>
      </c>
      <c r="L429" s="371" t="s">
        <v>2522</v>
      </c>
      <c r="M429" s="371" t="s">
        <v>4337</v>
      </c>
      <c r="N429" s="371" t="s">
        <v>268</v>
      </c>
      <c r="O429" s="371" t="s">
        <v>2528</v>
      </c>
      <c r="P429" s="349" t="s">
        <v>268</v>
      </c>
      <c r="Q429" s="349" t="s">
        <v>268</v>
      </c>
      <c r="R429" s="349" t="s">
        <v>268</v>
      </c>
      <c r="S429" s="349">
        <v>0</v>
      </c>
      <c r="T429" s="349" t="s">
        <v>268</v>
      </c>
      <c r="U429" s="349">
        <v>0</v>
      </c>
      <c r="V429" s="349" t="s">
        <v>268</v>
      </c>
      <c r="W429" s="455" t="s">
        <v>2528</v>
      </c>
      <c r="X429" s="371" t="s">
        <v>268</v>
      </c>
      <c r="Y429" s="371">
        <v>6</v>
      </c>
      <c r="Z429" s="431">
        <v>1</v>
      </c>
      <c r="AA429" s="371">
        <v>6</v>
      </c>
      <c r="AB429" s="371" t="s">
        <v>2523</v>
      </c>
      <c r="AC429" s="371" t="s">
        <v>2524</v>
      </c>
      <c r="AD429" s="371">
        <v>4.5</v>
      </c>
      <c r="AE429" s="371">
        <v>10</v>
      </c>
      <c r="AF429" s="373">
        <v>27.2</v>
      </c>
      <c r="AG429" s="374">
        <v>27.2</v>
      </c>
      <c r="AH429" s="374"/>
      <c r="AI429" s="374">
        <f t="shared" si="73"/>
        <v>27.2</v>
      </c>
      <c r="AJ429" s="352">
        <v>0.2</v>
      </c>
      <c r="AK429" s="375">
        <f t="shared" si="74"/>
        <v>34</v>
      </c>
      <c r="AL429" s="417">
        <f t="shared" si="79"/>
        <v>34</v>
      </c>
      <c r="AM429" s="376">
        <v>0.15</v>
      </c>
      <c r="AN429" s="374">
        <f t="shared" si="75"/>
        <v>40</v>
      </c>
      <c r="AO429" s="421">
        <f t="shared" si="76"/>
        <v>40</v>
      </c>
      <c r="AP429" s="367"/>
      <c r="AQ429" s="346"/>
    </row>
    <row r="430" spans="1:43" s="347" customFormat="1" ht="30" customHeight="1" x14ac:dyDescent="0.25">
      <c r="A430" s="349">
        <v>466457</v>
      </c>
      <c r="B430" s="440">
        <v>40634664579</v>
      </c>
      <c r="C430" s="349" t="s">
        <v>4469</v>
      </c>
      <c r="D430" s="349" t="s">
        <v>1654</v>
      </c>
      <c r="E430" s="356" t="s">
        <v>2641</v>
      </c>
      <c r="F430" s="355" t="s">
        <v>2641</v>
      </c>
      <c r="G430" s="363" t="s">
        <v>4390</v>
      </c>
      <c r="H430" s="349" t="s">
        <v>4376</v>
      </c>
      <c r="I430" s="349" t="s">
        <v>1273</v>
      </c>
      <c r="J430" s="349" t="s">
        <v>4379</v>
      </c>
      <c r="K430" s="349" t="s">
        <v>2514</v>
      </c>
      <c r="L430" s="349" t="s">
        <v>2522</v>
      </c>
      <c r="M430" s="349" t="s">
        <v>4337</v>
      </c>
      <c r="N430" s="349" t="s">
        <v>268</v>
      </c>
      <c r="O430" s="349" t="s">
        <v>2528</v>
      </c>
      <c r="P430" s="349" t="s">
        <v>268</v>
      </c>
      <c r="Q430" s="349" t="s">
        <v>268</v>
      </c>
      <c r="R430" s="349" t="s">
        <v>268</v>
      </c>
      <c r="S430" s="349">
        <v>0</v>
      </c>
      <c r="T430" s="349" t="s">
        <v>268</v>
      </c>
      <c r="U430" s="349">
        <v>0</v>
      </c>
      <c r="V430" s="349" t="s">
        <v>268</v>
      </c>
      <c r="W430" s="386" t="s">
        <v>2528</v>
      </c>
      <c r="X430" s="349" t="s">
        <v>268</v>
      </c>
      <c r="Y430" s="349">
        <v>6</v>
      </c>
      <c r="Z430" s="361">
        <v>1</v>
      </c>
      <c r="AA430" s="349">
        <v>6</v>
      </c>
      <c r="AB430" s="349" t="s">
        <v>2523</v>
      </c>
      <c r="AC430" s="349" t="s">
        <v>2524</v>
      </c>
      <c r="AD430" s="349">
        <v>4.5</v>
      </c>
      <c r="AE430" s="349">
        <v>10</v>
      </c>
      <c r="AF430" s="350">
        <v>27.2</v>
      </c>
      <c r="AG430" s="350">
        <v>27.2</v>
      </c>
      <c r="AH430" s="351"/>
      <c r="AI430" s="351">
        <f t="shared" si="73"/>
        <v>27.2</v>
      </c>
      <c r="AJ430" s="352">
        <v>0.2</v>
      </c>
      <c r="AK430" s="353">
        <f t="shared" si="74"/>
        <v>34</v>
      </c>
      <c r="AL430" s="417">
        <f t="shared" si="79"/>
        <v>34</v>
      </c>
      <c r="AM430" s="354">
        <v>0.15</v>
      </c>
      <c r="AN430" s="351">
        <f t="shared" si="75"/>
        <v>40</v>
      </c>
      <c r="AO430" s="421">
        <f t="shared" si="76"/>
        <v>40</v>
      </c>
      <c r="AP430" s="346" t="s">
        <v>2546</v>
      </c>
      <c r="AQ430" s="346"/>
    </row>
    <row r="431" spans="1:43" s="347" customFormat="1" ht="30" customHeight="1" x14ac:dyDescent="0.25">
      <c r="A431" s="371">
        <v>736787</v>
      </c>
      <c r="B431" s="449">
        <v>40637367879</v>
      </c>
      <c r="C431" s="349" t="s">
        <v>4469</v>
      </c>
      <c r="D431" s="371" t="s">
        <v>2481</v>
      </c>
      <c r="E431" s="368" t="s">
        <v>2609</v>
      </c>
      <c r="F431" s="355" t="s">
        <v>2609</v>
      </c>
      <c r="G431" s="363" t="s">
        <v>4390</v>
      </c>
      <c r="H431" s="371" t="s">
        <v>4376</v>
      </c>
      <c r="I431" s="371" t="s">
        <v>1273</v>
      </c>
      <c r="J431" s="371" t="s">
        <v>4379</v>
      </c>
      <c r="K431" s="371" t="s">
        <v>2515</v>
      </c>
      <c r="L431" s="371" t="s">
        <v>2522</v>
      </c>
      <c r="M431" s="371" t="s">
        <v>4337</v>
      </c>
      <c r="N431" s="371" t="s">
        <v>268</v>
      </c>
      <c r="O431" s="371" t="s">
        <v>2529</v>
      </c>
      <c r="P431" s="349" t="s">
        <v>268</v>
      </c>
      <c r="Q431" s="349" t="s">
        <v>268</v>
      </c>
      <c r="R431" s="349" t="s">
        <v>268</v>
      </c>
      <c r="S431" s="349">
        <v>0</v>
      </c>
      <c r="T431" s="349" t="s">
        <v>268</v>
      </c>
      <c r="U431" s="349">
        <v>0</v>
      </c>
      <c r="V431" s="349" t="s">
        <v>268</v>
      </c>
      <c r="W431" s="455" t="s">
        <v>2529</v>
      </c>
      <c r="X431" s="371" t="s">
        <v>268</v>
      </c>
      <c r="Y431" s="371">
        <v>6</v>
      </c>
      <c r="Z431" s="431">
        <v>1</v>
      </c>
      <c r="AA431" s="371">
        <v>6</v>
      </c>
      <c r="AB431" s="371" t="s">
        <v>2523</v>
      </c>
      <c r="AC431" s="371" t="s">
        <v>2524</v>
      </c>
      <c r="AD431" s="371">
        <v>4.5</v>
      </c>
      <c r="AE431" s="371">
        <v>10</v>
      </c>
      <c r="AF431" s="373">
        <v>27.2</v>
      </c>
      <c r="AG431" s="374">
        <v>27.2</v>
      </c>
      <c r="AH431" s="374"/>
      <c r="AI431" s="374">
        <f t="shared" si="73"/>
        <v>27.2</v>
      </c>
      <c r="AJ431" s="352">
        <v>0.2</v>
      </c>
      <c r="AK431" s="375">
        <f t="shared" si="74"/>
        <v>34</v>
      </c>
      <c r="AL431" s="417">
        <f t="shared" si="79"/>
        <v>34</v>
      </c>
      <c r="AM431" s="376">
        <v>0.15</v>
      </c>
      <c r="AN431" s="374">
        <f t="shared" si="75"/>
        <v>40</v>
      </c>
      <c r="AO431" s="421">
        <f t="shared" si="76"/>
        <v>40</v>
      </c>
      <c r="AP431" s="367"/>
      <c r="AQ431" s="346"/>
    </row>
    <row r="432" spans="1:43" s="347" customFormat="1" ht="30" customHeight="1" x14ac:dyDescent="0.25">
      <c r="A432" s="349">
        <v>466429</v>
      </c>
      <c r="B432" s="440">
        <v>40634664299</v>
      </c>
      <c r="C432" s="349" t="s">
        <v>4469</v>
      </c>
      <c r="D432" s="349" t="s">
        <v>1672</v>
      </c>
      <c r="E432" s="356" t="s">
        <v>2642</v>
      </c>
      <c r="F432" s="355" t="s">
        <v>2642</v>
      </c>
      <c r="G432" s="363" t="s">
        <v>4390</v>
      </c>
      <c r="H432" s="349" t="s">
        <v>4376</v>
      </c>
      <c r="I432" s="349" t="s">
        <v>1273</v>
      </c>
      <c r="J432" s="349" t="s">
        <v>4379</v>
      </c>
      <c r="K432" s="349" t="s">
        <v>2515</v>
      </c>
      <c r="L432" s="349" t="s">
        <v>2522</v>
      </c>
      <c r="M432" s="349" t="s">
        <v>4337</v>
      </c>
      <c r="N432" s="349" t="s">
        <v>268</v>
      </c>
      <c r="O432" s="349" t="s">
        <v>2529</v>
      </c>
      <c r="P432" s="349" t="s">
        <v>268</v>
      </c>
      <c r="Q432" s="349" t="s">
        <v>268</v>
      </c>
      <c r="R432" s="349" t="s">
        <v>268</v>
      </c>
      <c r="S432" s="349">
        <v>0</v>
      </c>
      <c r="T432" s="349" t="s">
        <v>268</v>
      </c>
      <c r="U432" s="349">
        <v>0</v>
      </c>
      <c r="V432" s="349" t="s">
        <v>268</v>
      </c>
      <c r="W432" s="386" t="s">
        <v>2529</v>
      </c>
      <c r="X432" s="349" t="s">
        <v>268</v>
      </c>
      <c r="Y432" s="349">
        <v>6</v>
      </c>
      <c r="Z432" s="361">
        <v>1</v>
      </c>
      <c r="AA432" s="349">
        <v>6</v>
      </c>
      <c r="AB432" s="349" t="s">
        <v>2523</v>
      </c>
      <c r="AC432" s="349" t="s">
        <v>2524</v>
      </c>
      <c r="AD432" s="349">
        <v>4.5</v>
      </c>
      <c r="AE432" s="349">
        <v>10</v>
      </c>
      <c r="AF432" s="350">
        <v>27.2</v>
      </c>
      <c r="AG432" s="350">
        <v>27.2</v>
      </c>
      <c r="AH432" s="351"/>
      <c r="AI432" s="351">
        <f t="shared" si="73"/>
        <v>27.2</v>
      </c>
      <c r="AJ432" s="352">
        <v>0.2</v>
      </c>
      <c r="AK432" s="353">
        <f t="shared" si="74"/>
        <v>34</v>
      </c>
      <c r="AL432" s="417">
        <f t="shared" si="79"/>
        <v>34</v>
      </c>
      <c r="AM432" s="354">
        <v>0.15</v>
      </c>
      <c r="AN432" s="351">
        <f t="shared" si="75"/>
        <v>40</v>
      </c>
      <c r="AO432" s="421">
        <f t="shared" si="76"/>
        <v>40</v>
      </c>
      <c r="AP432" s="346" t="s">
        <v>2547</v>
      </c>
      <c r="AQ432" s="346"/>
    </row>
    <row r="433" spans="1:43" s="347" customFormat="1" ht="30" customHeight="1" x14ac:dyDescent="0.25">
      <c r="A433" s="371">
        <v>736773</v>
      </c>
      <c r="B433" s="449">
        <v>40637367739</v>
      </c>
      <c r="C433" s="349" t="s">
        <v>4469</v>
      </c>
      <c r="D433" s="371" t="s">
        <v>2479</v>
      </c>
      <c r="E433" s="368" t="s">
        <v>2611</v>
      </c>
      <c r="F433" s="355" t="s">
        <v>2611</v>
      </c>
      <c r="G433" s="363" t="s">
        <v>4390</v>
      </c>
      <c r="H433" s="371" t="s">
        <v>4376</v>
      </c>
      <c r="I433" s="371" t="s">
        <v>1273</v>
      </c>
      <c r="J433" s="371" t="s">
        <v>4379</v>
      </c>
      <c r="K433" s="371" t="s">
        <v>2517</v>
      </c>
      <c r="L433" s="371" t="s">
        <v>2522</v>
      </c>
      <c r="M433" s="371" t="s">
        <v>4337</v>
      </c>
      <c r="N433" s="371" t="s">
        <v>268</v>
      </c>
      <c r="O433" s="371" t="s">
        <v>2531</v>
      </c>
      <c r="P433" s="349" t="s">
        <v>268</v>
      </c>
      <c r="Q433" s="349" t="s">
        <v>268</v>
      </c>
      <c r="R433" s="349" t="s">
        <v>268</v>
      </c>
      <c r="S433" s="349">
        <v>0</v>
      </c>
      <c r="T433" s="349" t="s">
        <v>268</v>
      </c>
      <c r="U433" s="349">
        <v>0</v>
      </c>
      <c r="V433" s="349" t="s">
        <v>268</v>
      </c>
      <c r="W433" s="455" t="s">
        <v>2531</v>
      </c>
      <c r="X433" s="371" t="s">
        <v>268</v>
      </c>
      <c r="Y433" s="371">
        <v>6</v>
      </c>
      <c r="Z433" s="431">
        <v>1</v>
      </c>
      <c r="AA433" s="371">
        <v>6</v>
      </c>
      <c r="AB433" s="371" t="s">
        <v>2523</v>
      </c>
      <c r="AC433" s="371" t="s">
        <v>2524</v>
      </c>
      <c r="AD433" s="371">
        <v>4.5</v>
      </c>
      <c r="AE433" s="371">
        <v>10</v>
      </c>
      <c r="AF433" s="373">
        <v>28.4</v>
      </c>
      <c r="AG433" s="374">
        <v>28.4</v>
      </c>
      <c r="AH433" s="374"/>
      <c r="AI433" s="374">
        <f t="shared" si="73"/>
        <v>28.4</v>
      </c>
      <c r="AJ433" s="352">
        <v>0.2</v>
      </c>
      <c r="AK433" s="375">
        <f t="shared" si="74"/>
        <v>35.499999999999993</v>
      </c>
      <c r="AL433" s="417">
        <f t="shared" si="79"/>
        <v>35.499999999999993</v>
      </c>
      <c r="AM433" s="376">
        <v>0.15</v>
      </c>
      <c r="AN433" s="374">
        <f t="shared" si="75"/>
        <v>41.764705882352935</v>
      </c>
      <c r="AO433" s="421">
        <f t="shared" si="76"/>
        <v>41.764705882352935</v>
      </c>
      <c r="AP433" s="367"/>
      <c r="AQ433" s="346"/>
    </row>
    <row r="434" spans="1:43" s="347" customFormat="1" ht="30" customHeight="1" x14ac:dyDescent="0.25">
      <c r="A434" s="349">
        <v>466415</v>
      </c>
      <c r="B434" s="440">
        <v>40634664159</v>
      </c>
      <c r="C434" s="349" t="s">
        <v>4469</v>
      </c>
      <c r="D434" s="349" t="s">
        <v>1674</v>
      </c>
      <c r="E434" s="356" t="s">
        <v>2644</v>
      </c>
      <c r="F434" s="355" t="s">
        <v>2644</v>
      </c>
      <c r="G434" s="363" t="s">
        <v>4390</v>
      </c>
      <c r="H434" s="349" t="s">
        <v>4376</v>
      </c>
      <c r="I434" s="349" t="s">
        <v>1273</v>
      </c>
      <c r="J434" s="349" t="s">
        <v>4379</v>
      </c>
      <c r="K434" s="349" t="s">
        <v>2517</v>
      </c>
      <c r="L434" s="349" t="s">
        <v>2522</v>
      </c>
      <c r="M434" s="349" t="s">
        <v>4337</v>
      </c>
      <c r="N434" s="349" t="s">
        <v>268</v>
      </c>
      <c r="O434" s="349" t="s">
        <v>2531</v>
      </c>
      <c r="P434" s="349" t="s">
        <v>268</v>
      </c>
      <c r="Q434" s="349" t="s">
        <v>268</v>
      </c>
      <c r="R434" s="349" t="s">
        <v>268</v>
      </c>
      <c r="S434" s="349">
        <v>0</v>
      </c>
      <c r="T434" s="349" t="s">
        <v>268</v>
      </c>
      <c r="U434" s="349">
        <v>0</v>
      </c>
      <c r="V434" s="349" t="s">
        <v>268</v>
      </c>
      <c r="W434" s="386" t="s">
        <v>2531</v>
      </c>
      <c r="X434" s="349" t="s">
        <v>268</v>
      </c>
      <c r="Y434" s="349">
        <v>6</v>
      </c>
      <c r="Z434" s="361">
        <v>1</v>
      </c>
      <c r="AA434" s="349">
        <v>6</v>
      </c>
      <c r="AB434" s="349" t="s">
        <v>2523</v>
      </c>
      <c r="AC434" s="349" t="s">
        <v>2524</v>
      </c>
      <c r="AD434" s="349">
        <v>4.5</v>
      </c>
      <c r="AE434" s="349">
        <v>10</v>
      </c>
      <c r="AF434" s="350">
        <v>28.4</v>
      </c>
      <c r="AG434" s="350">
        <v>28.4</v>
      </c>
      <c r="AH434" s="351"/>
      <c r="AI434" s="351">
        <f t="shared" si="73"/>
        <v>28.4</v>
      </c>
      <c r="AJ434" s="352">
        <v>0.2</v>
      </c>
      <c r="AK434" s="353">
        <f t="shared" si="74"/>
        <v>35.499999999999993</v>
      </c>
      <c r="AL434" s="417">
        <f t="shared" si="79"/>
        <v>35.499999999999993</v>
      </c>
      <c r="AM434" s="354">
        <v>0.15</v>
      </c>
      <c r="AN434" s="351">
        <f t="shared" si="75"/>
        <v>41.764705882352935</v>
      </c>
      <c r="AO434" s="421">
        <f t="shared" si="76"/>
        <v>41.764705882352935</v>
      </c>
      <c r="AP434" s="346" t="s">
        <v>2549</v>
      </c>
      <c r="AQ434" s="346"/>
    </row>
    <row r="435" spans="1:43" s="347" customFormat="1" ht="30" customHeight="1" x14ac:dyDescent="0.25">
      <c r="A435" s="371">
        <v>736736</v>
      </c>
      <c r="B435" s="449">
        <v>40637367369</v>
      </c>
      <c r="C435" s="349" t="s">
        <v>4469</v>
      </c>
      <c r="D435" s="371" t="s">
        <v>2478</v>
      </c>
      <c r="E435" s="368" t="s">
        <v>2612</v>
      </c>
      <c r="F435" s="355" t="s">
        <v>2612</v>
      </c>
      <c r="G435" s="363" t="s">
        <v>4390</v>
      </c>
      <c r="H435" s="371" t="s">
        <v>4376</v>
      </c>
      <c r="I435" s="371" t="s">
        <v>1273</v>
      </c>
      <c r="J435" s="371" t="s">
        <v>4379</v>
      </c>
      <c r="K435" s="371" t="s">
        <v>4293</v>
      </c>
      <c r="L435" s="371" t="s">
        <v>2522</v>
      </c>
      <c r="M435" s="371" t="s">
        <v>4337</v>
      </c>
      <c r="N435" s="371" t="s">
        <v>268</v>
      </c>
      <c r="O435" s="371" t="s">
        <v>2532</v>
      </c>
      <c r="P435" s="349" t="s">
        <v>268</v>
      </c>
      <c r="Q435" s="349" t="s">
        <v>268</v>
      </c>
      <c r="R435" s="349" t="s">
        <v>268</v>
      </c>
      <c r="S435" s="349">
        <v>0</v>
      </c>
      <c r="T435" s="349" t="s">
        <v>268</v>
      </c>
      <c r="U435" s="349">
        <v>0</v>
      </c>
      <c r="V435" s="349" t="s">
        <v>268</v>
      </c>
      <c r="W435" s="455" t="s">
        <v>2532</v>
      </c>
      <c r="X435" s="371" t="s">
        <v>268</v>
      </c>
      <c r="Y435" s="371">
        <v>6</v>
      </c>
      <c r="Z435" s="431">
        <v>1</v>
      </c>
      <c r="AA435" s="371">
        <v>6</v>
      </c>
      <c r="AB435" s="371" t="s">
        <v>2523</v>
      </c>
      <c r="AC435" s="371" t="s">
        <v>2524</v>
      </c>
      <c r="AD435" s="371">
        <v>4.5</v>
      </c>
      <c r="AE435" s="371">
        <v>10</v>
      </c>
      <c r="AF435" s="373">
        <v>27.2</v>
      </c>
      <c r="AG435" s="374">
        <v>27.2</v>
      </c>
      <c r="AH435" s="374"/>
      <c r="AI435" s="374">
        <f t="shared" si="73"/>
        <v>27.2</v>
      </c>
      <c r="AJ435" s="352">
        <v>0.2</v>
      </c>
      <c r="AK435" s="375">
        <f t="shared" si="74"/>
        <v>34</v>
      </c>
      <c r="AL435" s="417">
        <f t="shared" si="79"/>
        <v>34</v>
      </c>
      <c r="AM435" s="376">
        <v>0.15</v>
      </c>
      <c r="AN435" s="374">
        <f t="shared" si="75"/>
        <v>40</v>
      </c>
      <c r="AO435" s="421">
        <f t="shared" si="76"/>
        <v>40</v>
      </c>
      <c r="AP435" s="367"/>
      <c r="AQ435" s="346"/>
    </row>
    <row r="436" spans="1:43" s="347" customFormat="1" ht="30" customHeight="1" x14ac:dyDescent="0.25">
      <c r="A436" s="349">
        <v>466408</v>
      </c>
      <c r="B436" s="440">
        <v>40634664089</v>
      </c>
      <c r="C436" s="349" t="s">
        <v>4469</v>
      </c>
      <c r="D436" s="349" t="s">
        <v>1646</v>
      </c>
      <c r="E436" s="356" t="s">
        <v>2645</v>
      </c>
      <c r="F436" s="355" t="s">
        <v>2645</v>
      </c>
      <c r="G436" s="363" t="s">
        <v>4390</v>
      </c>
      <c r="H436" s="349" t="s">
        <v>4376</v>
      </c>
      <c r="I436" s="349" t="s">
        <v>1273</v>
      </c>
      <c r="J436" s="349" t="s">
        <v>4379</v>
      </c>
      <c r="K436" s="349" t="s">
        <v>4293</v>
      </c>
      <c r="L436" s="349" t="s">
        <v>2522</v>
      </c>
      <c r="M436" s="349" t="s">
        <v>4337</v>
      </c>
      <c r="N436" s="349" t="s">
        <v>268</v>
      </c>
      <c r="O436" s="349" t="s">
        <v>2532</v>
      </c>
      <c r="P436" s="349" t="s">
        <v>268</v>
      </c>
      <c r="Q436" s="349" t="s">
        <v>268</v>
      </c>
      <c r="R436" s="349" t="s">
        <v>268</v>
      </c>
      <c r="S436" s="349">
        <v>0</v>
      </c>
      <c r="T436" s="349" t="s">
        <v>268</v>
      </c>
      <c r="U436" s="349">
        <v>0</v>
      </c>
      <c r="V436" s="349" t="s">
        <v>268</v>
      </c>
      <c r="W436" s="386" t="s">
        <v>2532</v>
      </c>
      <c r="X436" s="349" t="s">
        <v>268</v>
      </c>
      <c r="Y436" s="349">
        <v>6</v>
      </c>
      <c r="Z436" s="361">
        <v>1</v>
      </c>
      <c r="AA436" s="349">
        <v>6</v>
      </c>
      <c r="AB436" s="349" t="s">
        <v>2523</v>
      </c>
      <c r="AC436" s="349" t="s">
        <v>2524</v>
      </c>
      <c r="AD436" s="349">
        <v>4.5</v>
      </c>
      <c r="AE436" s="349">
        <v>10</v>
      </c>
      <c r="AF436" s="350">
        <v>27.2</v>
      </c>
      <c r="AG436" s="350">
        <v>27.2</v>
      </c>
      <c r="AH436" s="351"/>
      <c r="AI436" s="351">
        <f t="shared" si="73"/>
        <v>27.2</v>
      </c>
      <c r="AJ436" s="352">
        <v>0.2</v>
      </c>
      <c r="AK436" s="353">
        <f t="shared" si="74"/>
        <v>34</v>
      </c>
      <c r="AL436" s="417">
        <f t="shared" si="79"/>
        <v>34</v>
      </c>
      <c r="AM436" s="354">
        <v>0.15</v>
      </c>
      <c r="AN436" s="351">
        <f t="shared" si="75"/>
        <v>40</v>
      </c>
      <c r="AO436" s="421">
        <f t="shared" si="76"/>
        <v>40</v>
      </c>
      <c r="AP436" s="346" t="s">
        <v>2550</v>
      </c>
      <c r="AQ436" s="346"/>
    </row>
    <row r="437" spans="1:43" s="347" customFormat="1" ht="30" customHeight="1" x14ac:dyDescent="0.25">
      <c r="A437" s="202">
        <v>679138</v>
      </c>
      <c r="B437" s="459">
        <v>40636791389</v>
      </c>
      <c r="C437" s="349" t="s">
        <v>4296</v>
      </c>
      <c r="D437" s="391" t="s">
        <v>4249</v>
      </c>
      <c r="E437" s="359" t="s">
        <v>4217</v>
      </c>
      <c r="F437" s="388" t="s">
        <v>4330</v>
      </c>
      <c r="G437" s="363" t="s">
        <v>279</v>
      </c>
      <c r="H437" s="349" t="s">
        <v>4402</v>
      </c>
      <c r="I437" s="349" t="s">
        <v>249</v>
      </c>
      <c r="J437" s="349" t="s">
        <v>4379</v>
      </c>
      <c r="K437" s="349" t="s">
        <v>4282</v>
      </c>
      <c r="L437" s="349" t="s">
        <v>4282</v>
      </c>
      <c r="M437" s="349" t="s">
        <v>255</v>
      </c>
      <c r="N437" s="380">
        <v>0.2</v>
      </c>
      <c r="O437" s="349" t="s">
        <v>4279</v>
      </c>
      <c r="P437" s="349" t="s">
        <v>268</v>
      </c>
      <c r="Q437" s="349" t="s">
        <v>268</v>
      </c>
      <c r="R437" s="349" t="s">
        <v>268</v>
      </c>
      <c r="S437" s="349">
        <v>0</v>
      </c>
      <c r="T437" s="349" t="s">
        <v>268</v>
      </c>
      <c r="U437" s="349">
        <v>0</v>
      </c>
      <c r="V437" s="349" t="s">
        <v>413</v>
      </c>
      <c r="W437" s="360" t="s">
        <v>2656</v>
      </c>
      <c r="X437" s="349" t="s">
        <v>2439</v>
      </c>
      <c r="Y437" s="349">
        <v>8</v>
      </c>
      <c r="Z437" s="361">
        <v>6</v>
      </c>
      <c r="AA437" s="349">
        <v>48</v>
      </c>
      <c r="AB437" s="349" t="s">
        <v>4295</v>
      </c>
      <c r="AC437" s="349" t="s">
        <v>1253</v>
      </c>
      <c r="AD437" s="349">
        <v>5</v>
      </c>
      <c r="AE437" s="440">
        <v>11</v>
      </c>
      <c r="AF437" s="350">
        <v>2.5</v>
      </c>
      <c r="AG437" s="351">
        <f t="shared" ref="AG437:AG500" si="80">Y437*AF437</f>
        <v>20</v>
      </c>
      <c r="AH437" s="351">
        <f>IF(AD437&lt;4,FLETES!$H$8,IF(AD437=4,FLETES!$H$9,IF(AD437=5,FLETES!$H$10,IF(AD437=6,FLETES!$H$11,IF(AD437=7,FLETES!$H$12,IF(AD437=8,FLETES!$H$13,IF(AD437=10,FLETES!$H$14,IF(AD437=12,FLETES!$H$15,IF(AD437&gt;12,FLETES!$H$16,"FALSO")))))))))</f>
        <v>26.946735</v>
      </c>
      <c r="AI437" s="357">
        <f t="shared" si="73"/>
        <v>46.946735000000004</v>
      </c>
      <c r="AJ437" s="352">
        <v>0.2</v>
      </c>
      <c r="AK437" s="358">
        <f t="shared" si="74"/>
        <v>58.683418750000001</v>
      </c>
      <c r="AL437" s="418">
        <f t="shared" si="79"/>
        <v>58.683418750000001</v>
      </c>
      <c r="AM437" s="354">
        <v>0.15</v>
      </c>
      <c r="AN437" s="351">
        <f t="shared" si="75"/>
        <v>69.039316176470592</v>
      </c>
      <c r="AO437" s="421">
        <f t="shared" si="76"/>
        <v>69.039316176470592</v>
      </c>
      <c r="AP437" s="346"/>
      <c r="AQ437" s="346"/>
    </row>
    <row r="438" spans="1:43" s="347" customFormat="1" ht="30" customHeight="1" x14ac:dyDescent="0.25">
      <c r="A438" s="202">
        <v>679078</v>
      </c>
      <c r="B438" s="459">
        <v>40636790789</v>
      </c>
      <c r="C438" s="349" t="s">
        <v>4296</v>
      </c>
      <c r="D438" s="391" t="s">
        <v>4250</v>
      </c>
      <c r="E438" s="359" t="s">
        <v>4218</v>
      </c>
      <c r="F438" s="388" t="s">
        <v>4186</v>
      </c>
      <c r="G438" s="363" t="s">
        <v>279</v>
      </c>
      <c r="H438" s="349" t="s">
        <v>4402</v>
      </c>
      <c r="I438" s="349" t="s">
        <v>249</v>
      </c>
      <c r="J438" s="349" t="s">
        <v>4379</v>
      </c>
      <c r="K438" s="349" t="s">
        <v>4282</v>
      </c>
      <c r="L438" s="349" t="s">
        <v>4282</v>
      </c>
      <c r="M438" s="349" t="s">
        <v>255</v>
      </c>
      <c r="N438" s="380">
        <v>0.2</v>
      </c>
      <c r="O438" s="349" t="s">
        <v>4280</v>
      </c>
      <c r="P438" s="349" t="s">
        <v>268</v>
      </c>
      <c r="Q438" s="349" t="s">
        <v>268</v>
      </c>
      <c r="R438" s="349" t="s">
        <v>268</v>
      </c>
      <c r="S438" s="349">
        <v>0</v>
      </c>
      <c r="T438" s="349" t="s">
        <v>268</v>
      </c>
      <c r="U438" s="349">
        <v>0</v>
      </c>
      <c r="V438" s="349" t="s">
        <v>413</v>
      </c>
      <c r="W438" s="360" t="s">
        <v>2656</v>
      </c>
      <c r="X438" s="349" t="s">
        <v>2439</v>
      </c>
      <c r="Y438" s="349">
        <v>8</v>
      </c>
      <c r="Z438" s="361">
        <v>6</v>
      </c>
      <c r="AA438" s="349">
        <v>48</v>
      </c>
      <c r="AB438" s="349" t="s">
        <v>4295</v>
      </c>
      <c r="AC438" s="349" t="s">
        <v>1253</v>
      </c>
      <c r="AD438" s="349">
        <v>5</v>
      </c>
      <c r="AE438" s="440">
        <v>11</v>
      </c>
      <c r="AF438" s="350">
        <v>2.5</v>
      </c>
      <c r="AG438" s="351">
        <f t="shared" si="80"/>
        <v>20</v>
      </c>
      <c r="AH438" s="351">
        <f>IF(AD438&lt;4,FLETES!$H$8,IF(AD438=4,FLETES!$H$9,IF(AD438=5,FLETES!$H$10,IF(AD438=6,FLETES!$H$11,IF(AD438=7,FLETES!$H$12,IF(AD438=8,FLETES!$H$13,IF(AD438=10,FLETES!$H$14,IF(AD438=12,FLETES!$H$15,IF(AD438&gt;12,FLETES!$H$16,"FALSO")))))))))</f>
        <v>26.946735</v>
      </c>
      <c r="AI438" s="357">
        <f t="shared" si="73"/>
        <v>46.946735000000004</v>
      </c>
      <c r="AJ438" s="352">
        <v>0.2</v>
      </c>
      <c r="AK438" s="358">
        <f t="shared" si="74"/>
        <v>58.683418750000001</v>
      </c>
      <c r="AL438" s="418">
        <f t="shared" si="79"/>
        <v>58.683418750000001</v>
      </c>
      <c r="AM438" s="354">
        <v>0.15</v>
      </c>
      <c r="AN438" s="351">
        <f t="shared" si="75"/>
        <v>69.039316176470592</v>
      </c>
      <c r="AO438" s="421">
        <f t="shared" si="76"/>
        <v>69.039316176470592</v>
      </c>
      <c r="AP438" s="346"/>
      <c r="AQ438" s="346"/>
    </row>
    <row r="439" spans="1:43" s="347" customFormat="1" ht="30" customHeight="1" x14ac:dyDescent="0.25">
      <c r="A439" s="202">
        <v>679152</v>
      </c>
      <c r="B439" s="459">
        <v>40636791529</v>
      </c>
      <c r="C439" s="349" t="s">
        <v>4296</v>
      </c>
      <c r="D439" s="391" t="s">
        <v>4245</v>
      </c>
      <c r="E439" s="359" t="s">
        <v>4213</v>
      </c>
      <c r="F439" s="388" t="s">
        <v>4182</v>
      </c>
      <c r="G439" s="363" t="s">
        <v>279</v>
      </c>
      <c r="H439" s="349" t="s">
        <v>4376</v>
      </c>
      <c r="I439" s="349" t="s">
        <v>249</v>
      </c>
      <c r="J439" s="349" t="s">
        <v>4379</v>
      </c>
      <c r="K439" s="349" t="s">
        <v>545</v>
      </c>
      <c r="L439" s="349" t="s">
        <v>545</v>
      </c>
      <c r="M439" s="349" t="s">
        <v>3679</v>
      </c>
      <c r="N439" s="380">
        <v>0.8</v>
      </c>
      <c r="O439" s="349" t="s">
        <v>4277</v>
      </c>
      <c r="P439" s="349" t="s">
        <v>268</v>
      </c>
      <c r="Q439" s="349" t="s">
        <v>268</v>
      </c>
      <c r="R439" s="349" t="s">
        <v>268</v>
      </c>
      <c r="S439" s="349">
        <v>0</v>
      </c>
      <c r="T439" s="349" t="s">
        <v>268</v>
      </c>
      <c r="U439" s="349">
        <v>0</v>
      </c>
      <c r="V439" s="349" t="s">
        <v>413</v>
      </c>
      <c r="W439" s="360" t="s">
        <v>2656</v>
      </c>
      <c r="X439" s="349" t="s">
        <v>2440</v>
      </c>
      <c r="Y439" s="349">
        <v>8</v>
      </c>
      <c r="Z439" s="361">
        <v>4</v>
      </c>
      <c r="AA439" s="349">
        <v>32</v>
      </c>
      <c r="AB439" s="349" t="s">
        <v>4295</v>
      </c>
      <c r="AC439" s="349" t="s">
        <v>1253</v>
      </c>
      <c r="AD439" s="349">
        <v>5</v>
      </c>
      <c r="AE439" s="440">
        <v>11</v>
      </c>
      <c r="AF439" s="350">
        <v>1.75</v>
      </c>
      <c r="AG439" s="351">
        <f t="shared" si="80"/>
        <v>14</v>
      </c>
      <c r="AH439" s="351">
        <f>IF(AD439&lt;4,FLETES!$H$8,IF(AD439=4,FLETES!$H$9,IF(AD439=5,FLETES!$H$10,IF(AD439=6,FLETES!$H$11,IF(AD439=7,FLETES!$H$12,IF(AD439=8,FLETES!$H$13,IF(AD439=10,FLETES!$H$14,IF(AD439=12,FLETES!$H$15,IF(AD439&gt;12,FLETES!$H$16,"FALSO")))))))))</f>
        <v>26.946735</v>
      </c>
      <c r="AI439" s="357">
        <f t="shared" si="73"/>
        <v>40.946735000000004</v>
      </c>
      <c r="AJ439" s="352">
        <v>0.2</v>
      </c>
      <c r="AK439" s="358">
        <f t="shared" si="74"/>
        <v>51.183418750000001</v>
      </c>
      <c r="AL439" s="418">
        <f t="shared" si="79"/>
        <v>51.183418750000001</v>
      </c>
      <c r="AM439" s="354">
        <v>0.15</v>
      </c>
      <c r="AN439" s="351">
        <f t="shared" si="75"/>
        <v>60.215786764705882</v>
      </c>
      <c r="AO439" s="421">
        <f t="shared" si="76"/>
        <v>60.215786764705882</v>
      </c>
      <c r="AP439" s="346"/>
      <c r="AQ439" s="346"/>
    </row>
    <row r="440" spans="1:43" s="347" customFormat="1" ht="30" customHeight="1" x14ac:dyDescent="0.25">
      <c r="A440" s="202">
        <v>679129</v>
      </c>
      <c r="B440" s="459">
        <v>40636791299</v>
      </c>
      <c r="C440" s="349" t="s">
        <v>4296</v>
      </c>
      <c r="D440" s="391" t="s">
        <v>4246</v>
      </c>
      <c r="E440" s="359" t="s">
        <v>4214</v>
      </c>
      <c r="F440" s="388" t="s">
        <v>4183</v>
      </c>
      <c r="G440" s="363" t="s">
        <v>279</v>
      </c>
      <c r="H440" s="349" t="s">
        <v>4376</v>
      </c>
      <c r="I440" s="349" t="s">
        <v>249</v>
      </c>
      <c r="J440" s="349" t="s">
        <v>4379</v>
      </c>
      <c r="K440" s="349" t="s">
        <v>545</v>
      </c>
      <c r="L440" s="349" t="s">
        <v>545</v>
      </c>
      <c r="M440" s="349" t="s">
        <v>3679</v>
      </c>
      <c r="N440" s="380">
        <v>0.8</v>
      </c>
      <c r="O440" s="349" t="s">
        <v>4278</v>
      </c>
      <c r="P440" s="349" t="s">
        <v>268</v>
      </c>
      <c r="Q440" s="349" t="s">
        <v>268</v>
      </c>
      <c r="R440" s="349" t="s">
        <v>268</v>
      </c>
      <c r="S440" s="349">
        <v>0</v>
      </c>
      <c r="T440" s="349" t="s">
        <v>268</v>
      </c>
      <c r="U440" s="349">
        <v>0</v>
      </c>
      <c r="V440" s="349" t="s">
        <v>413</v>
      </c>
      <c r="W440" s="360" t="s">
        <v>2656</v>
      </c>
      <c r="X440" s="349" t="s">
        <v>2440</v>
      </c>
      <c r="Y440" s="349">
        <v>8</v>
      </c>
      <c r="Z440" s="361">
        <v>4</v>
      </c>
      <c r="AA440" s="349">
        <v>32</v>
      </c>
      <c r="AB440" s="349" t="s">
        <v>4295</v>
      </c>
      <c r="AC440" s="349" t="s">
        <v>1253</v>
      </c>
      <c r="AD440" s="349">
        <v>5</v>
      </c>
      <c r="AE440" s="440">
        <v>11</v>
      </c>
      <c r="AF440" s="350">
        <v>1.75</v>
      </c>
      <c r="AG440" s="351">
        <f t="shared" si="80"/>
        <v>14</v>
      </c>
      <c r="AH440" s="351">
        <f>IF(AD440&lt;4,FLETES!$H$8,IF(AD440=4,FLETES!$H$9,IF(AD440=5,FLETES!$H$10,IF(AD440=6,FLETES!$H$11,IF(AD440=7,FLETES!$H$12,IF(AD440=8,FLETES!$H$13,IF(AD440=10,FLETES!$H$14,IF(AD440=12,FLETES!$H$15,IF(AD440&gt;12,FLETES!$H$16,"FALSO")))))))))</f>
        <v>26.946735</v>
      </c>
      <c r="AI440" s="357">
        <f t="shared" si="73"/>
        <v>40.946735000000004</v>
      </c>
      <c r="AJ440" s="352">
        <v>0.2</v>
      </c>
      <c r="AK440" s="358">
        <f t="shared" si="74"/>
        <v>51.183418750000001</v>
      </c>
      <c r="AL440" s="418">
        <f t="shared" si="79"/>
        <v>51.183418750000001</v>
      </c>
      <c r="AM440" s="354">
        <v>0.15</v>
      </c>
      <c r="AN440" s="351">
        <f t="shared" si="75"/>
        <v>60.215786764705882</v>
      </c>
      <c r="AO440" s="421">
        <f t="shared" si="76"/>
        <v>60.215786764705882</v>
      </c>
      <c r="AP440" s="346"/>
      <c r="AQ440" s="346"/>
    </row>
    <row r="441" spans="1:43" s="347" customFormat="1" ht="30" customHeight="1" x14ac:dyDescent="0.25">
      <c r="A441" s="202">
        <v>679019</v>
      </c>
      <c r="B441" s="459">
        <v>40636790199</v>
      </c>
      <c r="C441" s="349" t="s">
        <v>4296</v>
      </c>
      <c r="D441" s="391" t="s">
        <v>4247</v>
      </c>
      <c r="E441" s="359" t="s">
        <v>4215</v>
      </c>
      <c r="F441" s="388" t="s">
        <v>4184</v>
      </c>
      <c r="G441" s="363" t="s">
        <v>279</v>
      </c>
      <c r="H441" s="349" t="s">
        <v>4376</v>
      </c>
      <c r="I441" s="349" t="s">
        <v>249</v>
      </c>
      <c r="J441" s="349" t="s">
        <v>4379</v>
      </c>
      <c r="K441" s="349" t="s">
        <v>548</v>
      </c>
      <c r="L441" s="349" t="s">
        <v>548</v>
      </c>
      <c r="M441" s="349" t="s">
        <v>3679</v>
      </c>
      <c r="N441" s="380">
        <v>0.8</v>
      </c>
      <c r="O441" s="349" t="s">
        <v>4277</v>
      </c>
      <c r="P441" s="349" t="s">
        <v>268</v>
      </c>
      <c r="Q441" s="349" t="s">
        <v>268</v>
      </c>
      <c r="R441" s="349" t="s">
        <v>268</v>
      </c>
      <c r="S441" s="349">
        <v>0</v>
      </c>
      <c r="T441" s="349" t="s">
        <v>268</v>
      </c>
      <c r="U441" s="349">
        <v>0</v>
      </c>
      <c r="V441" s="349" t="s">
        <v>413</v>
      </c>
      <c r="W441" s="360" t="s">
        <v>2656</v>
      </c>
      <c r="X441" s="349" t="s">
        <v>2440</v>
      </c>
      <c r="Y441" s="349">
        <v>8</v>
      </c>
      <c r="Z441" s="361">
        <v>4</v>
      </c>
      <c r="AA441" s="349">
        <v>32</v>
      </c>
      <c r="AB441" s="349" t="s">
        <v>4295</v>
      </c>
      <c r="AC441" s="349" t="s">
        <v>1253</v>
      </c>
      <c r="AD441" s="349">
        <v>5</v>
      </c>
      <c r="AE441" s="440">
        <v>11</v>
      </c>
      <c r="AF441" s="350">
        <v>1.75</v>
      </c>
      <c r="AG441" s="351">
        <f t="shared" si="80"/>
        <v>14</v>
      </c>
      <c r="AH441" s="351">
        <f>IF(AD441&lt;4,FLETES!$H$8,IF(AD441=4,FLETES!$H$9,IF(AD441=5,FLETES!$H$10,IF(AD441=6,FLETES!$H$11,IF(AD441=7,FLETES!$H$12,IF(AD441=8,FLETES!$H$13,IF(AD441=10,FLETES!$H$14,IF(AD441=12,FLETES!$H$15,IF(AD441&gt;12,FLETES!$H$16,"FALSO")))))))))</f>
        <v>26.946735</v>
      </c>
      <c r="AI441" s="357">
        <f t="shared" si="73"/>
        <v>40.946735000000004</v>
      </c>
      <c r="AJ441" s="352">
        <v>0.2</v>
      </c>
      <c r="AK441" s="358">
        <f t="shared" si="74"/>
        <v>51.183418750000001</v>
      </c>
      <c r="AL441" s="418">
        <f t="shared" si="79"/>
        <v>51.183418750000001</v>
      </c>
      <c r="AM441" s="354">
        <v>0.15</v>
      </c>
      <c r="AN441" s="351">
        <f t="shared" si="75"/>
        <v>60.215786764705882</v>
      </c>
      <c r="AO441" s="421">
        <f t="shared" si="76"/>
        <v>60.215786764705882</v>
      </c>
      <c r="AP441" s="346"/>
      <c r="AQ441" s="346"/>
    </row>
    <row r="442" spans="1:43" s="347" customFormat="1" ht="30" customHeight="1" x14ac:dyDescent="0.25">
      <c r="A442" s="202">
        <v>679145</v>
      </c>
      <c r="B442" s="459">
        <v>40636791459</v>
      </c>
      <c r="C442" s="349" t="s">
        <v>4296</v>
      </c>
      <c r="D442" s="391" t="s">
        <v>4248</v>
      </c>
      <c r="E442" s="359" t="s">
        <v>4216</v>
      </c>
      <c r="F442" s="388" t="s">
        <v>4185</v>
      </c>
      <c r="G442" s="363" t="s">
        <v>279</v>
      </c>
      <c r="H442" s="349" t="s">
        <v>4376</v>
      </c>
      <c r="I442" s="349" t="s">
        <v>249</v>
      </c>
      <c r="J442" s="349" t="s">
        <v>4381</v>
      </c>
      <c r="K442" s="349" t="s">
        <v>548</v>
      </c>
      <c r="L442" s="349" t="s">
        <v>548</v>
      </c>
      <c r="M442" s="349" t="s">
        <v>3679</v>
      </c>
      <c r="N442" s="380">
        <v>0.8</v>
      </c>
      <c r="O442" s="349" t="s">
        <v>4278</v>
      </c>
      <c r="P442" s="349" t="s">
        <v>268</v>
      </c>
      <c r="Q442" s="349" t="s">
        <v>268</v>
      </c>
      <c r="R442" s="349" t="s">
        <v>268</v>
      </c>
      <c r="S442" s="349">
        <v>0</v>
      </c>
      <c r="T442" s="349" t="s">
        <v>268</v>
      </c>
      <c r="U442" s="349">
        <v>0</v>
      </c>
      <c r="V442" s="349" t="s">
        <v>413</v>
      </c>
      <c r="W442" s="360" t="s">
        <v>2656</v>
      </c>
      <c r="X442" s="349" t="s">
        <v>2440</v>
      </c>
      <c r="Y442" s="349">
        <v>8</v>
      </c>
      <c r="Z442" s="361">
        <v>4</v>
      </c>
      <c r="AA442" s="349">
        <v>32</v>
      </c>
      <c r="AB442" s="349" t="s">
        <v>4295</v>
      </c>
      <c r="AC442" s="349" t="s">
        <v>1253</v>
      </c>
      <c r="AD442" s="349">
        <v>5</v>
      </c>
      <c r="AE442" s="440">
        <v>11</v>
      </c>
      <c r="AF442" s="350">
        <v>1.75</v>
      </c>
      <c r="AG442" s="351">
        <f t="shared" si="80"/>
        <v>14</v>
      </c>
      <c r="AH442" s="351">
        <f>IF(AD442&lt;4,FLETES!$H$8,IF(AD442=4,FLETES!$H$9,IF(AD442=5,FLETES!$H$10,IF(AD442=6,FLETES!$H$11,IF(AD442=7,FLETES!$H$12,IF(AD442=8,FLETES!$H$13,IF(AD442=10,FLETES!$H$14,IF(AD442=12,FLETES!$H$15,IF(AD442&gt;12,FLETES!$H$16,"FALSO")))))))))</f>
        <v>26.946735</v>
      </c>
      <c r="AI442" s="357">
        <f t="shared" si="73"/>
        <v>40.946735000000004</v>
      </c>
      <c r="AJ442" s="352">
        <v>0.2</v>
      </c>
      <c r="AK442" s="358">
        <f t="shared" si="74"/>
        <v>51.183418750000001</v>
      </c>
      <c r="AL442" s="418">
        <f t="shared" si="79"/>
        <v>51.183418750000001</v>
      </c>
      <c r="AM442" s="354">
        <v>0.15</v>
      </c>
      <c r="AN442" s="351">
        <f t="shared" si="75"/>
        <v>60.215786764705882</v>
      </c>
      <c r="AO442" s="421">
        <f t="shared" si="76"/>
        <v>60.215786764705882</v>
      </c>
      <c r="AP442" s="346"/>
      <c r="AQ442" s="346"/>
    </row>
    <row r="443" spans="1:43" s="347" customFormat="1" ht="30" customHeight="1" x14ac:dyDescent="0.25">
      <c r="A443" s="202">
        <v>679068</v>
      </c>
      <c r="B443" s="459">
        <v>40636790689</v>
      </c>
      <c r="C443" s="349" t="s">
        <v>4296</v>
      </c>
      <c r="D443" s="391" t="s">
        <v>4251</v>
      </c>
      <c r="E443" s="359" t="s">
        <v>4219</v>
      </c>
      <c r="F443" s="388" t="s">
        <v>4187</v>
      </c>
      <c r="G443" s="363" t="s">
        <v>279</v>
      </c>
      <c r="H443" s="349" t="s">
        <v>4376</v>
      </c>
      <c r="I443" s="349" t="s">
        <v>249</v>
      </c>
      <c r="J443" s="349" t="s">
        <v>4381</v>
      </c>
      <c r="K443" s="349" t="s">
        <v>537</v>
      </c>
      <c r="L443" s="349" t="s">
        <v>537</v>
      </c>
      <c r="M443" s="349" t="s">
        <v>3679</v>
      </c>
      <c r="N443" s="380">
        <v>0.8</v>
      </c>
      <c r="O443" s="349" t="s">
        <v>4277</v>
      </c>
      <c r="P443" s="349" t="s">
        <v>268</v>
      </c>
      <c r="Q443" s="349" t="s">
        <v>268</v>
      </c>
      <c r="R443" s="349" t="s">
        <v>268</v>
      </c>
      <c r="S443" s="349">
        <v>0</v>
      </c>
      <c r="T443" s="349" t="s">
        <v>268</v>
      </c>
      <c r="U443" s="349">
        <v>0</v>
      </c>
      <c r="V443" s="349" t="s">
        <v>413</v>
      </c>
      <c r="W443" s="360" t="s">
        <v>4284</v>
      </c>
      <c r="X443" s="349" t="s">
        <v>2440</v>
      </c>
      <c r="Y443" s="349">
        <v>8</v>
      </c>
      <c r="Z443" s="361">
        <v>4</v>
      </c>
      <c r="AA443" s="349">
        <v>32</v>
      </c>
      <c r="AB443" s="349" t="s">
        <v>4295</v>
      </c>
      <c r="AC443" s="349" t="s">
        <v>1253</v>
      </c>
      <c r="AD443" s="349">
        <v>5</v>
      </c>
      <c r="AE443" s="440">
        <v>11</v>
      </c>
      <c r="AF443" s="350">
        <v>2.2000000000000002</v>
      </c>
      <c r="AG443" s="351">
        <f t="shared" si="80"/>
        <v>17.600000000000001</v>
      </c>
      <c r="AH443" s="351">
        <f>IF(AD443&lt;4,FLETES!$H$8,IF(AD443=4,FLETES!$H$9,IF(AD443=5,FLETES!$H$10,IF(AD443=6,FLETES!$H$11,IF(AD443=7,FLETES!$H$12,IF(AD443=8,FLETES!$H$13,IF(AD443=10,FLETES!$H$14,IF(AD443=12,FLETES!$H$15,IF(AD443&gt;12,FLETES!$H$16,"FALSO")))))))))</f>
        <v>26.946735</v>
      </c>
      <c r="AI443" s="357">
        <f t="shared" si="73"/>
        <v>44.546734999999998</v>
      </c>
      <c r="AJ443" s="352">
        <v>0.2</v>
      </c>
      <c r="AK443" s="358">
        <f t="shared" si="74"/>
        <v>55.683418749999994</v>
      </c>
      <c r="AL443" s="418">
        <f t="shared" si="79"/>
        <v>55.683418749999994</v>
      </c>
      <c r="AM443" s="354">
        <v>0.15</v>
      </c>
      <c r="AN443" s="351">
        <f t="shared" si="75"/>
        <v>65.509904411764694</v>
      </c>
      <c r="AO443" s="421">
        <f t="shared" si="76"/>
        <v>65.509904411764694</v>
      </c>
      <c r="AP443" s="346"/>
      <c r="AQ443" s="346"/>
    </row>
    <row r="444" spans="1:43" s="347" customFormat="1" ht="30" customHeight="1" x14ac:dyDescent="0.25">
      <c r="A444" s="202">
        <v>679227</v>
      </c>
      <c r="B444" s="459">
        <v>40636792279</v>
      </c>
      <c r="C444" s="349" t="s">
        <v>4296</v>
      </c>
      <c r="D444" s="391" t="s">
        <v>4252</v>
      </c>
      <c r="E444" s="359" t="s">
        <v>4220</v>
      </c>
      <c r="F444" s="388" t="s">
        <v>4188</v>
      </c>
      <c r="G444" s="363" t="s">
        <v>279</v>
      </c>
      <c r="H444" s="349" t="s">
        <v>4376</v>
      </c>
      <c r="I444" s="349" t="s">
        <v>249</v>
      </c>
      <c r="J444" s="349" t="s">
        <v>4381</v>
      </c>
      <c r="K444" s="349" t="s">
        <v>537</v>
      </c>
      <c r="L444" s="349" t="s">
        <v>537</v>
      </c>
      <c r="M444" s="349" t="s">
        <v>3679</v>
      </c>
      <c r="N444" s="380">
        <v>0.8</v>
      </c>
      <c r="O444" s="349" t="s">
        <v>4278</v>
      </c>
      <c r="P444" s="349" t="s">
        <v>268</v>
      </c>
      <c r="Q444" s="349" t="s">
        <v>268</v>
      </c>
      <c r="R444" s="349" t="s">
        <v>268</v>
      </c>
      <c r="S444" s="349">
        <v>0</v>
      </c>
      <c r="T444" s="349" t="s">
        <v>268</v>
      </c>
      <c r="U444" s="349">
        <v>0</v>
      </c>
      <c r="V444" s="349" t="s">
        <v>413</v>
      </c>
      <c r="W444" s="360" t="s">
        <v>4284</v>
      </c>
      <c r="X444" s="349" t="s">
        <v>2440</v>
      </c>
      <c r="Y444" s="349">
        <v>8</v>
      </c>
      <c r="Z444" s="361">
        <v>4</v>
      </c>
      <c r="AA444" s="349">
        <v>32</v>
      </c>
      <c r="AB444" s="349" t="s">
        <v>4295</v>
      </c>
      <c r="AC444" s="349" t="s">
        <v>1253</v>
      </c>
      <c r="AD444" s="349">
        <v>5</v>
      </c>
      <c r="AE444" s="440">
        <v>11</v>
      </c>
      <c r="AF444" s="350">
        <v>2.2000000000000002</v>
      </c>
      <c r="AG444" s="351">
        <f t="shared" si="80"/>
        <v>17.600000000000001</v>
      </c>
      <c r="AH444" s="351">
        <f>IF(AD444&lt;4,FLETES!$H$8,IF(AD444=4,FLETES!$H$9,IF(AD444=5,FLETES!$H$10,IF(AD444=6,FLETES!$H$11,IF(AD444=7,FLETES!$H$12,IF(AD444=8,FLETES!$H$13,IF(AD444=10,FLETES!$H$14,IF(AD444=12,FLETES!$H$15,IF(AD444&gt;12,FLETES!$H$16,"FALSO")))))))))</f>
        <v>26.946735</v>
      </c>
      <c r="AI444" s="357">
        <f t="shared" si="73"/>
        <v>44.546734999999998</v>
      </c>
      <c r="AJ444" s="352">
        <v>0.2</v>
      </c>
      <c r="AK444" s="358">
        <f t="shared" si="74"/>
        <v>55.683418749999994</v>
      </c>
      <c r="AL444" s="418">
        <f t="shared" si="79"/>
        <v>55.683418749999994</v>
      </c>
      <c r="AM444" s="354">
        <v>0.15</v>
      </c>
      <c r="AN444" s="351">
        <f t="shared" si="75"/>
        <v>65.509904411764694</v>
      </c>
      <c r="AO444" s="421">
        <f t="shared" si="76"/>
        <v>65.509904411764694</v>
      </c>
      <c r="AP444" s="346"/>
      <c r="AQ444" s="346"/>
    </row>
    <row r="445" spans="1:43" s="347" customFormat="1" ht="30" customHeight="1" x14ac:dyDescent="0.25">
      <c r="A445" s="202">
        <v>679234</v>
      </c>
      <c r="B445" s="459">
        <v>40636792349</v>
      </c>
      <c r="C445" s="349" t="s">
        <v>4296</v>
      </c>
      <c r="D445" s="391" t="s">
        <v>4253</v>
      </c>
      <c r="E445" s="359" t="s">
        <v>4221</v>
      </c>
      <c r="F445" s="388" t="s">
        <v>4189</v>
      </c>
      <c r="G445" s="363" t="s">
        <v>279</v>
      </c>
      <c r="H445" s="349" t="s">
        <v>4376</v>
      </c>
      <c r="I445" s="349" t="s">
        <v>249</v>
      </c>
      <c r="J445" s="349" t="s">
        <v>4381</v>
      </c>
      <c r="K445" s="349" t="s">
        <v>537</v>
      </c>
      <c r="L445" s="349" t="s">
        <v>537</v>
      </c>
      <c r="M445" s="349" t="s">
        <v>3679</v>
      </c>
      <c r="N445" s="380">
        <v>0.8</v>
      </c>
      <c r="O445" s="349" t="s">
        <v>4277</v>
      </c>
      <c r="P445" s="349" t="s">
        <v>268</v>
      </c>
      <c r="Q445" s="349" t="s">
        <v>268</v>
      </c>
      <c r="R445" s="349" t="s">
        <v>268</v>
      </c>
      <c r="S445" s="349">
        <v>0</v>
      </c>
      <c r="T445" s="349" t="s">
        <v>268</v>
      </c>
      <c r="U445" s="349">
        <v>0</v>
      </c>
      <c r="V445" s="349" t="s">
        <v>413</v>
      </c>
      <c r="W445" s="360" t="s">
        <v>4285</v>
      </c>
      <c r="X445" s="349" t="s">
        <v>2440</v>
      </c>
      <c r="Y445" s="349">
        <v>8</v>
      </c>
      <c r="Z445" s="361">
        <v>4</v>
      </c>
      <c r="AA445" s="349">
        <v>32</v>
      </c>
      <c r="AB445" s="349" t="s">
        <v>4295</v>
      </c>
      <c r="AC445" s="349" t="s">
        <v>1253</v>
      </c>
      <c r="AD445" s="349">
        <v>5</v>
      </c>
      <c r="AE445" s="440">
        <v>11</v>
      </c>
      <c r="AF445" s="350">
        <v>2.5</v>
      </c>
      <c r="AG445" s="351">
        <f t="shared" si="80"/>
        <v>20</v>
      </c>
      <c r="AH445" s="351">
        <f>IF(AD445&lt;4,FLETES!$H$8,IF(AD445=4,FLETES!$H$9,IF(AD445=5,FLETES!$H$10,IF(AD445=6,FLETES!$H$11,IF(AD445=7,FLETES!$H$12,IF(AD445=8,FLETES!$H$13,IF(AD445=10,FLETES!$H$14,IF(AD445=12,FLETES!$H$15,IF(AD445&gt;12,FLETES!$H$16,"FALSO")))))))))</f>
        <v>26.946735</v>
      </c>
      <c r="AI445" s="357">
        <f t="shared" si="73"/>
        <v>46.946735000000004</v>
      </c>
      <c r="AJ445" s="352">
        <v>0.2</v>
      </c>
      <c r="AK445" s="358">
        <f t="shared" si="74"/>
        <v>58.683418750000001</v>
      </c>
      <c r="AL445" s="418">
        <f t="shared" si="79"/>
        <v>58.683418750000001</v>
      </c>
      <c r="AM445" s="354">
        <v>0.15</v>
      </c>
      <c r="AN445" s="351">
        <f t="shared" si="75"/>
        <v>69.039316176470592</v>
      </c>
      <c r="AO445" s="421">
        <f t="shared" si="76"/>
        <v>69.039316176470592</v>
      </c>
      <c r="AP445" s="346"/>
      <c r="AQ445" s="346"/>
    </row>
    <row r="446" spans="1:43" s="347" customFormat="1" ht="30" customHeight="1" x14ac:dyDescent="0.25">
      <c r="A446" s="202">
        <v>679242</v>
      </c>
      <c r="B446" s="459">
        <v>40636792429</v>
      </c>
      <c r="C446" s="349" t="s">
        <v>4296</v>
      </c>
      <c r="D446" s="391" t="s">
        <v>4254</v>
      </c>
      <c r="E446" s="359" t="s">
        <v>4222</v>
      </c>
      <c r="F446" s="388" t="s">
        <v>4190</v>
      </c>
      <c r="G446" s="363" t="s">
        <v>279</v>
      </c>
      <c r="H446" s="349" t="s">
        <v>4376</v>
      </c>
      <c r="I446" s="349" t="s">
        <v>249</v>
      </c>
      <c r="J446" s="349" t="s">
        <v>4381</v>
      </c>
      <c r="K446" s="349" t="s">
        <v>537</v>
      </c>
      <c r="L446" s="349" t="s">
        <v>537</v>
      </c>
      <c r="M446" s="349" t="s">
        <v>3679</v>
      </c>
      <c r="N446" s="380">
        <v>0.8</v>
      </c>
      <c r="O446" s="349" t="s">
        <v>4278</v>
      </c>
      <c r="P446" s="349" t="s">
        <v>268</v>
      </c>
      <c r="Q446" s="349" t="s">
        <v>268</v>
      </c>
      <c r="R446" s="349" t="s">
        <v>268</v>
      </c>
      <c r="S446" s="349">
        <v>0</v>
      </c>
      <c r="T446" s="349" t="s">
        <v>268</v>
      </c>
      <c r="U446" s="349">
        <v>0</v>
      </c>
      <c r="V446" s="349" t="s">
        <v>413</v>
      </c>
      <c r="W446" s="360" t="s">
        <v>4285</v>
      </c>
      <c r="X446" s="349" t="s">
        <v>2440</v>
      </c>
      <c r="Y446" s="349">
        <v>8</v>
      </c>
      <c r="Z446" s="361">
        <v>4</v>
      </c>
      <c r="AA446" s="349">
        <v>32</v>
      </c>
      <c r="AB446" s="349" t="s">
        <v>4295</v>
      </c>
      <c r="AC446" s="349" t="s">
        <v>1253</v>
      </c>
      <c r="AD446" s="349">
        <v>5</v>
      </c>
      <c r="AE446" s="440">
        <v>11</v>
      </c>
      <c r="AF446" s="350">
        <v>2.5</v>
      </c>
      <c r="AG446" s="351">
        <f t="shared" si="80"/>
        <v>20</v>
      </c>
      <c r="AH446" s="351">
        <f>IF(AD446&lt;4,FLETES!$H$8,IF(AD446=4,FLETES!$H$9,IF(AD446=5,FLETES!$H$10,IF(AD446=6,FLETES!$H$11,IF(AD446=7,FLETES!$H$12,IF(AD446=8,FLETES!$H$13,IF(AD446=10,FLETES!$H$14,IF(AD446=12,FLETES!$H$15,IF(AD446&gt;12,FLETES!$H$16,"FALSO")))))))))</f>
        <v>26.946735</v>
      </c>
      <c r="AI446" s="357">
        <f t="shared" si="73"/>
        <v>46.946735000000004</v>
      </c>
      <c r="AJ446" s="352">
        <v>0.2</v>
      </c>
      <c r="AK446" s="358">
        <f t="shared" si="74"/>
        <v>58.683418750000001</v>
      </c>
      <c r="AL446" s="418">
        <f t="shared" si="79"/>
        <v>58.683418750000001</v>
      </c>
      <c r="AM446" s="354">
        <v>0.15</v>
      </c>
      <c r="AN446" s="351">
        <f t="shared" si="75"/>
        <v>69.039316176470592</v>
      </c>
      <c r="AO446" s="421">
        <f t="shared" si="76"/>
        <v>69.039316176470592</v>
      </c>
      <c r="AP446" s="346"/>
      <c r="AQ446" s="346"/>
    </row>
    <row r="447" spans="1:43" s="347" customFormat="1" ht="30" customHeight="1" x14ac:dyDescent="0.25">
      <c r="A447" s="202">
        <v>679180</v>
      </c>
      <c r="B447" s="459">
        <v>40636791809</v>
      </c>
      <c r="C447" s="349" t="s">
        <v>4296</v>
      </c>
      <c r="D447" s="391" t="s">
        <v>4255</v>
      </c>
      <c r="E447" s="359" t="s">
        <v>4223</v>
      </c>
      <c r="F447" s="388" t="s">
        <v>4191</v>
      </c>
      <c r="G447" s="363" t="s">
        <v>279</v>
      </c>
      <c r="H447" s="349" t="s">
        <v>4376</v>
      </c>
      <c r="I447" s="349" t="s">
        <v>249</v>
      </c>
      <c r="J447" s="349" t="s">
        <v>4381</v>
      </c>
      <c r="K447" s="349" t="s">
        <v>561</v>
      </c>
      <c r="L447" s="349" t="s">
        <v>561</v>
      </c>
      <c r="M447" s="349" t="s">
        <v>3679</v>
      </c>
      <c r="N447" s="380">
        <v>0.8</v>
      </c>
      <c r="O447" s="349" t="s">
        <v>4278</v>
      </c>
      <c r="P447" s="349" t="s">
        <v>268</v>
      </c>
      <c r="Q447" s="349" t="s">
        <v>268</v>
      </c>
      <c r="R447" s="349" t="s">
        <v>268</v>
      </c>
      <c r="S447" s="349">
        <v>0</v>
      </c>
      <c r="T447" s="349" t="s">
        <v>268</v>
      </c>
      <c r="U447" s="349">
        <v>0</v>
      </c>
      <c r="V447" s="349" t="s">
        <v>413</v>
      </c>
      <c r="W447" s="360"/>
      <c r="X447" s="349" t="s">
        <v>2440</v>
      </c>
      <c r="Y447" s="349">
        <v>8</v>
      </c>
      <c r="Z447" s="361">
        <v>4</v>
      </c>
      <c r="AA447" s="349">
        <v>32</v>
      </c>
      <c r="AB447" s="349" t="s">
        <v>4295</v>
      </c>
      <c r="AC447" s="349" t="s">
        <v>1253</v>
      </c>
      <c r="AD447" s="349">
        <v>5</v>
      </c>
      <c r="AE447" s="440">
        <v>11</v>
      </c>
      <c r="AF447" s="350">
        <v>2.2000000000000002</v>
      </c>
      <c r="AG447" s="351">
        <f t="shared" si="80"/>
        <v>17.600000000000001</v>
      </c>
      <c r="AH447" s="351">
        <f>IF(AD447&lt;4,FLETES!$H$8,IF(AD447=4,FLETES!$H$9,IF(AD447=5,FLETES!$H$10,IF(AD447=6,FLETES!$H$11,IF(AD447=7,FLETES!$H$12,IF(AD447=8,FLETES!$H$13,IF(AD447=10,FLETES!$H$14,IF(AD447=12,FLETES!$H$15,IF(AD447&gt;12,FLETES!$H$16,"FALSO")))))))))</f>
        <v>26.946735</v>
      </c>
      <c r="AI447" s="357">
        <f t="shared" si="73"/>
        <v>44.546734999999998</v>
      </c>
      <c r="AJ447" s="352">
        <v>0.2</v>
      </c>
      <c r="AK447" s="358">
        <f t="shared" si="74"/>
        <v>55.683418749999994</v>
      </c>
      <c r="AL447" s="418">
        <f t="shared" si="79"/>
        <v>55.683418749999994</v>
      </c>
      <c r="AM447" s="354">
        <v>0.15</v>
      </c>
      <c r="AN447" s="351">
        <f t="shared" si="75"/>
        <v>65.509904411764694</v>
      </c>
      <c r="AO447" s="421">
        <f t="shared" si="76"/>
        <v>65.509904411764694</v>
      </c>
      <c r="AP447" s="346"/>
      <c r="AQ447" s="346"/>
    </row>
    <row r="448" spans="1:43" s="347" customFormat="1" ht="30" customHeight="1" x14ac:dyDescent="0.25">
      <c r="A448" s="202">
        <v>679120</v>
      </c>
      <c r="B448" s="459">
        <v>40636791209</v>
      </c>
      <c r="C448" s="349" t="s">
        <v>4296</v>
      </c>
      <c r="D448" s="391" t="s">
        <v>4256</v>
      </c>
      <c r="E448" s="359" t="s">
        <v>4224</v>
      </c>
      <c r="F448" s="388" t="s">
        <v>4192</v>
      </c>
      <c r="G448" s="363" t="s">
        <v>279</v>
      </c>
      <c r="H448" s="349" t="s">
        <v>4376</v>
      </c>
      <c r="I448" s="349" t="s">
        <v>249</v>
      </c>
      <c r="J448" s="349" t="s">
        <v>4381</v>
      </c>
      <c r="K448" s="349" t="s">
        <v>561</v>
      </c>
      <c r="L448" s="349" t="s">
        <v>561</v>
      </c>
      <c r="M448" s="349" t="s">
        <v>3679</v>
      </c>
      <c r="N448" s="380">
        <v>0.8</v>
      </c>
      <c r="O448" s="349" t="s">
        <v>4278</v>
      </c>
      <c r="P448" s="349" t="s">
        <v>268</v>
      </c>
      <c r="Q448" s="349" t="s">
        <v>268</v>
      </c>
      <c r="R448" s="349" t="s">
        <v>268</v>
      </c>
      <c r="S448" s="349">
        <v>0</v>
      </c>
      <c r="T448" s="349" t="s">
        <v>268</v>
      </c>
      <c r="U448" s="349">
        <v>0</v>
      </c>
      <c r="V448" s="349" t="s">
        <v>413</v>
      </c>
      <c r="W448" s="360"/>
      <c r="X448" s="349" t="s">
        <v>2440</v>
      </c>
      <c r="Y448" s="349">
        <v>8</v>
      </c>
      <c r="Z448" s="361">
        <v>4</v>
      </c>
      <c r="AA448" s="349">
        <v>32</v>
      </c>
      <c r="AB448" s="349" t="s">
        <v>4295</v>
      </c>
      <c r="AC448" s="349" t="s">
        <v>1253</v>
      </c>
      <c r="AD448" s="349">
        <v>5</v>
      </c>
      <c r="AE448" s="440">
        <v>11</v>
      </c>
      <c r="AF448" s="350">
        <v>2.2000000000000002</v>
      </c>
      <c r="AG448" s="351">
        <f t="shared" si="80"/>
        <v>17.600000000000001</v>
      </c>
      <c r="AH448" s="351">
        <f>IF(AD448&lt;4,FLETES!$H$8,IF(AD448=4,FLETES!$H$9,IF(AD448=5,FLETES!$H$10,IF(AD448=6,FLETES!$H$11,IF(AD448=7,FLETES!$H$12,IF(AD448=8,FLETES!$H$13,IF(AD448=10,FLETES!$H$14,IF(AD448=12,FLETES!$H$15,IF(AD448&gt;12,FLETES!$H$16,"FALSO")))))))))</f>
        <v>26.946735</v>
      </c>
      <c r="AI448" s="357">
        <f t="shared" si="73"/>
        <v>44.546734999999998</v>
      </c>
      <c r="AJ448" s="352">
        <v>0.2</v>
      </c>
      <c r="AK448" s="358">
        <f t="shared" si="74"/>
        <v>55.683418749999994</v>
      </c>
      <c r="AL448" s="418">
        <f t="shared" si="79"/>
        <v>55.683418749999994</v>
      </c>
      <c r="AM448" s="354">
        <v>0.15</v>
      </c>
      <c r="AN448" s="351">
        <f t="shared" si="75"/>
        <v>65.509904411764694</v>
      </c>
      <c r="AO448" s="421">
        <f t="shared" si="76"/>
        <v>65.509904411764694</v>
      </c>
      <c r="AP448" s="346"/>
      <c r="AQ448" s="346"/>
    </row>
    <row r="449" spans="1:43" s="347" customFormat="1" ht="30" customHeight="1" x14ac:dyDescent="0.25">
      <c r="A449" s="202">
        <v>679210</v>
      </c>
      <c r="B449" s="459">
        <v>40636792109</v>
      </c>
      <c r="C449" s="349" t="s">
        <v>4296</v>
      </c>
      <c r="D449" s="391" t="s">
        <v>4257</v>
      </c>
      <c r="E449" s="359" t="s">
        <v>4225</v>
      </c>
      <c r="F449" s="388" t="s">
        <v>4193</v>
      </c>
      <c r="G449" s="363" t="s">
        <v>279</v>
      </c>
      <c r="H449" s="349" t="s">
        <v>4376</v>
      </c>
      <c r="I449" s="349" t="s">
        <v>249</v>
      </c>
      <c r="J449" s="349" t="s">
        <v>4381</v>
      </c>
      <c r="K449" s="349" t="s">
        <v>563</v>
      </c>
      <c r="L449" s="349" t="s">
        <v>563</v>
      </c>
      <c r="M449" s="349" t="s">
        <v>3679</v>
      </c>
      <c r="N449" s="380">
        <v>0.8</v>
      </c>
      <c r="O449" s="349" t="s">
        <v>4277</v>
      </c>
      <c r="P449" s="349" t="s">
        <v>268</v>
      </c>
      <c r="Q449" s="349" t="s">
        <v>268</v>
      </c>
      <c r="R449" s="349" t="s">
        <v>268</v>
      </c>
      <c r="S449" s="349">
        <v>0</v>
      </c>
      <c r="T449" s="349" t="s">
        <v>268</v>
      </c>
      <c r="U449" s="349">
        <v>0</v>
      </c>
      <c r="V449" s="349" t="s">
        <v>413</v>
      </c>
      <c r="W449" s="360"/>
      <c r="X449" s="349" t="s">
        <v>2440</v>
      </c>
      <c r="Y449" s="349">
        <v>8</v>
      </c>
      <c r="Z449" s="361">
        <v>4</v>
      </c>
      <c r="AA449" s="349">
        <v>32</v>
      </c>
      <c r="AB449" s="349" t="s">
        <v>4295</v>
      </c>
      <c r="AC449" s="349" t="s">
        <v>1253</v>
      </c>
      <c r="AD449" s="349">
        <v>5</v>
      </c>
      <c r="AE449" s="440">
        <v>11</v>
      </c>
      <c r="AF449" s="350">
        <v>2.2000000000000002</v>
      </c>
      <c r="AG449" s="351">
        <f t="shared" si="80"/>
        <v>17.600000000000001</v>
      </c>
      <c r="AH449" s="351">
        <f>IF(AD449&lt;4,FLETES!$H$8,IF(AD449=4,FLETES!$H$9,IF(AD449=5,FLETES!$H$10,IF(AD449=6,FLETES!$H$11,IF(AD449=7,FLETES!$H$12,IF(AD449=8,FLETES!$H$13,IF(AD449=10,FLETES!$H$14,IF(AD449=12,FLETES!$H$15,IF(AD449&gt;12,FLETES!$H$16,"FALSO")))))))))</f>
        <v>26.946735</v>
      </c>
      <c r="AI449" s="357">
        <f t="shared" si="73"/>
        <v>44.546734999999998</v>
      </c>
      <c r="AJ449" s="352">
        <v>0.2</v>
      </c>
      <c r="AK449" s="358">
        <f t="shared" si="74"/>
        <v>55.683418749999994</v>
      </c>
      <c r="AL449" s="418">
        <f t="shared" si="79"/>
        <v>55.683418749999994</v>
      </c>
      <c r="AM449" s="354">
        <v>0.15</v>
      </c>
      <c r="AN449" s="351">
        <f t="shared" si="75"/>
        <v>65.509904411764694</v>
      </c>
      <c r="AO449" s="421">
        <f t="shared" si="76"/>
        <v>65.509904411764694</v>
      </c>
      <c r="AP449" s="346"/>
      <c r="AQ449" s="346"/>
    </row>
    <row r="450" spans="1:43" s="347" customFormat="1" ht="30" customHeight="1" x14ac:dyDescent="0.25">
      <c r="A450" s="202">
        <v>679105</v>
      </c>
      <c r="B450" s="459">
        <v>40636791059</v>
      </c>
      <c r="C450" s="349" t="s">
        <v>4296</v>
      </c>
      <c r="D450" s="391" t="s">
        <v>4258</v>
      </c>
      <c r="E450" s="359" t="s">
        <v>4226</v>
      </c>
      <c r="F450" s="388" t="s">
        <v>4194</v>
      </c>
      <c r="G450" s="363" t="s">
        <v>279</v>
      </c>
      <c r="H450" s="349" t="s">
        <v>4376</v>
      </c>
      <c r="I450" s="349" t="s">
        <v>249</v>
      </c>
      <c r="J450" s="349" t="s">
        <v>4381</v>
      </c>
      <c r="K450" s="349" t="s">
        <v>563</v>
      </c>
      <c r="L450" s="349" t="s">
        <v>563</v>
      </c>
      <c r="M450" s="349" t="s">
        <v>3679</v>
      </c>
      <c r="N450" s="380">
        <v>0.8</v>
      </c>
      <c r="O450" s="349" t="s">
        <v>4278</v>
      </c>
      <c r="P450" s="349" t="s">
        <v>268</v>
      </c>
      <c r="Q450" s="349" t="s">
        <v>268</v>
      </c>
      <c r="R450" s="349" t="s">
        <v>268</v>
      </c>
      <c r="S450" s="349">
        <v>0</v>
      </c>
      <c r="T450" s="349" t="s">
        <v>268</v>
      </c>
      <c r="U450" s="349">
        <v>0</v>
      </c>
      <c r="V450" s="349" t="s">
        <v>413</v>
      </c>
      <c r="W450" s="360"/>
      <c r="X450" s="349" t="s">
        <v>2440</v>
      </c>
      <c r="Y450" s="349">
        <v>8</v>
      </c>
      <c r="Z450" s="361">
        <v>4</v>
      </c>
      <c r="AA450" s="349">
        <v>32</v>
      </c>
      <c r="AB450" s="349" t="s">
        <v>4295</v>
      </c>
      <c r="AC450" s="349" t="s">
        <v>1253</v>
      </c>
      <c r="AD450" s="349">
        <v>5</v>
      </c>
      <c r="AE450" s="440">
        <v>11</v>
      </c>
      <c r="AF450" s="350">
        <v>2.2000000000000002</v>
      </c>
      <c r="AG450" s="351">
        <f t="shared" si="80"/>
        <v>17.600000000000001</v>
      </c>
      <c r="AH450" s="351">
        <f>IF(AD450&lt;4,FLETES!$H$8,IF(AD450=4,FLETES!$H$9,IF(AD450=5,FLETES!$H$10,IF(AD450=6,FLETES!$H$11,IF(AD450=7,FLETES!$H$12,IF(AD450=8,FLETES!$H$13,IF(AD450=10,FLETES!$H$14,IF(AD450=12,FLETES!$H$15,IF(AD450&gt;12,FLETES!$H$16,"FALSO")))))))))</f>
        <v>26.946735</v>
      </c>
      <c r="AI450" s="357">
        <f t="shared" ref="AI450:AI513" si="81">SUM(AG450:AH450)</f>
        <v>44.546734999999998</v>
      </c>
      <c r="AJ450" s="352">
        <v>0.2</v>
      </c>
      <c r="AK450" s="358">
        <f t="shared" ref="AK450:AK513" si="82">AI450/(1-AJ450)</f>
        <v>55.683418749999994</v>
      </c>
      <c r="AL450" s="418">
        <f t="shared" si="79"/>
        <v>55.683418749999994</v>
      </c>
      <c r="AM450" s="354">
        <v>0.15</v>
      </c>
      <c r="AN450" s="351">
        <f t="shared" ref="AN450:AN513" si="83">AL450/(1-AM450)</f>
        <v>65.509904411764694</v>
      </c>
      <c r="AO450" s="421">
        <f t="shared" ref="AO450:AO513" si="84">AN450</f>
        <v>65.509904411764694</v>
      </c>
      <c r="AP450" s="346"/>
      <c r="AQ450" s="346"/>
    </row>
    <row r="451" spans="1:43" s="347" customFormat="1" ht="30" customHeight="1" x14ac:dyDescent="0.25">
      <c r="A451" s="202">
        <v>679085</v>
      </c>
      <c r="B451" s="459">
        <v>40636790859</v>
      </c>
      <c r="C451" s="349" t="s">
        <v>4296</v>
      </c>
      <c r="D451" s="391" t="s">
        <v>4259</v>
      </c>
      <c r="E451" s="359" t="s">
        <v>4227</v>
      </c>
      <c r="F451" s="388" t="s">
        <v>4195</v>
      </c>
      <c r="G451" s="363" t="s">
        <v>279</v>
      </c>
      <c r="H451" s="349" t="s">
        <v>4376</v>
      </c>
      <c r="I451" s="349" t="s">
        <v>249</v>
      </c>
      <c r="J451" s="349" t="s">
        <v>4381</v>
      </c>
      <c r="K451" s="349" t="s">
        <v>2669</v>
      </c>
      <c r="L451" s="349" t="s">
        <v>2669</v>
      </c>
      <c r="M451" s="349" t="s">
        <v>3679</v>
      </c>
      <c r="N451" s="380">
        <v>0.8</v>
      </c>
      <c r="O451" s="349" t="s">
        <v>4277</v>
      </c>
      <c r="P451" s="349" t="s">
        <v>268</v>
      </c>
      <c r="Q451" s="349" t="s">
        <v>268</v>
      </c>
      <c r="R451" s="349" t="s">
        <v>268</v>
      </c>
      <c r="S451" s="349">
        <v>0</v>
      </c>
      <c r="T451" s="349" t="s">
        <v>268</v>
      </c>
      <c r="U451" s="349">
        <v>0</v>
      </c>
      <c r="V451" s="349" t="s">
        <v>413</v>
      </c>
      <c r="W451" s="360"/>
      <c r="X451" s="349" t="s">
        <v>2440</v>
      </c>
      <c r="Y451" s="349">
        <v>8</v>
      </c>
      <c r="Z451" s="361">
        <v>4</v>
      </c>
      <c r="AA451" s="349">
        <v>32</v>
      </c>
      <c r="AB451" s="349" t="s">
        <v>4295</v>
      </c>
      <c r="AC451" s="349" t="s">
        <v>1253</v>
      </c>
      <c r="AD451" s="349">
        <v>5</v>
      </c>
      <c r="AE451" s="440">
        <v>11</v>
      </c>
      <c r="AF451" s="350">
        <v>2.2000000000000002</v>
      </c>
      <c r="AG451" s="351">
        <f t="shared" si="80"/>
        <v>17.600000000000001</v>
      </c>
      <c r="AH451" s="351">
        <f>IF(AD451&lt;4,FLETES!$H$8,IF(AD451=4,FLETES!$H$9,IF(AD451=5,FLETES!$H$10,IF(AD451=6,FLETES!$H$11,IF(AD451=7,FLETES!$H$12,IF(AD451=8,FLETES!$H$13,IF(AD451=10,FLETES!$H$14,IF(AD451=12,FLETES!$H$15,IF(AD451&gt;12,FLETES!$H$16,"FALSO")))))))))</f>
        <v>26.946735</v>
      </c>
      <c r="AI451" s="357">
        <f t="shared" si="81"/>
        <v>44.546734999999998</v>
      </c>
      <c r="AJ451" s="352">
        <v>0.2</v>
      </c>
      <c r="AK451" s="358">
        <f t="shared" si="82"/>
        <v>55.683418749999994</v>
      </c>
      <c r="AL451" s="418">
        <f t="shared" si="79"/>
        <v>55.683418749999994</v>
      </c>
      <c r="AM451" s="354">
        <v>0.15</v>
      </c>
      <c r="AN451" s="351">
        <f t="shared" si="83"/>
        <v>65.509904411764694</v>
      </c>
      <c r="AO451" s="421">
        <f t="shared" si="84"/>
        <v>65.509904411764694</v>
      </c>
      <c r="AP451" s="346"/>
      <c r="AQ451" s="346"/>
    </row>
    <row r="452" spans="1:43" s="347" customFormat="1" ht="30" customHeight="1" x14ac:dyDescent="0.25">
      <c r="A452" s="202">
        <v>679199</v>
      </c>
      <c r="B452" s="459">
        <v>40636791999</v>
      </c>
      <c r="C452" s="349" t="s">
        <v>4296</v>
      </c>
      <c r="D452" s="391" t="s">
        <v>4260</v>
      </c>
      <c r="E452" s="359" t="s">
        <v>4228</v>
      </c>
      <c r="F452" s="388" t="s">
        <v>4196</v>
      </c>
      <c r="G452" s="363" t="s">
        <v>279</v>
      </c>
      <c r="H452" s="349" t="s">
        <v>4376</v>
      </c>
      <c r="I452" s="349" t="s">
        <v>249</v>
      </c>
      <c r="J452" s="349" t="s">
        <v>4381</v>
      </c>
      <c r="K452" s="349" t="s">
        <v>2669</v>
      </c>
      <c r="L452" s="349" t="s">
        <v>2669</v>
      </c>
      <c r="M452" s="349" t="s">
        <v>3679</v>
      </c>
      <c r="N452" s="380">
        <v>0.8</v>
      </c>
      <c r="O452" s="349" t="s">
        <v>4278</v>
      </c>
      <c r="P452" s="349" t="s">
        <v>268</v>
      </c>
      <c r="Q452" s="349" t="s">
        <v>268</v>
      </c>
      <c r="R452" s="349" t="s">
        <v>268</v>
      </c>
      <c r="S452" s="349">
        <v>0</v>
      </c>
      <c r="T452" s="349" t="s">
        <v>268</v>
      </c>
      <c r="U452" s="349">
        <v>0</v>
      </c>
      <c r="V452" s="349" t="s">
        <v>413</v>
      </c>
      <c r="W452" s="360"/>
      <c r="X452" s="349" t="s">
        <v>2440</v>
      </c>
      <c r="Y452" s="349">
        <v>8</v>
      </c>
      <c r="Z452" s="361">
        <v>4</v>
      </c>
      <c r="AA452" s="349">
        <v>32</v>
      </c>
      <c r="AB452" s="349" t="s">
        <v>4295</v>
      </c>
      <c r="AC452" s="349" t="s">
        <v>1253</v>
      </c>
      <c r="AD452" s="349">
        <v>5</v>
      </c>
      <c r="AE452" s="440">
        <v>11</v>
      </c>
      <c r="AF452" s="350">
        <v>2.2000000000000002</v>
      </c>
      <c r="AG452" s="351">
        <f t="shared" si="80"/>
        <v>17.600000000000001</v>
      </c>
      <c r="AH452" s="351">
        <f>IF(AD452&lt;4,FLETES!$H$8,IF(AD452=4,FLETES!$H$9,IF(AD452=5,FLETES!$H$10,IF(AD452=6,FLETES!$H$11,IF(AD452=7,FLETES!$H$12,IF(AD452=8,FLETES!$H$13,IF(AD452=10,FLETES!$H$14,IF(AD452=12,FLETES!$H$15,IF(AD452&gt;12,FLETES!$H$16,"FALSO")))))))))</f>
        <v>26.946735</v>
      </c>
      <c r="AI452" s="357">
        <f t="shared" si="81"/>
        <v>44.546734999999998</v>
      </c>
      <c r="AJ452" s="352">
        <v>0.2</v>
      </c>
      <c r="AK452" s="358">
        <f t="shared" si="82"/>
        <v>55.683418749999994</v>
      </c>
      <c r="AL452" s="418">
        <f t="shared" si="79"/>
        <v>55.683418749999994</v>
      </c>
      <c r="AM452" s="354">
        <v>0.15</v>
      </c>
      <c r="AN452" s="351">
        <f t="shared" si="83"/>
        <v>65.509904411764694</v>
      </c>
      <c r="AO452" s="421">
        <f t="shared" si="84"/>
        <v>65.509904411764694</v>
      </c>
      <c r="AP452" s="346"/>
      <c r="AQ452" s="346"/>
    </row>
    <row r="453" spans="1:43" ht="30" customHeight="1" x14ac:dyDescent="0.25">
      <c r="A453" s="202">
        <v>679187</v>
      </c>
      <c r="B453" s="459">
        <v>40636791879</v>
      </c>
      <c r="C453" s="349" t="s">
        <v>4296</v>
      </c>
      <c r="D453" s="391" t="s">
        <v>4261</v>
      </c>
      <c r="E453" s="359" t="s">
        <v>4229</v>
      </c>
      <c r="F453" s="388" t="s">
        <v>4197</v>
      </c>
      <c r="G453" s="363" t="s">
        <v>279</v>
      </c>
      <c r="H453" s="349" t="s">
        <v>4376</v>
      </c>
      <c r="I453" s="349" t="s">
        <v>249</v>
      </c>
      <c r="J453" s="349" t="s">
        <v>4381</v>
      </c>
      <c r="K453" s="349" t="s">
        <v>568</v>
      </c>
      <c r="L453" s="349" t="s">
        <v>568</v>
      </c>
      <c r="M453" s="349" t="s">
        <v>3679</v>
      </c>
      <c r="N453" s="380">
        <v>0.8</v>
      </c>
      <c r="O453" s="349" t="s">
        <v>4277</v>
      </c>
      <c r="P453" s="349" t="s">
        <v>268</v>
      </c>
      <c r="Q453" s="349" t="s">
        <v>268</v>
      </c>
      <c r="R453" s="349" t="s">
        <v>268</v>
      </c>
      <c r="S453" s="349">
        <v>0</v>
      </c>
      <c r="T453" s="349" t="s">
        <v>268</v>
      </c>
      <c r="U453" s="349">
        <v>0</v>
      </c>
      <c r="V453" s="349" t="s">
        <v>413</v>
      </c>
      <c r="W453" s="360"/>
      <c r="X453" s="349" t="s">
        <v>2440</v>
      </c>
      <c r="Y453" s="349">
        <v>8</v>
      </c>
      <c r="Z453" s="361">
        <v>4</v>
      </c>
      <c r="AA453" s="349">
        <v>32</v>
      </c>
      <c r="AB453" s="349" t="s">
        <v>4295</v>
      </c>
      <c r="AC453" s="349" t="s">
        <v>1253</v>
      </c>
      <c r="AD453" s="349">
        <v>5</v>
      </c>
      <c r="AE453" s="440">
        <v>11</v>
      </c>
      <c r="AF453" s="350">
        <v>2.5</v>
      </c>
      <c r="AG453" s="351">
        <f t="shared" si="80"/>
        <v>20</v>
      </c>
      <c r="AH453" s="351">
        <f>IF(AD453&lt;4,FLETES!$H$8,IF(AD453=4,FLETES!$H$9,IF(AD453=5,FLETES!$H$10,IF(AD453=6,FLETES!$H$11,IF(AD453=7,FLETES!$H$12,IF(AD453=8,FLETES!$H$13,IF(AD453=10,FLETES!$H$14,IF(AD453=12,FLETES!$H$15,IF(AD453&gt;12,FLETES!$H$16,"FALSO")))))))))</f>
        <v>26.946735</v>
      </c>
      <c r="AI453" s="357">
        <f t="shared" si="81"/>
        <v>46.946735000000004</v>
      </c>
      <c r="AJ453" s="352">
        <v>0.2</v>
      </c>
      <c r="AK453" s="358">
        <f t="shared" si="82"/>
        <v>58.683418750000001</v>
      </c>
      <c r="AL453" s="418">
        <f t="shared" si="79"/>
        <v>58.683418750000001</v>
      </c>
      <c r="AM453" s="354">
        <v>0.15</v>
      </c>
      <c r="AN453" s="351">
        <f t="shared" si="83"/>
        <v>69.039316176470592</v>
      </c>
      <c r="AO453" s="421">
        <f t="shared" si="84"/>
        <v>69.039316176470592</v>
      </c>
      <c r="AP453" s="346"/>
      <c r="AQ453" s="346"/>
    </row>
    <row r="454" spans="1:43" s="364" customFormat="1" ht="30" customHeight="1" x14ac:dyDescent="0.25">
      <c r="A454" s="202">
        <v>679041</v>
      </c>
      <c r="B454" s="459">
        <v>40636790419</v>
      </c>
      <c r="C454" s="349" t="s">
        <v>4296</v>
      </c>
      <c r="D454" s="391" t="s">
        <v>4262</v>
      </c>
      <c r="E454" s="359" t="s">
        <v>4230</v>
      </c>
      <c r="F454" s="388" t="s">
        <v>4198</v>
      </c>
      <c r="G454" s="363" t="s">
        <v>279</v>
      </c>
      <c r="H454" s="349" t="s">
        <v>4376</v>
      </c>
      <c r="I454" s="349" t="s">
        <v>249</v>
      </c>
      <c r="J454" s="349" t="s">
        <v>4381</v>
      </c>
      <c r="K454" s="349" t="s">
        <v>537</v>
      </c>
      <c r="L454" s="349" t="s">
        <v>537</v>
      </c>
      <c r="M454" s="349" t="s">
        <v>3679</v>
      </c>
      <c r="N454" s="380">
        <v>0.8</v>
      </c>
      <c r="O454" s="349" t="s">
        <v>4278</v>
      </c>
      <c r="P454" s="349" t="s">
        <v>268</v>
      </c>
      <c r="Q454" s="349" t="s">
        <v>268</v>
      </c>
      <c r="R454" s="349" t="s">
        <v>268</v>
      </c>
      <c r="S454" s="349">
        <v>0</v>
      </c>
      <c r="T454" s="349" t="s">
        <v>268</v>
      </c>
      <c r="U454" s="349">
        <v>0</v>
      </c>
      <c r="V454" s="349" t="s">
        <v>413</v>
      </c>
      <c r="W454" s="360"/>
      <c r="X454" s="349" t="s">
        <v>2440</v>
      </c>
      <c r="Y454" s="349">
        <v>8</v>
      </c>
      <c r="Z454" s="361">
        <v>4</v>
      </c>
      <c r="AA454" s="349">
        <v>32</v>
      </c>
      <c r="AB454" s="349" t="s">
        <v>4295</v>
      </c>
      <c r="AC454" s="349" t="s">
        <v>1253</v>
      </c>
      <c r="AD454" s="349">
        <v>5</v>
      </c>
      <c r="AE454" s="440">
        <v>11</v>
      </c>
      <c r="AF454" s="350">
        <v>2.5</v>
      </c>
      <c r="AG454" s="351">
        <f t="shared" si="80"/>
        <v>20</v>
      </c>
      <c r="AH454" s="351">
        <f>IF(AD454&lt;4,FLETES!$H$8,IF(AD454=4,FLETES!$H$9,IF(AD454=5,FLETES!$H$10,IF(AD454=6,FLETES!$H$11,IF(AD454=7,FLETES!$H$12,IF(AD454=8,FLETES!$H$13,IF(AD454=10,FLETES!$H$14,IF(AD454=12,FLETES!$H$15,IF(AD454&gt;12,FLETES!$H$16,"FALSO")))))))))</f>
        <v>26.946735</v>
      </c>
      <c r="AI454" s="357">
        <f t="shared" si="81"/>
        <v>46.946735000000004</v>
      </c>
      <c r="AJ454" s="352">
        <v>0.2</v>
      </c>
      <c r="AK454" s="358">
        <f t="shared" si="82"/>
        <v>58.683418750000001</v>
      </c>
      <c r="AL454" s="418">
        <f t="shared" si="79"/>
        <v>58.683418750000001</v>
      </c>
      <c r="AM454" s="354">
        <v>0.15</v>
      </c>
      <c r="AN454" s="351">
        <f t="shared" si="83"/>
        <v>69.039316176470592</v>
      </c>
      <c r="AO454" s="421">
        <f t="shared" si="84"/>
        <v>69.039316176470592</v>
      </c>
      <c r="AP454" s="346"/>
      <c r="AQ454" s="346"/>
    </row>
    <row r="455" spans="1:43" s="347" customFormat="1" ht="30" customHeight="1" x14ac:dyDescent="0.25">
      <c r="A455" s="202">
        <v>679249</v>
      </c>
      <c r="B455" s="459">
        <v>40636792499</v>
      </c>
      <c r="C455" s="349" t="s">
        <v>4296</v>
      </c>
      <c r="D455" s="391" t="s">
        <v>4263</v>
      </c>
      <c r="E455" s="359" t="s">
        <v>4231</v>
      </c>
      <c r="F455" s="388" t="s">
        <v>4199</v>
      </c>
      <c r="G455" s="363" t="s">
        <v>279</v>
      </c>
      <c r="H455" s="349" t="s">
        <v>4376</v>
      </c>
      <c r="I455" s="349" t="s">
        <v>249</v>
      </c>
      <c r="J455" s="349" t="s">
        <v>4381</v>
      </c>
      <c r="K455" s="349" t="s">
        <v>650</v>
      </c>
      <c r="L455" s="349" t="s">
        <v>650</v>
      </c>
      <c r="M455" s="349" t="s">
        <v>3679</v>
      </c>
      <c r="N455" s="380">
        <v>0.8</v>
      </c>
      <c r="O455" s="349" t="s">
        <v>4277</v>
      </c>
      <c r="P455" s="349" t="s">
        <v>268</v>
      </c>
      <c r="Q455" s="349" t="s">
        <v>268</v>
      </c>
      <c r="R455" s="349" t="s">
        <v>268</v>
      </c>
      <c r="S455" s="349">
        <v>0</v>
      </c>
      <c r="T455" s="349" t="s">
        <v>268</v>
      </c>
      <c r="U455" s="349">
        <v>0</v>
      </c>
      <c r="V455" s="349" t="s">
        <v>413</v>
      </c>
      <c r="W455" s="360"/>
      <c r="X455" s="349" t="s">
        <v>2440</v>
      </c>
      <c r="Y455" s="349">
        <v>8</v>
      </c>
      <c r="Z455" s="361">
        <v>4</v>
      </c>
      <c r="AA455" s="349">
        <v>32</v>
      </c>
      <c r="AB455" s="349" t="s">
        <v>4295</v>
      </c>
      <c r="AC455" s="349" t="s">
        <v>1253</v>
      </c>
      <c r="AD455" s="349">
        <v>5</v>
      </c>
      <c r="AE455" s="440">
        <v>11</v>
      </c>
      <c r="AF455" s="350">
        <v>2.2000000000000002</v>
      </c>
      <c r="AG455" s="351">
        <f t="shared" si="80"/>
        <v>17.600000000000001</v>
      </c>
      <c r="AH455" s="351">
        <f>IF(AD455&lt;4,FLETES!$H$8,IF(AD455=4,FLETES!$H$9,IF(AD455=5,FLETES!$H$10,IF(AD455=6,FLETES!$H$11,IF(AD455=7,FLETES!$H$12,IF(AD455=8,FLETES!$H$13,IF(AD455=10,FLETES!$H$14,IF(AD455=12,FLETES!$H$15,IF(AD455&gt;12,FLETES!$H$16,"FALSO")))))))))</f>
        <v>26.946735</v>
      </c>
      <c r="AI455" s="357">
        <f t="shared" si="81"/>
        <v>44.546734999999998</v>
      </c>
      <c r="AJ455" s="352">
        <v>0.2</v>
      </c>
      <c r="AK455" s="358">
        <f t="shared" si="82"/>
        <v>55.683418749999994</v>
      </c>
      <c r="AL455" s="418">
        <f t="shared" si="79"/>
        <v>55.683418749999994</v>
      </c>
      <c r="AM455" s="354">
        <v>0.15</v>
      </c>
      <c r="AN455" s="351">
        <f t="shared" si="83"/>
        <v>65.509904411764694</v>
      </c>
      <c r="AO455" s="421">
        <f t="shared" si="84"/>
        <v>65.509904411764694</v>
      </c>
      <c r="AP455" s="346"/>
      <c r="AQ455" s="346"/>
    </row>
    <row r="456" spans="1:43" s="347" customFormat="1" ht="30" customHeight="1" x14ac:dyDescent="0.25">
      <c r="A456" s="202">
        <v>679256</v>
      </c>
      <c r="B456" s="459">
        <v>40636792569</v>
      </c>
      <c r="C456" s="349" t="s">
        <v>4296</v>
      </c>
      <c r="D456" s="391" t="s">
        <v>4264</v>
      </c>
      <c r="E456" s="359" t="s">
        <v>4232</v>
      </c>
      <c r="F456" s="388" t="s">
        <v>4200</v>
      </c>
      <c r="G456" s="363" t="s">
        <v>279</v>
      </c>
      <c r="H456" s="349" t="s">
        <v>4376</v>
      </c>
      <c r="I456" s="349" t="s">
        <v>249</v>
      </c>
      <c r="J456" s="349" t="s">
        <v>4381</v>
      </c>
      <c r="K456" s="349" t="s">
        <v>650</v>
      </c>
      <c r="L456" s="349" t="s">
        <v>650</v>
      </c>
      <c r="M456" s="349" t="s">
        <v>3679</v>
      </c>
      <c r="N456" s="380">
        <v>0.8</v>
      </c>
      <c r="O456" s="349" t="s">
        <v>4278</v>
      </c>
      <c r="P456" s="349" t="s">
        <v>268</v>
      </c>
      <c r="Q456" s="349" t="s">
        <v>268</v>
      </c>
      <c r="R456" s="349" t="s">
        <v>268</v>
      </c>
      <c r="S456" s="349">
        <v>0</v>
      </c>
      <c r="T456" s="349" t="s">
        <v>268</v>
      </c>
      <c r="U456" s="349">
        <v>0</v>
      </c>
      <c r="V456" s="349" t="s">
        <v>413</v>
      </c>
      <c r="W456" s="360"/>
      <c r="X456" s="349" t="s">
        <v>2440</v>
      </c>
      <c r="Y456" s="349">
        <v>8</v>
      </c>
      <c r="Z456" s="361">
        <v>4</v>
      </c>
      <c r="AA456" s="349">
        <v>32</v>
      </c>
      <c r="AB456" s="349" t="s">
        <v>4295</v>
      </c>
      <c r="AC456" s="349" t="s">
        <v>1253</v>
      </c>
      <c r="AD456" s="349">
        <v>5</v>
      </c>
      <c r="AE456" s="440">
        <v>11</v>
      </c>
      <c r="AF456" s="350">
        <v>2.2000000000000002</v>
      </c>
      <c r="AG456" s="351">
        <f t="shared" si="80"/>
        <v>17.600000000000001</v>
      </c>
      <c r="AH456" s="351">
        <f>IF(AD456&lt;4,FLETES!$H$8,IF(AD456=4,FLETES!$H$9,IF(AD456=5,FLETES!$H$10,IF(AD456=6,FLETES!$H$11,IF(AD456=7,FLETES!$H$12,IF(AD456=8,FLETES!$H$13,IF(AD456=10,FLETES!$H$14,IF(AD456=12,FLETES!$H$15,IF(AD456&gt;12,FLETES!$H$16,"FALSO")))))))))</f>
        <v>26.946735</v>
      </c>
      <c r="AI456" s="357">
        <f t="shared" si="81"/>
        <v>44.546734999999998</v>
      </c>
      <c r="AJ456" s="352">
        <v>0.2</v>
      </c>
      <c r="AK456" s="358">
        <f t="shared" si="82"/>
        <v>55.683418749999994</v>
      </c>
      <c r="AL456" s="418">
        <f t="shared" si="79"/>
        <v>55.683418749999994</v>
      </c>
      <c r="AM456" s="354">
        <v>0.15</v>
      </c>
      <c r="AN456" s="351">
        <f t="shared" si="83"/>
        <v>65.509904411764694</v>
      </c>
      <c r="AO456" s="421">
        <f t="shared" si="84"/>
        <v>65.509904411764694</v>
      </c>
      <c r="AP456" s="346"/>
      <c r="AQ456" s="346"/>
    </row>
    <row r="457" spans="1:43" s="347" customFormat="1" ht="30" customHeight="1" x14ac:dyDescent="0.25">
      <c r="A457" s="391">
        <v>679275</v>
      </c>
      <c r="B457" s="459">
        <v>40636792759</v>
      </c>
      <c r="C457" s="349" t="s">
        <v>4296</v>
      </c>
      <c r="D457" s="391" t="s">
        <v>4265</v>
      </c>
      <c r="E457" s="359" t="s">
        <v>4233</v>
      </c>
      <c r="F457" s="388" t="s">
        <v>4201</v>
      </c>
      <c r="G457" s="363" t="s">
        <v>279</v>
      </c>
      <c r="H457" s="349" t="s">
        <v>4376</v>
      </c>
      <c r="I457" s="349" t="s">
        <v>249</v>
      </c>
      <c r="J457" s="349" t="s">
        <v>4381</v>
      </c>
      <c r="K457" s="349" t="s">
        <v>580</v>
      </c>
      <c r="L457" s="349" t="s">
        <v>580</v>
      </c>
      <c r="M457" s="349" t="s">
        <v>3679</v>
      </c>
      <c r="N457" s="380">
        <v>0.8</v>
      </c>
      <c r="O457" s="349" t="s">
        <v>4277</v>
      </c>
      <c r="P457" s="349" t="s">
        <v>268</v>
      </c>
      <c r="Q457" s="349" t="s">
        <v>268</v>
      </c>
      <c r="R457" s="349" t="s">
        <v>268</v>
      </c>
      <c r="S457" s="349">
        <v>0</v>
      </c>
      <c r="T457" s="349" t="s">
        <v>268</v>
      </c>
      <c r="U457" s="349">
        <v>0</v>
      </c>
      <c r="V457" s="349" t="s">
        <v>413</v>
      </c>
      <c r="W457" s="360"/>
      <c r="X457" s="349" t="s">
        <v>2440</v>
      </c>
      <c r="Y457" s="349">
        <v>8</v>
      </c>
      <c r="Z457" s="361">
        <v>4</v>
      </c>
      <c r="AA457" s="349">
        <v>32</v>
      </c>
      <c r="AB457" s="349" t="s">
        <v>4295</v>
      </c>
      <c r="AC457" s="349" t="s">
        <v>1253</v>
      </c>
      <c r="AD457" s="349">
        <v>5</v>
      </c>
      <c r="AE457" s="440">
        <v>11</v>
      </c>
      <c r="AF457" s="350">
        <v>2.2000000000000002</v>
      </c>
      <c r="AG457" s="351">
        <f t="shared" si="80"/>
        <v>17.600000000000001</v>
      </c>
      <c r="AH457" s="351">
        <f>IF(AD457&lt;4,FLETES!$H$8,IF(AD457=4,FLETES!$H$9,IF(AD457=5,FLETES!$H$10,IF(AD457=6,FLETES!$H$11,IF(AD457=7,FLETES!$H$12,IF(AD457=8,FLETES!$H$13,IF(AD457=10,FLETES!$H$14,IF(AD457=12,FLETES!$H$15,IF(AD457&gt;12,FLETES!$H$16,"FALSO")))))))))</f>
        <v>26.946735</v>
      </c>
      <c r="AI457" s="357">
        <f t="shared" si="81"/>
        <v>44.546734999999998</v>
      </c>
      <c r="AJ457" s="352">
        <v>0.2</v>
      </c>
      <c r="AK457" s="358">
        <f t="shared" si="82"/>
        <v>55.683418749999994</v>
      </c>
      <c r="AL457" s="418">
        <f t="shared" si="79"/>
        <v>55.683418749999994</v>
      </c>
      <c r="AM457" s="354">
        <v>0.15</v>
      </c>
      <c r="AN457" s="351">
        <f t="shared" si="83"/>
        <v>65.509904411764694</v>
      </c>
      <c r="AO457" s="421">
        <f t="shared" si="84"/>
        <v>65.509904411764694</v>
      </c>
      <c r="AP457" s="346"/>
      <c r="AQ457" s="346"/>
    </row>
    <row r="458" spans="1:43" s="364" customFormat="1" ht="30" customHeight="1" x14ac:dyDescent="0.25">
      <c r="A458" s="202">
        <v>679112</v>
      </c>
      <c r="B458" s="459">
        <v>40636791129</v>
      </c>
      <c r="C458" s="349" t="s">
        <v>4296</v>
      </c>
      <c r="D458" s="391" t="s">
        <v>4266</v>
      </c>
      <c r="E458" s="359" t="s">
        <v>4234</v>
      </c>
      <c r="F458" s="388" t="s">
        <v>4202</v>
      </c>
      <c r="G458" s="363" t="s">
        <v>279</v>
      </c>
      <c r="H458" s="349" t="s">
        <v>4376</v>
      </c>
      <c r="I458" s="349" t="s">
        <v>249</v>
      </c>
      <c r="J458" s="349" t="s">
        <v>4381</v>
      </c>
      <c r="K458" s="349" t="s">
        <v>580</v>
      </c>
      <c r="L458" s="349" t="s">
        <v>580</v>
      </c>
      <c r="M458" s="349" t="s">
        <v>3679</v>
      </c>
      <c r="N458" s="380">
        <v>0.8</v>
      </c>
      <c r="O458" s="349" t="s">
        <v>4278</v>
      </c>
      <c r="P458" s="349" t="s">
        <v>268</v>
      </c>
      <c r="Q458" s="349" t="s">
        <v>268</v>
      </c>
      <c r="R458" s="349" t="s">
        <v>268</v>
      </c>
      <c r="S458" s="349">
        <v>0</v>
      </c>
      <c r="T458" s="349" t="s">
        <v>268</v>
      </c>
      <c r="U458" s="349">
        <v>0</v>
      </c>
      <c r="V458" s="349" t="s">
        <v>413</v>
      </c>
      <c r="W458" s="360"/>
      <c r="X458" s="349" t="s">
        <v>2440</v>
      </c>
      <c r="Y458" s="349">
        <v>8</v>
      </c>
      <c r="Z458" s="361">
        <v>4</v>
      </c>
      <c r="AA458" s="349">
        <v>32</v>
      </c>
      <c r="AB458" s="349" t="s">
        <v>4295</v>
      </c>
      <c r="AC458" s="349" t="s">
        <v>1253</v>
      </c>
      <c r="AD458" s="349">
        <v>5</v>
      </c>
      <c r="AE458" s="440">
        <v>11</v>
      </c>
      <c r="AF458" s="350">
        <v>2.2000000000000002</v>
      </c>
      <c r="AG458" s="351">
        <f t="shared" si="80"/>
        <v>17.600000000000001</v>
      </c>
      <c r="AH458" s="351">
        <f>IF(AD458&lt;4,FLETES!$H$8,IF(AD458=4,FLETES!$H$9,IF(AD458=5,FLETES!$H$10,IF(AD458=6,FLETES!$H$11,IF(AD458=7,FLETES!$H$12,IF(AD458=8,FLETES!$H$13,IF(AD458=10,FLETES!$H$14,IF(AD458=12,FLETES!$H$15,IF(AD458&gt;12,FLETES!$H$16,"FALSO")))))))))</f>
        <v>26.946735</v>
      </c>
      <c r="AI458" s="357">
        <f t="shared" si="81"/>
        <v>44.546734999999998</v>
      </c>
      <c r="AJ458" s="352">
        <v>0.2</v>
      </c>
      <c r="AK458" s="358">
        <f t="shared" si="82"/>
        <v>55.683418749999994</v>
      </c>
      <c r="AL458" s="418">
        <f t="shared" si="79"/>
        <v>55.683418749999994</v>
      </c>
      <c r="AM458" s="354">
        <v>0.15</v>
      </c>
      <c r="AN458" s="351">
        <f t="shared" si="83"/>
        <v>65.509904411764694</v>
      </c>
      <c r="AO458" s="421">
        <f t="shared" si="84"/>
        <v>65.509904411764694</v>
      </c>
      <c r="AP458" s="346"/>
      <c r="AQ458" s="346"/>
    </row>
    <row r="459" spans="1:43" s="364" customFormat="1" ht="30" customHeight="1" x14ac:dyDescent="0.25">
      <c r="A459" s="202">
        <v>679267</v>
      </c>
      <c r="B459" s="459">
        <v>40636792679</v>
      </c>
      <c r="C459" s="349" t="s">
        <v>4296</v>
      </c>
      <c r="D459" s="391" t="s">
        <v>4267</v>
      </c>
      <c r="E459" s="359" t="s">
        <v>4235</v>
      </c>
      <c r="F459" s="388" t="s">
        <v>4203</v>
      </c>
      <c r="G459" s="363" t="s">
        <v>279</v>
      </c>
      <c r="H459" s="349" t="s">
        <v>4376</v>
      </c>
      <c r="I459" s="349" t="s">
        <v>249</v>
      </c>
      <c r="J459" s="349" t="s">
        <v>4381</v>
      </c>
      <c r="K459" s="349" t="s">
        <v>578</v>
      </c>
      <c r="L459" s="349" t="s">
        <v>578</v>
      </c>
      <c r="M459" s="349" t="s">
        <v>3679</v>
      </c>
      <c r="N459" s="380">
        <v>0.8</v>
      </c>
      <c r="O459" s="349" t="s">
        <v>4277</v>
      </c>
      <c r="P459" s="349" t="s">
        <v>268</v>
      </c>
      <c r="Q459" s="349" t="s">
        <v>268</v>
      </c>
      <c r="R459" s="349" t="s">
        <v>268</v>
      </c>
      <c r="S459" s="349">
        <v>0</v>
      </c>
      <c r="T459" s="349" t="s">
        <v>268</v>
      </c>
      <c r="U459" s="349">
        <v>0</v>
      </c>
      <c r="V459" s="349" t="s">
        <v>413</v>
      </c>
      <c r="W459" s="360"/>
      <c r="X459" s="349" t="s">
        <v>2440</v>
      </c>
      <c r="Y459" s="349">
        <v>8</v>
      </c>
      <c r="Z459" s="361">
        <v>4</v>
      </c>
      <c r="AA459" s="349">
        <v>32</v>
      </c>
      <c r="AB459" s="349" t="s">
        <v>4295</v>
      </c>
      <c r="AC459" s="349" t="s">
        <v>1253</v>
      </c>
      <c r="AD459" s="349">
        <v>5</v>
      </c>
      <c r="AE459" s="440">
        <v>11</v>
      </c>
      <c r="AF459" s="350">
        <v>2.2000000000000002</v>
      </c>
      <c r="AG459" s="351">
        <f t="shared" si="80"/>
        <v>17.600000000000001</v>
      </c>
      <c r="AH459" s="351">
        <f>IF(AD459&lt;4,FLETES!$H$8,IF(AD459=4,FLETES!$H$9,IF(AD459=5,FLETES!$H$10,IF(AD459=6,FLETES!$H$11,IF(AD459=7,FLETES!$H$12,IF(AD459=8,FLETES!$H$13,IF(AD459=10,FLETES!$H$14,IF(AD459=12,FLETES!$H$15,IF(AD459&gt;12,FLETES!$H$16,"FALSO")))))))))</f>
        <v>26.946735</v>
      </c>
      <c r="AI459" s="357">
        <f t="shared" si="81"/>
        <v>44.546734999999998</v>
      </c>
      <c r="AJ459" s="352">
        <v>0.2</v>
      </c>
      <c r="AK459" s="358">
        <f t="shared" si="82"/>
        <v>55.683418749999994</v>
      </c>
      <c r="AL459" s="418">
        <f t="shared" si="79"/>
        <v>55.683418749999994</v>
      </c>
      <c r="AM459" s="354">
        <v>0.15</v>
      </c>
      <c r="AN459" s="351">
        <f t="shared" si="83"/>
        <v>65.509904411764694</v>
      </c>
      <c r="AO459" s="421">
        <f t="shared" si="84"/>
        <v>65.509904411764694</v>
      </c>
      <c r="AP459" s="346"/>
      <c r="AQ459" s="346"/>
    </row>
    <row r="460" spans="1:43" s="347" customFormat="1" ht="30" customHeight="1" x14ac:dyDescent="0.25">
      <c r="A460" s="202">
        <v>679287</v>
      </c>
      <c r="B460" s="459">
        <v>40636792879</v>
      </c>
      <c r="C460" s="349" t="s">
        <v>4296</v>
      </c>
      <c r="D460" s="391" t="s">
        <v>4268</v>
      </c>
      <c r="E460" s="359" t="s">
        <v>4236</v>
      </c>
      <c r="F460" s="388" t="s">
        <v>4204</v>
      </c>
      <c r="G460" s="363" t="s">
        <v>279</v>
      </c>
      <c r="H460" s="349" t="s">
        <v>4376</v>
      </c>
      <c r="I460" s="349" t="s">
        <v>249</v>
      </c>
      <c r="J460" s="349" t="s">
        <v>4381</v>
      </c>
      <c r="K460" s="349" t="s">
        <v>578</v>
      </c>
      <c r="L460" s="349" t="s">
        <v>578</v>
      </c>
      <c r="M460" s="349" t="s">
        <v>3679</v>
      </c>
      <c r="N460" s="380">
        <v>0.8</v>
      </c>
      <c r="O460" s="349" t="s">
        <v>4278</v>
      </c>
      <c r="P460" s="349" t="s">
        <v>268</v>
      </c>
      <c r="Q460" s="349" t="s">
        <v>268</v>
      </c>
      <c r="R460" s="349" t="s">
        <v>268</v>
      </c>
      <c r="S460" s="349">
        <v>0</v>
      </c>
      <c r="T460" s="349" t="s">
        <v>268</v>
      </c>
      <c r="U460" s="349">
        <v>0</v>
      </c>
      <c r="V460" s="349" t="s">
        <v>413</v>
      </c>
      <c r="W460" s="360"/>
      <c r="X460" s="349" t="s">
        <v>2440</v>
      </c>
      <c r="Y460" s="349">
        <v>8</v>
      </c>
      <c r="Z460" s="361">
        <v>4</v>
      </c>
      <c r="AA460" s="349">
        <v>32</v>
      </c>
      <c r="AB460" s="349" t="s">
        <v>4295</v>
      </c>
      <c r="AC460" s="349" t="s">
        <v>1253</v>
      </c>
      <c r="AD460" s="349">
        <v>5</v>
      </c>
      <c r="AE460" s="440">
        <v>11</v>
      </c>
      <c r="AF460" s="350">
        <v>2.2000000000000002</v>
      </c>
      <c r="AG460" s="351">
        <f t="shared" si="80"/>
        <v>17.600000000000001</v>
      </c>
      <c r="AH460" s="351">
        <f>IF(AD460&lt;4,FLETES!$H$8,IF(AD460=4,FLETES!$H$9,IF(AD460=5,FLETES!$H$10,IF(AD460=6,FLETES!$H$11,IF(AD460=7,FLETES!$H$12,IF(AD460=8,FLETES!$H$13,IF(AD460=10,FLETES!$H$14,IF(AD460=12,FLETES!$H$15,IF(AD460&gt;12,FLETES!$H$16,"FALSO")))))))))</f>
        <v>26.946735</v>
      </c>
      <c r="AI460" s="357">
        <f t="shared" si="81"/>
        <v>44.546734999999998</v>
      </c>
      <c r="AJ460" s="352">
        <v>0.2</v>
      </c>
      <c r="AK460" s="358">
        <f t="shared" si="82"/>
        <v>55.683418749999994</v>
      </c>
      <c r="AL460" s="418">
        <f t="shared" si="79"/>
        <v>55.683418749999994</v>
      </c>
      <c r="AM460" s="354">
        <v>0.15</v>
      </c>
      <c r="AN460" s="351">
        <f t="shared" si="83"/>
        <v>65.509904411764694</v>
      </c>
      <c r="AO460" s="421">
        <f t="shared" si="84"/>
        <v>65.509904411764694</v>
      </c>
      <c r="AP460" s="346"/>
      <c r="AQ460" s="346"/>
    </row>
    <row r="461" spans="1:43" s="347" customFormat="1" ht="30" customHeight="1" x14ac:dyDescent="0.25">
      <c r="A461" s="202">
        <v>679315</v>
      </c>
      <c r="B461" s="459">
        <v>40636793159</v>
      </c>
      <c r="C461" s="349" t="s">
        <v>4296</v>
      </c>
      <c r="D461" s="391" t="s">
        <v>4269</v>
      </c>
      <c r="E461" s="359" t="s">
        <v>4237</v>
      </c>
      <c r="F461" s="388" t="s">
        <v>4205</v>
      </c>
      <c r="G461" s="363" t="s">
        <v>279</v>
      </c>
      <c r="H461" s="349" t="s">
        <v>4376</v>
      </c>
      <c r="I461" s="349" t="s">
        <v>249</v>
      </c>
      <c r="J461" s="349" t="s">
        <v>4381</v>
      </c>
      <c r="K461" s="349" t="s">
        <v>537</v>
      </c>
      <c r="L461" s="349" t="s">
        <v>537</v>
      </c>
      <c r="M461" s="349" t="s">
        <v>3679</v>
      </c>
      <c r="N461" s="380">
        <v>0.8</v>
      </c>
      <c r="O461" s="349" t="s">
        <v>4277</v>
      </c>
      <c r="P461" s="349" t="s">
        <v>268</v>
      </c>
      <c r="Q461" s="349" t="s">
        <v>268</v>
      </c>
      <c r="R461" s="349" t="s">
        <v>268</v>
      </c>
      <c r="S461" s="349">
        <v>0</v>
      </c>
      <c r="T461" s="349" t="s">
        <v>268</v>
      </c>
      <c r="U461" s="349">
        <v>0</v>
      </c>
      <c r="V461" s="349" t="s">
        <v>413</v>
      </c>
      <c r="W461" s="360" t="s">
        <v>4554</v>
      </c>
      <c r="X461" s="349" t="s">
        <v>2440</v>
      </c>
      <c r="Y461" s="349">
        <v>8</v>
      </c>
      <c r="Z461" s="361">
        <v>4</v>
      </c>
      <c r="AA461" s="349">
        <v>32</v>
      </c>
      <c r="AB461" s="349" t="s">
        <v>4295</v>
      </c>
      <c r="AC461" s="349" t="s">
        <v>1253</v>
      </c>
      <c r="AD461" s="349">
        <v>5</v>
      </c>
      <c r="AE461" s="440">
        <v>11</v>
      </c>
      <c r="AF461" s="350">
        <v>2.2000000000000002</v>
      </c>
      <c r="AG461" s="351">
        <f t="shared" si="80"/>
        <v>17.600000000000001</v>
      </c>
      <c r="AH461" s="351">
        <f>IF(AD461&lt;4,FLETES!$H$8,IF(AD461=4,FLETES!$H$9,IF(AD461=5,FLETES!$H$10,IF(AD461=6,FLETES!$H$11,IF(AD461=7,FLETES!$H$12,IF(AD461=8,FLETES!$H$13,IF(AD461=10,FLETES!$H$14,IF(AD461=12,FLETES!$H$15,IF(AD461&gt;12,FLETES!$H$16,"FALSO")))))))))</f>
        <v>26.946735</v>
      </c>
      <c r="AI461" s="357">
        <f t="shared" si="81"/>
        <v>44.546734999999998</v>
      </c>
      <c r="AJ461" s="352">
        <v>0.2</v>
      </c>
      <c r="AK461" s="358">
        <f t="shared" si="82"/>
        <v>55.683418749999994</v>
      </c>
      <c r="AL461" s="418">
        <f t="shared" si="79"/>
        <v>55.683418749999994</v>
      </c>
      <c r="AM461" s="354">
        <v>0.15</v>
      </c>
      <c r="AN461" s="351">
        <f t="shared" si="83"/>
        <v>65.509904411764694</v>
      </c>
      <c r="AO461" s="421">
        <f t="shared" si="84"/>
        <v>65.509904411764694</v>
      </c>
      <c r="AP461" s="346"/>
      <c r="AQ461" s="346"/>
    </row>
    <row r="462" spans="1:43" s="347" customFormat="1" ht="30" customHeight="1" x14ac:dyDescent="0.25">
      <c r="A462" s="202">
        <v>679159</v>
      </c>
      <c r="B462" s="459">
        <v>40636791599</v>
      </c>
      <c r="C462" s="349" t="s">
        <v>4296</v>
      </c>
      <c r="D462" s="391" t="s">
        <v>4270</v>
      </c>
      <c r="E462" s="359" t="s">
        <v>4238</v>
      </c>
      <c r="F462" s="388" t="s">
        <v>4206</v>
      </c>
      <c r="G462" s="363" t="s">
        <v>279</v>
      </c>
      <c r="H462" s="349" t="s">
        <v>4376</v>
      </c>
      <c r="I462" s="349" t="s">
        <v>249</v>
      </c>
      <c r="J462" s="349" t="s">
        <v>4381</v>
      </c>
      <c r="K462" s="349" t="s">
        <v>537</v>
      </c>
      <c r="L462" s="349" t="s">
        <v>537</v>
      </c>
      <c r="M462" s="349" t="s">
        <v>3679</v>
      </c>
      <c r="N462" s="380">
        <v>0.8</v>
      </c>
      <c r="O462" s="349" t="s">
        <v>4278</v>
      </c>
      <c r="P462" s="349" t="s">
        <v>268</v>
      </c>
      <c r="Q462" s="349" t="s">
        <v>268</v>
      </c>
      <c r="R462" s="349" t="s">
        <v>268</v>
      </c>
      <c r="S462" s="349">
        <v>0</v>
      </c>
      <c r="T462" s="349" t="s">
        <v>268</v>
      </c>
      <c r="U462" s="349">
        <v>0</v>
      </c>
      <c r="V462" s="349" t="s">
        <v>413</v>
      </c>
      <c r="W462" s="360" t="s">
        <v>4554</v>
      </c>
      <c r="X462" s="349" t="s">
        <v>2440</v>
      </c>
      <c r="Y462" s="349">
        <v>8</v>
      </c>
      <c r="Z462" s="361">
        <v>4</v>
      </c>
      <c r="AA462" s="349">
        <v>32</v>
      </c>
      <c r="AB462" s="349" t="s">
        <v>4295</v>
      </c>
      <c r="AC462" s="349" t="s">
        <v>1253</v>
      </c>
      <c r="AD462" s="349">
        <v>5</v>
      </c>
      <c r="AE462" s="440">
        <v>11</v>
      </c>
      <c r="AF462" s="350">
        <v>2.2000000000000002</v>
      </c>
      <c r="AG462" s="351">
        <f t="shared" si="80"/>
        <v>17.600000000000001</v>
      </c>
      <c r="AH462" s="351">
        <f>IF(AD462&lt;4,FLETES!$H$8,IF(AD462=4,FLETES!$H$9,IF(AD462=5,FLETES!$H$10,IF(AD462=6,FLETES!$H$11,IF(AD462=7,FLETES!$H$12,IF(AD462=8,FLETES!$H$13,IF(AD462=10,FLETES!$H$14,IF(AD462=12,FLETES!$H$15,IF(AD462&gt;12,FLETES!$H$16,"FALSO")))))))))</f>
        <v>26.946735</v>
      </c>
      <c r="AI462" s="357">
        <f t="shared" si="81"/>
        <v>44.546734999999998</v>
      </c>
      <c r="AJ462" s="352">
        <v>0.2</v>
      </c>
      <c r="AK462" s="358">
        <f t="shared" si="82"/>
        <v>55.683418749999994</v>
      </c>
      <c r="AL462" s="418">
        <f t="shared" si="79"/>
        <v>55.683418749999994</v>
      </c>
      <c r="AM462" s="354">
        <v>0.15</v>
      </c>
      <c r="AN462" s="351">
        <f t="shared" si="83"/>
        <v>65.509904411764694</v>
      </c>
      <c r="AO462" s="421">
        <f t="shared" si="84"/>
        <v>65.509904411764694</v>
      </c>
      <c r="AP462" s="346"/>
      <c r="AQ462" s="346"/>
    </row>
    <row r="463" spans="1:43" s="347" customFormat="1" ht="30" customHeight="1" x14ac:dyDescent="0.25">
      <c r="A463" s="202">
        <v>679098</v>
      </c>
      <c r="B463" s="459">
        <v>40636790989</v>
      </c>
      <c r="C463" s="349" t="s">
        <v>4296</v>
      </c>
      <c r="D463" s="391" t="s">
        <v>4271</v>
      </c>
      <c r="E463" s="359" t="s">
        <v>4239</v>
      </c>
      <c r="F463" s="388" t="s">
        <v>4207</v>
      </c>
      <c r="G463" s="363" t="s">
        <v>279</v>
      </c>
      <c r="H463" s="349" t="s">
        <v>4376</v>
      </c>
      <c r="I463" s="349" t="s">
        <v>249</v>
      </c>
      <c r="J463" s="349" t="s">
        <v>4381</v>
      </c>
      <c r="K463" s="349" t="s">
        <v>537</v>
      </c>
      <c r="L463" s="349" t="s">
        <v>537</v>
      </c>
      <c r="M463" s="349" t="s">
        <v>3679</v>
      </c>
      <c r="N463" s="380">
        <v>0.8</v>
      </c>
      <c r="O463" s="349" t="s">
        <v>4277</v>
      </c>
      <c r="P463" s="349" t="s">
        <v>268</v>
      </c>
      <c r="Q463" s="349" t="s">
        <v>268</v>
      </c>
      <c r="R463" s="349" t="s">
        <v>268</v>
      </c>
      <c r="S463" s="349">
        <v>0</v>
      </c>
      <c r="T463" s="349" t="s">
        <v>268</v>
      </c>
      <c r="U463" s="349">
        <v>0</v>
      </c>
      <c r="V463" s="349" t="s">
        <v>413</v>
      </c>
      <c r="W463" s="360" t="s">
        <v>4555</v>
      </c>
      <c r="X463" s="349" t="s">
        <v>2440</v>
      </c>
      <c r="Y463" s="349">
        <v>8</v>
      </c>
      <c r="Z463" s="361">
        <v>4</v>
      </c>
      <c r="AA463" s="349">
        <v>32</v>
      </c>
      <c r="AB463" s="349" t="s">
        <v>4295</v>
      </c>
      <c r="AC463" s="349" t="s">
        <v>1253</v>
      </c>
      <c r="AD463" s="349">
        <v>5</v>
      </c>
      <c r="AE463" s="440">
        <v>11</v>
      </c>
      <c r="AF463" s="350">
        <v>2.2000000000000002</v>
      </c>
      <c r="AG463" s="351">
        <f t="shared" si="80"/>
        <v>17.600000000000001</v>
      </c>
      <c r="AH463" s="351">
        <f>IF(AD463&lt;4,FLETES!$H$8,IF(AD463=4,FLETES!$H$9,IF(AD463=5,FLETES!$H$10,IF(AD463=6,FLETES!$H$11,IF(AD463=7,FLETES!$H$12,IF(AD463=8,FLETES!$H$13,IF(AD463=10,FLETES!$H$14,IF(AD463=12,FLETES!$H$15,IF(AD463&gt;12,FLETES!$H$16,"FALSO")))))))))</f>
        <v>26.946735</v>
      </c>
      <c r="AI463" s="357">
        <f t="shared" si="81"/>
        <v>44.546734999999998</v>
      </c>
      <c r="AJ463" s="352">
        <v>0.2</v>
      </c>
      <c r="AK463" s="358">
        <f t="shared" si="82"/>
        <v>55.683418749999994</v>
      </c>
      <c r="AL463" s="418">
        <f t="shared" si="79"/>
        <v>55.683418749999994</v>
      </c>
      <c r="AM463" s="354">
        <v>0.15</v>
      </c>
      <c r="AN463" s="351">
        <f t="shared" si="83"/>
        <v>65.509904411764694</v>
      </c>
      <c r="AO463" s="421">
        <f t="shared" si="84"/>
        <v>65.509904411764694</v>
      </c>
      <c r="AP463" s="346"/>
      <c r="AQ463" s="346"/>
    </row>
    <row r="464" spans="1:43" s="347" customFormat="1" ht="30" customHeight="1" x14ac:dyDescent="0.25">
      <c r="A464" s="202">
        <v>679301</v>
      </c>
      <c r="B464" s="459">
        <v>40636793019</v>
      </c>
      <c r="C464" s="349" t="s">
        <v>4296</v>
      </c>
      <c r="D464" s="391" t="s">
        <v>4272</v>
      </c>
      <c r="E464" s="359" t="s">
        <v>4240</v>
      </c>
      <c r="F464" s="388" t="s">
        <v>4208</v>
      </c>
      <c r="G464" s="363" t="s">
        <v>279</v>
      </c>
      <c r="H464" s="349" t="s">
        <v>4376</v>
      </c>
      <c r="I464" s="349" t="s">
        <v>249</v>
      </c>
      <c r="J464" s="349" t="s">
        <v>4381</v>
      </c>
      <c r="K464" s="349" t="s">
        <v>537</v>
      </c>
      <c r="L464" s="349" t="s">
        <v>537</v>
      </c>
      <c r="M464" s="349" t="s">
        <v>3679</v>
      </c>
      <c r="N464" s="380">
        <v>0.8</v>
      </c>
      <c r="O464" s="349" t="s">
        <v>4278</v>
      </c>
      <c r="P464" s="349" t="s">
        <v>268</v>
      </c>
      <c r="Q464" s="349" t="s">
        <v>268</v>
      </c>
      <c r="R464" s="349" t="s">
        <v>268</v>
      </c>
      <c r="S464" s="349">
        <v>0</v>
      </c>
      <c r="T464" s="349" t="s">
        <v>268</v>
      </c>
      <c r="U464" s="349">
        <v>0</v>
      </c>
      <c r="V464" s="349" t="s">
        <v>413</v>
      </c>
      <c r="W464" s="360" t="s">
        <v>4555</v>
      </c>
      <c r="X464" s="349" t="s">
        <v>2440</v>
      </c>
      <c r="Y464" s="349">
        <v>8</v>
      </c>
      <c r="Z464" s="361">
        <v>4</v>
      </c>
      <c r="AA464" s="349">
        <v>32</v>
      </c>
      <c r="AB464" s="349" t="s">
        <v>4295</v>
      </c>
      <c r="AC464" s="349" t="s">
        <v>1253</v>
      </c>
      <c r="AD464" s="349">
        <v>5</v>
      </c>
      <c r="AE464" s="440">
        <v>11</v>
      </c>
      <c r="AF464" s="350">
        <v>2.2000000000000002</v>
      </c>
      <c r="AG464" s="351">
        <f t="shared" si="80"/>
        <v>17.600000000000001</v>
      </c>
      <c r="AH464" s="351">
        <f>IF(AD464&lt;4,FLETES!$H$8,IF(AD464=4,FLETES!$H$9,IF(AD464=5,FLETES!$H$10,IF(AD464=6,FLETES!$H$11,IF(AD464=7,FLETES!$H$12,IF(AD464=8,FLETES!$H$13,IF(AD464=10,FLETES!$H$14,IF(AD464=12,FLETES!$H$15,IF(AD464&gt;12,FLETES!$H$16,"FALSO")))))))))</f>
        <v>26.946735</v>
      </c>
      <c r="AI464" s="357">
        <f t="shared" si="81"/>
        <v>44.546734999999998</v>
      </c>
      <c r="AJ464" s="352">
        <v>0.2</v>
      </c>
      <c r="AK464" s="358">
        <f t="shared" si="82"/>
        <v>55.683418749999994</v>
      </c>
      <c r="AL464" s="418">
        <f t="shared" si="79"/>
        <v>55.683418749999994</v>
      </c>
      <c r="AM464" s="354">
        <v>0.15</v>
      </c>
      <c r="AN464" s="351">
        <f t="shared" si="83"/>
        <v>65.509904411764694</v>
      </c>
      <c r="AO464" s="421">
        <f t="shared" si="84"/>
        <v>65.509904411764694</v>
      </c>
      <c r="AP464" s="346"/>
      <c r="AQ464" s="346"/>
    </row>
    <row r="465" spans="1:43" s="347" customFormat="1" ht="30" customHeight="1" x14ac:dyDescent="0.25">
      <c r="A465" s="202">
        <v>679322</v>
      </c>
      <c r="B465" s="459">
        <v>40636793229</v>
      </c>
      <c r="C465" s="349" t="s">
        <v>4296</v>
      </c>
      <c r="D465" s="391" t="s">
        <v>4273</v>
      </c>
      <c r="E465" s="359" t="s">
        <v>4241</v>
      </c>
      <c r="F465" s="388" t="s">
        <v>4209</v>
      </c>
      <c r="G465" s="363" t="s">
        <v>279</v>
      </c>
      <c r="H465" s="349" t="s">
        <v>4376</v>
      </c>
      <c r="I465" s="349" t="s">
        <v>249</v>
      </c>
      <c r="J465" s="349" t="s">
        <v>4379</v>
      </c>
      <c r="K465" s="349" t="s">
        <v>545</v>
      </c>
      <c r="L465" s="349" t="s">
        <v>545</v>
      </c>
      <c r="M465" s="349" t="s">
        <v>3679</v>
      </c>
      <c r="N465" s="380">
        <v>0.8</v>
      </c>
      <c r="O465" s="349" t="s">
        <v>4281</v>
      </c>
      <c r="P465" s="349" t="s">
        <v>268</v>
      </c>
      <c r="Q465" s="349" t="s">
        <v>268</v>
      </c>
      <c r="R465" s="349" t="s">
        <v>268</v>
      </c>
      <c r="S465" s="349">
        <v>0</v>
      </c>
      <c r="T465" s="349" t="s">
        <v>268</v>
      </c>
      <c r="U465" s="349">
        <v>0</v>
      </c>
      <c r="V465" s="349" t="s">
        <v>413</v>
      </c>
      <c r="W465" s="360" t="s">
        <v>2656</v>
      </c>
      <c r="X465" s="349" t="s">
        <v>2440</v>
      </c>
      <c r="Y465" s="349">
        <v>8</v>
      </c>
      <c r="Z465" s="361">
        <v>4</v>
      </c>
      <c r="AA465" s="349">
        <v>32</v>
      </c>
      <c r="AB465" s="349" t="s">
        <v>4295</v>
      </c>
      <c r="AC465" s="349" t="s">
        <v>1253</v>
      </c>
      <c r="AD465" s="349">
        <v>5</v>
      </c>
      <c r="AE465" s="440">
        <v>11</v>
      </c>
      <c r="AF465" s="350">
        <v>2.17</v>
      </c>
      <c r="AG465" s="351">
        <f t="shared" si="80"/>
        <v>17.36</v>
      </c>
      <c r="AH465" s="351">
        <f>IF(AD465&lt;4,FLETES!$H$8,IF(AD465=4,FLETES!$H$9,IF(AD465=5,FLETES!$H$10,IF(AD465=6,FLETES!$H$11,IF(AD465=7,FLETES!$H$12,IF(AD465=8,FLETES!$H$13,IF(AD465=10,FLETES!$H$14,IF(AD465=12,FLETES!$H$15,IF(AD465&gt;12,FLETES!$H$16,"FALSO")))))))))</f>
        <v>26.946735</v>
      </c>
      <c r="AI465" s="357">
        <f t="shared" si="81"/>
        <v>44.306735000000003</v>
      </c>
      <c r="AJ465" s="352">
        <v>0.2</v>
      </c>
      <c r="AK465" s="358">
        <f t="shared" si="82"/>
        <v>55.383418750000004</v>
      </c>
      <c r="AL465" s="418">
        <f t="shared" si="79"/>
        <v>55.383418750000004</v>
      </c>
      <c r="AM465" s="354">
        <v>0.15</v>
      </c>
      <c r="AN465" s="351">
        <f t="shared" si="83"/>
        <v>65.156963235294128</v>
      </c>
      <c r="AO465" s="421">
        <f t="shared" si="84"/>
        <v>65.156963235294128</v>
      </c>
      <c r="AP465" s="346"/>
      <c r="AQ465" s="346"/>
    </row>
    <row r="466" spans="1:43" s="347" customFormat="1" ht="30" customHeight="1" x14ac:dyDescent="0.25">
      <c r="A466" s="202">
        <v>679329</v>
      </c>
      <c r="B466" s="459">
        <v>40636793299</v>
      </c>
      <c r="C466" s="349" t="s">
        <v>4296</v>
      </c>
      <c r="D466" s="391" t="s">
        <v>4274</v>
      </c>
      <c r="E466" s="359" t="s">
        <v>4242</v>
      </c>
      <c r="F466" s="388" t="s">
        <v>4210</v>
      </c>
      <c r="G466" s="363" t="s">
        <v>279</v>
      </c>
      <c r="H466" s="349" t="s">
        <v>4376</v>
      </c>
      <c r="I466" s="349" t="s">
        <v>249</v>
      </c>
      <c r="J466" s="349" t="s">
        <v>4381</v>
      </c>
      <c r="K466" s="349" t="s">
        <v>548</v>
      </c>
      <c r="L466" s="349" t="s">
        <v>548</v>
      </c>
      <c r="M466" s="349" t="s">
        <v>3679</v>
      </c>
      <c r="N466" s="380">
        <v>0.8</v>
      </c>
      <c r="O466" s="349" t="s">
        <v>4281</v>
      </c>
      <c r="P466" s="349" t="s">
        <v>268</v>
      </c>
      <c r="Q466" s="349" t="s">
        <v>268</v>
      </c>
      <c r="R466" s="349" t="s">
        <v>268</v>
      </c>
      <c r="S466" s="349">
        <v>0</v>
      </c>
      <c r="T466" s="349" t="s">
        <v>268</v>
      </c>
      <c r="U466" s="349">
        <v>0</v>
      </c>
      <c r="V466" s="349" t="s">
        <v>413</v>
      </c>
      <c r="W466" s="360" t="s">
        <v>2656</v>
      </c>
      <c r="X466" s="349" t="s">
        <v>2440</v>
      </c>
      <c r="Y466" s="349">
        <v>8</v>
      </c>
      <c r="Z466" s="361">
        <v>4</v>
      </c>
      <c r="AA466" s="349">
        <v>32</v>
      </c>
      <c r="AB466" s="349" t="s">
        <v>4295</v>
      </c>
      <c r="AC466" s="349" t="s">
        <v>1253</v>
      </c>
      <c r="AD466" s="349">
        <v>5</v>
      </c>
      <c r="AE466" s="440">
        <v>11</v>
      </c>
      <c r="AF466" s="350">
        <v>2.17</v>
      </c>
      <c r="AG466" s="351">
        <f t="shared" si="80"/>
        <v>17.36</v>
      </c>
      <c r="AH466" s="351">
        <f>IF(AD466&lt;4,FLETES!$H$8,IF(AD466=4,FLETES!$H$9,IF(AD466=5,FLETES!$H$10,IF(AD466=6,FLETES!$H$11,IF(AD466=7,FLETES!$H$12,IF(AD466=8,FLETES!$H$13,IF(AD466=10,FLETES!$H$14,IF(AD466=12,FLETES!$H$15,IF(AD466&gt;12,FLETES!$H$16,"FALSO")))))))))</f>
        <v>26.946735</v>
      </c>
      <c r="AI466" s="357">
        <f t="shared" si="81"/>
        <v>44.306735000000003</v>
      </c>
      <c r="AJ466" s="352">
        <v>0.2</v>
      </c>
      <c r="AK466" s="358">
        <f t="shared" si="82"/>
        <v>55.383418750000004</v>
      </c>
      <c r="AL466" s="418">
        <f t="shared" si="79"/>
        <v>55.383418750000004</v>
      </c>
      <c r="AM466" s="354">
        <v>0.15</v>
      </c>
      <c r="AN466" s="351">
        <f t="shared" si="83"/>
        <v>65.156963235294128</v>
      </c>
      <c r="AO466" s="421">
        <f t="shared" si="84"/>
        <v>65.156963235294128</v>
      </c>
      <c r="AP466" s="346"/>
      <c r="AQ466" s="346"/>
    </row>
    <row r="467" spans="1:43" s="347" customFormat="1" ht="30" customHeight="1" x14ac:dyDescent="0.25">
      <c r="A467" s="202">
        <v>679367</v>
      </c>
      <c r="B467" s="459">
        <v>40636793679</v>
      </c>
      <c r="C467" s="349" t="s">
        <v>4296</v>
      </c>
      <c r="D467" s="391" t="s">
        <v>4275</v>
      </c>
      <c r="E467" s="359" t="s">
        <v>4243</v>
      </c>
      <c r="F467" s="388" t="s">
        <v>4211</v>
      </c>
      <c r="G467" s="363" t="s">
        <v>279</v>
      </c>
      <c r="H467" s="349" t="s">
        <v>4376</v>
      </c>
      <c r="I467" s="349" t="s">
        <v>249</v>
      </c>
      <c r="J467" s="349" t="s">
        <v>4379</v>
      </c>
      <c r="K467" s="349" t="s">
        <v>548</v>
      </c>
      <c r="L467" s="349" t="s">
        <v>548</v>
      </c>
      <c r="M467" s="349" t="s">
        <v>3679</v>
      </c>
      <c r="N467" s="380">
        <v>0.8</v>
      </c>
      <c r="O467" s="349" t="s">
        <v>4281</v>
      </c>
      <c r="P467" s="349" t="s">
        <v>268</v>
      </c>
      <c r="Q467" s="349" t="s">
        <v>268</v>
      </c>
      <c r="R467" s="349" t="s">
        <v>268</v>
      </c>
      <c r="S467" s="349">
        <v>0</v>
      </c>
      <c r="T467" s="349" t="s">
        <v>268</v>
      </c>
      <c r="U467" s="349">
        <v>0</v>
      </c>
      <c r="V467" s="349" t="s">
        <v>413</v>
      </c>
      <c r="W467" s="360" t="s">
        <v>2656</v>
      </c>
      <c r="X467" s="349" t="s">
        <v>2440</v>
      </c>
      <c r="Y467" s="349">
        <v>8</v>
      </c>
      <c r="Z467" s="361">
        <v>4</v>
      </c>
      <c r="AA467" s="349">
        <v>32</v>
      </c>
      <c r="AB467" s="349" t="s">
        <v>4295</v>
      </c>
      <c r="AC467" s="349" t="s">
        <v>1253</v>
      </c>
      <c r="AD467" s="349">
        <v>5</v>
      </c>
      <c r="AE467" s="440">
        <v>11</v>
      </c>
      <c r="AF467" s="350">
        <v>2.17</v>
      </c>
      <c r="AG467" s="351">
        <f t="shared" si="80"/>
        <v>17.36</v>
      </c>
      <c r="AH467" s="351">
        <f>IF(AD467&lt;4,FLETES!$H$8,IF(AD467=4,FLETES!$H$9,IF(AD467=5,FLETES!$H$10,IF(AD467=6,FLETES!$H$11,IF(AD467=7,FLETES!$H$12,IF(AD467=8,FLETES!$H$13,IF(AD467=10,FLETES!$H$14,IF(AD467=12,FLETES!$H$15,IF(AD467&gt;12,FLETES!$H$16,"FALSO")))))))))</f>
        <v>26.946735</v>
      </c>
      <c r="AI467" s="357">
        <f t="shared" si="81"/>
        <v>44.306735000000003</v>
      </c>
      <c r="AJ467" s="352">
        <v>0.2</v>
      </c>
      <c r="AK467" s="358">
        <f t="shared" si="82"/>
        <v>55.383418750000004</v>
      </c>
      <c r="AL467" s="418">
        <f t="shared" si="79"/>
        <v>55.383418750000004</v>
      </c>
      <c r="AM467" s="354">
        <v>0.15</v>
      </c>
      <c r="AN467" s="351">
        <f t="shared" si="83"/>
        <v>65.156963235294128</v>
      </c>
      <c r="AO467" s="421">
        <f t="shared" si="84"/>
        <v>65.156963235294128</v>
      </c>
      <c r="AP467" s="346"/>
      <c r="AQ467" s="346"/>
    </row>
    <row r="468" spans="1:43" s="347" customFormat="1" ht="30" customHeight="1" x14ac:dyDescent="0.25">
      <c r="A468" s="202">
        <v>679166</v>
      </c>
      <c r="B468" s="459">
        <v>40636791669</v>
      </c>
      <c r="C468" s="349" t="s">
        <v>4296</v>
      </c>
      <c r="D468" s="397" t="s">
        <v>4276</v>
      </c>
      <c r="E468" s="359" t="s">
        <v>4244</v>
      </c>
      <c r="F468" s="388" t="s">
        <v>4212</v>
      </c>
      <c r="G468" s="363" t="s">
        <v>279</v>
      </c>
      <c r="H468" s="349" t="s">
        <v>4376</v>
      </c>
      <c r="I468" s="349" t="s">
        <v>249</v>
      </c>
      <c r="J468" s="349" t="s">
        <v>4381</v>
      </c>
      <c r="K468" s="349" t="s">
        <v>4283</v>
      </c>
      <c r="L468" s="349" t="s">
        <v>4283</v>
      </c>
      <c r="M468" s="349" t="s">
        <v>3679</v>
      </c>
      <c r="N468" s="380">
        <v>0.8</v>
      </c>
      <c r="O468" s="349" t="s">
        <v>4281</v>
      </c>
      <c r="P468" s="349" t="s">
        <v>268</v>
      </c>
      <c r="Q468" s="349" t="s">
        <v>268</v>
      </c>
      <c r="R468" s="349" t="s">
        <v>268</v>
      </c>
      <c r="S468" s="349">
        <v>0</v>
      </c>
      <c r="T468" s="349" t="s">
        <v>268</v>
      </c>
      <c r="U468" s="349">
        <v>0</v>
      </c>
      <c r="V468" s="349" t="s">
        <v>413</v>
      </c>
      <c r="W468" s="444"/>
      <c r="X468" s="349" t="s">
        <v>2440</v>
      </c>
      <c r="Y468" s="349">
        <v>8</v>
      </c>
      <c r="Z468" s="361">
        <v>4</v>
      </c>
      <c r="AA468" s="349">
        <v>32</v>
      </c>
      <c r="AB468" s="349" t="s">
        <v>4295</v>
      </c>
      <c r="AC468" s="349" t="s">
        <v>1253</v>
      </c>
      <c r="AD468" s="349">
        <v>5</v>
      </c>
      <c r="AE468" s="440">
        <v>11</v>
      </c>
      <c r="AF468" s="350">
        <v>2.17</v>
      </c>
      <c r="AG468" s="351">
        <f t="shared" si="80"/>
        <v>17.36</v>
      </c>
      <c r="AH468" s="351">
        <f>IF(AD468&lt;4,FLETES!$H$8,IF(AD468=4,FLETES!$H$9,IF(AD468=5,FLETES!$H$10,IF(AD468=6,FLETES!$H$11,IF(AD468=7,FLETES!$H$12,IF(AD468=8,FLETES!$H$13,IF(AD468=10,FLETES!$H$14,IF(AD468=12,FLETES!$H$15,IF(AD468&gt;12,FLETES!$H$16,"FALSO")))))))))</f>
        <v>26.946735</v>
      </c>
      <c r="AI468" s="357">
        <f t="shared" si="81"/>
        <v>44.306735000000003</v>
      </c>
      <c r="AJ468" s="352">
        <v>0.2</v>
      </c>
      <c r="AK468" s="358">
        <f t="shared" si="82"/>
        <v>55.383418750000004</v>
      </c>
      <c r="AL468" s="418">
        <f t="shared" si="79"/>
        <v>55.383418750000004</v>
      </c>
      <c r="AM468" s="354">
        <v>0.15</v>
      </c>
      <c r="AN468" s="351">
        <f t="shared" si="83"/>
        <v>65.156963235294128</v>
      </c>
      <c r="AO468" s="421">
        <f t="shared" si="84"/>
        <v>65.156963235294128</v>
      </c>
      <c r="AP468" s="346"/>
      <c r="AQ468" s="346"/>
    </row>
    <row r="469" spans="1:43" s="347" customFormat="1" ht="30" customHeight="1" x14ac:dyDescent="0.25">
      <c r="A469" s="391">
        <v>538606</v>
      </c>
      <c r="B469" s="391">
        <v>40635386069</v>
      </c>
      <c r="C469" s="349" t="s">
        <v>4296</v>
      </c>
      <c r="D469" s="349">
        <v>0</v>
      </c>
      <c r="E469" s="356" t="s">
        <v>1929</v>
      </c>
      <c r="F469" s="355" t="s">
        <v>1929</v>
      </c>
      <c r="G469" s="363" t="s">
        <v>279</v>
      </c>
      <c r="H469" s="349" t="s">
        <v>4376</v>
      </c>
      <c r="I469" s="349" t="s">
        <v>250</v>
      </c>
      <c r="J469" s="349" t="s">
        <v>4379</v>
      </c>
      <c r="K469" s="349" t="s">
        <v>2668</v>
      </c>
      <c r="L469" s="349" t="s">
        <v>571</v>
      </c>
      <c r="M469" s="349" t="s">
        <v>254</v>
      </c>
      <c r="N469" s="380">
        <v>1</v>
      </c>
      <c r="O469" s="349" t="s">
        <v>2364</v>
      </c>
      <c r="P469" s="349" t="s">
        <v>268</v>
      </c>
      <c r="Q469" s="349" t="s">
        <v>268</v>
      </c>
      <c r="R469" s="349" t="s">
        <v>268</v>
      </c>
      <c r="S469" s="349">
        <v>0</v>
      </c>
      <c r="T469" s="349" t="s">
        <v>268</v>
      </c>
      <c r="U469" s="349">
        <v>0</v>
      </c>
      <c r="V469" s="349" t="s">
        <v>413</v>
      </c>
      <c r="W469" s="360" t="s">
        <v>2656</v>
      </c>
      <c r="X469" s="349" t="s">
        <v>2444</v>
      </c>
      <c r="Y469" s="349">
        <v>12</v>
      </c>
      <c r="Z469" s="361">
        <v>1</v>
      </c>
      <c r="AA469" s="349">
        <f t="shared" ref="AA469:AA500" si="85">Y469*Z469</f>
        <v>12</v>
      </c>
      <c r="AB469" s="349" t="s">
        <v>4295</v>
      </c>
      <c r="AC469" s="349" t="s">
        <v>1253</v>
      </c>
      <c r="AD469" s="349">
        <v>5</v>
      </c>
      <c r="AE469" s="440">
        <f t="shared" ref="AE469:AE477" si="86">AD469*2.2</f>
        <v>11</v>
      </c>
      <c r="AF469" s="350">
        <v>1.85</v>
      </c>
      <c r="AG469" s="351">
        <f t="shared" si="80"/>
        <v>22.200000000000003</v>
      </c>
      <c r="AH469" s="351">
        <f>IF(AD469&lt;4,FLETES!$H$8,IF(AD469=4,FLETES!$H$9,IF(AD469=5,FLETES!$H$10,IF(AD469=6,FLETES!$H$11,IF(AD469=7,FLETES!$H$12,IF(AD469=8,FLETES!$H$13,IF(AD469=10,FLETES!$H$14,IF(AD469=12,FLETES!$H$15,IF(AD469&gt;12,FLETES!$H$16,"FALSO")))))))))</f>
        <v>26.946735</v>
      </c>
      <c r="AI469" s="357">
        <f t="shared" si="81"/>
        <v>49.146735000000007</v>
      </c>
      <c r="AJ469" s="352">
        <v>0.2</v>
      </c>
      <c r="AK469" s="358">
        <f t="shared" si="82"/>
        <v>61.433418750000008</v>
      </c>
      <c r="AL469" s="418">
        <f t="shared" si="79"/>
        <v>61.433418750000008</v>
      </c>
      <c r="AM469" s="354">
        <v>0.15</v>
      </c>
      <c r="AN469" s="351">
        <f t="shared" si="83"/>
        <v>72.274610294117664</v>
      </c>
      <c r="AO469" s="421">
        <f t="shared" si="84"/>
        <v>72.274610294117664</v>
      </c>
      <c r="AP469" s="355"/>
      <c r="AQ469" s="355"/>
    </row>
    <row r="470" spans="1:43" s="347" customFormat="1" ht="30" customHeight="1" x14ac:dyDescent="0.25">
      <c r="A470" s="391">
        <v>538657</v>
      </c>
      <c r="B470" s="391">
        <v>40635386579</v>
      </c>
      <c r="C470" s="349" t="s">
        <v>4296</v>
      </c>
      <c r="D470" s="349">
        <v>0</v>
      </c>
      <c r="E470" s="356" t="s">
        <v>1930</v>
      </c>
      <c r="F470" s="355" t="s">
        <v>1930</v>
      </c>
      <c r="G470" s="363" t="s">
        <v>279</v>
      </c>
      <c r="H470" s="349" t="s">
        <v>4376</v>
      </c>
      <c r="I470" s="349" t="s">
        <v>250</v>
      </c>
      <c r="J470" s="349" t="s">
        <v>4379</v>
      </c>
      <c r="K470" s="349" t="s">
        <v>2675</v>
      </c>
      <c r="L470" s="349" t="s">
        <v>264</v>
      </c>
      <c r="M470" s="349" t="s">
        <v>254</v>
      </c>
      <c r="N470" s="380">
        <v>1</v>
      </c>
      <c r="O470" s="349" t="s">
        <v>2364</v>
      </c>
      <c r="P470" s="349" t="s">
        <v>268</v>
      </c>
      <c r="Q470" s="349" t="s">
        <v>268</v>
      </c>
      <c r="R470" s="349" t="s">
        <v>268</v>
      </c>
      <c r="S470" s="349">
        <v>0</v>
      </c>
      <c r="T470" s="349" t="s">
        <v>268</v>
      </c>
      <c r="U470" s="349">
        <v>0</v>
      </c>
      <c r="V470" s="349" t="s">
        <v>413</v>
      </c>
      <c r="W470" s="360" t="s">
        <v>2656</v>
      </c>
      <c r="X470" s="349" t="s">
        <v>2444</v>
      </c>
      <c r="Y470" s="349">
        <v>12</v>
      </c>
      <c r="Z470" s="361">
        <v>1</v>
      </c>
      <c r="AA470" s="349">
        <f t="shared" si="85"/>
        <v>12</v>
      </c>
      <c r="AB470" s="349" t="s">
        <v>4295</v>
      </c>
      <c r="AC470" s="349" t="s">
        <v>1253</v>
      </c>
      <c r="AD470" s="349">
        <v>5</v>
      </c>
      <c r="AE470" s="440">
        <f t="shared" si="86"/>
        <v>11</v>
      </c>
      <c r="AF470" s="350">
        <v>2.0499999999999998</v>
      </c>
      <c r="AG470" s="351">
        <f t="shared" si="80"/>
        <v>24.599999999999998</v>
      </c>
      <c r="AH470" s="351">
        <f>IF(AD470&lt;4,FLETES!$H$8,IF(AD470=4,FLETES!$H$9,IF(AD470=5,FLETES!$H$10,IF(AD470=6,FLETES!$H$11,IF(AD470=7,FLETES!$H$12,IF(AD470=8,FLETES!$H$13,IF(AD470=10,FLETES!$H$14,IF(AD470=12,FLETES!$H$15,IF(AD470&gt;12,FLETES!$H$16,"FALSO")))))))))</f>
        <v>26.946735</v>
      </c>
      <c r="AI470" s="357">
        <f t="shared" si="81"/>
        <v>51.546734999999998</v>
      </c>
      <c r="AJ470" s="352">
        <v>0.2</v>
      </c>
      <c r="AK470" s="358">
        <f t="shared" si="82"/>
        <v>64.433418749999987</v>
      </c>
      <c r="AL470" s="418">
        <f t="shared" si="79"/>
        <v>64.433418749999987</v>
      </c>
      <c r="AM470" s="354">
        <v>0.15</v>
      </c>
      <c r="AN470" s="351">
        <f t="shared" si="83"/>
        <v>75.80402205882352</v>
      </c>
      <c r="AO470" s="421">
        <f t="shared" si="84"/>
        <v>75.80402205882352</v>
      </c>
      <c r="AP470" s="355"/>
      <c r="AQ470" s="355"/>
    </row>
    <row r="471" spans="1:43" s="347" customFormat="1" ht="30" customHeight="1" x14ac:dyDescent="0.25">
      <c r="A471" s="391">
        <v>339786</v>
      </c>
      <c r="B471" s="391">
        <v>40633397869</v>
      </c>
      <c r="C471" s="349" t="s">
        <v>4296</v>
      </c>
      <c r="D471" s="349" t="s">
        <v>995</v>
      </c>
      <c r="E471" s="356" t="s">
        <v>1914</v>
      </c>
      <c r="F471" s="355" t="s">
        <v>553</v>
      </c>
      <c r="G471" s="378" t="s">
        <v>279</v>
      </c>
      <c r="H471" s="349" t="s">
        <v>4376</v>
      </c>
      <c r="I471" s="349" t="s">
        <v>250</v>
      </c>
      <c r="J471" s="349" t="s">
        <v>4379</v>
      </c>
      <c r="K471" s="349" t="s">
        <v>551</v>
      </c>
      <c r="L471" s="349" t="s">
        <v>551</v>
      </c>
      <c r="M471" s="349" t="s">
        <v>254</v>
      </c>
      <c r="N471" s="380">
        <v>1</v>
      </c>
      <c r="O471" s="349" t="s">
        <v>2364</v>
      </c>
      <c r="P471" s="349" t="s">
        <v>268</v>
      </c>
      <c r="Q471" s="349" t="s">
        <v>268</v>
      </c>
      <c r="R471" s="349" t="s">
        <v>268</v>
      </c>
      <c r="S471" s="349">
        <v>0</v>
      </c>
      <c r="T471" s="349" t="s">
        <v>268</v>
      </c>
      <c r="U471" s="349">
        <v>0</v>
      </c>
      <c r="V471" s="349" t="s">
        <v>413</v>
      </c>
      <c r="W471" s="360" t="s">
        <v>554</v>
      </c>
      <c r="X471" s="349" t="s">
        <v>2444</v>
      </c>
      <c r="Y471" s="349">
        <v>12</v>
      </c>
      <c r="Z471" s="361">
        <v>1</v>
      </c>
      <c r="AA471" s="349">
        <f t="shared" si="85"/>
        <v>12</v>
      </c>
      <c r="AB471" s="349" t="s">
        <v>4295</v>
      </c>
      <c r="AC471" s="349" t="s">
        <v>1253</v>
      </c>
      <c r="AD471" s="349">
        <v>5</v>
      </c>
      <c r="AE471" s="440">
        <f t="shared" si="86"/>
        <v>11</v>
      </c>
      <c r="AF471" s="350">
        <v>1.9</v>
      </c>
      <c r="AG471" s="351">
        <f t="shared" si="80"/>
        <v>22.799999999999997</v>
      </c>
      <c r="AH471" s="351">
        <f>IF(AD471&lt;4,FLETES!$H$8,IF(AD471=4,FLETES!$H$9,IF(AD471=5,FLETES!$H$10,IF(AD471=6,FLETES!$H$11,IF(AD471=7,FLETES!$H$12,IF(AD471=8,FLETES!$H$13,IF(AD471=10,FLETES!$H$14,IF(AD471=12,FLETES!$H$15,IF(AD471&gt;12,FLETES!$H$16,"FALSO")))))))))</f>
        <v>26.946735</v>
      </c>
      <c r="AI471" s="357">
        <f t="shared" si="81"/>
        <v>49.746735000000001</v>
      </c>
      <c r="AJ471" s="352">
        <v>0.2</v>
      </c>
      <c r="AK471" s="358">
        <f t="shared" si="82"/>
        <v>62.183418750000001</v>
      </c>
      <c r="AL471" s="418">
        <f t="shared" si="79"/>
        <v>62.183418750000001</v>
      </c>
      <c r="AM471" s="354">
        <v>0.15</v>
      </c>
      <c r="AN471" s="351">
        <f t="shared" si="83"/>
        <v>73.156963235294114</v>
      </c>
      <c r="AO471" s="421">
        <f t="shared" si="84"/>
        <v>73.156963235294114</v>
      </c>
      <c r="AP471" s="355"/>
      <c r="AQ471" s="355"/>
    </row>
    <row r="472" spans="1:43" s="347" customFormat="1" ht="30" customHeight="1" x14ac:dyDescent="0.25">
      <c r="A472" s="391">
        <v>339037</v>
      </c>
      <c r="B472" s="391">
        <v>40633390379</v>
      </c>
      <c r="C472" s="349" t="s">
        <v>4296</v>
      </c>
      <c r="D472" s="349" t="s">
        <v>993</v>
      </c>
      <c r="E472" s="356" t="s">
        <v>1912</v>
      </c>
      <c r="F472" s="355" t="s">
        <v>1913</v>
      </c>
      <c r="G472" s="378" t="s">
        <v>279</v>
      </c>
      <c r="H472" s="349" t="s">
        <v>4376</v>
      </c>
      <c r="I472" s="349" t="s">
        <v>250</v>
      </c>
      <c r="J472" s="349" t="s">
        <v>4379</v>
      </c>
      <c r="K472" s="349" t="s">
        <v>567</v>
      </c>
      <c r="L472" s="349" t="s">
        <v>578</v>
      </c>
      <c r="M472" s="349" t="s">
        <v>254</v>
      </c>
      <c r="N472" s="380">
        <v>1</v>
      </c>
      <c r="O472" s="349" t="s">
        <v>2364</v>
      </c>
      <c r="P472" s="349" t="s">
        <v>268</v>
      </c>
      <c r="Q472" s="349" t="s">
        <v>268</v>
      </c>
      <c r="R472" s="349" t="s">
        <v>268</v>
      </c>
      <c r="S472" s="349">
        <v>0</v>
      </c>
      <c r="T472" s="349" t="s">
        <v>268</v>
      </c>
      <c r="U472" s="349">
        <v>0</v>
      </c>
      <c r="V472" s="349" t="s">
        <v>413</v>
      </c>
      <c r="W472" s="360" t="s">
        <v>2656</v>
      </c>
      <c r="X472" s="349" t="s">
        <v>2444</v>
      </c>
      <c r="Y472" s="349">
        <v>12</v>
      </c>
      <c r="Z472" s="361">
        <v>1</v>
      </c>
      <c r="AA472" s="349">
        <f t="shared" si="85"/>
        <v>12</v>
      </c>
      <c r="AB472" s="349" t="s">
        <v>4295</v>
      </c>
      <c r="AC472" s="349" t="s">
        <v>1253</v>
      </c>
      <c r="AD472" s="349">
        <v>5</v>
      </c>
      <c r="AE472" s="440">
        <f t="shared" si="86"/>
        <v>11</v>
      </c>
      <c r="AF472" s="350">
        <v>1.8</v>
      </c>
      <c r="AG472" s="351">
        <f t="shared" si="80"/>
        <v>21.6</v>
      </c>
      <c r="AH472" s="351">
        <f>IF(AD472&lt;4,FLETES!$H$8,IF(AD472=4,FLETES!$H$9,IF(AD472=5,FLETES!$H$10,IF(AD472=6,FLETES!$H$11,IF(AD472=7,FLETES!$H$12,IF(AD472=8,FLETES!$H$13,IF(AD472=10,FLETES!$H$14,IF(AD472=12,FLETES!$H$15,IF(AD472&gt;12,FLETES!$H$16,"FALSO")))))))))</f>
        <v>26.946735</v>
      </c>
      <c r="AI472" s="357">
        <f t="shared" si="81"/>
        <v>48.546734999999998</v>
      </c>
      <c r="AJ472" s="352">
        <v>0.2</v>
      </c>
      <c r="AK472" s="358">
        <f t="shared" si="82"/>
        <v>60.683418749999994</v>
      </c>
      <c r="AL472" s="418">
        <f t="shared" si="79"/>
        <v>60.683418749999994</v>
      </c>
      <c r="AM472" s="354">
        <v>0.15</v>
      </c>
      <c r="AN472" s="351">
        <f t="shared" si="83"/>
        <v>71.392257352941172</v>
      </c>
      <c r="AO472" s="421">
        <f t="shared" si="84"/>
        <v>71.392257352941172</v>
      </c>
      <c r="AP472" s="355"/>
      <c r="AQ472" s="355"/>
    </row>
    <row r="473" spans="1:43" s="347" customFormat="1" ht="30" customHeight="1" x14ac:dyDescent="0.25">
      <c r="A473" s="391">
        <v>339807</v>
      </c>
      <c r="B473" s="391">
        <v>40633398079</v>
      </c>
      <c r="C473" s="349" t="s">
        <v>4296</v>
      </c>
      <c r="D473" s="349" t="s">
        <v>996</v>
      </c>
      <c r="E473" s="356" t="s">
        <v>1911</v>
      </c>
      <c r="F473" s="355" t="s">
        <v>550</v>
      </c>
      <c r="G473" s="378" t="s">
        <v>279</v>
      </c>
      <c r="H473" s="349" t="s">
        <v>4376</v>
      </c>
      <c r="I473" s="349" t="s">
        <v>250</v>
      </c>
      <c r="J473" s="349" t="s">
        <v>4379</v>
      </c>
      <c r="K473" s="349" t="s">
        <v>551</v>
      </c>
      <c r="L473" s="349" t="s">
        <v>551</v>
      </c>
      <c r="M473" s="349" t="s">
        <v>254</v>
      </c>
      <c r="N473" s="380">
        <v>1</v>
      </c>
      <c r="O473" s="349" t="s">
        <v>2364</v>
      </c>
      <c r="P473" s="349" t="s">
        <v>268</v>
      </c>
      <c r="Q473" s="349" t="s">
        <v>268</v>
      </c>
      <c r="R473" s="349" t="s">
        <v>268</v>
      </c>
      <c r="S473" s="349">
        <v>0</v>
      </c>
      <c r="T473" s="349" t="s">
        <v>268</v>
      </c>
      <c r="U473" s="349">
        <v>0</v>
      </c>
      <c r="V473" s="349" t="s">
        <v>413</v>
      </c>
      <c r="W473" s="360" t="s">
        <v>552</v>
      </c>
      <c r="X473" s="349" t="s">
        <v>2444</v>
      </c>
      <c r="Y473" s="349">
        <v>12</v>
      </c>
      <c r="Z473" s="361">
        <v>1</v>
      </c>
      <c r="AA473" s="349">
        <f t="shared" si="85"/>
        <v>12</v>
      </c>
      <c r="AB473" s="349" t="s">
        <v>4295</v>
      </c>
      <c r="AC473" s="349" t="s">
        <v>1253</v>
      </c>
      <c r="AD473" s="349">
        <v>5</v>
      </c>
      <c r="AE473" s="440">
        <f t="shared" si="86"/>
        <v>11</v>
      </c>
      <c r="AF473" s="350">
        <v>1.74</v>
      </c>
      <c r="AG473" s="351">
        <f t="shared" si="80"/>
        <v>20.88</v>
      </c>
      <c r="AH473" s="351">
        <f>IF(AD473&lt;4,FLETES!$H$8,IF(AD473=4,FLETES!$H$9,IF(AD473=5,FLETES!$H$10,IF(AD473=6,FLETES!$H$11,IF(AD473=7,FLETES!$H$12,IF(AD473=8,FLETES!$H$13,IF(AD473=10,FLETES!$H$14,IF(AD473=12,FLETES!$H$15,IF(AD473&gt;12,FLETES!$H$16,"FALSO")))))))))</f>
        <v>26.946735</v>
      </c>
      <c r="AI473" s="357">
        <f t="shared" si="81"/>
        <v>47.826734999999999</v>
      </c>
      <c r="AJ473" s="352">
        <v>0.2</v>
      </c>
      <c r="AK473" s="358">
        <f t="shared" si="82"/>
        <v>59.783418749999996</v>
      </c>
      <c r="AL473" s="418">
        <f t="shared" si="79"/>
        <v>59.783418749999996</v>
      </c>
      <c r="AM473" s="354">
        <v>0.15</v>
      </c>
      <c r="AN473" s="351">
        <f t="shared" si="83"/>
        <v>70.333433823529404</v>
      </c>
      <c r="AO473" s="421">
        <f t="shared" si="84"/>
        <v>70.333433823529404</v>
      </c>
      <c r="AP473" s="355"/>
      <c r="AQ473" s="355"/>
    </row>
    <row r="474" spans="1:43" s="347" customFormat="1" ht="30" customHeight="1" x14ac:dyDescent="0.25">
      <c r="A474" s="391">
        <v>538625</v>
      </c>
      <c r="B474" s="391">
        <v>40635386259</v>
      </c>
      <c r="C474" s="349" t="s">
        <v>4296</v>
      </c>
      <c r="D474" s="349">
        <v>0</v>
      </c>
      <c r="E474" s="356" t="s">
        <v>1931</v>
      </c>
      <c r="F474" s="355" t="s">
        <v>1931</v>
      </c>
      <c r="G474" s="363" t="s">
        <v>279</v>
      </c>
      <c r="H474" s="349" t="s">
        <v>4376</v>
      </c>
      <c r="I474" s="349" t="s">
        <v>250</v>
      </c>
      <c r="J474" s="349" t="s">
        <v>4379</v>
      </c>
      <c r="K474" s="349" t="s">
        <v>2674</v>
      </c>
      <c r="L474" s="349" t="s">
        <v>264</v>
      </c>
      <c r="M474" s="349" t="s">
        <v>254</v>
      </c>
      <c r="N474" s="380">
        <v>1</v>
      </c>
      <c r="O474" s="349" t="s">
        <v>2364</v>
      </c>
      <c r="P474" s="349" t="s">
        <v>268</v>
      </c>
      <c r="Q474" s="349" t="s">
        <v>268</v>
      </c>
      <c r="R474" s="349" t="s">
        <v>268</v>
      </c>
      <c r="S474" s="349">
        <v>0</v>
      </c>
      <c r="T474" s="349" t="s">
        <v>268</v>
      </c>
      <c r="U474" s="349">
        <v>0</v>
      </c>
      <c r="V474" s="349" t="s">
        <v>413</v>
      </c>
      <c r="W474" s="360" t="s">
        <v>2656</v>
      </c>
      <c r="X474" s="349" t="s">
        <v>2444</v>
      </c>
      <c r="Y474" s="349">
        <v>12</v>
      </c>
      <c r="Z474" s="361">
        <v>1</v>
      </c>
      <c r="AA474" s="349">
        <f t="shared" si="85"/>
        <v>12</v>
      </c>
      <c r="AB474" s="349" t="s">
        <v>4295</v>
      </c>
      <c r="AC474" s="349" t="s">
        <v>1253</v>
      </c>
      <c r="AD474" s="349">
        <v>5</v>
      </c>
      <c r="AE474" s="440">
        <f t="shared" si="86"/>
        <v>11</v>
      </c>
      <c r="AF474" s="350">
        <v>2.0499999999999998</v>
      </c>
      <c r="AG474" s="351">
        <f t="shared" si="80"/>
        <v>24.599999999999998</v>
      </c>
      <c r="AH474" s="351">
        <f>IF(AD474&lt;4,FLETES!$H$8,IF(AD474=4,FLETES!$H$9,IF(AD474=5,FLETES!$H$10,IF(AD474=6,FLETES!$H$11,IF(AD474=7,FLETES!$H$12,IF(AD474=8,FLETES!$H$13,IF(AD474=10,FLETES!$H$14,IF(AD474=12,FLETES!$H$15,IF(AD474&gt;12,FLETES!$H$16,"FALSO")))))))))</f>
        <v>26.946735</v>
      </c>
      <c r="AI474" s="357">
        <f t="shared" si="81"/>
        <v>51.546734999999998</v>
      </c>
      <c r="AJ474" s="352">
        <v>0.2</v>
      </c>
      <c r="AK474" s="358">
        <f t="shared" si="82"/>
        <v>64.433418749999987</v>
      </c>
      <c r="AL474" s="418">
        <f t="shared" si="79"/>
        <v>64.433418749999987</v>
      </c>
      <c r="AM474" s="354">
        <v>0.15</v>
      </c>
      <c r="AN474" s="351">
        <f t="shared" si="83"/>
        <v>75.80402205882352</v>
      </c>
      <c r="AO474" s="421">
        <f t="shared" si="84"/>
        <v>75.80402205882352</v>
      </c>
      <c r="AP474" s="355"/>
      <c r="AQ474" s="355"/>
    </row>
    <row r="475" spans="1:43" s="347" customFormat="1" ht="30" customHeight="1" x14ac:dyDescent="0.25">
      <c r="A475" s="391">
        <v>771721</v>
      </c>
      <c r="B475" s="391">
        <v>81200001393</v>
      </c>
      <c r="C475" s="349" t="s">
        <v>4296</v>
      </c>
      <c r="D475" s="349">
        <v>0</v>
      </c>
      <c r="E475" s="356" t="s">
        <v>1935</v>
      </c>
      <c r="F475" s="355" t="s">
        <v>1936</v>
      </c>
      <c r="G475" s="363" t="s">
        <v>279</v>
      </c>
      <c r="H475" s="349" t="s">
        <v>4376</v>
      </c>
      <c r="I475" s="349" t="s">
        <v>250</v>
      </c>
      <c r="J475" s="349" t="s">
        <v>4379</v>
      </c>
      <c r="K475" s="349" t="s">
        <v>2672</v>
      </c>
      <c r="L475" s="349" t="s">
        <v>264</v>
      </c>
      <c r="M475" s="349" t="s">
        <v>254</v>
      </c>
      <c r="N475" s="380">
        <v>1</v>
      </c>
      <c r="O475" s="349" t="s">
        <v>2364</v>
      </c>
      <c r="P475" s="349" t="s">
        <v>268</v>
      </c>
      <c r="Q475" s="349" t="s">
        <v>268</v>
      </c>
      <c r="R475" s="349" t="s">
        <v>268</v>
      </c>
      <c r="S475" s="349">
        <v>0</v>
      </c>
      <c r="T475" s="349" t="s">
        <v>268</v>
      </c>
      <c r="U475" s="349">
        <v>0</v>
      </c>
      <c r="V475" s="349" t="s">
        <v>413</v>
      </c>
      <c r="W475" s="360" t="s">
        <v>2656</v>
      </c>
      <c r="X475" s="349" t="s">
        <v>2444</v>
      </c>
      <c r="Y475" s="349">
        <v>12</v>
      </c>
      <c r="Z475" s="361">
        <v>1</v>
      </c>
      <c r="AA475" s="349">
        <f t="shared" si="85"/>
        <v>12</v>
      </c>
      <c r="AB475" s="349" t="s">
        <v>4295</v>
      </c>
      <c r="AC475" s="349" t="s">
        <v>1253</v>
      </c>
      <c r="AD475" s="349">
        <v>5</v>
      </c>
      <c r="AE475" s="440">
        <f t="shared" si="86"/>
        <v>11</v>
      </c>
      <c r="AF475" s="350">
        <v>1.8</v>
      </c>
      <c r="AG475" s="351">
        <f t="shared" si="80"/>
        <v>21.6</v>
      </c>
      <c r="AH475" s="351">
        <f>IF(AD475&lt;4,FLETES!$H$8,IF(AD475=4,FLETES!$H$9,IF(AD475=5,FLETES!$H$10,IF(AD475=6,FLETES!$H$11,IF(AD475=7,FLETES!$H$12,IF(AD475=8,FLETES!$H$13,IF(AD475=10,FLETES!$H$14,IF(AD475=12,FLETES!$H$15,IF(AD475&gt;12,FLETES!$H$16,"FALSO")))))))))</f>
        <v>26.946735</v>
      </c>
      <c r="AI475" s="357">
        <f t="shared" si="81"/>
        <v>48.546734999999998</v>
      </c>
      <c r="AJ475" s="352">
        <v>0.2</v>
      </c>
      <c r="AK475" s="358">
        <f t="shared" si="82"/>
        <v>60.683418749999994</v>
      </c>
      <c r="AL475" s="418">
        <f t="shared" si="79"/>
        <v>60.683418749999994</v>
      </c>
      <c r="AM475" s="354">
        <v>0.15</v>
      </c>
      <c r="AN475" s="351">
        <f t="shared" si="83"/>
        <v>71.392257352941172</v>
      </c>
      <c r="AO475" s="421">
        <f t="shared" si="84"/>
        <v>71.392257352941172</v>
      </c>
      <c r="AP475" s="355"/>
      <c r="AQ475" s="355"/>
    </row>
    <row r="476" spans="1:43" s="347" customFormat="1" ht="30" customHeight="1" x14ac:dyDescent="0.25">
      <c r="A476" s="391">
        <v>771707</v>
      </c>
      <c r="B476" s="391">
        <v>81200001437</v>
      </c>
      <c r="C476" s="349" t="s">
        <v>4296</v>
      </c>
      <c r="D476" s="349">
        <v>0</v>
      </c>
      <c r="E476" s="356" t="s">
        <v>1928</v>
      </c>
      <c r="F476" s="355" t="s">
        <v>1928</v>
      </c>
      <c r="G476" s="363" t="s">
        <v>279</v>
      </c>
      <c r="H476" s="349" t="s">
        <v>4376</v>
      </c>
      <c r="I476" s="349" t="s">
        <v>250</v>
      </c>
      <c r="J476" s="349" t="s">
        <v>4379</v>
      </c>
      <c r="K476" s="349" t="s">
        <v>548</v>
      </c>
      <c r="L476" s="349" t="s">
        <v>548</v>
      </c>
      <c r="M476" s="349" t="s">
        <v>254</v>
      </c>
      <c r="N476" s="380">
        <v>1</v>
      </c>
      <c r="O476" s="349" t="s">
        <v>2364</v>
      </c>
      <c r="P476" s="349" t="s">
        <v>268</v>
      </c>
      <c r="Q476" s="349" t="s">
        <v>268</v>
      </c>
      <c r="R476" s="349" t="s">
        <v>268</v>
      </c>
      <c r="S476" s="349">
        <v>0</v>
      </c>
      <c r="T476" s="349" t="s">
        <v>268</v>
      </c>
      <c r="U476" s="349">
        <v>0</v>
      </c>
      <c r="V476" s="349" t="s">
        <v>413</v>
      </c>
      <c r="W476" s="360" t="s">
        <v>2656</v>
      </c>
      <c r="X476" s="349" t="s">
        <v>2444</v>
      </c>
      <c r="Y476" s="349">
        <v>12</v>
      </c>
      <c r="Z476" s="361">
        <v>1</v>
      </c>
      <c r="AA476" s="349">
        <f t="shared" si="85"/>
        <v>12</v>
      </c>
      <c r="AB476" s="349" t="s">
        <v>4295</v>
      </c>
      <c r="AC476" s="349" t="s">
        <v>1253</v>
      </c>
      <c r="AD476" s="349">
        <v>5</v>
      </c>
      <c r="AE476" s="440">
        <f t="shared" si="86"/>
        <v>11</v>
      </c>
      <c r="AF476" s="350">
        <v>1.6</v>
      </c>
      <c r="AG476" s="351">
        <f t="shared" si="80"/>
        <v>19.200000000000003</v>
      </c>
      <c r="AH476" s="351">
        <f>IF(AD476&lt;4,FLETES!$H$8,IF(AD476=4,FLETES!$H$9,IF(AD476=5,FLETES!$H$10,IF(AD476=6,FLETES!$H$11,IF(AD476=7,FLETES!$H$12,IF(AD476=8,FLETES!$H$13,IF(AD476=10,FLETES!$H$14,IF(AD476=12,FLETES!$H$15,IF(AD476&gt;12,FLETES!$H$16,"FALSO")))))))))</f>
        <v>26.946735</v>
      </c>
      <c r="AI476" s="357">
        <f t="shared" si="81"/>
        <v>46.146735000000007</v>
      </c>
      <c r="AJ476" s="352">
        <v>0.2</v>
      </c>
      <c r="AK476" s="358">
        <f t="shared" si="82"/>
        <v>57.683418750000008</v>
      </c>
      <c r="AL476" s="418">
        <f t="shared" si="79"/>
        <v>57.683418750000008</v>
      </c>
      <c r="AM476" s="354">
        <v>0.15</v>
      </c>
      <c r="AN476" s="351">
        <f t="shared" si="83"/>
        <v>67.862845588235302</v>
      </c>
      <c r="AO476" s="421">
        <f t="shared" si="84"/>
        <v>67.862845588235302</v>
      </c>
      <c r="AP476" s="355"/>
      <c r="AQ476" s="355"/>
    </row>
    <row r="477" spans="1:43" s="347" customFormat="1" ht="30" customHeight="1" x14ac:dyDescent="0.25">
      <c r="A477" s="391">
        <v>771693</v>
      </c>
      <c r="B477" s="391">
        <v>81200001436</v>
      </c>
      <c r="C477" s="349" t="s">
        <v>4296</v>
      </c>
      <c r="D477" s="349">
        <v>0</v>
      </c>
      <c r="E477" s="356" t="s">
        <v>1927</v>
      </c>
      <c r="F477" s="355" t="s">
        <v>1927</v>
      </c>
      <c r="G477" s="363" t="s">
        <v>279</v>
      </c>
      <c r="H477" s="349" t="s">
        <v>4376</v>
      </c>
      <c r="I477" s="349" t="s">
        <v>250</v>
      </c>
      <c r="J477" s="349" t="s">
        <v>4379</v>
      </c>
      <c r="K477" s="349" t="s">
        <v>545</v>
      </c>
      <c r="L477" s="349" t="s">
        <v>545</v>
      </c>
      <c r="M477" s="349" t="s">
        <v>254</v>
      </c>
      <c r="N477" s="380">
        <v>1</v>
      </c>
      <c r="O477" s="349" t="s">
        <v>2364</v>
      </c>
      <c r="P477" s="349" t="s">
        <v>268</v>
      </c>
      <c r="Q477" s="349" t="s">
        <v>268</v>
      </c>
      <c r="R477" s="349" t="s">
        <v>268</v>
      </c>
      <c r="S477" s="349">
        <v>0</v>
      </c>
      <c r="T477" s="349" t="s">
        <v>268</v>
      </c>
      <c r="U477" s="349">
        <v>0</v>
      </c>
      <c r="V477" s="349" t="s">
        <v>413</v>
      </c>
      <c r="W477" s="360" t="s">
        <v>2656</v>
      </c>
      <c r="X477" s="349" t="s">
        <v>2444</v>
      </c>
      <c r="Y477" s="349">
        <v>12</v>
      </c>
      <c r="Z477" s="361">
        <v>1</v>
      </c>
      <c r="AA477" s="349">
        <f t="shared" si="85"/>
        <v>12</v>
      </c>
      <c r="AB477" s="349" t="s">
        <v>4295</v>
      </c>
      <c r="AC477" s="349" t="s">
        <v>1253</v>
      </c>
      <c r="AD477" s="349">
        <v>5</v>
      </c>
      <c r="AE477" s="440">
        <f t="shared" si="86"/>
        <v>11</v>
      </c>
      <c r="AF477" s="350">
        <v>1.3</v>
      </c>
      <c r="AG477" s="351">
        <f t="shared" si="80"/>
        <v>15.600000000000001</v>
      </c>
      <c r="AH477" s="351">
        <f>IF(AD477&lt;4,FLETES!$H$8,IF(AD477=4,FLETES!$H$9,IF(AD477=5,FLETES!$H$10,IF(AD477=6,FLETES!$H$11,IF(AD477=7,FLETES!$H$12,IF(AD477=8,FLETES!$H$13,IF(AD477=10,FLETES!$H$14,IF(AD477=12,FLETES!$H$15,IF(AD477&gt;12,FLETES!$H$16,"FALSO")))))))))</f>
        <v>26.946735</v>
      </c>
      <c r="AI477" s="357">
        <f t="shared" si="81"/>
        <v>42.546734999999998</v>
      </c>
      <c r="AJ477" s="352">
        <v>0.2</v>
      </c>
      <c r="AK477" s="358">
        <f t="shared" si="82"/>
        <v>53.183418749999994</v>
      </c>
      <c r="AL477" s="418">
        <f t="shared" si="79"/>
        <v>53.183418749999994</v>
      </c>
      <c r="AM477" s="354">
        <v>0.15</v>
      </c>
      <c r="AN477" s="351">
        <f t="shared" si="83"/>
        <v>62.568727941176462</v>
      </c>
      <c r="AO477" s="421">
        <f t="shared" si="84"/>
        <v>62.568727941176462</v>
      </c>
      <c r="AP477" s="355"/>
      <c r="AQ477" s="355"/>
    </row>
    <row r="478" spans="1:43" s="347" customFormat="1" ht="30" customHeight="1" x14ac:dyDescent="0.25">
      <c r="A478" s="444">
        <v>39716</v>
      </c>
      <c r="B478" s="452">
        <v>406303971694</v>
      </c>
      <c r="C478" s="349" t="s">
        <v>4296</v>
      </c>
      <c r="D478" s="444" t="s">
        <v>3922</v>
      </c>
      <c r="E478" s="359" t="s">
        <v>3392</v>
      </c>
      <c r="F478" s="359" t="s">
        <v>3392</v>
      </c>
      <c r="G478" s="363" t="s">
        <v>279</v>
      </c>
      <c r="H478" s="349" t="s">
        <v>4376</v>
      </c>
      <c r="I478" s="349" t="s">
        <v>250</v>
      </c>
      <c r="J478" s="349" t="s">
        <v>4381</v>
      </c>
      <c r="K478" s="349" t="s">
        <v>3680</v>
      </c>
      <c r="L478" s="349" t="s">
        <v>3680</v>
      </c>
      <c r="M478" s="349" t="s">
        <v>3679</v>
      </c>
      <c r="N478" s="380">
        <v>0.8</v>
      </c>
      <c r="O478" s="349" t="s">
        <v>2364</v>
      </c>
      <c r="P478" s="349" t="s">
        <v>268</v>
      </c>
      <c r="Q478" s="349" t="s">
        <v>268</v>
      </c>
      <c r="R478" s="349" t="s">
        <v>268</v>
      </c>
      <c r="S478" s="349">
        <v>0</v>
      </c>
      <c r="T478" s="349" t="s">
        <v>268</v>
      </c>
      <c r="U478" s="349">
        <v>0</v>
      </c>
      <c r="V478" s="349" t="s">
        <v>413</v>
      </c>
      <c r="W478" s="360"/>
      <c r="X478" s="349" t="s">
        <v>2440</v>
      </c>
      <c r="Y478" s="349">
        <v>14</v>
      </c>
      <c r="Z478" s="361">
        <v>1</v>
      </c>
      <c r="AA478" s="349">
        <f t="shared" si="85"/>
        <v>14</v>
      </c>
      <c r="AB478" s="349" t="s">
        <v>276</v>
      </c>
      <c r="AC478" s="349" t="s">
        <v>2878</v>
      </c>
      <c r="AD478" s="349">
        <v>4</v>
      </c>
      <c r="AE478" s="440">
        <v>9</v>
      </c>
      <c r="AF478" s="350">
        <v>0.65</v>
      </c>
      <c r="AG478" s="357">
        <f t="shared" si="80"/>
        <v>9.1</v>
      </c>
      <c r="AH478" s="351">
        <f>IF(AD478&lt;4,FLETES!$H$8,IF(AD478=4,FLETES!$H$9,IF(AD478=5,FLETES!$H$10,IF(AD478=6,FLETES!$H$11,IF(AD478=7,FLETES!$H$12,IF(AD478=8,FLETES!$H$13,IF(AD478=10,FLETES!$H$14,IF(AD478=12,FLETES!$H$15,IF(AD478&gt;12,FLETES!$H$16,"FALSO")))))))))</f>
        <v>22.277568000000002</v>
      </c>
      <c r="AI478" s="357">
        <f t="shared" si="81"/>
        <v>31.377568000000004</v>
      </c>
      <c r="AJ478" s="352">
        <v>0.2</v>
      </c>
      <c r="AK478" s="358">
        <f t="shared" si="82"/>
        <v>39.221960000000003</v>
      </c>
      <c r="AL478" s="418">
        <f t="shared" si="79"/>
        <v>39.221960000000003</v>
      </c>
      <c r="AM478" s="352">
        <v>0.15</v>
      </c>
      <c r="AN478" s="357">
        <f t="shared" si="83"/>
        <v>46.143482352941184</v>
      </c>
      <c r="AO478" s="421">
        <f t="shared" si="84"/>
        <v>46.143482352941184</v>
      </c>
      <c r="AP478" s="355"/>
      <c r="AQ478" s="355"/>
    </row>
    <row r="479" spans="1:43" s="347" customFormat="1" ht="30" customHeight="1" x14ac:dyDescent="0.25">
      <c r="A479" s="444">
        <v>38776</v>
      </c>
      <c r="B479" s="452">
        <v>406303877699</v>
      </c>
      <c r="C479" s="349" t="s">
        <v>4296</v>
      </c>
      <c r="D479" s="444" t="s">
        <v>3923</v>
      </c>
      <c r="E479" s="359" t="s">
        <v>3393</v>
      </c>
      <c r="F479" s="359" t="s">
        <v>3393</v>
      </c>
      <c r="G479" s="363" t="s">
        <v>279</v>
      </c>
      <c r="H479" s="349" t="s">
        <v>4376</v>
      </c>
      <c r="I479" s="349" t="s">
        <v>250</v>
      </c>
      <c r="J479" s="349" t="s">
        <v>4381</v>
      </c>
      <c r="K479" s="349" t="s">
        <v>582</v>
      </c>
      <c r="L479" s="349" t="s">
        <v>582</v>
      </c>
      <c r="M479" s="349" t="s">
        <v>3679</v>
      </c>
      <c r="N479" s="380">
        <v>0.8</v>
      </c>
      <c r="O479" s="349" t="s">
        <v>2364</v>
      </c>
      <c r="P479" s="349" t="s">
        <v>268</v>
      </c>
      <c r="Q479" s="349" t="s">
        <v>268</v>
      </c>
      <c r="R479" s="349" t="s">
        <v>268</v>
      </c>
      <c r="S479" s="349">
        <v>0</v>
      </c>
      <c r="T479" s="349" t="s">
        <v>268</v>
      </c>
      <c r="U479" s="349">
        <v>0</v>
      </c>
      <c r="V479" s="349" t="s">
        <v>413</v>
      </c>
      <c r="W479" s="360"/>
      <c r="X479" s="349" t="s">
        <v>2440</v>
      </c>
      <c r="Y479" s="349">
        <v>14</v>
      </c>
      <c r="Z479" s="361">
        <v>1</v>
      </c>
      <c r="AA479" s="349">
        <f t="shared" si="85"/>
        <v>14</v>
      </c>
      <c r="AB479" s="349" t="s">
        <v>276</v>
      </c>
      <c r="AC479" s="349" t="s">
        <v>2878</v>
      </c>
      <c r="AD479" s="349">
        <v>4</v>
      </c>
      <c r="AE479" s="440">
        <v>9</v>
      </c>
      <c r="AF479" s="350">
        <v>0.65</v>
      </c>
      <c r="AG479" s="357">
        <f t="shared" si="80"/>
        <v>9.1</v>
      </c>
      <c r="AH479" s="351">
        <f>IF(AD479&lt;4,FLETES!$H$8,IF(AD479=4,FLETES!$H$9,IF(AD479=5,FLETES!$H$10,IF(AD479=6,FLETES!$H$11,IF(AD479=7,FLETES!$H$12,IF(AD479=8,FLETES!$H$13,IF(AD479=10,FLETES!$H$14,IF(AD479=12,FLETES!$H$15,IF(AD479&gt;12,FLETES!$H$16,"FALSO")))))))))</f>
        <v>22.277568000000002</v>
      </c>
      <c r="AI479" s="357">
        <f t="shared" si="81"/>
        <v>31.377568000000004</v>
      </c>
      <c r="AJ479" s="352">
        <v>0.2</v>
      </c>
      <c r="AK479" s="358">
        <f t="shared" si="82"/>
        <v>39.221960000000003</v>
      </c>
      <c r="AL479" s="418">
        <f t="shared" si="79"/>
        <v>39.221960000000003</v>
      </c>
      <c r="AM479" s="352">
        <v>0.15</v>
      </c>
      <c r="AN479" s="357">
        <f t="shared" si="83"/>
        <v>46.143482352941184</v>
      </c>
      <c r="AO479" s="421">
        <f t="shared" si="84"/>
        <v>46.143482352941184</v>
      </c>
      <c r="AP479" s="355"/>
      <c r="AQ479" s="355"/>
    </row>
    <row r="480" spans="1:43" s="347" customFormat="1" ht="30" customHeight="1" x14ac:dyDescent="0.25">
      <c r="A480" s="444">
        <v>39495</v>
      </c>
      <c r="B480" s="452">
        <v>406303949594</v>
      </c>
      <c r="C480" s="349" t="s">
        <v>4296</v>
      </c>
      <c r="D480" s="444" t="s">
        <v>3924</v>
      </c>
      <c r="E480" s="359" t="s">
        <v>3394</v>
      </c>
      <c r="F480" s="359" t="s">
        <v>3394</v>
      </c>
      <c r="G480" s="363" t="s">
        <v>279</v>
      </c>
      <c r="H480" s="349" t="s">
        <v>4376</v>
      </c>
      <c r="I480" s="349" t="s">
        <v>250</v>
      </c>
      <c r="J480" s="349" t="s">
        <v>4381</v>
      </c>
      <c r="K480" s="349" t="s">
        <v>548</v>
      </c>
      <c r="L480" s="349" t="s">
        <v>548</v>
      </c>
      <c r="M480" s="349" t="s">
        <v>3679</v>
      </c>
      <c r="N480" s="380">
        <v>0.8</v>
      </c>
      <c r="O480" s="349" t="s">
        <v>2364</v>
      </c>
      <c r="P480" s="349" t="s">
        <v>268</v>
      </c>
      <c r="Q480" s="349" t="s">
        <v>268</v>
      </c>
      <c r="R480" s="349" t="s">
        <v>268</v>
      </c>
      <c r="S480" s="349">
        <v>0</v>
      </c>
      <c r="T480" s="349" t="s">
        <v>268</v>
      </c>
      <c r="U480" s="349">
        <v>0</v>
      </c>
      <c r="V480" s="349" t="s">
        <v>413</v>
      </c>
      <c r="W480" s="360"/>
      <c r="X480" s="349" t="s">
        <v>2440</v>
      </c>
      <c r="Y480" s="349">
        <v>14</v>
      </c>
      <c r="Z480" s="361">
        <v>1</v>
      </c>
      <c r="AA480" s="349">
        <f t="shared" si="85"/>
        <v>14</v>
      </c>
      <c r="AB480" s="349" t="s">
        <v>276</v>
      </c>
      <c r="AC480" s="349" t="s">
        <v>2878</v>
      </c>
      <c r="AD480" s="349">
        <v>4</v>
      </c>
      <c r="AE480" s="440">
        <v>9</v>
      </c>
      <c r="AF480" s="350">
        <v>0.65</v>
      </c>
      <c r="AG480" s="357">
        <f t="shared" si="80"/>
        <v>9.1</v>
      </c>
      <c r="AH480" s="351">
        <f>IF(AD480&lt;4,FLETES!$H$8,IF(AD480=4,FLETES!$H$9,IF(AD480=5,FLETES!$H$10,IF(AD480=6,FLETES!$H$11,IF(AD480=7,FLETES!$H$12,IF(AD480=8,FLETES!$H$13,IF(AD480=10,FLETES!$H$14,IF(AD480=12,FLETES!$H$15,IF(AD480&gt;12,FLETES!$H$16,"FALSO")))))))))</f>
        <v>22.277568000000002</v>
      </c>
      <c r="AI480" s="357">
        <f t="shared" si="81"/>
        <v>31.377568000000004</v>
      </c>
      <c r="AJ480" s="352">
        <v>0.2</v>
      </c>
      <c r="AK480" s="358">
        <f t="shared" si="82"/>
        <v>39.221960000000003</v>
      </c>
      <c r="AL480" s="418">
        <f t="shared" si="79"/>
        <v>39.221960000000003</v>
      </c>
      <c r="AM480" s="352">
        <v>0.15</v>
      </c>
      <c r="AN480" s="357">
        <f t="shared" si="83"/>
        <v>46.143482352941184</v>
      </c>
      <c r="AO480" s="421">
        <f t="shared" si="84"/>
        <v>46.143482352941184</v>
      </c>
      <c r="AP480" s="355"/>
      <c r="AQ480" s="355"/>
    </row>
    <row r="481" spans="1:43" s="347" customFormat="1" ht="30" customHeight="1" x14ac:dyDescent="0.25">
      <c r="A481" s="444">
        <v>39749</v>
      </c>
      <c r="B481" s="452">
        <v>406303974992</v>
      </c>
      <c r="C481" s="349" t="s">
        <v>4296</v>
      </c>
      <c r="D481" s="444" t="s">
        <v>3925</v>
      </c>
      <c r="E481" s="359" t="s">
        <v>3395</v>
      </c>
      <c r="F481" s="379" t="s">
        <v>3395</v>
      </c>
      <c r="G481" s="363" t="s">
        <v>279</v>
      </c>
      <c r="H481" s="349" t="s">
        <v>4376</v>
      </c>
      <c r="I481" s="349" t="s">
        <v>250</v>
      </c>
      <c r="J481" s="349" t="s">
        <v>4381</v>
      </c>
      <c r="K481" s="349" t="s">
        <v>3044</v>
      </c>
      <c r="L481" s="349" t="s">
        <v>3044</v>
      </c>
      <c r="M481" s="349" t="s">
        <v>3679</v>
      </c>
      <c r="N481" s="380">
        <v>0.8</v>
      </c>
      <c r="O481" s="349" t="s">
        <v>2364</v>
      </c>
      <c r="P481" s="349" t="s">
        <v>268</v>
      </c>
      <c r="Q481" s="349" t="s">
        <v>268</v>
      </c>
      <c r="R481" s="349" t="s">
        <v>268</v>
      </c>
      <c r="S481" s="349">
        <v>0</v>
      </c>
      <c r="T481" s="349" t="s">
        <v>268</v>
      </c>
      <c r="U481" s="349">
        <v>0</v>
      </c>
      <c r="V481" s="349" t="s">
        <v>413</v>
      </c>
      <c r="W481" s="360"/>
      <c r="X481" s="349" t="s">
        <v>2440</v>
      </c>
      <c r="Y481" s="349">
        <v>14</v>
      </c>
      <c r="Z481" s="361">
        <v>1</v>
      </c>
      <c r="AA481" s="349">
        <f t="shared" si="85"/>
        <v>14</v>
      </c>
      <c r="AB481" s="349" t="s">
        <v>276</v>
      </c>
      <c r="AC481" s="349" t="s">
        <v>2878</v>
      </c>
      <c r="AD481" s="349">
        <v>4</v>
      </c>
      <c r="AE481" s="440">
        <v>9</v>
      </c>
      <c r="AF481" s="350">
        <v>0.7</v>
      </c>
      <c r="AG481" s="357">
        <f t="shared" si="80"/>
        <v>9.7999999999999989</v>
      </c>
      <c r="AH481" s="351">
        <f>IF(AD481&lt;4,FLETES!$H$8,IF(AD481=4,FLETES!$H$9,IF(AD481=5,FLETES!$H$10,IF(AD481=6,FLETES!$H$11,IF(AD481=7,FLETES!$H$12,IF(AD481=8,FLETES!$H$13,IF(AD481=10,FLETES!$H$14,IF(AD481=12,FLETES!$H$15,IF(AD481&gt;12,FLETES!$H$16,"FALSO")))))))))</f>
        <v>22.277568000000002</v>
      </c>
      <c r="AI481" s="357">
        <f t="shared" si="81"/>
        <v>32.077567999999999</v>
      </c>
      <c r="AJ481" s="352">
        <v>0.2</v>
      </c>
      <c r="AK481" s="358">
        <f t="shared" si="82"/>
        <v>40.096959999999996</v>
      </c>
      <c r="AL481" s="418">
        <f t="shared" si="79"/>
        <v>40.096959999999996</v>
      </c>
      <c r="AM481" s="352">
        <v>0.15</v>
      </c>
      <c r="AN481" s="357">
        <f t="shared" si="83"/>
        <v>47.172894117647054</v>
      </c>
      <c r="AO481" s="421">
        <f t="shared" si="84"/>
        <v>47.172894117647054</v>
      </c>
      <c r="AP481" s="355"/>
      <c r="AQ481" s="355"/>
    </row>
    <row r="482" spans="1:43" s="347" customFormat="1" ht="30" customHeight="1" x14ac:dyDescent="0.25">
      <c r="A482" s="444">
        <v>38966</v>
      </c>
      <c r="B482" s="452">
        <v>406303896690</v>
      </c>
      <c r="C482" s="349" t="s">
        <v>4296</v>
      </c>
      <c r="D482" s="444" t="s">
        <v>3927</v>
      </c>
      <c r="E482" s="359" t="s">
        <v>3397</v>
      </c>
      <c r="F482" s="379" t="s">
        <v>3397</v>
      </c>
      <c r="G482" s="363" t="s">
        <v>279</v>
      </c>
      <c r="H482" s="349" t="s">
        <v>4376</v>
      </c>
      <c r="I482" s="349" t="s">
        <v>250</v>
      </c>
      <c r="J482" s="349" t="s">
        <v>4401</v>
      </c>
      <c r="K482" s="349" t="s">
        <v>3044</v>
      </c>
      <c r="L482" s="349" t="s">
        <v>3044</v>
      </c>
      <c r="M482" s="349" t="s">
        <v>3679</v>
      </c>
      <c r="N482" s="380">
        <v>0.8</v>
      </c>
      <c r="O482" s="349" t="s">
        <v>2364</v>
      </c>
      <c r="P482" s="349" t="s">
        <v>268</v>
      </c>
      <c r="Q482" s="349" t="s">
        <v>268</v>
      </c>
      <c r="R482" s="349" t="s">
        <v>268</v>
      </c>
      <c r="S482" s="349">
        <v>0</v>
      </c>
      <c r="T482" s="349" t="s">
        <v>268</v>
      </c>
      <c r="U482" s="349">
        <v>0</v>
      </c>
      <c r="V482" s="349" t="s">
        <v>413</v>
      </c>
      <c r="W482" s="360"/>
      <c r="X482" s="349" t="s">
        <v>2440</v>
      </c>
      <c r="Y482" s="349">
        <v>14</v>
      </c>
      <c r="Z482" s="361">
        <v>1</v>
      </c>
      <c r="AA482" s="349">
        <f t="shared" si="85"/>
        <v>14</v>
      </c>
      <c r="AB482" s="349" t="s">
        <v>276</v>
      </c>
      <c r="AC482" s="349" t="s">
        <v>2878</v>
      </c>
      <c r="AD482" s="349">
        <v>4</v>
      </c>
      <c r="AE482" s="440">
        <v>9</v>
      </c>
      <c r="AF482" s="350">
        <v>0.74</v>
      </c>
      <c r="AG482" s="357">
        <f t="shared" si="80"/>
        <v>10.36</v>
      </c>
      <c r="AH482" s="351">
        <f>IF(AD482&lt;4,FLETES!$H$8,IF(AD482=4,FLETES!$H$9,IF(AD482=5,FLETES!$H$10,IF(AD482=6,FLETES!$H$11,IF(AD482=7,FLETES!$H$12,IF(AD482=8,FLETES!$H$13,IF(AD482=10,FLETES!$H$14,IF(AD482=12,FLETES!$H$15,IF(AD482&gt;12,FLETES!$H$16,"FALSO")))))))))</f>
        <v>22.277568000000002</v>
      </c>
      <c r="AI482" s="357">
        <f t="shared" si="81"/>
        <v>32.637568000000002</v>
      </c>
      <c r="AJ482" s="352">
        <v>0.2</v>
      </c>
      <c r="AK482" s="358">
        <f t="shared" si="82"/>
        <v>40.796959999999999</v>
      </c>
      <c r="AL482" s="418">
        <f t="shared" si="79"/>
        <v>40.796959999999999</v>
      </c>
      <c r="AM482" s="352">
        <v>0.15</v>
      </c>
      <c r="AN482" s="357">
        <f t="shared" si="83"/>
        <v>47.996423529411764</v>
      </c>
      <c r="AO482" s="421">
        <f t="shared" si="84"/>
        <v>47.996423529411764</v>
      </c>
      <c r="AP482" s="355"/>
      <c r="AQ482" s="355"/>
    </row>
    <row r="483" spans="1:43" s="347" customFormat="1" ht="30" customHeight="1" x14ac:dyDescent="0.25">
      <c r="A483" s="444">
        <v>38874</v>
      </c>
      <c r="B483" s="452">
        <v>406303887490</v>
      </c>
      <c r="C483" s="349" t="s">
        <v>4296</v>
      </c>
      <c r="D483" s="444" t="s">
        <v>3929</v>
      </c>
      <c r="E483" s="359" t="s">
        <v>3399</v>
      </c>
      <c r="F483" s="359" t="s">
        <v>3399</v>
      </c>
      <c r="G483" s="363" t="s">
        <v>279</v>
      </c>
      <c r="H483" s="349" t="s">
        <v>4376</v>
      </c>
      <c r="I483" s="349" t="s">
        <v>250</v>
      </c>
      <c r="J483" s="349" t="s">
        <v>4381</v>
      </c>
      <c r="K483" s="349" t="s">
        <v>558</v>
      </c>
      <c r="L483" s="349" t="s">
        <v>558</v>
      </c>
      <c r="M483" s="349" t="s">
        <v>3679</v>
      </c>
      <c r="N483" s="380">
        <v>0.8</v>
      </c>
      <c r="O483" s="349" t="s">
        <v>2364</v>
      </c>
      <c r="P483" s="349" t="s">
        <v>268</v>
      </c>
      <c r="Q483" s="349" t="s">
        <v>268</v>
      </c>
      <c r="R483" s="349" t="s">
        <v>268</v>
      </c>
      <c r="S483" s="349">
        <v>0</v>
      </c>
      <c r="T483" s="349" t="s">
        <v>268</v>
      </c>
      <c r="U483" s="349">
        <v>0</v>
      </c>
      <c r="V483" s="349" t="s">
        <v>413</v>
      </c>
      <c r="W483" s="360"/>
      <c r="X483" s="349" t="s">
        <v>2440</v>
      </c>
      <c r="Y483" s="349">
        <v>14</v>
      </c>
      <c r="Z483" s="361">
        <v>1</v>
      </c>
      <c r="AA483" s="349">
        <f t="shared" si="85"/>
        <v>14</v>
      </c>
      <c r="AB483" s="349" t="s">
        <v>276</v>
      </c>
      <c r="AC483" s="349" t="s">
        <v>2878</v>
      </c>
      <c r="AD483" s="349">
        <v>4</v>
      </c>
      <c r="AE483" s="440">
        <v>9</v>
      </c>
      <c r="AF483" s="350">
        <v>0.65</v>
      </c>
      <c r="AG483" s="357">
        <f t="shared" si="80"/>
        <v>9.1</v>
      </c>
      <c r="AH483" s="351">
        <f>IF(AD483&lt;4,FLETES!$H$8,IF(AD483=4,FLETES!$H$9,IF(AD483=5,FLETES!$H$10,IF(AD483=6,FLETES!$H$11,IF(AD483=7,FLETES!$H$12,IF(AD483=8,FLETES!$H$13,IF(AD483=10,FLETES!$H$14,IF(AD483=12,FLETES!$H$15,IF(AD483&gt;12,FLETES!$H$16,"FALSO")))))))))</f>
        <v>22.277568000000002</v>
      </c>
      <c r="AI483" s="357">
        <f t="shared" si="81"/>
        <v>31.377568000000004</v>
      </c>
      <c r="AJ483" s="352">
        <v>0.2</v>
      </c>
      <c r="AK483" s="358">
        <f t="shared" si="82"/>
        <v>39.221960000000003</v>
      </c>
      <c r="AL483" s="418">
        <f t="shared" ref="AL483:AL546" si="87">AK483</f>
        <v>39.221960000000003</v>
      </c>
      <c r="AM483" s="352">
        <v>0.15</v>
      </c>
      <c r="AN483" s="357">
        <f t="shared" si="83"/>
        <v>46.143482352941184</v>
      </c>
      <c r="AO483" s="421">
        <f t="shared" si="84"/>
        <v>46.143482352941184</v>
      </c>
      <c r="AP483" s="355"/>
      <c r="AQ483" s="355"/>
    </row>
    <row r="484" spans="1:43" s="347" customFormat="1" ht="30" customHeight="1" x14ac:dyDescent="0.25">
      <c r="A484" s="444">
        <v>38636</v>
      </c>
      <c r="B484" s="452">
        <v>406303863692</v>
      </c>
      <c r="C484" s="349" t="s">
        <v>4296</v>
      </c>
      <c r="D484" s="444" t="s">
        <v>3930</v>
      </c>
      <c r="E484" s="359" t="s">
        <v>3400</v>
      </c>
      <c r="F484" s="359" t="s">
        <v>3400</v>
      </c>
      <c r="G484" s="363" t="s">
        <v>279</v>
      </c>
      <c r="H484" s="349" t="s">
        <v>4376</v>
      </c>
      <c r="I484" s="349" t="s">
        <v>250</v>
      </c>
      <c r="J484" s="349" t="s">
        <v>4381</v>
      </c>
      <c r="K484" s="349" t="s">
        <v>572</v>
      </c>
      <c r="L484" s="349" t="s">
        <v>572</v>
      </c>
      <c r="M484" s="349" t="s">
        <v>3679</v>
      </c>
      <c r="N484" s="380">
        <v>0.8</v>
      </c>
      <c r="O484" s="349" t="s">
        <v>2364</v>
      </c>
      <c r="P484" s="349" t="s">
        <v>268</v>
      </c>
      <c r="Q484" s="349" t="s">
        <v>268</v>
      </c>
      <c r="R484" s="349" t="s">
        <v>268</v>
      </c>
      <c r="S484" s="349">
        <v>0</v>
      </c>
      <c r="T484" s="349" t="s">
        <v>268</v>
      </c>
      <c r="U484" s="349">
        <v>0</v>
      </c>
      <c r="V484" s="349" t="s">
        <v>413</v>
      </c>
      <c r="W484" s="360"/>
      <c r="X484" s="349" t="s">
        <v>2440</v>
      </c>
      <c r="Y484" s="349">
        <v>14</v>
      </c>
      <c r="Z484" s="361">
        <v>1</v>
      </c>
      <c r="AA484" s="349">
        <f t="shared" si="85"/>
        <v>14</v>
      </c>
      <c r="AB484" s="349" t="s">
        <v>276</v>
      </c>
      <c r="AC484" s="349" t="s">
        <v>2878</v>
      </c>
      <c r="AD484" s="349">
        <v>4</v>
      </c>
      <c r="AE484" s="440">
        <v>9</v>
      </c>
      <c r="AF484" s="350">
        <v>0.7</v>
      </c>
      <c r="AG484" s="357">
        <f t="shared" si="80"/>
        <v>9.7999999999999989</v>
      </c>
      <c r="AH484" s="351">
        <f>IF(AD484&lt;4,FLETES!$H$8,IF(AD484=4,FLETES!$H$9,IF(AD484=5,FLETES!$H$10,IF(AD484=6,FLETES!$H$11,IF(AD484=7,FLETES!$H$12,IF(AD484=8,FLETES!$H$13,IF(AD484=10,FLETES!$H$14,IF(AD484=12,FLETES!$H$15,IF(AD484&gt;12,FLETES!$H$16,"FALSO")))))))))</f>
        <v>22.277568000000002</v>
      </c>
      <c r="AI484" s="357">
        <f t="shared" si="81"/>
        <v>32.077567999999999</v>
      </c>
      <c r="AJ484" s="352">
        <v>0.2</v>
      </c>
      <c r="AK484" s="358">
        <f t="shared" si="82"/>
        <v>40.096959999999996</v>
      </c>
      <c r="AL484" s="418">
        <f t="shared" si="87"/>
        <v>40.096959999999996</v>
      </c>
      <c r="AM484" s="352">
        <v>0.15</v>
      </c>
      <c r="AN484" s="357">
        <f t="shared" si="83"/>
        <v>47.172894117647054</v>
      </c>
      <c r="AO484" s="421">
        <f t="shared" si="84"/>
        <v>47.172894117647054</v>
      </c>
      <c r="AP484" s="355"/>
      <c r="AQ484" s="355"/>
    </row>
    <row r="485" spans="1:43" s="347" customFormat="1" ht="30" customHeight="1" x14ac:dyDescent="0.25">
      <c r="A485" s="444">
        <v>38905</v>
      </c>
      <c r="B485" s="452">
        <v>406303890599</v>
      </c>
      <c r="C485" s="349" t="s">
        <v>4296</v>
      </c>
      <c r="D485" s="444" t="s">
        <v>3932</v>
      </c>
      <c r="E485" s="359" t="s">
        <v>3402</v>
      </c>
      <c r="F485" s="379" t="s">
        <v>3402</v>
      </c>
      <c r="G485" s="363" t="s">
        <v>279</v>
      </c>
      <c r="H485" s="349" t="s">
        <v>4376</v>
      </c>
      <c r="I485" s="349" t="s">
        <v>250</v>
      </c>
      <c r="J485" s="349" t="s">
        <v>4401</v>
      </c>
      <c r="K485" s="349" t="s">
        <v>572</v>
      </c>
      <c r="L485" s="349" t="s">
        <v>572</v>
      </c>
      <c r="M485" s="349" t="s">
        <v>3679</v>
      </c>
      <c r="N485" s="380">
        <v>0.8</v>
      </c>
      <c r="O485" s="349" t="s">
        <v>2364</v>
      </c>
      <c r="P485" s="349" t="s">
        <v>268</v>
      </c>
      <c r="Q485" s="349" t="s">
        <v>268</v>
      </c>
      <c r="R485" s="349" t="s">
        <v>268</v>
      </c>
      <c r="S485" s="349">
        <v>0</v>
      </c>
      <c r="T485" s="349" t="s">
        <v>268</v>
      </c>
      <c r="U485" s="349">
        <v>0</v>
      </c>
      <c r="V485" s="349" t="s">
        <v>413</v>
      </c>
      <c r="W485" s="360"/>
      <c r="X485" s="349" t="s">
        <v>2440</v>
      </c>
      <c r="Y485" s="349">
        <v>14</v>
      </c>
      <c r="Z485" s="361">
        <v>1</v>
      </c>
      <c r="AA485" s="349">
        <f t="shared" si="85"/>
        <v>14</v>
      </c>
      <c r="AB485" s="349" t="s">
        <v>276</v>
      </c>
      <c r="AC485" s="349" t="s">
        <v>2878</v>
      </c>
      <c r="AD485" s="349">
        <v>4</v>
      </c>
      <c r="AE485" s="440">
        <v>9</v>
      </c>
      <c r="AF485" s="350">
        <v>0.74</v>
      </c>
      <c r="AG485" s="357">
        <f t="shared" si="80"/>
        <v>10.36</v>
      </c>
      <c r="AH485" s="351">
        <f>IF(AD485&lt;4,FLETES!$H$8,IF(AD485=4,FLETES!$H$9,IF(AD485=5,FLETES!$H$10,IF(AD485=6,FLETES!$H$11,IF(AD485=7,FLETES!$H$12,IF(AD485=8,FLETES!$H$13,IF(AD485=10,FLETES!$H$14,IF(AD485=12,FLETES!$H$15,IF(AD485&gt;12,FLETES!$H$16,"FALSO")))))))))</f>
        <v>22.277568000000002</v>
      </c>
      <c r="AI485" s="357">
        <f t="shared" si="81"/>
        <v>32.637568000000002</v>
      </c>
      <c r="AJ485" s="352">
        <v>0.2</v>
      </c>
      <c r="AK485" s="358">
        <f t="shared" si="82"/>
        <v>40.796959999999999</v>
      </c>
      <c r="AL485" s="418">
        <f t="shared" si="87"/>
        <v>40.796959999999999</v>
      </c>
      <c r="AM485" s="352">
        <v>0.15</v>
      </c>
      <c r="AN485" s="357">
        <f t="shared" si="83"/>
        <v>47.996423529411764</v>
      </c>
      <c r="AO485" s="421">
        <f t="shared" si="84"/>
        <v>47.996423529411764</v>
      </c>
      <c r="AP485" s="355"/>
      <c r="AQ485" s="355"/>
    </row>
    <row r="486" spans="1:43" s="347" customFormat="1" ht="30" customHeight="1" x14ac:dyDescent="0.25">
      <c r="A486" s="444">
        <v>38755</v>
      </c>
      <c r="B486" s="452">
        <v>406303875596</v>
      </c>
      <c r="C486" s="349" t="s">
        <v>4296</v>
      </c>
      <c r="D486" s="444" t="s">
        <v>3934</v>
      </c>
      <c r="E486" s="359" t="s">
        <v>3404</v>
      </c>
      <c r="F486" s="359" t="s">
        <v>3404</v>
      </c>
      <c r="G486" s="363" t="s">
        <v>279</v>
      </c>
      <c r="H486" s="349" t="s">
        <v>4376</v>
      </c>
      <c r="I486" s="349" t="s">
        <v>250</v>
      </c>
      <c r="J486" s="349" t="s">
        <v>4381</v>
      </c>
      <c r="K486" s="349" t="s">
        <v>570</v>
      </c>
      <c r="L486" s="349" t="s">
        <v>570</v>
      </c>
      <c r="M486" s="349" t="s">
        <v>3679</v>
      </c>
      <c r="N486" s="380">
        <v>0.8</v>
      </c>
      <c r="O486" s="349" t="s">
        <v>2364</v>
      </c>
      <c r="P486" s="349" t="s">
        <v>268</v>
      </c>
      <c r="Q486" s="349" t="s">
        <v>268</v>
      </c>
      <c r="R486" s="349" t="s">
        <v>268</v>
      </c>
      <c r="S486" s="349">
        <v>0</v>
      </c>
      <c r="T486" s="349" t="s">
        <v>268</v>
      </c>
      <c r="U486" s="349">
        <v>0</v>
      </c>
      <c r="V486" s="349" t="s">
        <v>413</v>
      </c>
      <c r="W486" s="360"/>
      <c r="X486" s="349" t="s">
        <v>2440</v>
      </c>
      <c r="Y486" s="349">
        <v>14</v>
      </c>
      <c r="Z486" s="361">
        <v>1</v>
      </c>
      <c r="AA486" s="349">
        <f t="shared" si="85"/>
        <v>14</v>
      </c>
      <c r="AB486" s="349" t="s">
        <v>276</v>
      </c>
      <c r="AC486" s="349" t="s">
        <v>2878</v>
      </c>
      <c r="AD486" s="349">
        <v>4</v>
      </c>
      <c r="AE486" s="440">
        <v>9</v>
      </c>
      <c r="AF486" s="350">
        <v>0.65</v>
      </c>
      <c r="AG486" s="357">
        <f t="shared" si="80"/>
        <v>9.1</v>
      </c>
      <c r="AH486" s="351">
        <f>IF(AD486&lt;4,FLETES!$H$8,IF(AD486=4,FLETES!$H$9,IF(AD486=5,FLETES!$H$10,IF(AD486=6,FLETES!$H$11,IF(AD486=7,FLETES!$H$12,IF(AD486=8,FLETES!$H$13,IF(AD486=10,FLETES!$H$14,IF(AD486=12,FLETES!$H$15,IF(AD486&gt;12,FLETES!$H$16,"FALSO")))))))))</f>
        <v>22.277568000000002</v>
      </c>
      <c r="AI486" s="357">
        <f t="shared" si="81"/>
        <v>31.377568000000004</v>
      </c>
      <c r="AJ486" s="352">
        <v>0.2</v>
      </c>
      <c r="AK486" s="358">
        <f t="shared" si="82"/>
        <v>39.221960000000003</v>
      </c>
      <c r="AL486" s="418">
        <f t="shared" si="87"/>
        <v>39.221960000000003</v>
      </c>
      <c r="AM486" s="352">
        <v>0.15</v>
      </c>
      <c r="AN486" s="357">
        <f t="shared" si="83"/>
        <v>46.143482352941184</v>
      </c>
      <c r="AO486" s="421">
        <f t="shared" si="84"/>
        <v>46.143482352941184</v>
      </c>
      <c r="AP486" s="355"/>
      <c r="AQ486" s="355"/>
    </row>
    <row r="487" spans="1:43" s="347" customFormat="1" ht="30" customHeight="1" x14ac:dyDescent="0.25">
      <c r="A487" s="444">
        <v>38786</v>
      </c>
      <c r="B487" s="452">
        <v>406303878696</v>
      </c>
      <c r="C487" s="349" t="s">
        <v>4296</v>
      </c>
      <c r="D487" s="444" t="s">
        <v>3935</v>
      </c>
      <c r="E487" s="359" t="s">
        <v>3405</v>
      </c>
      <c r="F487" s="359" t="s">
        <v>3405</v>
      </c>
      <c r="G487" s="363" t="s">
        <v>279</v>
      </c>
      <c r="H487" s="349" t="s">
        <v>4376</v>
      </c>
      <c r="I487" s="349" t="s">
        <v>250</v>
      </c>
      <c r="J487" s="349" t="s">
        <v>4381</v>
      </c>
      <c r="K487" s="349" t="s">
        <v>2669</v>
      </c>
      <c r="L487" s="349" t="s">
        <v>2669</v>
      </c>
      <c r="M487" s="349" t="s">
        <v>3679</v>
      </c>
      <c r="N487" s="380">
        <v>0.8</v>
      </c>
      <c r="O487" s="349" t="s">
        <v>2364</v>
      </c>
      <c r="P487" s="349" t="s">
        <v>268</v>
      </c>
      <c r="Q487" s="349" t="s">
        <v>268</v>
      </c>
      <c r="R487" s="349" t="s">
        <v>268</v>
      </c>
      <c r="S487" s="349">
        <v>0</v>
      </c>
      <c r="T487" s="349" t="s">
        <v>268</v>
      </c>
      <c r="U487" s="349">
        <v>0</v>
      </c>
      <c r="V487" s="349" t="s">
        <v>413</v>
      </c>
      <c r="W487" s="360"/>
      <c r="X487" s="349" t="s">
        <v>2440</v>
      </c>
      <c r="Y487" s="349">
        <v>14</v>
      </c>
      <c r="Z487" s="361">
        <v>1</v>
      </c>
      <c r="AA487" s="349">
        <f t="shared" si="85"/>
        <v>14</v>
      </c>
      <c r="AB487" s="349" t="s">
        <v>276</v>
      </c>
      <c r="AC487" s="349" t="s">
        <v>2878</v>
      </c>
      <c r="AD487" s="349">
        <v>4</v>
      </c>
      <c r="AE487" s="440">
        <v>9</v>
      </c>
      <c r="AF487" s="350">
        <v>0.65</v>
      </c>
      <c r="AG487" s="357">
        <f t="shared" si="80"/>
        <v>9.1</v>
      </c>
      <c r="AH487" s="351">
        <f>IF(AD487&lt;4,FLETES!$H$8,IF(AD487=4,FLETES!$H$9,IF(AD487=5,FLETES!$H$10,IF(AD487=6,FLETES!$H$11,IF(AD487=7,FLETES!$H$12,IF(AD487=8,FLETES!$H$13,IF(AD487=10,FLETES!$H$14,IF(AD487=12,FLETES!$H$15,IF(AD487&gt;12,FLETES!$H$16,"FALSO")))))))))</f>
        <v>22.277568000000002</v>
      </c>
      <c r="AI487" s="357">
        <f t="shared" si="81"/>
        <v>31.377568000000004</v>
      </c>
      <c r="AJ487" s="352">
        <v>0.2</v>
      </c>
      <c r="AK487" s="358">
        <f t="shared" si="82"/>
        <v>39.221960000000003</v>
      </c>
      <c r="AL487" s="418">
        <f t="shared" si="87"/>
        <v>39.221960000000003</v>
      </c>
      <c r="AM487" s="352">
        <v>0.15</v>
      </c>
      <c r="AN487" s="357">
        <f t="shared" si="83"/>
        <v>46.143482352941184</v>
      </c>
      <c r="AO487" s="421">
        <f t="shared" si="84"/>
        <v>46.143482352941184</v>
      </c>
      <c r="AP487" s="355"/>
      <c r="AQ487" s="355"/>
    </row>
    <row r="488" spans="1:43" s="347" customFormat="1" ht="30" customHeight="1" x14ac:dyDescent="0.25">
      <c r="A488" s="444">
        <v>39546</v>
      </c>
      <c r="B488" s="452">
        <v>406303954697</v>
      </c>
      <c r="C488" s="349" t="s">
        <v>4296</v>
      </c>
      <c r="D488" s="444" t="s">
        <v>3936</v>
      </c>
      <c r="E488" s="359" t="s">
        <v>3406</v>
      </c>
      <c r="F488" s="359" t="s">
        <v>3406</v>
      </c>
      <c r="G488" s="363" t="s">
        <v>279</v>
      </c>
      <c r="H488" s="349" t="s">
        <v>4376</v>
      </c>
      <c r="I488" s="349" t="s">
        <v>250</v>
      </c>
      <c r="J488" s="349" t="s">
        <v>4381</v>
      </c>
      <c r="K488" s="349" t="s">
        <v>565</v>
      </c>
      <c r="L488" s="349" t="s">
        <v>565</v>
      </c>
      <c r="M488" s="349" t="s">
        <v>3679</v>
      </c>
      <c r="N488" s="380">
        <v>0.8</v>
      </c>
      <c r="O488" s="349" t="s">
        <v>2364</v>
      </c>
      <c r="P488" s="349" t="s">
        <v>268</v>
      </c>
      <c r="Q488" s="349" t="s">
        <v>268</v>
      </c>
      <c r="R488" s="349" t="s">
        <v>268</v>
      </c>
      <c r="S488" s="349">
        <v>0</v>
      </c>
      <c r="T488" s="349" t="s">
        <v>268</v>
      </c>
      <c r="U488" s="349">
        <v>0</v>
      </c>
      <c r="V488" s="349" t="s">
        <v>413</v>
      </c>
      <c r="W488" s="360"/>
      <c r="X488" s="349" t="s">
        <v>2440</v>
      </c>
      <c r="Y488" s="349">
        <v>14</v>
      </c>
      <c r="Z488" s="361">
        <v>1</v>
      </c>
      <c r="AA488" s="349">
        <f t="shared" si="85"/>
        <v>14</v>
      </c>
      <c r="AB488" s="349" t="s">
        <v>276</v>
      </c>
      <c r="AC488" s="349" t="s">
        <v>2878</v>
      </c>
      <c r="AD488" s="349">
        <v>4</v>
      </c>
      <c r="AE488" s="440">
        <v>9</v>
      </c>
      <c r="AF488" s="350">
        <v>0.65</v>
      </c>
      <c r="AG488" s="357">
        <f t="shared" si="80"/>
        <v>9.1</v>
      </c>
      <c r="AH488" s="351">
        <f>IF(AD488&lt;4,FLETES!$H$8,IF(AD488=4,FLETES!$H$9,IF(AD488=5,FLETES!$H$10,IF(AD488=6,FLETES!$H$11,IF(AD488=7,FLETES!$H$12,IF(AD488=8,FLETES!$H$13,IF(AD488=10,FLETES!$H$14,IF(AD488=12,FLETES!$H$15,IF(AD488&gt;12,FLETES!$H$16,"FALSO")))))))))</f>
        <v>22.277568000000002</v>
      </c>
      <c r="AI488" s="357">
        <f t="shared" si="81"/>
        <v>31.377568000000004</v>
      </c>
      <c r="AJ488" s="352">
        <v>0.2</v>
      </c>
      <c r="AK488" s="358">
        <f t="shared" si="82"/>
        <v>39.221960000000003</v>
      </c>
      <c r="AL488" s="418">
        <f t="shared" si="87"/>
        <v>39.221960000000003</v>
      </c>
      <c r="AM488" s="352">
        <v>0.15</v>
      </c>
      <c r="AN488" s="357">
        <f t="shared" si="83"/>
        <v>46.143482352941184</v>
      </c>
      <c r="AO488" s="421">
        <f t="shared" si="84"/>
        <v>46.143482352941184</v>
      </c>
      <c r="AP488" s="355"/>
      <c r="AQ488" s="355"/>
    </row>
    <row r="489" spans="1:43" s="347" customFormat="1" ht="30" customHeight="1" x14ac:dyDescent="0.25">
      <c r="A489" s="444">
        <v>38793</v>
      </c>
      <c r="B489" s="452">
        <v>406303879396</v>
      </c>
      <c r="C489" s="349" t="s">
        <v>4296</v>
      </c>
      <c r="D489" s="444" t="s">
        <v>3937</v>
      </c>
      <c r="E489" s="359" t="s">
        <v>3407</v>
      </c>
      <c r="F489" s="359" t="s">
        <v>3407</v>
      </c>
      <c r="G489" s="363" t="s">
        <v>279</v>
      </c>
      <c r="H489" s="349" t="s">
        <v>4376</v>
      </c>
      <c r="I489" s="349" t="s">
        <v>250</v>
      </c>
      <c r="J489" s="349" t="s">
        <v>4381</v>
      </c>
      <c r="K489" s="349" t="s">
        <v>561</v>
      </c>
      <c r="L489" s="349" t="s">
        <v>561</v>
      </c>
      <c r="M489" s="349" t="s">
        <v>3679</v>
      </c>
      <c r="N489" s="380">
        <v>0.8</v>
      </c>
      <c r="O489" s="349" t="s">
        <v>2364</v>
      </c>
      <c r="P489" s="349" t="s">
        <v>268</v>
      </c>
      <c r="Q489" s="349" t="s">
        <v>268</v>
      </c>
      <c r="R489" s="349" t="s">
        <v>268</v>
      </c>
      <c r="S489" s="349">
        <v>0</v>
      </c>
      <c r="T489" s="349" t="s">
        <v>268</v>
      </c>
      <c r="U489" s="349">
        <v>0</v>
      </c>
      <c r="V489" s="349" t="s">
        <v>413</v>
      </c>
      <c r="W489" s="360"/>
      <c r="X489" s="349" t="s">
        <v>2440</v>
      </c>
      <c r="Y489" s="349">
        <v>14</v>
      </c>
      <c r="Z489" s="361">
        <v>1</v>
      </c>
      <c r="AA489" s="349">
        <f t="shared" si="85"/>
        <v>14</v>
      </c>
      <c r="AB489" s="349" t="s">
        <v>276</v>
      </c>
      <c r="AC489" s="349" t="s">
        <v>2878</v>
      </c>
      <c r="AD489" s="349">
        <v>4</v>
      </c>
      <c r="AE489" s="440">
        <v>9</v>
      </c>
      <c r="AF489" s="350">
        <v>0.65</v>
      </c>
      <c r="AG489" s="357">
        <f t="shared" si="80"/>
        <v>9.1</v>
      </c>
      <c r="AH489" s="351">
        <f>IF(AD489&lt;4,FLETES!$H$8,IF(AD489=4,FLETES!$H$9,IF(AD489=5,FLETES!$H$10,IF(AD489=6,FLETES!$H$11,IF(AD489=7,FLETES!$H$12,IF(AD489=8,FLETES!$H$13,IF(AD489=10,FLETES!$H$14,IF(AD489=12,FLETES!$H$15,IF(AD489&gt;12,FLETES!$H$16,"FALSO")))))))))</f>
        <v>22.277568000000002</v>
      </c>
      <c r="AI489" s="357">
        <f t="shared" si="81"/>
        <v>31.377568000000004</v>
      </c>
      <c r="AJ489" s="352">
        <v>0.2</v>
      </c>
      <c r="AK489" s="358">
        <f t="shared" si="82"/>
        <v>39.221960000000003</v>
      </c>
      <c r="AL489" s="418">
        <f t="shared" si="87"/>
        <v>39.221960000000003</v>
      </c>
      <c r="AM489" s="352">
        <v>0.15</v>
      </c>
      <c r="AN489" s="357">
        <f t="shared" si="83"/>
        <v>46.143482352941184</v>
      </c>
      <c r="AO489" s="421">
        <f t="shared" si="84"/>
        <v>46.143482352941184</v>
      </c>
      <c r="AP489" s="355"/>
      <c r="AQ489" s="355"/>
    </row>
    <row r="490" spans="1:43" s="347" customFormat="1" ht="30" customHeight="1" x14ac:dyDescent="0.25">
      <c r="A490" s="444">
        <v>38891</v>
      </c>
      <c r="B490" s="452">
        <v>406303889197</v>
      </c>
      <c r="C490" s="349" t="s">
        <v>4296</v>
      </c>
      <c r="D490" s="444" t="s">
        <v>3938</v>
      </c>
      <c r="E490" s="359" t="s">
        <v>3408</v>
      </c>
      <c r="F490" s="359" t="s">
        <v>3408</v>
      </c>
      <c r="G490" s="363" t="s">
        <v>279</v>
      </c>
      <c r="H490" s="349" t="s">
        <v>4376</v>
      </c>
      <c r="I490" s="349" t="s">
        <v>250</v>
      </c>
      <c r="J490" s="349" t="s">
        <v>4381</v>
      </c>
      <c r="K490" s="349" t="s">
        <v>3660</v>
      </c>
      <c r="L490" s="349" t="s">
        <v>3660</v>
      </c>
      <c r="M490" s="349" t="s">
        <v>3679</v>
      </c>
      <c r="N490" s="380">
        <v>0.8</v>
      </c>
      <c r="O490" s="349" t="s">
        <v>2364</v>
      </c>
      <c r="P490" s="349" t="s">
        <v>268</v>
      </c>
      <c r="Q490" s="349" t="s">
        <v>268</v>
      </c>
      <c r="R490" s="349" t="s">
        <v>268</v>
      </c>
      <c r="S490" s="349">
        <v>0</v>
      </c>
      <c r="T490" s="349" t="s">
        <v>268</v>
      </c>
      <c r="U490" s="349">
        <v>0</v>
      </c>
      <c r="V490" s="349" t="s">
        <v>413</v>
      </c>
      <c r="W490" s="360"/>
      <c r="X490" s="349" t="s">
        <v>2440</v>
      </c>
      <c r="Y490" s="349">
        <v>14</v>
      </c>
      <c r="Z490" s="361">
        <v>1</v>
      </c>
      <c r="AA490" s="349">
        <f t="shared" si="85"/>
        <v>14</v>
      </c>
      <c r="AB490" s="349" t="s">
        <v>276</v>
      </c>
      <c r="AC490" s="349" t="s">
        <v>2878</v>
      </c>
      <c r="AD490" s="349">
        <v>4</v>
      </c>
      <c r="AE490" s="440">
        <v>9</v>
      </c>
      <c r="AF490" s="350">
        <v>0.7</v>
      </c>
      <c r="AG490" s="357">
        <f t="shared" si="80"/>
        <v>9.7999999999999989</v>
      </c>
      <c r="AH490" s="351">
        <f>IF(AD490&lt;4,FLETES!$H$8,IF(AD490=4,FLETES!$H$9,IF(AD490=5,FLETES!$H$10,IF(AD490=6,FLETES!$H$11,IF(AD490=7,FLETES!$H$12,IF(AD490=8,FLETES!$H$13,IF(AD490=10,FLETES!$H$14,IF(AD490=12,FLETES!$H$15,IF(AD490&gt;12,FLETES!$H$16,"FALSO")))))))))</f>
        <v>22.277568000000002</v>
      </c>
      <c r="AI490" s="357">
        <f t="shared" si="81"/>
        <v>32.077567999999999</v>
      </c>
      <c r="AJ490" s="352">
        <v>0.2</v>
      </c>
      <c r="AK490" s="358">
        <f t="shared" si="82"/>
        <v>40.096959999999996</v>
      </c>
      <c r="AL490" s="418">
        <f t="shared" si="87"/>
        <v>40.096959999999996</v>
      </c>
      <c r="AM490" s="352">
        <v>0.15</v>
      </c>
      <c r="AN490" s="357">
        <f t="shared" si="83"/>
        <v>47.172894117647054</v>
      </c>
      <c r="AO490" s="421">
        <f t="shared" si="84"/>
        <v>47.172894117647054</v>
      </c>
      <c r="AP490" s="355"/>
      <c r="AQ490" s="355"/>
    </row>
    <row r="491" spans="1:43" s="347" customFormat="1" ht="30" customHeight="1" x14ac:dyDescent="0.25">
      <c r="A491" s="444">
        <v>39673</v>
      </c>
      <c r="B491" s="452">
        <v>406303967390</v>
      </c>
      <c r="C491" s="349" t="s">
        <v>4296</v>
      </c>
      <c r="D491" s="444" t="s">
        <v>3940</v>
      </c>
      <c r="E491" s="359" t="s">
        <v>3410</v>
      </c>
      <c r="F491" s="359" t="s">
        <v>3410</v>
      </c>
      <c r="G491" s="363" t="s">
        <v>279</v>
      </c>
      <c r="H491" s="349" t="s">
        <v>4376</v>
      </c>
      <c r="I491" s="349" t="s">
        <v>250</v>
      </c>
      <c r="J491" s="349" t="s">
        <v>4401</v>
      </c>
      <c r="K491" s="349" t="s">
        <v>3660</v>
      </c>
      <c r="L491" s="349" t="s">
        <v>3660</v>
      </c>
      <c r="M491" s="349" t="s">
        <v>3679</v>
      </c>
      <c r="N491" s="380">
        <v>0.8</v>
      </c>
      <c r="O491" s="349" t="s">
        <v>2364</v>
      </c>
      <c r="P491" s="349" t="s">
        <v>268</v>
      </c>
      <c r="Q491" s="349" t="s">
        <v>268</v>
      </c>
      <c r="R491" s="349" t="s">
        <v>268</v>
      </c>
      <c r="S491" s="349">
        <v>0</v>
      </c>
      <c r="T491" s="349" t="s">
        <v>268</v>
      </c>
      <c r="U491" s="349">
        <v>0</v>
      </c>
      <c r="V491" s="349" t="s">
        <v>413</v>
      </c>
      <c r="W491" s="360"/>
      <c r="X491" s="349" t="s">
        <v>2440</v>
      </c>
      <c r="Y491" s="349">
        <v>14</v>
      </c>
      <c r="Z491" s="361">
        <v>1</v>
      </c>
      <c r="AA491" s="349">
        <f t="shared" si="85"/>
        <v>14</v>
      </c>
      <c r="AB491" s="349" t="s">
        <v>276</v>
      </c>
      <c r="AC491" s="349" t="s">
        <v>2878</v>
      </c>
      <c r="AD491" s="349">
        <v>4</v>
      </c>
      <c r="AE491" s="440">
        <v>9</v>
      </c>
      <c r="AF491" s="350">
        <v>0.74</v>
      </c>
      <c r="AG491" s="357">
        <f t="shared" si="80"/>
        <v>10.36</v>
      </c>
      <c r="AH491" s="351">
        <f>IF(AD491&lt;4,FLETES!$H$8,IF(AD491=4,FLETES!$H$9,IF(AD491=5,FLETES!$H$10,IF(AD491=6,FLETES!$H$11,IF(AD491=7,FLETES!$H$12,IF(AD491=8,FLETES!$H$13,IF(AD491=10,FLETES!$H$14,IF(AD491=12,FLETES!$H$15,IF(AD491&gt;12,FLETES!$H$16,"FALSO")))))))))</f>
        <v>22.277568000000002</v>
      </c>
      <c r="AI491" s="357">
        <f t="shared" si="81"/>
        <v>32.637568000000002</v>
      </c>
      <c r="AJ491" s="352">
        <v>0.2</v>
      </c>
      <c r="AK491" s="358">
        <f t="shared" si="82"/>
        <v>40.796959999999999</v>
      </c>
      <c r="AL491" s="418">
        <f t="shared" si="87"/>
        <v>40.796959999999999</v>
      </c>
      <c r="AM491" s="352">
        <v>0.15</v>
      </c>
      <c r="AN491" s="357">
        <f t="shared" si="83"/>
        <v>47.996423529411764</v>
      </c>
      <c r="AO491" s="421">
        <f t="shared" si="84"/>
        <v>47.996423529411764</v>
      </c>
      <c r="AP491" s="355"/>
      <c r="AQ491" s="355"/>
    </row>
    <row r="492" spans="1:43" s="347" customFormat="1" ht="30" customHeight="1" x14ac:dyDescent="0.25">
      <c r="A492" s="444">
        <v>38669</v>
      </c>
      <c r="B492" s="452">
        <v>406303866990</v>
      </c>
      <c r="C492" s="349" t="s">
        <v>4296</v>
      </c>
      <c r="D492" s="444" t="s">
        <v>3942</v>
      </c>
      <c r="E492" s="359" t="s">
        <v>3412</v>
      </c>
      <c r="F492" s="359" t="s">
        <v>3412</v>
      </c>
      <c r="G492" s="363" t="s">
        <v>279</v>
      </c>
      <c r="H492" s="349" t="s">
        <v>4376</v>
      </c>
      <c r="I492" s="349" t="s">
        <v>250</v>
      </c>
      <c r="J492" s="349" t="s">
        <v>4381</v>
      </c>
      <c r="K492" s="349" t="s">
        <v>3662</v>
      </c>
      <c r="L492" s="349" t="s">
        <v>3662</v>
      </c>
      <c r="M492" s="349" t="s">
        <v>3679</v>
      </c>
      <c r="N492" s="380">
        <v>0.8</v>
      </c>
      <c r="O492" s="349" t="s">
        <v>2364</v>
      </c>
      <c r="P492" s="349" t="s">
        <v>268</v>
      </c>
      <c r="Q492" s="349" t="s">
        <v>268</v>
      </c>
      <c r="R492" s="349" t="s">
        <v>268</v>
      </c>
      <c r="S492" s="349">
        <v>0</v>
      </c>
      <c r="T492" s="349" t="s">
        <v>268</v>
      </c>
      <c r="U492" s="349">
        <v>0</v>
      </c>
      <c r="V492" s="349" t="s">
        <v>413</v>
      </c>
      <c r="W492" s="360"/>
      <c r="X492" s="349" t="s">
        <v>2440</v>
      </c>
      <c r="Y492" s="349">
        <v>14</v>
      </c>
      <c r="Z492" s="361">
        <v>1</v>
      </c>
      <c r="AA492" s="349">
        <f t="shared" si="85"/>
        <v>14</v>
      </c>
      <c r="AB492" s="349" t="s">
        <v>276</v>
      </c>
      <c r="AC492" s="349" t="s">
        <v>2878</v>
      </c>
      <c r="AD492" s="349">
        <v>4</v>
      </c>
      <c r="AE492" s="440">
        <v>9</v>
      </c>
      <c r="AF492" s="350">
        <v>0.7</v>
      </c>
      <c r="AG492" s="357">
        <f t="shared" si="80"/>
        <v>9.7999999999999989</v>
      </c>
      <c r="AH492" s="351">
        <f>IF(AD492&lt;4,FLETES!$H$8,IF(AD492=4,FLETES!$H$9,IF(AD492=5,FLETES!$H$10,IF(AD492=6,FLETES!$H$11,IF(AD492=7,FLETES!$H$12,IF(AD492=8,FLETES!$H$13,IF(AD492=10,FLETES!$H$14,IF(AD492=12,FLETES!$H$15,IF(AD492&gt;12,FLETES!$H$16,"FALSO")))))))))</f>
        <v>22.277568000000002</v>
      </c>
      <c r="AI492" s="357">
        <f t="shared" si="81"/>
        <v>32.077567999999999</v>
      </c>
      <c r="AJ492" s="352">
        <v>0.2</v>
      </c>
      <c r="AK492" s="358">
        <f t="shared" si="82"/>
        <v>40.096959999999996</v>
      </c>
      <c r="AL492" s="418">
        <f t="shared" si="87"/>
        <v>40.096959999999996</v>
      </c>
      <c r="AM492" s="352">
        <v>0.15</v>
      </c>
      <c r="AN492" s="357">
        <f t="shared" si="83"/>
        <v>47.172894117647054</v>
      </c>
      <c r="AO492" s="421">
        <f t="shared" si="84"/>
        <v>47.172894117647054</v>
      </c>
      <c r="AP492" s="355"/>
      <c r="AQ492" s="355"/>
    </row>
    <row r="493" spans="1:43" s="347" customFormat="1" ht="30" customHeight="1" x14ac:dyDescent="0.25">
      <c r="A493" s="444">
        <v>38980</v>
      </c>
      <c r="B493" s="452">
        <v>406303898090</v>
      </c>
      <c r="C493" s="349" t="s">
        <v>4296</v>
      </c>
      <c r="D493" s="444" t="s">
        <v>3944</v>
      </c>
      <c r="E493" s="359" t="s">
        <v>3414</v>
      </c>
      <c r="F493" s="359" t="s">
        <v>3414</v>
      </c>
      <c r="G493" s="363" t="s">
        <v>279</v>
      </c>
      <c r="H493" s="349" t="s">
        <v>4376</v>
      </c>
      <c r="I493" s="349" t="s">
        <v>250</v>
      </c>
      <c r="J493" s="349" t="s">
        <v>4401</v>
      </c>
      <c r="K493" s="349" t="s">
        <v>3662</v>
      </c>
      <c r="L493" s="349" t="s">
        <v>3662</v>
      </c>
      <c r="M493" s="349" t="s">
        <v>3679</v>
      </c>
      <c r="N493" s="380">
        <v>0.8</v>
      </c>
      <c r="O493" s="349" t="s">
        <v>2364</v>
      </c>
      <c r="P493" s="349" t="s">
        <v>268</v>
      </c>
      <c r="Q493" s="349" t="s">
        <v>268</v>
      </c>
      <c r="R493" s="349" t="s">
        <v>268</v>
      </c>
      <c r="S493" s="349">
        <v>0</v>
      </c>
      <c r="T493" s="349" t="s">
        <v>268</v>
      </c>
      <c r="U493" s="349">
        <v>0</v>
      </c>
      <c r="V493" s="349" t="s">
        <v>413</v>
      </c>
      <c r="W493" s="360"/>
      <c r="X493" s="349" t="s">
        <v>2440</v>
      </c>
      <c r="Y493" s="349">
        <v>14</v>
      </c>
      <c r="Z493" s="361">
        <v>1</v>
      </c>
      <c r="AA493" s="349">
        <f t="shared" si="85"/>
        <v>14</v>
      </c>
      <c r="AB493" s="349" t="s">
        <v>276</v>
      </c>
      <c r="AC493" s="349" t="s">
        <v>2878</v>
      </c>
      <c r="AD493" s="349">
        <v>4</v>
      </c>
      <c r="AE493" s="440">
        <v>9</v>
      </c>
      <c r="AF493" s="350">
        <v>0.74</v>
      </c>
      <c r="AG493" s="357">
        <f t="shared" si="80"/>
        <v>10.36</v>
      </c>
      <c r="AH493" s="351">
        <f>IF(AD493&lt;4,FLETES!$H$8,IF(AD493=4,FLETES!$H$9,IF(AD493=5,FLETES!$H$10,IF(AD493=6,FLETES!$H$11,IF(AD493=7,FLETES!$H$12,IF(AD493=8,FLETES!$H$13,IF(AD493=10,FLETES!$H$14,IF(AD493=12,FLETES!$H$15,IF(AD493&gt;12,FLETES!$H$16,"FALSO")))))))))</f>
        <v>22.277568000000002</v>
      </c>
      <c r="AI493" s="357">
        <f t="shared" si="81"/>
        <v>32.637568000000002</v>
      </c>
      <c r="AJ493" s="352">
        <v>0.2</v>
      </c>
      <c r="AK493" s="358">
        <f t="shared" si="82"/>
        <v>40.796959999999999</v>
      </c>
      <c r="AL493" s="418">
        <f t="shared" si="87"/>
        <v>40.796959999999999</v>
      </c>
      <c r="AM493" s="352">
        <v>0.15</v>
      </c>
      <c r="AN493" s="357">
        <f t="shared" si="83"/>
        <v>47.996423529411764</v>
      </c>
      <c r="AO493" s="421">
        <f t="shared" si="84"/>
        <v>47.996423529411764</v>
      </c>
      <c r="AP493" s="355"/>
      <c r="AQ493" s="355"/>
    </row>
    <row r="494" spans="1:43" s="347" customFormat="1" ht="30" customHeight="1" x14ac:dyDescent="0.25">
      <c r="A494" s="444">
        <v>38920</v>
      </c>
      <c r="B494" s="452">
        <v>406303892098</v>
      </c>
      <c r="C494" s="349" t="s">
        <v>4296</v>
      </c>
      <c r="D494" s="444" t="s">
        <v>3946</v>
      </c>
      <c r="E494" s="359" t="s">
        <v>3416</v>
      </c>
      <c r="F494" s="359" t="s">
        <v>3416</v>
      </c>
      <c r="G494" s="363" t="s">
        <v>279</v>
      </c>
      <c r="H494" s="349" t="s">
        <v>4376</v>
      </c>
      <c r="I494" s="349" t="s">
        <v>250</v>
      </c>
      <c r="J494" s="349" t="s">
        <v>4381</v>
      </c>
      <c r="K494" s="349" t="s">
        <v>3663</v>
      </c>
      <c r="L494" s="349" t="s">
        <v>3663</v>
      </c>
      <c r="M494" s="349" t="s">
        <v>3679</v>
      </c>
      <c r="N494" s="380">
        <v>0.8</v>
      </c>
      <c r="O494" s="349" t="s">
        <v>2364</v>
      </c>
      <c r="P494" s="349" t="s">
        <v>268</v>
      </c>
      <c r="Q494" s="349" t="s">
        <v>268</v>
      </c>
      <c r="R494" s="349" t="s">
        <v>268</v>
      </c>
      <c r="S494" s="349">
        <v>0</v>
      </c>
      <c r="T494" s="349" t="s">
        <v>268</v>
      </c>
      <c r="U494" s="349">
        <v>0</v>
      </c>
      <c r="V494" s="349" t="s">
        <v>413</v>
      </c>
      <c r="W494" s="360"/>
      <c r="X494" s="349" t="s">
        <v>2440</v>
      </c>
      <c r="Y494" s="349">
        <v>14</v>
      </c>
      <c r="Z494" s="361">
        <v>1</v>
      </c>
      <c r="AA494" s="349">
        <f t="shared" si="85"/>
        <v>14</v>
      </c>
      <c r="AB494" s="349" t="s">
        <v>276</v>
      </c>
      <c r="AC494" s="349" t="s">
        <v>2878</v>
      </c>
      <c r="AD494" s="349">
        <v>4</v>
      </c>
      <c r="AE494" s="440">
        <v>9</v>
      </c>
      <c r="AF494" s="350">
        <v>0.7</v>
      </c>
      <c r="AG494" s="357">
        <f t="shared" si="80"/>
        <v>9.7999999999999989</v>
      </c>
      <c r="AH494" s="351">
        <f>IF(AD494&lt;4,FLETES!$H$8,IF(AD494=4,FLETES!$H$9,IF(AD494=5,FLETES!$H$10,IF(AD494=6,FLETES!$H$11,IF(AD494=7,FLETES!$H$12,IF(AD494=8,FLETES!$H$13,IF(AD494=10,FLETES!$H$14,IF(AD494=12,FLETES!$H$15,IF(AD494&gt;12,FLETES!$H$16,"FALSO")))))))))</f>
        <v>22.277568000000002</v>
      </c>
      <c r="AI494" s="357">
        <f t="shared" si="81"/>
        <v>32.077567999999999</v>
      </c>
      <c r="AJ494" s="352">
        <v>0.2</v>
      </c>
      <c r="AK494" s="358">
        <f t="shared" si="82"/>
        <v>40.096959999999996</v>
      </c>
      <c r="AL494" s="418">
        <f t="shared" si="87"/>
        <v>40.096959999999996</v>
      </c>
      <c r="AM494" s="352">
        <v>0.15</v>
      </c>
      <c r="AN494" s="357">
        <f t="shared" si="83"/>
        <v>47.172894117647054</v>
      </c>
      <c r="AO494" s="421">
        <f t="shared" si="84"/>
        <v>47.172894117647054</v>
      </c>
      <c r="AP494" s="355"/>
      <c r="AQ494" s="355"/>
    </row>
    <row r="495" spans="1:43" s="347" customFormat="1" ht="30" customHeight="1" x14ac:dyDescent="0.25">
      <c r="A495" s="444">
        <v>38724</v>
      </c>
      <c r="B495" s="452">
        <v>406303872496</v>
      </c>
      <c r="C495" s="349" t="s">
        <v>4296</v>
      </c>
      <c r="D495" s="444" t="s">
        <v>3948</v>
      </c>
      <c r="E495" s="359" t="s">
        <v>3418</v>
      </c>
      <c r="F495" s="359" t="s">
        <v>3418</v>
      </c>
      <c r="G495" s="363" t="s">
        <v>279</v>
      </c>
      <c r="H495" s="349" t="s">
        <v>4376</v>
      </c>
      <c r="I495" s="349" t="s">
        <v>250</v>
      </c>
      <c r="J495" s="349" t="s">
        <v>4401</v>
      </c>
      <c r="K495" s="349" t="s">
        <v>3663</v>
      </c>
      <c r="L495" s="349" t="s">
        <v>3663</v>
      </c>
      <c r="M495" s="349" t="s">
        <v>3679</v>
      </c>
      <c r="N495" s="380">
        <v>0.8</v>
      </c>
      <c r="O495" s="349" t="s">
        <v>2364</v>
      </c>
      <c r="P495" s="349" t="s">
        <v>268</v>
      </c>
      <c r="Q495" s="349" t="s">
        <v>268</v>
      </c>
      <c r="R495" s="349" t="s">
        <v>268</v>
      </c>
      <c r="S495" s="349">
        <v>0</v>
      </c>
      <c r="T495" s="349" t="s">
        <v>268</v>
      </c>
      <c r="U495" s="349">
        <v>0</v>
      </c>
      <c r="V495" s="349" t="s">
        <v>413</v>
      </c>
      <c r="W495" s="360"/>
      <c r="X495" s="349" t="s">
        <v>2440</v>
      </c>
      <c r="Y495" s="349">
        <v>14</v>
      </c>
      <c r="Z495" s="361">
        <v>1</v>
      </c>
      <c r="AA495" s="349">
        <f t="shared" si="85"/>
        <v>14</v>
      </c>
      <c r="AB495" s="349" t="s">
        <v>276</v>
      </c>
      <c r="AC495" s="349" t="s">
        <v>2878</v>
      </c>
      <c r="AD495" s="349">
        <v>4</v>
      </c>
      <c r="AE495" s="440">
        <v>9</v>
      </c>
      <c r="AF495" s="350">
        <v>0.74</v>
      </c>
      <c r="AG495" s="357">
        <f t="shared" si="80"/>
        <v>10.36</v>
      </c>
      <c r="AH495" s="351">
        <f>IF(AD495&lt;4,FLETES!$H$8,IF(AD495=4,FLETES!$H$9,IF(AD495=5,FLETES!$H$10,IF(AD495=6,FLETES!$H$11,IF(AD495=7,FLETES!$H$12,IF(AD495=8,FLETES!$H$13,IF(AD495=10,FLETES!$H$14,IF(AD495=12,FLETES!$H$15,IF(AD495&gt;12,FLETES!$H$16,"FALSO")))))))))</f>
        <v>22.277568000000002</v>
      </c>
      <c r="AI495" s="357">
        <f t="shared" si="81"/>
        <v>32.637568000000002</v>
      </c>
      <c r="AJ495" s="352">
        <v>0.2</v>
      </c>
      <c r="AK495" s="358">
        <f t="shared" si="82"/>
        <v>40.796959999999999</v>
      </c>
      <c r="AL495" s="418">
        <f t="shared" si="87"/>
        <v>40.796959999999999</v>
      </c>
      <c r="AM495" s="352">
        <v>0.15</v>
      </c>
      <c r="AN495" s="357">
        <f t="shared" si="83"/>
        <v>47.996423529411764</v>
      </c>
      <c r="AO495" s="421">
        <f t="shared" si="84"/>
        <v>47.996423529411764</v>
      </c>
      <c r="AP495" s="355"/>
      <c r="AQ495" s="355"/>
    </row>
    <row r="496" spans="1:43" s="347" customFormat="1" ht="30" customHeight="1" x14ac:dyDescent="0.25">
      <c r="A496" s="444">
        <v>38946</v>
      </c>
      <c r="B496" s="452">
        <v>406303894696</v>
      </c>
      <c r="C496" s="349" t="s">
        <v>4296</v>
      </c>
      <c r="D496" s="444" t="s">
        <v>3950</v>
      </c>
      <c r="E496" s="359" t="s">
        <v>3420</v>
      </c>
      <c r="F496" s="359" t="s">
        <v>3420</v>
      </c>
      <c r="G496" s="363" t="s">
        <v>279</v>
      </c>
      <c r="H496" s="349" t="s">
        <v>4376</v>
      </c>
      <c r="I496" s="349" t="s">
        <v>250</v>
      </c>
      <c r="J496" s="349" t="s">
        <v>4381</v>
      </c>
      <c r="K496" s="349" t="s">
        <v>3667</v>
      </c>
      <c r="L496" s="349" t="s">
        <v>3667</v>
      </c>
      <c r="M496" s="349" t="s">
        <v>3679</v>
      </c>
      <c r="N496" s="380">
        <v>0.8</v>
      </c>
      <c r="O496" s="349" t="s">
        <v>2364</v>
      </c>
      <c r="P496" s="349" t="s">
        <v>268</v>
      </c>
      <c r="Q496" s="349" t="s">
        <v>268</v>
      </c>
      <c r="R496" s="349" t="s">
        <v>268</v>
      </c>
      <c r="S496" s="349">
        <v>0</v>
      </c>
      <c r="T496" s="349" t="s">
        <v>268</v>
      </c>
      <c r="U496" s="349">
        <v>0</v>
      </c>
      <c r="V496" s="349" t="s">
        <v>413</v>
      </c>
      <c r="W496" s="360"/>
      <c r="X496" s="349" t="s">
        <v>2440</v>
      </c>
      <c r="Y496" s="349">
        <v>14</v>
      </c>
      <c r="Z496" s="361">
        <v>1</v>
      </c>
      <c r="AA496" s="349">
        <f t="shared" si="85"/>
        <v>14</v>
      </c>
      <c r="AB496" s="349" t="s">
        <v>276</v>
      </c>
      <c r="AC496" s="349" t="s">
        <v>2878</v>
      </c>
      <c r="AD496" s="349">
        <v>4</v>
      </c>
      <c r="AE496" s="440">
        <v>9</v>
      </c>
      <c r="AF496" s="350">
        <v>0.7</v>
      </c>
      <c r="AG496" s="357">
        <f t="shared" si="80"/>
        <v>9.7999999999999989</v>
      </c>
      <c r="AH496" s="351">
        <f>IF(AD496&lt;4,FLETES!$H$8,IF(AD496=4,FLETES!$H$9,IF(AD496=5,FLETES!$H$10,IF(AD496=6,FLETES!$H$11,IF(AD496=7,FLETES!$H$12,IF(AD496=8,FLETES!$H$13,IF(AD496=10,FLETES!$H$14,IF(AD496=12,FLETES!$H$15,IF(AD496&gt;12,FLETES!$H$16,"FALSO")))))))))</f>
        <v>22.277568000000002</v>
      </c>
      <c r="AI496" s="357">
        <f t="shared" si="81"/>
        <v>32.077567999999999</v>
      </c>
      <c r="AJ496" s="352">
        <v>0.2</v>
      </c>
      <c r="AK496" s="358">
        <f t="shared" si="82"/>
        <v>40.096959999999996</v>
      </c>
      <c r="AL496" s="418">
        <f t="shared" si="87"/>
        <v>40.096959999999996</v>
      </c>
      <c r="AM496" s="352">
        <v>0.15</v>
      </c>
      <c r="AN496" s="357">
        <f t="shared" si="83"/>
        <v>47.172894117647054</v>
      </c>
      <c r="AO496" s="421">
        <f t="shared" si="84"/>
        <v>47.172894117647054</v>
      </c>
      <c r="AP496" s="355"/>
      <c r="AQ496" s="355"/>
    </row>
    <row r="497" spans="1:43" s="347" customFormat="1" ht="30" customHeight="1" x14ac:dyDescent="0.25">
      <c r="A497" s="444">
        <v>38928</v>
      </c>
      <c r="B497" s="452">
        <v>406303892890</v>
      </c>
      <c r="C497" s="349" t="s">
        <v>4296</v>
      </c>
      <c r="D497" s="444" t="s">
        <v>3952</v>
      </c>
      <c r="E497" s="359" t="s">
        <v>3422</v>
      </c>
      <c r="F497" s="359" t="s">
        <v>3422</v>
      </c>
      <c r="G497" s="363" t="s">
        <v>279</v>
      </c>
      <c r="H497" s="349" t="s">
        <v>4376</v>
      </c>
      <c r="I497" s="349" t="s">
        <v>250</v>
      </c>
      <c r="J497" s="349" t="s">
        <v>4401</v>
      </c>
      <c r="K497" s="349" t="s">
        <v>3667</v>
      </c>
      <c r="L497" s="349" t="s">
        <v>3667</v>
      </c>
      <c r="M497" s="349" t="s">
        <v>3679</v>
      </c>
      <c r="N497" s="380">
        <v>0.8</v>
      </c>
      <c r="O497" s="349" t="s">
        <v>2364</v>
      </c>
      <c r="P497" s="349" t="s">
        <v>268</v>
      </c>
      <c r="Q497" s="349" t="s">
        <v>268</v>
      </c>
      <c r="R497" s="349" t="s">
        <v>268</v>
      </c>
      <c r="S497" s="349">
        <v>0</v>
      </c>
      <c r="T497" s="349" t="s">
        <v>268</v>
      </c>
      <c r="U497" s="349">
        <v>0</v>
      </c>
      <c r="V497" s="349" t="s">
        <v>413</v>
      </c>
      <c r="W497" s="360"/>
      <c r="X497" s="349" t="s">
        <v>2440</v>
      </c>
      <c r="Y497" s="349">
        <v>14</v>
      </c>
      <c r="Z497" s="361">
        <v>1</v>
      </c>
      <c r="AA497" s="349">
        <f t="shared" si="85"/>
        <v>14</v>
      </c>
      <c r="AB497" s="349" t="s">
        <v>276</v>
      </c>
      <c r="AC497" s="349" t="s">
        <v>2878</v>
      </c>
      <c r="AD497" s="349">
        <v>4</v>
      </c>
      <c r="AE497" s="440">
        <v>9</v>
      </c>
      <c r="AF497" s="350">
        <v>0.74</v>
      </c>
      <c r="AG497" s="357">
        <f t="shared" si="80"/>
        <v>10.36</v>
      </c>
      <c r="AH497" s="351">
        <f>IF(AD497&lt;4,FLETES!$H$8,IF(AD497=4,FLETES!$H$9,IF(AD497=5,FLETES!$H$10,IF(AD497=6,FLETES!$H$11,IF(AD497=7,FLETES!$H$12,IF(AD497=8,FLETES!$H$13,IF(AD497=10,FLETES!$H$14,IF(AD497=12,FLETES!$H$15,IF(AD497&gt;12,FLETES!$H$16,"FALSO")))))))))</f>
        <v>22.277568000000002</v>
      </c>
      <c r="AI497" s="357">
        <f t="shared" si="81"/>
        <v>32.637568000000002</v>
      </c>
      <c r="AJ497" s="352">
        <v>0.2</v>
      </c>
      <c r="AK497" s="358">
        <f t="shared" si="82"/>
        <v>40.796959999999999</v>
      </c>
      <c r="AL497" s="418">
        <f t="shared" si="87"/>
        <v>40.796959999999999</v>
      </c>
      <c r="AM497" s="352">
        <v>0.15</v>
      </c>
      <c r="AN497" s="357">
        <f t="shared" si="83"/>
        <v>47.996423529411764</v>
      </c>
      <c r="AO497" s="421">
        <f t="shared" si="84"/>
        <v>47.996423529411764</v>
      </c>
      <c r="AP497" s="355"/>
      <c r="AQ497" s="355"/>
    </row>
    <row r="498" spans="1:43" s="347" customFormat="1" ht="30" customHeight="1" x14ac:dyDescent="0.25">
      <c r="A498" s="444">
        <v>39230</v>
      </c>
      <c r="B498" s="452">
        <v>406303923099</v>
      </c>
      <c r="C498" s="349" t="s">
        <v>4296</v>
      </c>
      <c r="D498" s="444" t="s">
        <v>3954</v>
      </c>
      <c r="E498" s="359" t="s">
        <v>3424</v>
      </c>
      <c r="F498" s="359" t="s">
        <v>3424</v>
      </c>
      <c r="G498" s="363" t="s">
        <v>279</v>
      </c>
      <c r="H498" s="349" t="s">
        <v>4376</v>
      </c>
      <c r="I498" s="349" t="s">
        <v>250</v>
      </c>
      <c r="J498" s="349" t="s">
        <v>4381</v>
      </c>
      <c r="K498" s="349" t="s">
        <v>3669</v>
      </c>
      <c r="L498" s="349" t="s">
        <v>3669</v>
      </c>
      <c r="M498" s="349" t="s">
        <v>3679</v>
      </c>
      <c r="N498" s="380">
        <v>0.8</v>
      </c>
      <c r="O498" s="349" t="s">
        <v>2364</v>
      </c>
      <c r="P498" s="349" t="s">
        <v>268</v>
      </c>
      <c r="Q498" s="349" t="s">
        <v>268</v>
      </c>
      <c r="R498" s="349" t="s">
        <v>268</v>
      </c>
      <c r="S498" s="349">
        <v>0</v>
      </c>
      <c r="T498" s="349" t="s">
        <v>268</v>
      </c>
      <c r="U498" s="349">
        <v>0</v>
      </c>
      <c r="V498" s="349" t="s">
        <v>413</v>
      </c>
      <c r="W498" s="360"/>
      <c r="X498" s="349" t="s">
        <v>2440</v>
      </c>
      <c r="Y498" s="349">
        <v>14</v>
      </c>
      <c r="Z498" s="361">
        <v>1</v>
      </c>
      <c r="AA498" s="349">
        <f t="shared" si="85"/>
        <v>14</v>
      </c>
      <c r="AB498" s="349" t="s">
        <v>276</v>
      </c>
      <c r="AC498" s="349" t="s">
        <v>2878</v>
      </c>
      <c r="AD498" s="349">
        <v>4</v>
      </c>
      <c r="AE498" s="440">
        <v>9</v>
      </c>
      <c r="AF498" s="350">
        <v>0.7</v>
      </c>
      <c r="AG498" s="357">
        <f t="shared" si="80"/>
        <v>9.7999999999999989</v>
      </c>
      <c r="AH498" s="351">
        <f>IF(AD498&lt;4,FLETES!$H$8,IF(AD498=4,FLETES!$H$9,IF(AD498=5,FLETES!$H$10,IF(AD498=6,FLETES!$H$11,IF(AD498=7,FLETES!$H$12,IF(AD498=8,FLETES!$H$13,IF(AD498=10,FLETES!$H$14,IF(AD498=12,FLETES!$H$15,IF(AD498&gt;12,FLETES!$H$16,"FALSO")))))))))</f>
        <v>22.277568000000002</v>
      </c>
      <c r="AI498" s="357">
        <f t="shared" si="81"/>
        <v>32.077567999999999</v>
      </c>
      <c r="AJ498" s="352">
        <v>0.2</v>
      </c>
      <c r="AK498" s="358">
        <f t="shared" si="82"/>
        <v>40.096959999999996</v>
      </c>
      <c r="AL498" s="418">
        <f t="shared" si="87"/>
        <v>40.096959999999996</v>
      </c>
      <c r="AM498" s="352">
        <v>0.15</v>
      </c>
      <c r="AN498" s="357">
        <f t="shared" si="83"/>
        <v>47.172894117647054</v>
      </c>
      <c r="AO498" s="421">
        <f t="shared" si="84"/>
        <v>47.172894117647054</v>
      </c>
      <c r="AP498" s="355"/>
      <c r="AQ498" s="355"/>
    </row>
    <row r="499" spans="1:43" s="347" customFormat="1" ht="30" customHeight="1" x14ac:dyDescent="0.25">
      <c r="A499" s="444">
        <v>38912</v>
      </c>
      <c r="B499" s="452">
        <v>406303891299</v>
      </c>
      <c r="C499" s="349" t="s">
        <v>4296</v>
      </c>
      <c r="D499" s="444" t="s">
        <v>3956</v>
      </c>
      <c r="E499" s="359" t="s">
        <v>3426</v>
      </c>
      <c r="F499" s="359" t="s">
        <v>3426</v>
      </c>
      <c r="G499" s="363" t="s">
        <v>279</v>
      </c>
      <c r="H499" s="349" t="s">
        <v>4376</v>
      </c>
      <c r="I499" s="349" t="s">
        <v>250</v>
      </c>
      <c r="J499" s="349" t="s">
        <v>4401</v>
      </c>
      <c r="K499" s="349" t="s">
        <v>3669</v>
      </c>
      <c r="L499" s="349" t="s">
        <v>3669</v>
      </c>
      <c r="M499" s="349" t="s">
        <v>3679</v>
      </c>
      <c r="N499" s="380">
        <v>0.8</v>
      </c>
      <c r="O499" s="349" t="s">
        <v>2364</v>
      </c>
      <c r="P499" s="349" t="s">
        <v>268</v>
      </c>
      <c r="Q499" s="349" t="s">
        <v>268</v>
      </c>
      <c r="R499" s="349" t="s">
        <v>268</v>
      </c>
      <c r="S499" s="349">
        <v>0</v>
      </c>
      <c r="T499" s="349" t="s">
        <v>268</v>
      </c>
      <c r="U499" s="349">
        <v>0</v>
      </c>
      <c r="V499" s="349" t="s">
        <v>413</v>
      </c>
      <c r="W499" s="360"/>
      <c r="X499" s="349" t="s">
        <v>2440</v>
      </c>
      <c r="Y499" s="349">
        <v>14</v>
      </c>
      <c r="Z499" s="361">
        <v>1</v>
      </c>
      <c r="AA499" s="349">
        <f t="shared" si="85"/>
        <v>14</v>
      </c>
      <c r="AB499" s="349" t="s">
        <v>276</v>
      </c>
      <c r="AC499" s="349" t="s">
        <v>2878</v>
      </c>
      <c r="AD499" s="349">
        <v>4</v>
      </c>
      <c r="AE499" s="440">
        <v>9</v>
      </c>
      <c r="AF499" s="350">
        <v>0.74</v>
      </c>
      <c r="AG499" s="357">
        <f t="shared" si="80"/>
        <v>10.36</v>
      </c>
      <c r="AH499" s="351">
        <f>IF(AD499&lt;4,FLETES!$H$8,IF(AD499=4,FLETES!$H$9,IF(AD499=5,FLETES!$H$10,IF(AD499=6,FLETES!$H$11,IF(AD499=7,FLETES!$H$12,IF(AD499=8,FLETES!$H$13,IF(AD499=10,FLETES!$H$14,IF(AD499=12,FLETES!$H$15,IF(AD499&gt;12,FLETES!$H$16,"FALSO")))))))))</f>
        <v>22.277568000000002</v>
      </c>
      <c r="AI499" s="357">
        <f t="shared" si="81"/>
        <v>32.637568000000002</v>
      </c>
      <c r="AJ499" s="352">
        <v>0.2</v>
      </c>
      <c r="AK499" s="358">
        <f t="shared" si="82"/>
        <v>40.796959999999999</v>
      </c>
      <c r="AL499" s="418">
        <f t="shared" si="87"/>
        <v>40.796959999999999</v>
      </c>
      <c r="AM499" s="352">
        <v>0.15</v>
      </c>
      <c r="AN499" s="357">
        <f t="shared" si="83"/>
        <v>47.996423529411764</v>
      </c>
      <c r="AO499" s="421">
        <f t="shared" si="84"/>
        <v>47.996423529411764</v>
      </c>
      <c r="AP499" s="355"/>
      <c r="AQ499" s="355"/>
    </row>
    <row r="500" spans="1:43" s="347" customFormat="1" ht="30" customHeight="1" x14ac:dyDescent="0.25">
      <c r="A500" s="444">
        <v>38839</v>
      </c>
      <c r="B500" s="452">
        <v>406303883997</v>
      </c>
      <c r="C500" s="349" t="s">
        <v>4296</v>
      </c>
      <c r="D500" s="444" t="s">
        <v>3958</v>
      </c>
      <c r="E500" s="359" t="s">
        <v>3428</v>
      </c>
      <c r="F500" s="379" t="s">
        <v>3428</v>
      </c>
      <c r="G500" s="363" t="s">
        <v>279</v>
      </c>
      <c r="H500" s="349" t="s">
        <v>4376</v>
      </c>
      <c r="I500" s="349" t="s">
        <v>250</v>
      </c>
      <c r="J500" s="349" t="s">
        <v>4381</v>
      </c>
      <c r="K500" s="349" t="s">
        <v>3670</v>
      </c>
      <c r="L500" s="349" t="s">
        <v>3670</v>
      </c>
      <c r="M500" s="349" t="s">
        <v>3679</v>
      </c>
      <c r="N500" s="380">
        <v>0.8</v>
      </c>
      <c r="O500" s="349" t="s">
        <v>2364</v>
      </c>
      <c r="P500" s="349" t="s">
        <v>268</v>
      </c>
      <c r="Q500" s="349" t="s">
        <v>268</v>
      </c>
      <c r="R500" s="349" t="s">
        <v>268</v>
      </c>
      <c r="S500" s="349">
        <v>0</v>
      </c>
      <c r="T500" s="349" t="s">
        <v>268</v>
      </c>
      <c r="U500" s="349">
        <v>0</v>
      </c>
      <c r="V500" s="349" t="s">
        <v>413</v>
      </c>
      <c r="W500" s="360"/>
      <c r="X500" s="349" t="s">
        <v>2440</v>
      </c>
      <c r="Y500" s="349">
        <v>14</v>
      </c>
      <c r="Z500" s="361">
        <v>1</v>
      </c>
      <c r="AA500" s="349">
        <f t="shared" si="85"/>
        <v>14</v>
      </c>
      <c r="AB500" s="349" t="s">
        <v>276</v>
      </c>
      <c r="AC500" s="349" t="s">
        <v>2878</v>
      </c>
      <c r="AD500" s="349">
        <v>4</v>
      </c>
      <c r="AE500" s="440">
        <v>9</v>
      </c>
      <c r="AF500" s="350">
        <v>0.7</v>
      </c>
      <c r="AG500" s="357">
        <f t="shared" si="80"/>
        <v>9.7999999999999989</v>
      </c>
      <c r="AH500" s="351">
        <f>IF(AD500&lt;4,FLETES!$H$8,IF(AD500=4,FLETES!$H$9,IF(AD500=5,FLETES!$H$10,IF(AD500=6,FLETES!$H$11,IF(AD500=7,FLETES!$H$12,IF(AD500=8,FLETES!$H$13,IF(AD500=10,FLETES!$H$14,IF(AD500=12,FLETES!$H$15,IF(AD500&gt;12,FLETES!$H$16,"FALSO")))))))))</f>
        <v>22.277568000000002</v>
      </c>
      <c r="AI500" s="357">
        <f t="shared" si="81"/>
        <v>32.077567999999999</v>
      </c>
      <c r="AJ500" s="352">
        <v>0.2</v>
      </c>
      <c r="AK500" s="358">
        <f t="shared" si="82"/>
        <v>40.096959999999996</v>
      </c>
      <c r="AL500" s="418">
        <f t="shared" si="87"/>
        <v>40.096959999999996</v>
      </c>
      <c r="AM500" s="352">
        <v>0.15</v>
      </c>
      <c r="AN500" s="357">
        <f t="shared" si="83"/>
        <v>47.172894117647054</v>
      </c>
      <c r="AO500" s="421">
        <f t="shared" si="84"/>
        <v>47.172894117647054</v>
      </c>
      <c r="AP500" s="355"/>
      <c r="AQ500" s="355"/>
    </row>
    <row r="501" spans="1:43" s="347" customFormat="1" ht="30" customHeight="1" x14ac:dyDescent="0.25">
      <c r="A501" s="444">
        <v>39738</v>
      </c>
      <c r="B501" s="452">
        <v>406303973896</v>
      </c>
      <c r="C501" s="349" t="s">
        <v>4296</v>
      </c>
      <c r="D501" s="444" t="s">
        <v>3960</v>
      </c>
      <c r="E501" s="359" t="s">
        <v>3430</v>
      </c>
      <c r="F501" s="379" t="s">
        <v>3430</v>
      </c>
      <c r="G501" s="363" t="s">
        <v>279</v>
      </c>
      <c r="H501" s="349" t="s">
        <v>4376</v>
      </c>
      <c r="I501" s="349" t="s">
        <v>250</v>
      </c>
      <c r="J501" s="349" t="s">
        <v>4401</v>
      </c>
      <c r="K501" s="349" t="s">
        <v>3670</v>
      </c>
      <c r="L501" s="349" t="s">
        <v>3670</v>
      </c>
      <c r="M501" s="349" t="s">
        <v>3679</v>
      </c>
      <c r="N501" s="380">
        <v>0.8</v>
      </c>
      <c r="O501" s="349" t="s">
        <v>2364</v>
      </c>
      <c r="P501" s="349" t="s">
        <v>268</v>
      </c>
      <c r="Q501" s="349" t="s">
        <v>268</v>
      </c>
      <c r="R501" s="349" t="s">
        <v>268</v>
      </c>
      <c r="S501" s="349">
        <v>0</v>
      </c>
      <c r="T501" s="349" t="s">
        <v>268</v>
      </c>
      <c r="U501" s="349">
        <v>0</v>
      </c>
      <c r="V501" s="349" t="s">
        <v>413</v>
      </c>
      <c r="W501" s="360"/>
      <c r="X501" s="349" t="s">
        <v>2440</v>
      </c>
      <c r="Y501" s="349">
        <v>14</v>
      </c>
      <c r="Z501" s="361">
        <v>1</v>
      </c>
      <c r="AA501" s="349">
        <f t="shared" ref="AA501:AA532" si="88">Y501*Z501</f>
        <v>14</v>
      </c>
      <c r="AB501" s="349" t="s">
        <v>276</v>
      </c>
      <c r="AC501" s="349" t="s">
        <v>2878</v>
      </c>
      <c r="AD501" s="349">
        <v>4</v>
      </c>
      <c r="AE501" s="440">
        <v>9</v>
      </c>
      <c r="AF501" s="350">
        <v>0.74</v>
      </c>
      <c r="AG501" s="357">
        <f t="shared" ref="AG501:AG564" si="89">Y501*AF501</f>
        <v>10.36</v>
      </c>
      <c r="AH501" s="351">
        <f>IF(AD501&lt;4,FLETES!$H$8,IF(AD501=4,FLETES!$H$9,IF(AD501=5,FLETES!$H$10,IF(AD501=6,FLETES!$H$11,IF(AD501=7,FLETES!$H$12,IF(AD501=8,FLETES!$H$13,IF(AD501=10,FLETES!$H$14,IF(AD501=12,FLETES!$H$15,IF(AD501&gt;12,FLETES!$H$16,"FALSO")))))))))</f>
        <v>22.277568000000002</v>
      </c>
      <c r="AI501" s="357">
        <f t="shared" si="81"/>
        <v>32.637568000000002</v>
      </c>
      <c r="AJ501" s="352">
        <v>0.2</v>
      </c>
      <c r="AK501" s="358">
        <f t="shared" si="82"/>
        <v>40.796959999999999</v>
      </c>
      <c r="AL501" s="418">
        <f t="shared" si="87"/>
        <v>40.796959999999999</v>
      </c>
      <c r="AM501" s="352">
        <v>0.15</v>
      </c>
      <c r="AN501" s="357">
        <f t="shared" si="83"/>
        <v>47.996423529411764</v>
      </c>
      <c r="AO501" s="421">
        <f t="shared" si="84"/>
        <v>47.996423529411764</v>
      </c>
      <c r="AP501" s="355"/>
      <c r="AQ501" s="355"/>
    </row>
    <row r="502" spans="1:43" s="347" customFormat="1" ht="30" customHeight="1" x14ac:dyDescent="0.25">
      <c r="A502" s="444">
        <v>38953</v>
      </c>
      <c r="B502" s="452">
        <v>406303895396</v>
      </c>
      <c r="C502" s="349" t="s">
        <v>4296</v>
      </c>
      <c r="D502" s="444" t="s">
        <v>3962</v>
      </c>
      <c r="E502" s="359" t="s">
        <v>3432</v>
      </c>
      <c r="F502" s="359" t="s">
        <v>3432</v>
      </c>
      <c r="G502" s="363" t="s">
        <v>279</v>
      </c>
      <c r="H502" s="349" t="s">
        <v>4376</v>
      </c>
      <c r="I502" s="349" t="s">
        <v>250</v>
      </c>
      <c r="J502" s="349" t="s">
        <v>4381</v>
      </c>
      <c r="K502" s="349" t="s">
        <v>3671</v>
      </c>
      <c r="L502" s="349" t="s">
        <v>3671</v>
      </c>
      <c r="M502" s="349" t="s">
        <v>3679</v>
      </c>
      <c r="N502" s="380">
        <v>0.8</v>
      </c>
      <c r="O502" s="349" t="s">
        <v>2364</v>
      </c>
      <c r="P502" s="349" t="s">
        <v>268</v>
      </c>
      <c r="Q502" s="349" t="s">
        <v>268</v>
      </c>
      <c r="R502" s="349" t="s">
        <v>268</v>
      </c>
      <c r="S502" s="349">
        <v>0</v>
      </c>
      <c r="T502" s="349" t="s">
        <v>268</v>
      </c>
      <c r="U502" s="349">
        <v>0</v>
      </c>
      <c r="V502" s="349" t="s">
        <v>413</v>
      </c>
      <c r="W502" s="360"/>
      <c r="X502" s="349" t="s">
        <v>2440</v>
      </c>
      <c r="Y502" s="349">
        <v>14</v>
      </c>
      <c r="Z502" s="361">
        <v>1</v>
      </c>
      <c r="AA502" s="349">
        <f t="shared" si="88"/>
        <v>14</v>
      </c>
      <c r="AB502" s="349" t="s">
        <v>276</v>
      </c>
      <c r="AC502" s="349" t="s">
        <v>2878</v>
      </c>
      <c r="AD502" s="349">
        <v>4</v>
      </c>
      <c r="AE502" s="440">
        <v>9</v>
      </c>
      <c r="AF502" s="350">
        <v>0.7</v>
      </c>
      <c r="AG502" s="357">
        <f t="shared" si="89"/>
        <v>9.7999999999999989</v>
      </c>
      <c r="AH502" s="351">
        <f>IF(AD502&lt;4,FLETES!$H$8,IF(AD502=4,FLETES!$H$9,IF(AD502=5,FLETES!$H$10,IF(AD502=6,FLETES!$H$11,IF(AD502=7,FLETES!$H$12,IF(AD502=8,FLETES!$H$13,IF(AD502=10,FLETES!$H$14,IF(AD502=12,FLETES!$H$15,IF(AD502&gt;12,FLETES!$H$16,"FALSO")))))))))</f>
        <v>22.277568000000002</v>
      </c>
      <c r="AI502" s="357">
        <f t="shared" si="81"/>
        <v>32.077567999999999</v>
      </c>
      <c r="AJ502" s="352">
        <v>0.2</v>
      </c>
      <c r="AK502" s="358">
        <f t="shared" si="82"/>
        <v>40.096959999999996</v>
      </c>
      <c r="AL502" s="418">
        <f t="shared" si="87"/>
        <v>40.096959999999996</v>
      </c>
      <c r="AM502" s="352">
        <v>0.15</v>
      </c>
      <c r="AN502" s="357">
        <f t="shared" si="83"/>
        <v>47.172894117647054</v>
      </c>
      <c r="AO502" s="421">
        <f t="shared" si="84"/>
        <v>47.172894117647054</v>
      </c>
      <c r="AP502" s="355"/>
      <c r="AQ502" s="355"/>
    </row>
    <row r="503" spans="1:43" s="347" customFormat="1" ht="30" customHeight="1" x14ac:dyDescent="0.25">
      <c r="A503" s="444">
        <v>38898</v>
      </c>
      <c r="B503" s="452">
        <v>406303889890</v>
      </c>
      <c r="C503" s="349" t="s">
        <v>4296</v>
      </c>
      <c r="D503" s="444" t="s">
        <v>3964</v>
      </c>
      <c r="E503" s="359" t="s">
        <v>3434</v>
      </c>
      <c r="F503" s="359" t="s">
        <v>3434</v>
      </c>
      <c r="G503" s="363" t="s">
        <v>279</v>
      </c>
      <c r="H503" s="349" t="s">
        <v>4376</v>
      </c>
      <c r="I503" s="349" t="s">
        <v>250</v>
      </c>
      <c r="J503" s="349" t="s">
        <v>4401</v>
      </c>
      <c r="K503" s="349" t="s">
        <v>3671</v>
      </c>
      <c r="L503" s="349" t="s">
        <v>3671</v>
      </c>
      <c r="M503" s="349" t="s">
        <v>3679</v>
      </c>
      <c r="N503" s="380">
        <v>0.8</v>
      </c>
      <c r="O503" s="349" t="s">
        <v>2364</v>
      </c>
      <c r="P503" s="349" t="s">
        <v>268</v>
      </c>
      <c r="Q503" s="349" t="s">
        <v>268</v>
      </c>
      <c r="R503" s="349" t="s">
        <v>268</v>
      </c>
      <c r="S503" s="349">
        <v>0</v>
      </c>
      <c r="T503" s="349" t="s">
        <v>268</v>
      </c>
      <c r="U503" s="349">
        <v>0</v>
      </c>
      <c r="V503" s="349" t="s">
        <v>413</v>
      </c>
      <c r="W503" s="360"/>
      <c r="X503" s="349" t="s">
        <v>2440</v>
      </c>
      <c r="Y503" s="349">
        <v>14</v>
      </c>
      <c r="Z503" s="361">
        <v>1</v>
      </c>
      <c r="AA503" s="349">
        <f t="shared" si="88"/>
        <v>14</v>
      </c>
      <c r="AB503" s="349" t="s">
        <v>276</v>
      </c>
      <c r="AC503" s="349" t="s">
        <v>2878</v>
      </c>
      <c r="AD503" s="349">
        <v>4</v>
      </c>
      <c r="AE503" s="440">
        <v>9</v>
      </c>
      <c r="AF503" s="350">
        <v>0.74</v>
      </c>
      <c r="AG503" s="357">
        <f t="shared" si="89"/>
        <v>10.36</v>
      </c>
      <c r="AH503" s="351">
        <f>IF(AD503&lt;4,FLETES!$H$8,IF(AD503=4,FLETES!$H$9,IF(AD503=5,FLETES!$H$10,IF(AD503=6,FLETES!$H$11,IF(AD503=7,FLETES!$H$12,IF(AD503=8,FLETES!$H$13,IF(AD503=10,FLETES!$H$14,IF(AD503=12,FLETES!$H$15,IF(AD503&gt;12,FLETES!$H$16,"FALSO")))))))))</f>
        <v>22.277568000000002</v>
      </c>
      <c r="AI503" s="357">
        <f t="shared" si="81"/>
        <v>32.637568000000002</v>
      </c>
      <c r="AJ503" s="352">
        <v>0.2</v>
      </c>
      <c r="AK503" s="358">
        <f t="shared" si="82"/>
        <v>40.796959999999999</v>
      </c>
      <c r="AL503" s="418">
        <f t="shared" si="87"/>
        <v>40.796959999999999</v>
      </c>
      <c r="AM503" s="352">
        <v>0.15</v>
      </c>
      <c r="AN503" s="357">
        <f t="shared" si="83"/>
        <v>47.996423529411764</v>
      </c>
      <c r="AO503" s="421">
        <f t="shared" si="84"/>
        <v>47.996423529411764</v>
      </c>
      <c r="AP503" s="355"/>
      <c r="AQ503" s="355"/>
    </row>
    <row r="504" spans="1:43" s="347" customFormat="1" ht="30" customHeight="1" x14ac:dyDescent="0.25">
      <c r="A504" s="444">
        <v>38646</v>
      </c>
      <c r="B504" s="452">
        <v>406303864699</v>
      </c>
      <c r="C504" s="349" t="s">
        <v>4296</v>
      </c>
      <c r="D504" s="444" t="s">
        <v>3966</v>
      </c>
      <c r="E504" s="359" t="s">
        <v>3436</v>
      </c>
      <c r="F504" s="359" t="s">
        <v>3436</v>
      </c>
      <c r="G504" s="363" t="s">
        <v>279</v>
      </c>
      <c r="H504" s="349" t="s">
        <v>4376</v>
      </c>
      <c r="I504" s="349" t="s">
        <v>250</v>
      </c>
      <c r="J504" s="349" t="s">
        <v>4381</v>
      </c>
      <c r="K504" s="349" t="s">
        <v>3672</v>
      </c>
      <c r="L504" s="349" t="s">
        <v>3672</v>
      </c>
      <c r="M504" s="349" t="s">
        <v>3679</v>
      </c>
      <c r="N504" s="380">
        <v>0.8</v>
      </c>
      <c r="O504" s="349" t="s">
        <v>2364</v>
      </c>
      <c r="P504" s="349" t="s">
        <v>268</v>
      </c>
      <c r="Q504" s="349" t="s">
        <v>268</v>
      </c>
      <c r="R504" s="349" t="s">
        <v>268</v>
      </c>
      <c r="S504" s="349">
        <v>0</v>
      </c>
      <c r="T504" s="349" t="s">
        <v>268</v>
      </c>
      <c r="U504" s="349">
        <v>0</v>
      </c>
      <c r="V504" s="349" t="s">
        <v>413</v>
      </c>
      <c r="W504" s="360"/>
      <c r="X504" s="349" t="s">
        <v>2440</v>
      </c>
      <c r="Y504" s="349">
        <v>14</v>
      </c>
      <c r="Z504" s="361">
        <v>1</v>
      </c>
      <c r="AA504" s="349">
        <f t="shared" si="88"/>
        <v>14</v>
      </c>
      <c r="AB504" s="349" t="s">
        <v>276</v>
      </c>
      <c r="AC504" s="349" t="s">
        <v>2878</v>
      </c>
      <c r="AD504" s="349">
        <v>4</v>
      </c>
      <c r="AE504" s="440">
        <v>9</v>
      </c>
      <c r="AF504" s="350">
        <v>0.7</v>
      </c>
      <c r="AG504" s="357">
        <f t="shared" si="89"/>
        <v>9.7999999999999989</v>
      </c>
      <c r="AH504" s="351">
        <f>IF(AD504&lt;4,FLETES!$H$8,IF(AD504=4,FLETES!$H$9,IF(AD504=5,FLETES!$H$10,IF(AD504=6,FLETES!$H$11,IF(AD504=7,FLETES!$H$12,IF(AD504=8,FLETES!$H$13,IF(AD504=10,FLETES!$H$14,IF(AD504=12,FLETES!$H$15,IF(AD504&gt;12,FLETES!$H$16,"FALSO")))))))))</f>
        <v>22.277568000000002</v>
      </c>
      <c r="AI504" s="357">
        <f t="shared" si="81"/>
        <v>32.077567999999999</v>
      </c>
      <c r="AJ504" s="352">
        <v>0.2</v>
      </c>
      <c r="AK504" s="358">
        <f t="shared" si="82"/>
        <v>40.096959999999996</v>
      </c>
      <c r="AL504" s="418">
        <f t="shared" si="87"/>
        <v>40.096959999999996</v>
      </c>
      <c r="AM504" s="352">
        <v>0.15</v>
      </c>
      <c r="AN504" s="357">
        <f t="shared" si="83"/>
        <v>47.172894117647054</v>
      </c>
      <c r="AO504" s="421">
        <f t="shared" si="84"/>
        <v>47.172894117647054</v>
      </c>
      <c r="AP504" s="355"/>
      <c r="AQ504" s="355"/>
    </row>
    <row r="505" spans="1:43" s="347" customFormat="1" ht="30" customHeight="1" x14ac:dyDescent="0.25">
      <c r="A505" s="444">
        <v>38973</v>
      </c>
      <c r="B505" s="452">
        <v>406303897390</v>
      </c>
      <c r="C505" s="349" t="s">
        <v>4296</v>
      </c>
      <c r="D505" s="444" t="s">
        <v>3968</v>
      </c>
      <c r="E505" s="359" t="s">
        <v>3438</v>
      </c>
      <c r="F505" s="359" t="s">
        <v>3438</v>
      </c>
      <c r="G505" s="363" t="s">
        <v>279</v>
      </c>
      <c r="H505" s="349" t="s">
        <v>4376</v>
      </c>
      <c r="I505" s="349" t="s">
        <v>250</v>
      </c>
      <c r="J505" s="349" t="s">
        <v>4401</v>
      </c>
      <c r="K505" s="349" t="s">
        <v>3672</v>
      </c>
      <c r="L505" s="349" t="s">
        <v>3672</v>
      </c>
      <c r="M505" s="349" t="s">
        <v>3679</v>
      </c>
      <c r="N505" s="380">
        <v>0.8</v>
      </c>
      <c r="O505" s="349" t="s">
        <v>2364</v>
      </c>
      <c r="P505" s="349" t="s">
        <v>268</v>
      </c>
      <c r="Q505" s="349" t="s">
        <v>268</v>
      </c>
      <c r="R505" s="349" t="s">
        <v>268</v>
      </c>
      <c r="S505" s="349">
        <v>0</v>
      </c>
      <c r="T505" s="349" t="s">
        <v>268</v>
      </c>
      <c r="U505" s="349">
        <v>0</v>
      </c>
      <c r="V505" s="349" t="s">
        <v>413</v>
      </c>
      <c r="W505" s="360"/>
      <c r="X505" s="349" t="s">
        <v>2440</v>
      </c>
      <c r="Y505" s="349">
        <v>14</v>
      </c>
      <c r="Z505" s="361">
        <v>1</v>
      </c>
      <c r="AA505" s="349">
        <f t="shared" si="88"/>
        <v>14</v>
      </c>
      <c r="AB505" s="349" t="s">
        <v>276</v>
      </c>
      <c r="AC505" s="349" t="s">
        <v>2878</v>
      </c>
      <c r="AD505" s="349">
        <v>4</v>
      </c>
      <c r="AE505" s="440">
        <v>9</v>
      </c>
      <c r="AF505" s="350">
        <v>0.74</v>
      </c>
      <c r="AG505" s="357">
        <f t="shared" si="89"/>
        <v>10.36</v>
      </c>
      <c r="AH505" s="351">
        <f>IF(AD505&lt;4,FLETES!$H$8,IF(AD505=4,FLETES!$H$9,IF(AD505=5,FLETES!$H$10,IF(AD505=6,FLETES!$H$11,IF(AD505=7,FLETES!$H$12,IF(AD505=8,FLETES!$H$13,IF(AD505=10,FLETES!$H$14,IF(AD505=12,FLETES!$H$15,IF(AD505&gt;12,FLETES!$H$16,"FALSO")))))))))</f>
        <v>22.277568000000002</v>
      </c>
      <c r="AI505" s="357">
        <f t="shared" si="81"/>
        <v>32.637568000000002</v>
      </c>
      <c r="AJ505" s="352">
        <v>0.2</v>
      </c>
      <c r="AK505" s="358">
        <f t="shared" si="82"/>
        <v>40.796959999999999</v>
      </c>
      <c r="AL505" s="418">
        <f t="shared" si="87"/>
        <v>40.796959999999999</v>
      </c>
      <c r="AM505" s="352">
        <v>0.15</v>
      </c>
      <c r="AN505" s="357">
        <f t="shared" si="83"/>
        <v>47.996423529411764</v>
      </c>
      <c r="AO505" s="421">
        <f t="shared" si="84"/>
        <v>47.996423529411764</v>
      </c>
      <c r="AP505" s="355"/>
      <c r="AQ505" s="355"/>
    </row>
    <row r="506" spans="1:43" s="347" customFormat="1" ht="30" customHeight="1" x14ac:dyDescent="0.25">
      <c r="A506" s="444">
        <v>38998</v>
      </c>
      <c r="B506" s="452">
        <v>406303899899</v>
      </c>
      <c r="C506" s="349" t="s">
        <v>4296</v>
      </c>
      <c r="D506" s="444" t="s">
        <v>3970</v>
      </c>
      <c r="E506" s="359" t="s">
        <v>3440</v>
      </c>
      <c r="F506" s="359" t="s">
        <v>3440</v>
      </c>
      <c r="G506" s="363" t="s">
        <v>279</v>
      </c>
      <c r="H506" s="349" t="s">
        <v>4376</v>
      </c>
      <c r="I506" s="349" t="s">
        <v>250</v>
      </c>
      <c r="J506" s="349" t="s">
        <v>4381</v>
      </c>
      <c r="K506" s="349" t="s">
        <v>3654</v>
      </c>
      <c r="L506" s="349" t="s">
        <v>3654</v>
      </c>
      <c r="M506" s="349" t="s">
        <v>3679</v>
      </c>
      <c r="N506" s="380">
        <v>0.8</v>
      </c>
      <c r="O506" s="349" t="s">
        <v>2364</v>
      </c>
      <c r="P506" s="349" t="s">
        <v>268</v>
      </c>
      <c r="Q506" s="349" t="s">
        <v>268</v>
      </c>
      <c r="R506" s="349" t="s">
        <v>268</v>
      </c>
      <c r="S506" s="349">
        <v>0</v>
      </c>
      <c r="T506" s="349" t="s">
        <v>268</v>
      </c>
      <c r="U506" s="349">
        <v>0</v>
      </c>
      <c r="V506" s="349" t="s">
        <v>413</v>
      </c>
      <c r="W506" s="360"/>
      <c r="X506" s="349" t="s">
        <v>2440</v>
      </c>
      <c r="Y506" s="349">
        <v>14</v>
      </c>
      <c r="Z506" s="361">
        <v>1</v>
      </c>
      <c r="AA506" s="349">
        <f t="shared" si="88"/>
        <v>14</v>
      </c>
      <c r="AB506" s="349" t="s">
        <v>276</v>
      </c>
      <c r="AC506" s="349" t="s">
        <v>2878</v>
      </c>
      <c r="AD506" s="349">
        <v>4</v>
      </c>
      <c r="AE506" s="440">
        <v>9</v>
      </c>
      <c r="AF506" s="350">
        <v>0.65</v>
      </c>
      <c r="AG506" s="357">
        <f t="shared" si="89"/>
        <v>9.1</v>
      </c>
      <c r="AH506" s="351">
        <f>IF(AD506&lt;4,FLETES!$H$8,IF(AD506=4,FLETES!$H$9,IF(AD506=5,FLETES!$H$10,IF(AD506=6,FLETES!$H$11,IF(AD506=7,FLETES!$H$12,IF(AD506=8,FLETES!$H$13,IF(AD506=10,FLETES!$H$14,IF(AD506=12,FLETES!$H$15,IF(AD506&gt;12,FLETES!$H$16,"FALSO")))))))))</f>
        <v>22.277568000000002</v>
      </c>
      <c r="AI506" s="357">
        <f t="shared" si="81"/>
        <v>31.377568000000004</v>
      </c>
      <c r="AJ506" s="352">
        <v>0.2</v>
      </c>
      <c r="AK506" s="358">
        <f t="shared" si="82"/>
        <v>39.221960000000003</v>
      </c>
      <c r="AL506" s="418">
        <f t="shared" si="87"/>
        <v>39.221960000000003</v>
      </c>
      <c r="AM506" s="352">
        <v>0.15</v>
      </c>
      <c r="AN506" s="357">
        <f t="shared" si="83"/>
        <v>46.143482352941184</v>
      </c>
      <c r="AO506" s="421">
        <f t="shared" si="84"/>
        <v>46.143482352941184</v>
      </c>
      <c r="AP506" s="355"/>
      <c r="AQ506" s="355"/>
    </row>
    <row r="507" spans="1:43" s="347" customFormat="1" ht="30" customHeight="1" x14ac:dyDescent="0.25">
      <c r="A507" s="444">
        <v>39005</v>
      </c>
      <c r="B507" s="452">
        <v>406303900595</v>
      </c>
      <c r="C507" s="349" t="s">
        <v>4296</v>
      </c>
      <c r="D507" s="444" t="s">
        <v>3972</v>
      </c>
      <c r="E507" s="359" t="s">
        <v>3442</v>
      </c>
      <c r="F507" s="359" t="s">
        <v>3442</v>
      </c>
      <c r="G507" s="363" t="s">
        <v>279</v>
      </c>
      <c r="H507" s="349" t="s">
        <v>4376</v>
      </c>
      <c r="I507" s="349" t="s">
        <v>250</v>
      </c>
      <c r="J507" s="349" t="s">
        <v>4381</v>
      </c>
      <c r="K507" s="349" t="s">
        <v>3655</v>
      </c>
      <c r="L507" s="349" t="s">
        <v>3655</v>
      </c>
      <c r="M507" s="349" t="s">
        <v>3679</v>
      </c>
      <c r="N507" s="380">
        <v>0.8</v>
      </c>
      <c r="O507" s="349" t="s">
        <v>2364</v>
      </c>
      <c r="P507" s="349" t="s">
        <v>268</v>
      </c>
      <c r="Q507" s="349" t="s">
        <v>268</v>
      </c>
      <c r="R507" s="349" t="s">
        <v>268</v>
      </c>
      <c r="S507" s="349">
        <v>0</v>
      </c>
      <c r="T507" s="349" t="s">
        <v>268</v>
      </c>
      <c r="U507" s="349">
        <v>0</v>
      </c>
      <c r="V507" s="349" t="s">
        <v>413</v>
      </c>
      <c r="W507" s="360"/>
      <c r="X507" s="349" t="s">
        <v>2440</v>
      </c>
      <c r="Y507" s="349">
        <v>14</v>
      </c>
      <c r="Z507" s="361">
        <v>1</v>
      </c>
      <c r="AA507" s="349">
        <f t="shared" si="88"/>
        <v>14</v>
      </c>
      <c r="AB507" s="349" t="s">
        <v>276</v>
      </c>
      <c r="AC507" s="349" t="s">
        <v>2878</v>
      </c>
      <c r="AD507" s="349">
        <v>4</v>
      </c>
      <c r="AE507" s="440">
        <v>9</v>
      </c>
      <c r="AF507" s="350">
        <v>0.65</v>
      </c>
      <c r="AG507" s="357">
        <f t="shared" si="89"/>
        <v>9.1</v>
      </c>
      <c r="AH507" s="351">
        <f>IF(AD507&lt;4,FLETES!$H$8,IF(AD507=4,FLETES!$H$9,IF(AD507=5,FLETES!$H$10,IF(AD507=6,FLETES!$H$11,IF(AD507=7,FLETES!$H$12,IF(AD507=8,FLETES!$H$13,IF(AD507=10,FLETES!$H$14,IF(AD507=12,FLETES!$H$15,IF(AD507&gt;12,FLETES!$H$16,"FALSO")))))))))</f>
        <v>22.277568000000002</v>
      </c>
      <c r="AI507" s="357">
        <f t="shared" si="81"/>
        <v>31.377568000000004</v>
      </c>
      <c r="AJ507" s="352">
        <v>0.2</v>
      </c>
      <c r="AK507" s="358">
        <f t="shared" si="82"/>
        <v>39.221960000000003</v>
      </c>
      <c r="AL507" s="418">
        <f t="shared" si="87"/>
        <v>39.221960000000003</v>
      </c>
      <c r="AM507" s="352">
        <v>0.15</v>
      </c>
      <c r="AN507" s="357">
        <f t="shared" si="83"/>
        <v>46.143482352941184</v>
      </c>
      <c r="AO507" s="421">
        <f t="shared" si="84"/>
        <v>46.143482352941184</v>
      </c>
      <c r="AP507" s="355"/>
      <c r="AQ507" s="355"/>
    </row>
    <row r="508" spans="1:43" s="347" customFormat="1" ht="30" customHeight="1" x14ac:dyDescent="0.25">
      <c r="A508" s="444">
        <v>38704</v>
      </c>
      <c r="B508" s="452">
        <v>406303870492</v>
      </c>
      <c r="C508" s="349" t="s">
        <v>4296</v>
      </c>
      <c r="D508" s="444" t="s">
        <v>3974</v>
      </c>
      <c r="E508" s="359" t="s">
        <v>3444</v>
      </c>
      <c r="F508" s="359" t="s">
        <v>3444</v>
      </c>
      <c r="G508" s="363" t="s">
        <v>279</v>
      </c>
      <c r="H508" s="349" t="s">
        <v>4376</v>
      </c>
      <c r="I508" s="349" t="s">
        <v>250</v>
      </c>
      <c r="J508" s="349" t="s">
        <v>4381</v>
      </c>
      <c r="K508" s="349" t="s">
        <v>3656</v>
      </c>
      <c r="L508" s="349" t="s">
        <v>3656</v>
      </c>
      <c r="M508" s="349" t="s">
        <v>3679</v>
      </c>
      <c r="N508" s="380">
        <v>0.8</v>
      </c>
      <c r="O508" s="349" t="s">
        <v>2364</v>
      </c>
      <c r="P508" s="349" t="s">
        <v>268</v>
      </c>
      <c r="Q508" s="349" t="s">
        <v>268</v>
      </c>
      <c r="R508" s="349" t="s">
        <v>268</v>
      </c>
      <c r="S508" s="349">
        <v>0</v>
      </c>
      <c r="T508" s="349" t="s">
        <v>268</v>
      </c>
      <c r="U508" s="349">
        <v>0</v>
      </c>
      <c r="V508" s="349" t="s">
        <v>413</v>
      </c>
      <c r="W508" s="360"/>
      <c r="X508" s="349" t="s">
        <v>2440</v>
      </c>
      <c r="Y508" s="349">
        <v>14</v>
      </c>
      <c r="Z508" s="361">
        <v>1</v>
      </c>
      <c r="AA508" s="349">
        <f t="shared" si="88"/>
        <v>14</v>
      </c>
      <c r="AB508" s="349" t="s">
        <v>276</v>
      </c>
      <c r="AC508" s="349" t="s">
        <v>2878</v>
      </c>
      <c r="AD508" s="349">
        <v>4</v>
      </c>
      <c r="AE508" s="440">
        <v>9</v>
      </c>
      <c r="AF508" s="350">
        <v>0.65</v>
      </c>
      <c r="AG508" s="357">
        <f t="shared" si="89"/>
        <v>9.1</v>
      </c>
      <c r="AH508" s="351">
        <f>IF(AD508&lt;4,FLETES!$H$8,IF(AD508=4,FLETES!$H$9,IF(AD508=5,FLETES!$H$10,IF(AD508=6,FLETES!$H$11,IF(AD508=7,FLETES!$H$12,IF(AD508=8,FLETES!$H$13,IF(AD508=10,FLETES!$H$14,IF(AD508=12,FLETES!$H$15,IF(AD508&gt;12,FLETES!$H$16,"FALSO")))))))))</f>
        <v>22.277568000000002</v>
      </c>
      <c r="AI508" s="357">
        <f t="shared" si="81"/>
        <v>31.377568000000004</v>
      </c>
      <c r="AJ508" s="352">
        <v>0.2</v>
      </c>
      <c r="AK508" s="358">
        <f t="shared" si="82"/>
        <v>39.221960000000003</v>
      </c>
      <c r="AL508" s="418">
        <f t="shared" si="87"/>
        <v>39.221960000000003</v>
      </c>
      <c r="AM508" s="352">
        <v>0.15</v>
      </c>
      <c r="AN508" s="357">
        <f t="shared" si="83"/>
        <v>46.143482352941184</v>
      </c>
      <c r="AO508" s="421">
        <f t="shared" si="84"/>
        <v>46.143482352941184</v>
      </c>
      <c r="AP508" s="355"/>
      <c r="AQ508" s="355"/>
    </row>
    <row r="509" spans="1:43" s="347" customFormat="1" ht="30" customHeight="1" x14ac:dyDescent="0.25">
      <c r="A509" s="444">
        <v>38989</v>
      </c>
      <c r="B509" s="452">
        <v>406303898991</v>
      </c>
      <c r="C509" s="349" t="s">
        <v>4296</v>
      </c>
      <c r="D509" s="444" t="s">
        <v>3976</v>
      </c>
      <c r="E509" s="359" t="s">
        <v>3446</v>
      </c>
      <c r="F509" s="379" t="s">
        <v>3446</v>
      </c>
      <c r="G509" s="363" t="s">
        <v>279</v>
      </c>
      <c r="H509" s="349" t="s">
        <v>4376</v>
      </c>
      <c r="I509" s="349" t="s">
        <v>250</v>
      </c>
      <c r="J509" s="349" t="s">
        <v>4381</v>
      </c>
      <c r="K509" s="349" t="s">
        <v>563</v>
      </c>
      <c r="L509" s="349" t="s">
        <v>563</v>
      </c>
      <c r="M509" s="349" t="s">
        <v>3679</v>
      </c>
      <c r="N509" s="380">
        <v>0.8</v>
      </c>
      <c r="O509" s="349" t="s">
        <v>2364</v>
      </c>
      <c r="P509" s="349" t="s">
        <v>268</v>
      </c>
      <c r="Q509" s="349" t="s">
        <v>268</v>
      </c>
      <c r="R509" s="349" t="s">
        <v>268</v>
      </c>
      <c r="S509" s="349">
        <v>0</v>
      </c>
      <c r="T509" s="349" t="s">
        <v>268</v>
      </c>
      <c r="U509" s="349">
        <v>0</v>
      </c>
      <c r="V509" s="349" t="s">
        <v>413</v>
      </c>
      <c r="W509" s="360"/>
      <c r="X509" s="349" t="s">
        <v>2440</v>
      </c>
      <c r="Y509" s="349">
        <v>14</v>
      </c>
      <c r="Z509" s="361">
        <v>1</v>
      </c>
      <c r="AA509" s="349">
        <f t="shared" si="88"/>
        <v>14</v>
      </c>
      <c r="AB509" s="349" t="s">
        <v>276</v>
      </c>
      <c r="AC509" s="349" t="s">
        <v>2878</v>
      </c>
      <c r="AD509" s="349">
        <v>4</v>
      </c>
      <c r="AE509" s="440">
        <v>9</v>
      </c>
      <c r="AF509" s="350">
        <v>0.65</v>
      </c>
      <c r="AG509" s="357">
        <f t="shared" si="89"/>
        <v>9.1</v>
      </c>
      <c r="AH509" s="351">
        <f>IF(AD509&lt;4,FLETES!$H$8,IF(AD509=4,FLETES!$H$9,IF(AD509=5,FLETES!$H$10,IF(AD509=6,FLETES!$H$11,IF(AD509=7,FLETES!$H$12,IF(AD509=8,FLETES!$H$13,IF(AD509=10,FLETES!$H$14,IF(AD509=12,FLETES!$H$15,IF(AD509&gt;12,FLETES!$H$16,"FALSO")))))))))</f>
        <v>22.277568000000002</v>
      </c>
      <c r="AI509" s="357">
        <f t="shared" si="81"/>
        <v>31.377568000000004</v>
      </c>
      <c r="AJ509" s="352">
        <v>0.2</v>
      </c>
      <c r="AK509" s="358">
        <f t="shared" si="82"/>
        <v>39.221960000000003</v>
      </c>
      <c r="AL509" s="418">
        <f t="shared" si="87"/>
        <v>39.221960000000003</v>
      </c>
      <c r="AM509" s="352">
        <v>0.15</v>
      </c>
      <c r="AN509" s="357">
        <f t="shared" si="83"/>
        <v>46.143482352941184</v>
      </c>
      <c r="AO509" s="421">
        <f t="shared" si="84"/>
        <v>46.143482352941184</v>
      </c>
      <c r="AP509" s="355"/>
      <c r="AQ509" s="355"/>
    </row>
    <row r="510" spans="1:43" s="347" customFormat="1" ht="30" customHeight="1" x14ac:dyDescent="0.25">
      <c r="A510" s="444">
        <v>39316</v>
      </c>
      <c r="B510" s="452">
        <v>406303931698</v>
      </c>
      <c r="C510" s="349" t="s">
        <v>4296</v>
      </c>
      <c r="D510" s="444" t="s">
        <v>3978</v>
      </c>
      <c r="E510" s="359" t="s">
        <v>3448</v>
      </c>
      <c r="F510" s="359" t="s">
        <v>3448</v>
      </c>
      <c r="G510" s="363" t="s">
        <v>279</v>
      </c>
      <c r="H510" s="349" t="s">
        <v>4376</v>
      </c>
      <c r="I510" s="349" t="s">
        <v>250</v>
      </c>
      <c r="J510" s="349" t="s">
        <v>4381</v>
      </c>
      <c r="K510" s="349" t="s">
        <v>580</v>
      </c>
      <c r="L510" s="349" t="s">
        <v>580</v>
      </c>
      <c r="M510" s="349" t="s">
        <v>3679</v>
      </c>
      <c r="N510" s="380">
        <v>0.8</v>
      </c>
      <c r="O510" s="349" t="s">
        <v>2364</v>
      </c>
      <c r="P510" s="349" t="s">
        <v>268</v>
      </c>
      <c r="Q510" s="349" t="s">
        <v>268</v>
      </c>
      <c r="R510" s="349" t="s">
        <v>268</v>
      </c>
      <c r="S510" s="349">
        <v>0</v>
      </c>
      <c r="T510" s="349" t="s">
        <v>268</v>
      </c>
      <c r="U510" s="349">
        <v>0</v>
      </c>
      <c r="V510" s="349" t="s">
        <v>413</v>
      </c>
      <c r="W510" s="360"/>
      <c r="X510" s="349" t="s">
        <v>2440</v>
      </c>
      <c r="Y510" s="349">
        <v>14</v>
      </c>
      <c r="Z510" s="361">
        <v>1</v>
      </c>
      <c r="AA510" s="349">
        <f t="shared" si="88"/>
        <v>14</v>
      </c>
      <c r="AB510" s="349" t="s">
        <v>276</v>
      </c>
      <c r="AC510" s="349" t="s">
        <v>2878</v>
      </c>
      <c r="AD510" s="349">
        <v>4</v>
      </c>
      <c r="AE510" s="440">
        <v>9</v>
      </c>
      <c r="AF510" s="350">
        <v>0.65</v>
      </c>
      <c r="AG510" s="357">
        <f t="shared" si="89"/>
        <v>9.1</v>
      </c>
      <c r="AH510" s="351">
        <f>IF(AD510&lt;4,FLETES!$H$8,IF(AD510=4,FLETES!$H$9,IF(AD510=5,FLETES!$H$10,IF(AD510=6,FLETES!$H$11,IF(AD510=7,FLETES!$H$12,IF(AD510=8,FLETES!$H$13,IF(AD510=10,FLETES!$H$14,IF(AD510=12,FLETES!$H$15,IF(AD510&gt;12,FLETES!$H$16,"FALSO")))))))))</f>
        <v>22.277568000000002</v>
      </c>
      <c r="AI510" s="357">
        <f t="shared" si="81"/>
        <v>31.377568000000004</v>
      </c>
      <c r="AJ510" s="352">
        <v>0.2</v>
      </c>
      <c r="AK510" s="358">
        <f t="shared" si="82"/>
        <v>39.221960000000003</v>
      </c>
      <c r="AL510" s="418">
        <f t="shared" si="87"/>
        <v>39.221960000000003</v>
      </c>
      <c r="AM510" s="352">
        <v>0.15</v>
      </c>
      <c r="AN510" s="357">
        <f t="shared" si="83"/>
        <v>46.143482352941184</v>
      </c>
      <c r="AO510" s="421">
        <f t="shared" si="84"/>
        <v>46.143482352941184</v>
      </c>
      <c r="AP510" s="355"/>
      <c r="AQ510" s="355"/>
    </row>
    <row r="511" spans="1:43" s="347" customFormat="1" ht="30" customHeight="1" x14ac:dyDescent="0.25">
      <c r="A511" s="444">
        <v>39458</v>
      </c>
      <c r="B511" s="452">
        <v>406303945893</v>
      </c>
      <c r="C511" s="349" t="s">
        <v>4296</v>
      </c>
      <c r="D511" s="444" t="s">
        <v>3979</v>
      </c>
      <c r="E511" s="359" t="s">
        <v>3449</v>
      </c>
      <c r="F511" s="359" t="s">
        <v>3449</v>
      </c>
      <c r="G511" s="363" t="s">
        <v>279</v>
      </c>
      <c r="H511" s="349" t="s">
        <v>4376</v>
      </c>
      <c r="I511" s="349" t="s">
        <v>250</v>
      </c>
      <c r="J511" s="349" t="s">
        <v>4381</v>
      </c>
      <c r="K511" s="349" t="s">
        <v>564</v>
      </c>
      <c r="L511" s="349" t="s">
        <v>564</v>
      </c>
      <c r="M511" s="349" t="s">
        <v>3679</v>
      </c>
      <c r="N511" s="380">
        <v>0.8</v>
      </c>
      <c r="O511" s="349" t="s">
        <v>2364</v>
      </c>
      <c r="P511" s="349" t="s">
        <v>268</v>
      </c>
      <c r="Q511" s="349" t="s">
        <v>268</v>
      </c>
      <c r="R511" s="349" t="s">
        <v>268</v>
      </c>
      <c r="S511" s="349">
        <v>0</v>
      </c>
      <c r="T511" s="349" t="s">
        <v>268</v>
      </c>
      <c r="U511" s="349">
        <v>0</v>
      </c>
      <c r="V511" s="349" t="s">
        <v>413</v>
      </c>
      <c r="W511" s="360"/>
      <c r="X511" s="349" t="s">
        <v>2440</v>
      </c>
      <c r="Y511" s="349">
        <v>14</v>
      </c>
      <c r="Z511" s="361">
        <v>1</v>
      </c>
      <c r="AA511" s="349">
        <f t="shared" si="88"/>
        <v>14</v>
      </c>
      <c r="AB511" s="349" t="s">
        <v>276</v>
      </c>
      <c r="AC511" s="349" t="s">
        <v>2878</v>
      </c>
      <c r="AD511" s="349">
        <v>4</v>
      </c>
      <c r="AE511" s="440">
        <v>9</v>
      </c>
      <c r="AF511" s="350">
        <v>0.65</v>
      </c>
      <c r="AG511" s="357">
        <f t="shared" si="89"/>
        <v>9.1</v>
      </c>
      <c r="AH511" s="351">
        <f>IF(AD511&lt;4,FLETES!$H$8,IF(AD511=4,FLETES!$H$9,IF(AD511=5,FLETES!$H$10,IF(AD511=6,FLETES!$H$11,IF(AD511=7,FLETES!$H$12,IF(AD511=8,FLETES!$H$13,IF(AD511=10,FLETES!$H$14,IF(AD511=12,FLETES!$H$15,IF(AD511&gt;12,FLETES!$H$16,"FALSO")))))))))</f>
        <v>22.277568000000002</v>
      </c>
      <c r="AI511" s="357">
        <f t="shared" si="81"/>
        <v>31.377568000000004</v>
      </c>
      <c r="AJ511" s="352">
        <v>0.2</v>
      </c>
      <c r="AK511" s="358">
        <f t="shared" si="82"/>
        <v>39.221960000000003</v>
      </c>
      <c r="AL511" s="418">
        <f t="shared" si="87"/>
        <v>39.221960000000003</v>
      </c>
      <c r="AM511" s="352">
        <v>0.15</v>
      </c>
      <c r="AN511" s="357">
        <f t="shared" si="83"/>
        <v>46.143482352941184</v>
      </c>
      <c r="AO511" s="421">
        <f t="shared" si="84"/>
        <v>46.143482352941184</v>
      </c>
      <c r="AP511" s="355"/>
      <c r="AQ511" s="355"/>
    </row>
    <row r="512" spans="1:43" s="347" customFormat="1" ht="30" customHeight="1" x14ac:dyDescent="0.25">
      <c r="A512" s="444">
        <v>38748</v>
      </c>
      <c r="B512" s="452">
        <v>406303874896</v>
      </c>
      <c r="C512" s="349" t="s">
        <v>4296</v>
      </c>
      <c r="D512" s="444" t="s">
        <v>3980</v>
      </c>
      <c r="E512" s="359" t="s">
        <v>3450</v>
      </c>
      <c r="F512" s="359" t="s">
        <v>3450</v>
      </c>
      <c r="G512" s="363" t="s">
        <v>279</v>
      </c>
      <c r="H512" s="349" t="s">
        <v>4376</v>
      </c>
      <c r="I512" s="349" t="s">
        <v>250</v>
      </c>
      <c r="J512" s="349" t="s">
        <v>4381</v>
      </c>
      <c r="K512" s="349" t="s">
        <v>571</v>
      </c>
      <c r="L512" s="349" t="s">
        <v>571</v>
      </c>
      <c r="M512" s="349" t="s">
        <v>3679</v>
      </c>
      <c r="N512" s="380">
        <v>0.8</v>
      </c>
      <c r="O512" s="349" t="s">
        <v>2364</v>
      </c>
      <c r="P512" s="349" t="s">
        <v>268</v>
      </c>
      <c r="Q512" s="349" t="s">
        <v>268</v>
      </c>
      <c r="R512" s="349" t="s">
        <v>268</v>
      </c>
      <c r="S512" s="349">
        <v>0</v>
      </c>
      <c r="T512" s="349" t="s">
        <v>268</v>
      </c>
      <c r="U512" s="349">
        <v>0</v>
      </c>
      <c r="V512" s="349" t="s">
        <v>413</v>
      </c>
      <c r="W512" s="360"/>
      <c r="X512" s="349" t="s">
        <v>2440</v>
      </c>
      <c r="Y512" s="349">
        <v>14</v>
      </c>
      <c r="Z512" s="361">
        <v>1</v>
      </c>
      <c r="AA512" s="349">
        <f t="shared" si="88"/>
        <v>14</v>
      </c>
      <c r="AB512" s="349" t="s">
        <v>276</v>
      </c>
      <c r="AC512" s="349" t="s">
        <v>2878</v>
      </c>
      <c r="AD512" s="349">
        <v>4</v>
      </c>
      <c r="AE512" s="440">
        <v>9</v>
      </c>
      <c r="AF512" s="350">
        <v>0.65</v>
      </c>
      <c r="AG512" s="357">
        <f t="shared" si="89"/>
        <v>9.1</v>
      </c>
      <c r="AH512" s="351">
        <f>IF(AD512&lt;4,FLETES!$H$8,IF(AD512=4,FLETES!$H$9,IF(AD512=5,FLETES!$H$10,IF(AD512=6,FLETES!$H$11,IF(AD512=7,FLETES!$H$12,IF(AD512=8,FLETES!$H$13,IF(AD512=10,FLETES!$H$14,IF(AD512=12,FLETES!$H$15,IF(AD512&gt;12,FLETES!$H$16,"FALSO")))))))))</f>
        <v>22.277568000000002</v>
      </c>
      <c r="AI512" s="357">
        <f t="shared" si="81"/>
        <v>31.377568000000004</v>
      </c>
      <c r="AJ512" s="352">
        <v>0.2</v>
      </c>
      <c r="AK512" s="358">
        <f t="shared" si="82"/>
        <v>39.221960000000003</v>
      </c>
      <c r="AL512" s="418">
        <f t="shared" si="87"/>
        <v>39.221960000000003</v>
      </c>
      <c r="AM512" s="352">
        <v>0.15</v>
      </c>
      <c r="AN512" s="357">
        <f t="shared" si="83"/>
        <v>46.143482352941184</v>
      </c>
      <c r="AO512" s="421">
        <f t="shared" si="84"/>
        <v>46.143482352941184</v>
      </c>
      <c r="AP512" s="355"/>
      <c r="AQ512" s="355"/>
    </row>
    <row r="513" spans="1:43" s="347" customFormat="1" ht="30" customHeight="1" x14ac:dyDescent="0.25">
      <c r="A513" s="444">
        <v>39586</v>
      </c>
      <c r="B513" s="452">
        <v>406303958695</v>
      </c>
      <c r="C513" s="349" t="s">
        <v>4296</v>
      </c>
      <c r="D513" s="444" t="s">
        <v>3981</v>
      </c>
      <c r="E513" s="359" t="s">
        <v>3451</v>
      </c>
      <c r="F513" s="359" t="s">
        <v>3451</v>
      </c>
      <c r="G513" s="363" t="s">
        <v>279</v>
      </c>
      <c r="H513" s="349" t="s">
        <v>4376</v>
      </c>
      <c r="I513" s="349" t="s">
        <v>250</v>
      </c>
      <c r="J513" s="349" t="s">
        <v>4381</v>
      </c>
      <c r="K513" s="349" t="s">
        <v>597</v>
      </c>
      <c r="L513" s="349" t="s">
        <v>597</v>
      </c>
      <c r="M513" s="349" t="s">
        <v>3679</v>
      </c>
      <c r="N513" s="380">
        <v>0.8</v>
      </c>
      <c r="O513" s="349" t="s">
        <v>2364</v>
      </c>
      <c r="P513" s="349" t="s">
        <v>268</v>
      </c>
      <c r="Q513" s="349" t="s">
        <v>268</v>
      </c>
      <c r="R513" s="349" t="s">
        <v>268</v>
      </c>
      <c r="S513" s="349">
        <v>0</v>
      </c>
      <c r="T513" s="349" t="s">
        <v>268</v>
      </c>
      <c r="U513" s="349">
        <v>0</v>
      </c>
      <c r="V513" s="349" t="s">
        <v>413</v>
      </c>
      <c r="W513" s="360"/>
      <c r="X513" s="349" t="s">
        <v>2440</v>
      </c>
      <c r="Y513" s="349">
        <v>14</v>
      </c>
      <c r="Z513" s="361">
        <v>1</v>
      </c>
      <c r="AA513" s="349">
        <f t="shared" si="88"/>
        <v>14</v>
      </c>
      <c r="AB513" s="349" t="s">
        <v>276</v>
      </c>
      <c r="AC513" s="349" t="s">
        <v>2878</v>
      </c>
      <c r="AD513" s="349">
        <v>4</v>
      </c>
      <c r="AE513" s="440">
        <v>9</v>
      </c>
      <c r="AF513" s="350">
        <v>0.65</v>
      </c>
      <c r="AG513" s="357">
        <f t="shared" si="89"/>
        <v>9.1</v>
      </c>
      <c r="AH513" s="351">
        <f>IF(AD513&lt;4,FLETES!$H$8,IF(AD513=4,FLETES!$H$9,IF(AD513=5,FLETES!$H$10,IF(AD513=6,FLETES!$H$11,IF(AD513=7,FLETES!$H$12,IF(AD513=8,FLETES!$H$13,IF(AD513=10,FLETES!$H$14,IF(AD513=12,FLETES!$H$15,IF(AD513&gt;12,FLETES!$H$16,"FALSO")))))))))</f>
        <v>22.277568000000002</v>
      </c>
      <c r="AI513" s="357">
        <f t="shared" si="81"/>
        <v>31.377568000000004</v>
      </c>
      <c r="AJ513" s="352">
        <v>0.2</v>
      </c>
      <c r="AK513" s="358">
        <f t="shared" si="82"/>
        <v>39.221960000000003</v>
      </c>
      <c r="AL513" s="418">
        <f t="shared" si="87"/>
        <v>39.221960000000003</v>
      </c>
      <c r="AM513" s="352">
        <v>0.15</v>
      </c>
      <c r="AN513" s="357">
        <f t="shared" si="83"/>
        <v>46.143482352941184</v>
      </c>
      <c r="AO513" s="421">
        <f t="shared" si="84"/>
        <v>46.143482352941184</v>
      </c>
      <c r="AP513" s="355"/>
      <c r="AQ513" s="355"/>
    </row>
    <row r="514" spans="1:43" s="347" customFormat="1" ht="30" customHeight="1" x14ac:dyDescent="0.25">
      <c r="A514" s="444">
        <v>39407</v>
      </c>
      <c r="B514" s="452">
        <v>406303940799</v>
      </c>
      <c r="C514" s="349" t="s">
        <v>4296</v>
      </c>
      <c r="D514" s="444" t="s">
        <v>3982</v>
      </c>
      <c r="E514" s="359" t="s">
        <v>3452</v>
      </c>
      <c r="F514" s="359" t="s">
        <v>3452</v>
      </c>
      <c r="G514" s="363" t="s">
        <v>279</v>
      </c>
      <c r="H514" s="349" t="s">
        <v>4376</v>
      </c>
      <c r="I514" s="349" t="s">
        <v>250</v>
      </c>
      <c r="J514" s="349" t="s">
        <v>4381</v>
      </c>
      <c r="K514" s="349" t="s">
        <v>578</v>
      </c>
      <c r="L514" s="349" t="s">
        <v>578</v>
      </c>
      <c r="M514" s="349" t="s">
        <v>3679</v>
      </c>
      <c r="N514" s="380">
        <v>0.8</v>
      </c>
      <c r="O514" s="349" t="s">
        <v>2364</v>
      </c>
      <c r="P514" s="349" t="s">
        <v>268</v>
      </c>
      <c r="Q514" s="349" t="s">
        <v>268</v>
      </c>
      <c r="R514" s="349" t="s">
        <v>268</v>
      </c>
      <c r="S514" s="349">
        <v>0</v>
      </c>
      <c r="T514" s="349" t="s">
        <v>268</v>
      </c>
      <c r="U514" s="349">
        <v>0</v>
      </c>
      <c r="V514" s="349" t="s">
        <v>413</v>
      </c>
      <c r="W514" s="360"/>
      <c r="X514" s="349" t="s">
        <v>2440</v>
      </c>
      <c r="Y514" s="349">
        <v>14</v>
      </c>
      <c r="Z514" s="361">
        <v>1</v>
      </c>
      <c r="AA514" s="349">
        <f t="shared" si="88"/>
        <v>14</v>
      </c>
      <c r="AB514" s="349" t="s">
        <v>276</v>
      </c>
      <c r="AC514" s="349" t="s">
        <v>2878</v>
      </c>
      <c r="AD514" s="349">
        <v>4</v>
      </c>
      <c r="AE514" s="440">
        <v>9</v>
      </c>
      <c r="AF514" s="350">
        <v>0.65</v>
      </c>
      <c r="AG514" s="357">
        <f t="shared" si="89"/>
        <v>9.1</v>
      </c>
      <c r="AH514" s="351">
        <f>IF(AD514&lt;4,FLETES!$H$8,IF(AD514=4,FLETES!$H$9,IF(AD514=5,FLETES!$H$10,IF(AD514=6,FLETES!$H$11,IF(AD514=7,FLETES!$H$12,IF(AD514=8,FLETES!$H$13,IF(AD514=10,FLETES!$H$14,IF(AD514=12,FLETES!$H$15,IF(AD514&gt;12,FLETES!$H$16,"FALSO")))))))))</f>
        <v>22.277568000000002</v>
      </c>
      <c r="AI514" s="357">
        <f t="shared" ref="AI514:AI577" si="90">SUM(AG514:AH514)</f>
        <v>31.377568000000004</v>
      </c>
      <c r="AJ514" s="352">
        <v>0.2</v>
      </c>
      <c r="AK514" s="358">
        <f t="shared" ref="AK514:AK577" si="91">AI514/(1-AJ514)</f>
        <v>39.221960000000003</v>
      </c>
      <c r="AL514" s="418">
        <f t="shared" si="87"/>
        <v>39.221960000000003</v>
      </c>
      <c r="AM514" s="352">
        <v>0.15</v>
      </c>
      <c r="AN514" s="357">
        <f t="shared" ref="AN514:AN577" si="92">AL514/(1-AM514)</f>
        <v>46.143482352941184</v>
      </c>
      <c r="AO514" s="421">
        <f t="shared" ref="AO514:AO577" si="93">AN514</f>
        <v>46.143482352941184</v>
      </c>
      <c r="AP514" s="355"/>
      <c r="AQ514" s="355"/>
    </row>
    <row r="515" spans="1:43" s="347" customFormat="1" ht="30" customHeight="1" x14ac:dyDescent="0.25">
      <c r="A515" s="444">
        <v>38935</v>
      </c>
      <c r="B515" s="452">
        <v>406303893590</v>
      </c>
      <c r="C515" s="349" t="s">
        <v>4296</v>
      </c>
      <c r="D515" s="444" t="s">
        <v>3983</v>
      </c>
      <c r="E515" s="359" t="s">
        <v>3453</v>
      </c>
      <c r="F515" s="379" t="s">
        <v>3651</v>
      </c>
      <c r="G515" s="363" t="s">
        <v>279</v>
      </c>
      <c r="H515" s="349" t="s">
        <v>4376</v>
      </c>
      <c r="I515" s="349" t="s">
        <v>250</v>
      </c>
      <c r="J515" s="349" t="s">
        <v>4381</v>
      </c>
      <c r="K515" s="349" t="s">
        <v>575</v>
      </c>
      <c r="L515" s="349" t="s">
        <v>575</v>
      </c>
      <c r="M515" s="349" t="s">
        <v>3679</v>
      </c>
      <c r="N515" s="380">
        <v>0.8</v>
      </c>
      <c r="O515" s="349" t="s">
        <v>2364</v>
      </c>
      <c r="P515" s="349" t="s">
        <v>268</v>
      </c>
      <c r="Q515" s="349" t="s">
        <v>268</v>
      </c>
      <c r="R515" s="349" t="s">
        <v>268</v>
      </c>
      <c r="S515" s="349">
        <v>0</v>
      </c>
      <c r="T515" s="349" t="s">
        <v>268</v>
      </c>
      <c r="U515" s="349">
        <v>0</v>
      </c>
      <c r="V515" s="349" t="s">
        <v>413</v>
      </c>
      <c r="W515" s="360"/>
      <c r="X515" s="349" t="s">
        <v>2440</v>
      </c>
      <c r="Y515" s="349">
        <v>14</v>
      </c>
      <c r="Z515" s="361">
        <v>1</v>
      </c>
      <c r="AA515" s="349">
        <f t="shared" si="88"/>
        <v>14</v>
      </c>
      <c r="AB515" s="349" t="s">
        <v>276</v>
      </c>
      <c r="AC515" s="349" t="s">
        <v>2878</v>
      </c>
      <c r="AD515" s="349">
        <v>4</v>
      </c>
      <c r="AE515" s="440">
        <v>9</v>
      </c>
      <c r="AF515" s="350">
        <v>0.7</v>
      </c>
      <c r="AG515" s="357">
        <f t="shared" si="89"/>
        <v>9.7999999999999989</v>
      </c>
      <c r="AH515" s="351">
        <f>IF(AD515&lt;4,FLETES!$H$8,IF(AD515=4,FLETES!$H$9,IF(AD515=5,FLETES!$H$10,IF(AD515=6,FLETES!$H$11,IF(AD515=7,FLETES!$H$12,IF(AD515=8,FLETES!$H$13,IF(AD515=10,FLETES!$H$14,IF(AD515=12,FLETES!$H$15,IF(AD515&gt;12,FLETES!$H$16,"FALSO")))))))))</f>
        <v>22.277568000000002</v>
      </c>
      <c r="AI515" s="357">
        <f t="shared" si="90"/>
        <v>32.077567999999999</v>
      </c>
      <c r="AJ515" s="352">
        <v>0.2</v>
      </c>
      <c r="AK515" s="358">
        <f t="shared" si="91"/>
        <v>40.096959999999996</v>
      </c>
      <c r="AL515" s="418">
        <f t="shared" si="87"/>
        <v>40.096959999999996</v>
      </c>
      <c r="AM515" s="352">
        <v>0.15</v>
      </c>
      <c r="AN515" s="357">
        <f t="shared" si="92"/>
        <v>47.172894117647054</v>
      </c>
      <c r="AO515" s="421">
        <f t="shared" si="93"/>
        <v>47.172894117647054</v>
      </c>
      <c r="AP515" s="355"/>
      <c r="AQ515" s="355"/>
    </row>
    <row r="516" spans="1:43" s="347" customFormat="1" ht="30" customHeight="1" x14ac:dyDescent="0.25">
      <c r="A516" s="444">
        <v>38851</v>
      </c>
      <c r="B516" s="452">
        <v>406303885199</v>
      </c>
      <c r="C516" s="349" t="s">
        <v>4296</v>
      </c>
      <c r="D516" s="444" t="s">
        <v>3985</v>
      </c>
      <c r="E516" s="359" t="s">
        <v>3455</v>
      </c>
      <c r="F516" s="379" t="s">
        <v>3455</v>
      </c>
      <c r="G516" s="363" t="s">
        <v>279</v>
      </c>
      <c r="H516" s="349" t="s">
        <v>4376</v>
      </c>
      <c r="I516" s="349" t="s">
        <v>250</v>
      </c>
      <c r="J516" s="349" t="s">
        <v>4401</v>
      </c>
      <c r="K516" s="349" t="s">
        <v>575</v>
      </c>
      <c r="L516" s="349" t="s">
        <v>575</v>
      </c>
      <c r="M516" s="349" t="s">
        <v>3679</v>
      </c>
      <c r="N516" s="380">
        <v>0.8</v>
      </c>
      <c r="O516" s="349" t="s">
        <v>2364</v>
      </c>
      <c r="P516" s="349" t="s">
        <v>268</v>
      </c>
      <c r="Q516" s="349" t="s">
        <v>268</v>
      </c>
      <c r="R516" s="349" t="s">
        <v>268</v>
      </c>
      <c r="S516" s="349">
        <v>0</v>
      </c>
      <c r="T516" s="349" t="s">
        <v>268</v>
      </c>
      <c r="U516" s="349">
        <v>0</v>
      </c>
      <c r="V516" s="349" t="s">
        <v>413</v>
      </c>
      <c r="W516" s="360"/>
      <c r="X516" s="349" t="s">
        <v>2440</v>
      </c>
      <c r="Y516" s="349">
        <v>14</v>
      </c>
      <c r="Z516" s="361">
        <v>1</v>
      </c>
      <c r="AA516" s="349">
        <f t="shared" si="88"/>
        <v>14</v>
      </c>
      <c r="AB516" s="349" t="s">
        <v>276</v>
      </c>
      <c r="AC516" s="349" t="s">
        <v>2878</v>
      </c>
      <c r="AD516" s="349">
        <v>4</v>
      </c>
      <c r="AE516" s="440">
        <v>9</v>
      </c>
      <c r="AF516" s="350">
        <v>0.74</v>
      </c>
      <c r="AG516" s="357">
        <f t="shared" si="89"/>
        <v>10.36</v>
      </c>
      <c r="AH516" s="351">
        <f>IF(AD516&lt;4,FLETES!$H$8,IF(AD516=4,FLETES!$H$9,IF(AD516=5,FLETES!$H$10,IF(AD516=6,FLETES!$H$11,IF(AD516=7,FLETES!$H$12,IF(AD516=8,FLETES!$H$13,IF(AD516=10,FLETES!$H$14,IF(AD516=12,FLETES!$H$15,IF(AD516&gt;12,FLETES!$H$16,"FALSO")))))))))</f>
        <v>22.277568000000002</v>
      </c>
      <c r="AI516" s="357">
        <f t="shared" si="90"/>
        <v>32.637568000000002</v>
      </c>
      <c r="AJ516" s="352">
        <v>0.2</v>
      </c>
      <c r="AK516" s="358">
        <f t="shared" si="91"/>
        <v>40.796959999999999</v>
      </c>
      <c r="AL516" s="418">
        <f t="shared" si="87"/>
        <v>40.796959999999999</v>
      </c>
      <c r="AM516" s="352">
        <v>0.15</v>
      </c>
      <c r="AN516" s="357">
        <f t="shared" si="92"/>
        <v>47.996423529411764</v>
      </c>
      <c r="AO516" s="421">
        <f t="shared" si="93"/>
        <v>47.996423529411764</v>
      </c>
      <c r="AP516" s="355"/>
      <c r="AQ516" s="355"/>
    </row>
    <row r="517" spans="1:43" s="347" customFormat="1" ht="30" customHeight="1" x14ac:dyDescent="0.25">
      <c r="A517" s="444">
        <v>39044</v>
      </c>
      <c r="B517" s="452">
        <v>406303904494</v>
      </c>
      <c r="C517" s="349" t="s">
        <v>4296</v>
      </c>
      <c r="D517" s="444" t="s">
        <v>3987</v>
      </c>
      <c r="E517" s="359" t="s">
        <v>3457</v>
      </c>
      <c r="F517" s="379" t="s">
        <v>3457</v>
      </c>
      <c r="G517" s="363" t="s">
        <v>279</v>
      </c>
      <c r="H517" s="349" t="s">
        <v>4376</v>
      </c>
      <c r="I517" s="349" t="s">
        <v>250</v>
      </c>
      <c r="J517" s="349" t="s">
        <v>4381</v>
      </c>
      <c r="K517" s="349" t="s">
        <v>537</v>
      </c>
      <c r="L517" s="349" t="s">
        <v>537</v>
      </c>
      <c r="M517" s="349" t="s">
        <v>3679</v>
      </c>
      <c r="N517" s="380">
        <v>0.8</v>
      </c>
      <c r="O517" s="349" t="s">
        <v>2364</v>
      </c>
      <c r="P517" s="349" t="s">
        <v>268</v>
      </c>
      <c r="Q517" s="349" t="s">
        <v>268</v>
      </c>
      <c r="R517" s="349" t="s">
        <v>268</v>
      </c>
      <c r="S517" s="349">
        <v>0</v>
      </c>
      <c r="T517" s="349" t="s">
        <v>268</v>
      </c>
      <c r="U517" s="349">
        <v>0</v>
      </c>
      <c r="V517" s="349" t="s">
        <v>413</v>
      </c>
      <c r="W517" s="360"/>
      <c r="X517" s="349" t="s">
        <v>2440</v>
      </c>
      <c r="Y517" s="349">
        <v>14</v>
      </c>
      <c r="Z517" s="361">
        <v>1</v>
      </c>
      <c r="AA517" s="349">
        <f t="shared" si="88"/>
        <v>14</v>
      </c>
      <c r="AB517" s="349" t="s">
        <v>276</v>
      </c>
      <c r="AC517" s="349" t="s">
        <v>2878</v>
      </c>
      <c r="AD517" s="349">
        <v>4</v>
      </c>
      <c r="AE517" s="440">
        <v>9</v>
      </c>
      <c r="AF517" s="350">
        <v>0.7</v>
      </c>
      <c r="AG517" s="357">
        <f t="shared" si="89"/>
        <v>9.7999999999999989</v>
      </c>
      <c r="AH517" s="351">
        <f>IF(AD517&lt;4,FLETES!$H$8,IF(AD517=4,FLETES!$H$9,IF(AD517=5,FLETES!$H$10,IF(AD517=6,FLETES!$H$11,IF(AD517=7,FLETES!$H$12,IF(AD517=8,FLETES!$H$13,IF(AD517=10,FLETES!$H$14,IF(AD517=12,FLETES!$H$15,IF(AD517&gt;12,FLETES!$H$16,"FALSO")))))))))</f>
        <v>22.277568000000002</v>
      </c>
      <c r="AI517" s="357">
        <f t="shared" si="90"/>
        <v>32.077567999999999</v>
      </c>
      <c r="AJ517" s="352">
        <v>0.2</v>
      </c>
      <c r="AK517" s="358">
        <f t="shared" si="91"/>
        <v>40.096959999999996</v>
      </c>
      <c r="AL517" s="418">
        <f t="shared" si="87"/>
        <v>40.096959999999996</v>
      </c>
      <c r="AM517" s="352">
        <v>0.15</v>
      </c>
      <c r="AN517" s="357">
        <f t="shared" si="92"/>
        <v>47.172894117647054</v>
      </c>
      <c r="AO517" s="421">
        <f t="shared" si="93"/>
        <v>47.172894117647054</v>
      </c>
      <c r="AP517" s="355"/>
      <c r="AQ517" s="355"/>
    </row>
    <row r="518" spans="1:43" s="347" customFormat="1" ht="30" customHeight="1" x14ac:dyDescent="0.25">
      <c r="A518" s="444">
        <v>39037</v>
      </c>
      <c r="B518" s="452">
        <v>406303903794</v>
      </c>
      <c r="C518" s="349" t="s">
        <v>4296</v>
      </c>
      <c r="D518" s="444" t="s">
        <v>3989</v>
      </c>
      <c r="E518" s="359" t="s">
        <v>3459</v>
      </c>
      <c r="F518" s="379" t="s">
        <v>3459</v>
      </c>
      <c r="G518" s="363" t="s">
        <v>279</v>
      </c>
      <c r="H518" s="349" t="s">
        <v>4376</v>
      </c>
      <c r="I518" s="349" t="s">
        <v>250</v>
      </c>
      <c r="J518" s="349" t="s">
        <v>4381</v>
      </c>
      <c r="K518" s="349" t="s">
        <v>537</v>
      </c>
      <c r="L518" s="349" t="s">
        <v>537</v>
      </c>
      <c r="M518" s="349" t="s">
        <v>3679</v>
      </c>
      <c r="N518" s="380">
        <v>0.8</v>
      </c>
      <c r="O518" s="349" t="s">
        <v>2364</v>
      </c>
      <c r="P518" s="349" t="s">
        <v>268</v>
      </c>
      <c r="Q518" s="349" t="s">
        <v>268</v>
      </c>
      <c r="R518" s="349" t="s">
        <v>268</v>
      </c>
      <c r="S518" s="349">
        <v>0</v>
      </c>
      <c r="T518" s="349" t="s">
        <v>268</v>
      </c>
      <c r="U518" s="349">
        <v>0</v>
      </c>
      <c r="V518" s="349" t="s">
        <v>413</v>
      </c>
      <c r="W518" s="360"/>
      <c r="X518" s="349" t="s">
        <v>2440</v>
      </c>
      <c r="Y518" s="349">
        <v>14</v>
      </c>
      <c r="Z518" s="361">
        <v>1</v>
      </c>
      <c r="AA518" s="349">
        <f t="shared" si="88"/>
        <v>14</v>
      </c>
      <c r="AB518" s="349" t="s">
        <v>276</v>
      </c>
      <c r="AC518" s="349" t="s">
        <v>2878</v>
      </c>
      <c r="AD518" s="349">
        <v>4</v>
      </c>
      <c r="AE518" s="440">
        <v>9</v>
      </c>
      <c r="AF518" s="350">
        <v>0.7</v>
      </c>
      <c r="AG518" s="357">
        <f t="shared" si="89"/>
        <v>9.7999999999999989</v>
      </c>
      <c r="AH518" s="351">
        <f>IF(AD518&lt;4,FLETES!$H$8,IF(AD518=4,FLETES!$H$9,IF(AD518=5,FLETES!$H$10,IF(AD518=6,FLETES!$H$11,IF(AD518=7,FLETES!$H$12,IF(AD518=8,FLETES!$H$13,IF(AD518=10,FLETES!$H$14,IF(AD518=12,FLETES!$H$15,IF(AD518&gt;12,FLETES!$H$16,"FALSO")))))))))</f>
        <v>22.277568000000002</v>
      </c>
      <c r="AI518" s="357">
        <f t="shared" si="90"/>
        <v>32.077567999999999</v>
      </c>
      <c r="AJ518" s="352">
        <v>0.2</v>
      </c>
      <c r="AK518" s="358">
        <f t="shared" si="91"/>
        <v>40.096959999999996</v>
      </c>
      <c r="AL518" s="418">
        <f t="shared" si="87"/>
        <v>40.096959999999996</v>
      </c>
      <c r="AM518" s="352">
        <v>0.15</v>
      </c>
      <c r="AN518" s="357">
        <f t="shared" si="92"/>
        <v>47.172894117647054</v>
      </c>
      <c r="AO518" s="421">
        <f t="shared" si="93"/>
        <v>47.172894117647054</v>
      </c>
      <c r="AP518" s="355"/>
      <c r="AQ518" s="355"/>
    </row>
    <row r="519" spans="1:43" s="347" customFormat="1" ht="30" customHeight="1" x14ac:dyDescent="0.25">
      <c r="A519" s="444">
        <v>39020</v>
      </c>
      <c r="B519" s="452">
        <v>406303902094</v>
      </c>
      <c r="C519" s="349" t="s">
        <v>4296</v>
      </c>
      <c r="D519" s="444" t="s">
        <v>3991</v>
      </c>
      <c r="E519" s="359" t="s">
        <v>3461</v>
      </c>
      <c r="F519" s="359" t="s">
        <v>3461</v>
      </c>
      <c r="G519" s="363" t="s">
        <v>279</v>
      </c>
      <c r="H519" s="349" t="s">
        <v>4376</v>
      </c>
      <c r="I519" s="349" t="s">
        <v>250</v>
      </c>
      <c r="J519" s="349" t="s">
        <v>4381</v>
      </c>
      <c r="K519" s="349" t="s">
        <v>537</v>
      </c>
      <c r="L519" s="349" t="s">
        <v>537</v>
      </c>
      <c r="M519" s="349" t="s">
        <v>3679</v>
      </c>
      <c r="N519" s="380">
        <v>0.8</v>
      </c>
      <c r="O519" s="349" t="s">
        <v>2364</v>
      </c>
      <c r="P519" s="349" t="s">
        <v>268</v>
      </c>
      <c r="Q519" s="349" t="s">
        <v>268</v>
      </c>
      <c r="R519" s="349" t="s">
        <v>268</v>
      </c>
      <c r="S519" s="349">
        <v>0</v>
      </c>
      <c r="T519" s="349" t="s">
        <v>268</v>
      </c>
      <c r="U519" s="349">
        <v>0</v>
      </c>
      <c r="V519" s="349" t="s">
        <v>413</v>
      </c>
      <c r="W519" s="360"/>
      <c r="X519" s="349" t="s">
        <v>2440</v>
      </c>
      <c r="Y519" s="349">
        <v>14</v>
      </c>
      <c r="Z519" s="361">
        <v>1</v>
      </c>
      <c r="AA519" s="349">
        <f t="shared" si="88"/>
        <v>14</v>
      </c>
      <c r="AB519" s="349" t="s">
        <v>276</v>
      </c>
      <c r="AC519" s="349" t="s">
        <v>2878</v>
      </c>
      <c r="AD519" s="349">
        <v>4</v>
      </c>
      <c r="AE519" s="440">
        <v>9</v>
      </c>
      <c r="AF519" s="350">
        <v>0.7</v>
      </c>
      <c r="AG519" s="357">
        <f t="shared" si="89"/>
        <v>9.7999999999999989</v>
      </c>
      <c r="AH519" s="351">
        <f>IF(AD519&lt;4,FLETES!$H$8,IF(AD519=4,FLETES!$H$9,IF(AD519=5,FLETES!$H$10,IF(AD519=6,FLETES!$H$11,IF(AD519=7,FLETES!$H$12,IF(AD519=8,FLETES!$H$13,IF(AD519=10,FLETES!$H$14,IF(AD519=12,FLETES!$H$15,IF(AD519&gt;12,FLETES!$H$16,"FALSO")))))))))</f>
        <v>22.277568000000002</v>
      </c>
      <c r="AI519" s="357">
        <f t="shared" si="90"/>
        <v>32.077567999999999</v>
      </c>
      <c r="AJ519" s="352">
        <v>0.2</v>
      </c>
      <c r="AK519" s="358">
        <f t="shared" si="91"/>
        <v>40.096959999999996</v>
      </c>
      <c r="AL519" s="418">
        <f t="shared" si="87"/>
        <v>40.096959999999996</v>
      </c>
      <c r="AM519" s="352">
        <v>0.15</v>
      </c>
      <c r="AN519" s="357">
        <f t="shared" si="92"/>
        <v>47.172894117647054</v>
      </c>
      <c r="AO519" s="421">
        <f t="shared" si="93"/>
        <v>47.172894117647054</v>
      </c>
      <c r="AP519" s="355"/>
      <c r="AQ519" s="355"/>
    </row>
    <row r="520" spans="1:43" s="347" customFormat="1" ht="30" customHeight="1" x14ac:dyDescent="0.25">
      <c r="A520" s="444">
        <v>38696</v>
      </c>
      <c r="B520" s="452">
        <v>406303869694</v>
      </c>
      <c r="C520" s="349" t="s">
        <v>4296</v>
      </c>
      <c r="D520" s="444" t="s">
        <v>3993</v>
      </c>
      <c r="E520" s="359" t="s">
        <v>3463</v>
      </c>
      <c r="F520" s="379" t="s">
        <v>3463</v>
      </c>
      <c r="G520" s="363" t="s">
        <v>279</v>
      </c>
      <c r="H520" s="349" t="s">
        <v>4376</v>
      </c>
      <c r="I520" s="349" t="s">
        <v>250</v>
      </c>
      <c r="J520" s="349" t="s">
        <v>4381</v>
      </c>
      <c r="K520" s="349" t="s">
        <v>537</v>
      </c>
      <c r="L520" s="349" t="s">
        <v>537</v>
      </c>
      <c r="M520" s="349" t="s">
        <v>3679</v>
      </c>
      <c r="N520" s="380">
        <v>0.8</v>
      </c>
      <c r="O520" s="349" t="s">
        <v>2364</v>
      </c>
      <c r="P520" s="349" t="s">
        <v>268</v>
      </c>
      <c r="Q520" s="349" t="s">
        <v>268</v>
      </c>
      <c r="R520" s="349" t="s">
        <v>268</v>
      </c>
      <c r="S520" s="349">
        <v>0</v>
      </c>
      <c r="T520" s="349" t="s">
        <v>268</v>
      </c>
      <c r="U520" s="349">
        <v>0</v>
      </c>
      <c r="V520" s="349" t="s">
        <v>413</v>
      </c>
      <c r="W520" s="360"/>
      <c r="X520" s="349" t="s">
        <v>2440</v>
      </c>
      <c r="Y520" s="349">
        <v>14</v>
      </c>
      <c r="Z520" s="361">
        <v>1</v>
      </c>
      <c r="AA520" s="349">
        <f t="shared" si="88"/>
        <v>14</v>
      </c>
      <c r="AB520" s="349" t="s">
        <v>276</v>
      </c>
      <c r="AC520" s="349" t="s">
        <v>2878</v>
      </c>
      <c r="AD520" s="349">
        <v>4</v>
      </c>
      <c r="AE520" s="440">
        <v>9</v>
      </c>
      <c r="AF520" s="350">
        <v>0.7</v>
      </c>
      <c r="AG520" s="357">
        <f t="shared" si="89"/>
        <v>9.7999999999999989</v>
      </c>
      <c r="AH520" s="351">
        <f>IF(AD520&lt;4,FLETES!$H$8,IF(AD520=4,FLETES!$H$9,IF(AD520=5,FLETES!$H$10,IF(AD520=6,FLETES!$H$11,IF(AD520=7,FLETES!$H$12,IF(AD520=8,FLETES!$H$13,IF(AD520=10,FLETES!$H$14,IF(AD520=12,FLETES!$H$15,IF(AD520&gt;12,FLETES!$H$16,"FALSO")))))))))</f>
        <v>22.277568000000002</v>
      </c>
      <c r="AI520" s="357">
        <f t="shared" si="90"/>
        <v>32.077567999999999</v>
      </c>
      <c r="AJ520" s="352">
        <v>0.2</v>
      </c>
      <c r="AK520" s="358">
        <f t="shared" si="91"/>
        <v>40.096959999999996</v>
      </c>
      <c r="AL520" s="418">
        <f t="shared" si="87"/>
        <v>40.096959999999996</v>
      </c>
      <c r="AM520" s="352">
        <v>0.15</v>
      </c>
      <c r="AN520" s="357">
        <f t="shared" si="92"/>
        <v>47.172894117647054</v>
      </c>
      <c r="AO520" s="421">
        <f t="shared" si="93"/>
        <v>47.172894117647054</v>
      </c>
      <c r="AP520" s="355"/>
      <c r="AQ520" s="355"/>
    </row>
    <row r="521" spans="1:43" s="347" customFormat="1" ht="30" customHeight="1" x14ac:dyDescent="0.25">
      <c r="A521" s="444">
        <v>38816</v>
      </c>
      <c r="B521" s="452">
        <v>406303881696</v>
      </c>
      <c r="C521" s="349" t="s">
        <v>4296</v>
      </c>
      <c r="D521" s="444" t="s">
        <v>3995</v>
      </c>
      <c r="E521" s="359" t="s">
        <v>3465</v>
      </c>
      <c r="F521" s="359" t="s">
        <v>3465</v>
      </c>
      <c r="G521" s="363" t="s">
        <v>279</v>
      </c>
      <c r="H521" s="349" t="s">
        <v>4376</v>
      </c>
      <c r="I521" s="349" t="s">
        <v>250</v>
      </c>
      <c r="J521" s="349" t="s">
        <v>4381</v>
      </c>
      <c r="K521" s="349" t="s">
        <v>563</v>
      </c>
      <c r="L521" s="349" t="s">
        <v>563</v>
      </c>
      <c r="M521" s="349" t="s">
        <v>3679</v>
      </c>
      <c r="N521" s="380">
        <v>0.8</v>
      </c>
      <c r="O521" s="349" t="s">
        <v>2364</v>
      </c>
      <c r="P521" s="349" t="s">
        <v>268</v>
      </c>
      <c r="Q521" s="349" t="s">
        <v>268</v>
      </c>
      <c r="R521" s="349" t="s">
        <v>268</v>
      </c>
      <c r="S521" s="349">
        <v>0</v>
      </c>
      <c r="T521" s="349" t="s">
        <v>268</v>
      </c>
      <c r="U521" s="349">
        <v>0</v>
      </c>
      <c r="V521" s="349" t="s">
        <v>413</v>
      </c>
      <c r="W521" s="360"/>
      <c r="X521" s="349" t="s">
        <v>2440</v>
      </c>
      <c r="Y521" s="349">
        <v>14</v>
      </c>
      <c r="Z521" s="361">
        <v>1</v>
      </c>
      <c r="AA521" s="349">
        <f t="shared" si="88"/>
        <v>14</v>
      </c>
      <c r="AB521" s="349" t="s">
        <v>276</v>
      </c>
      <c r="AC521" s="349" t="s">
        <v>2878</v>
      </c>
      <c r="AD521" s="349">
        <v>4</v>
      </c>
      <c r="AE521" s="440">
        <v>9</v>
      </c>
      <c r="AF521" s="350">
        <v>0.65</v>
      </c>
      <c r="AG521" s="357">
        <f t="shared" si="89"/>
        <v>9.1</v>
      </c>
      <c r="AH521" s="351">
        <f>IF(AD521&lt;4,FLETES!$H$8,IF(AD521=4,FLETES!$H$9,IF(AD521=5,FLETES!$H$10,IF(AD521=6,FLETES!$H$11,IF(AD521=7,FLETES!$H$12,IF(AD521=8,FLETES!$H$13,IF(AD521=10,FLETES!$H$14,IF(AD521=12,FLETES!$H$15,IF(AD521&gt;12,FLETES!$H$16,"FALSO")))))))))</f>
        <v>22.277568000000002</v>
      </c>
      <c r="AI521" s="357">
        <f t="shared" si="90"/>
        <v>31.377568000000004</v>
      </c>
      <c r="AJ521" s="352">
        <v>0.2</v>
      </c>
      <c r="AK521" s="358">
        <f t="shared" si="91"/>
        <v>39.221960000000003</v>
      </c>
      <c r="AL521" s="418">
        <f t="shared" si="87"/>
        <v>39.221960000000003</v>
      </c>
      <c r="AM521" s="352">
        <v>0.15</v>
      </c>
      <c r="AN521" s="357">
        <f t="shared" si="92"/>
        <v>46.143482352941184</v>
      </c>
      <c r="AO521" s="421">
        <f t="shared" si="93"/>
        <v>46.143482352941184</v>
      </c>
      <c r="AP521" s="355"/>
      <c r="AQ521" s="355"/>
    </row>
    <row r="522" spans="1:43" s="347" customFormat="1" ht="30" customHeight="1" x14ac:dyDescent="0.25">
      <c r="A522" s="444">
        <v>87815</v>
      </c>
      <c r="B522" s="453">
        <v>406308769296</v>
      </c>
      <c r="C522" s="349" t="s">
        <v>4296</v>
      </c>
      <c r="D522" s="444" t="s">
        <v>3996</v>
      </c>
      <c r="E522" s="359" t="s">
        <v>3466</v>
      </c>
      <c r="F522" s="359" t="s">
        <v>3466</v>
      </c>
      <c r="G522" s="363" t="s">
        <v>279</v>
      </c>
      <c r="H522" s="349" t="s">
        <v>4402</v>
      </c>
      <c r="I522" s="349" t="s">
        <v>250</v>
      </c>
      <c r="J522" s="349" t="s">
        <v>4381</v>
      </c>
      <c r="K522" s="349" t="s">
        <v>572</v>
      </c>
      <c r="L522" s="349" t="s">
        <v>572</v>
      </c>
      <c r="M522" s="349" t="s">
        <v>255</v>
      </c>
      <c r="N522" s="380">
        <v>0.2</v>
      </c>
      <c r="O522" s="349" t="s">
        <v>2364</v>
      </c>
      <c r="P522" s="349" t="s">
        <v>268</v>
      </c>
      <c r="Q522" s="349" t="s">
        <v>268</v>
      </c>
      <c r="R522" s="349" t="s">
        <v>268</v>
      </c>
      <c r="S522" s="349">
        <v>0</v>
      </c>
      <c r="T522" s="349" t="s">
        <v>268</v>
      </c>
      <c r="U522" s="349">
        <v>0</v>
      </c>
      <c r="V522" s="349" t="s">
        <v>413</v>
      </c>
      <c r="W522" s="360"/>
      <c r="X522" s="349" t="s">
        <v>2439</v>
      </c>
      <c r="Y522" s="349">
        <v>20</v>
      </c>
      <c r="Z522" s="361">
        <v>1</v>
      </c>
      <c r="AA522" s="349">
        <f t="shared" si="88"/>
        <v>20</v>
      </c>
      <c r="AB522" s="349" t="s">
        <v>276</v>
      </c>
      <c r="AC522" s="349" t="s">
        <v>2878</v>
      </c>
      <c r="AD522" s="349">
        <v>4</v>
      </c>
      <c r="AE522" s="440">
        <v>9</v>
      </c>
      <c r="AF522" s="350">
        <v>0.57999999999999996</v>
      </c>
      <c r="AG522" s="357">
        <f t="shared" si="89"/>
        <v>11.6</v>
      </c>
      <c r="AH522" s="351">
        <f>IF(AD522&lt;4,FLETES!$H$8,IF(AD522=4,FLETES!$H$9,IF(AD522=5,FLETES!$H$10,IF(AD522=6,FLETES!$H$11,IF(AD522=7,FLETES!$H$12,IF(AD522=8,FLETES!$H$13,IF(AD522=10,FLETES!$H$14,IF(AD522=12,FLETES!$H$15,IF(AD522&gt;12,FLETES!$H$16,"FALSO")))))))))</f>
        <v>22.277568000000002</v>
      </c>
      <c r="AI522" s="357">
        <f t="shared" si="90"/>
        <v>33.877568000000004</v>
      </c>
      <c r="AJ522" s="352">
        <v>0.2</v>
      </c>
      <c r="AK522" s="358">
        <f t="shared" si="91"/>
        <v>42.346960000000003</v>
      </c>
      <c r="AL522" s="418">
        <f t="shared" si="87"/>
        <v>42.346960000000003</v>
      </c>
      <c r="AM522" s="352">
        <v>0.15</v>
      </c>
      <c r="AN522" s="357">
        <f t="shared" si="92"/>
        <v>49.819952941176474</v>
      </c>
      <c r="AO522" s="421">
        <f t="shared" si="93"/>
        <v>49.819952941176474</v>
      </c>
      <c r="AP522" s="355"/>
      <c r="AQ522" s="355"/>
    </row>
    <row r="523" spans="1:43" s="347" customFormat="1" ht="30" customHeight="1" x14ac:dyDescent="0.25">
      <c r="A523" s="444">
        <v>81640</v>
      </c>
      <c r="B523" s="453">
        <v>406308139990</v>
      </c>
      <c r="C523" s="349" t="s">
        <v>4296</v>
      </c>
      <c r="D523" s="444" t="s">
        <v>3998</v>
      </c>
      <c r="E523" s="359" t="s">
        <v>3468</v>
      </c>
      <c r="F523" s="359" t="s">
        <v>3468</v>
      </c>
      <c r="G523" s="363" t="s">
        <v>279</v>
      </c>
      <c r="H523" s="349" t="s">
        <v>4402</v>
      </c>
      <c r="I523" s="349" t="s">
        <v>250</v>
      </c>
      <c r="J523" s="349" t="s">
        <v>4381</v>
      </c>
      <c r="K523" s="349" t="s">
        <v>575</v>
      </c>
      <c r="L523" s="349" t="s">
        <v>575</v>
      </c>
      <c r="M523" s="349" t="s">
        <v>255</v>
      </c>
      <c r="N523" s="380">
        <v>0.2</v>
      </c>
      <c r="O523" s="349" t="s">
        <v>2364</v>
      </c>
      <c r="P523" s="349" t="s">
        <v>268</v>
      </c>
      <c r="Q523" s="349" t="s">
        <v>268</v>
      </c>
      <c r="R523" s="349" t="s">
        <v>268</v>
      </c>
      <c r="S523" s="349">
        <v>0</v>
      </c>
      <c r="T523" s="349" t="s">
        <v>268</v>
      </c>
      <c r="U523" s="349">
        <v>0</v>
      </c>
      <c r="V523" s="349" t="s">
        <v>413</v>
      </c>
      <c r="W523" s="360"/>
      <c r="X523" s="349" t="s">
        <v>2439</v>
      </c>
      <c r="Y523" s="349">
        <v>20</v>
      </c>
      <c r="Z523" s="361">
        <v>1</v>
      </c>
      <c r="AA523" s="349">
        <f t="shared" si="88"/>
        <v>20</v>
      </c>
      <c r="AB523" s="349" t="s">
        <v>276</v>
      </c>
      <c r="AC523" s="349" t="s">
        <v>2878</v>
      </c>
      <c r="AD523" s="349">
        <v>4</v>
      </c>
      <c r="AE523" s="440">
        <v>9</v>
      </c>
      <c r="AF523" s="350">
        <v>0.57999999999999996</v>
      </c>
      <c r="AG523" s="357">
        <f t="shared" si="89"/>
        <v>11.6</v>
      </c>
      <c r="AH523" s="351">
        <f>IF(AD523&lt;4,FLETES!$H$8,IF(AD523=4,FLETES!$H$9,IF(AD523=5,FLETES!$H$10,IF(AD523=6,FLETES!$H$11,IF(AD523=7,FLETES!$H$12,IF(AD523=8,FLETES!$H$13,IF(AD523=10,FLETES!$H$14,IF(AD523=12,FLETES!$H$15,IF(AD523&gt;12,FLETES!$H$16,"FALSO")))))))))</f>
        <v>22.277568000000002</v>
      </c>
      <c r="AI523" s="357">
        <f t="shared" si="90"/>
        <v>33.877568000000004</v>
      </c>
      <c r="AJ523" s="352">
        <v>0.2</v>
      </c>
      <c r="AK523" s="358">
        <f t="shared" si="91"/>
        <v>42.346960000000003</v>
      </c>
      <c r="AL523" s="418">
        <f t="shared" si="87"/>
        <v>42.346960000000003</v>
      </c>
      <c r="AM523" s="352">
        <v>0.15</v>
      </c>
      <c r="AN523" s="357">
        <f t="shared" si="92"/>
        <v>49.819952941176474</v>
      </c>
      <c r="AO523" s="421">
        <f t="shared" si="93"/>
        <v>49.819952941176474</v>
      </c>
      <c r="AP523" s="355"/>
      <c r="AQ523" s="355"/>
    </row>
    <row r="524" spans="1:43" s="347" customFormat="1" ht="30" customHeight="1" x14ac:dyDescent="0.25">
      <c r="A524" s="444">
        <v>81798</v>
      </c>
      <c r="B524" s="453">
        <v>406308764093</v>
      </c>
      <c r="C524" s="349" t="s">
        <v>4296</v>
      </c>
      <c r="D524" s="444" t="s">
        <v>4000</v>
      </c>
      <c r="E524" s="359" t="s">
        <v>3470</v>
      </c>
      <c r="F524" s="359" t="s">
        <v>3470</v>
      </c>
      <c r="G524" s="363" t="s">
        <v>279</v>
      </c>
      <c r="H524" s="349" t="s">
        <v>4402</v>
      </c>
      <c r="I524" s="349" t="s">
        <v>250</v>
      </c>
      <c r="J524" s="349" t="s">
        <v>4381</v>
      </c>
      <c r="K524" s="349" t="s">
        <v>548</v>
      </c>
      <c r="L524" s="349" t="s">
        <v>548</v>
      </c>
      <c r="M524" s="349" t="s">
        <v>255</v>
      </c>
      <c r="N524" s="380">
        <v>0.2</v>
      </c>
      <c r="O524" s="349" t="s">
        <v>2364</v>
      </c>
      <c r="P524" s="349" t="s">
        <v>268</v>
      </c>
      <c r="Q524" s="349" t="s">
        <v>268</v>
      </c>
      <c r="R524" s="349" t="s">
        <v>268</v>
      </c>
      <c r="S524" s="349">
        <v>0</v>
      </c>
      <c r="T524" s="349" t="s">
        <v>268</v>
      </c>
      <c r="U524" s="349">
        <v>0</v>
      </c>
      <c r="V524" s="349" t="s">
        <v>413</v>
      </c>
      <c r="W524" s="360"/>
      <c r="X524" s="349" t="s">
        <v>2439</v>
      </c>
      <c r="Y524" s="349">
        <v>20</v>
      </c>
      <c r="Z524" s="361">
        <v>1</v>
      </c>
      <c r="AA524" s="349">
        <f t="shared" si="88"/>
        <v>20</v>
      </c>
      <c r="AB524" s="349" t="s">
        <v>276</v>
      </c>
      <c r="AC524" s="349" t="s">
        <v>2878</v>
      </c>
      <c r="AD524" s="349">
        <v>4</v>
      </c>
      <c r="AE524" s="440">
        <v>9</v>
      </c>
      <c r="AF524" s="350">
        <v>0.48</v>
      </c>
      <c r="AG524" s="357">
        <f t="shared" si="89"/>
        <v>9.6</v>
      </c>
      <c r="AH524" s="351">
        <f>IF(AD524&lt;4,FLETES!$H$8,IF(AD524=4,FLETES!$H$9,IF(AD524=5,FLETES!$H$10,IF(AD524=6,FLETES!$H$11,IF(AD524=7,FLETES!$H$12,IF(AD524=8,FLETES!$H$13,IF(AD524=10,FLETES!$H$14,IF(AD524=12,FLETES!$H$15,IF(AD524&gt;12,FLETES!$H$16,"FALSO")))))))))</f>
        <v>22.277568000000002</v>
      </c>
      <c r="AI524" s="357">
        <f t="shared" si="90"/>
        <v>31.877568000000004</v>
      </c>
      <c r="AJ524" s="352">
        <v>0.2</v>
      </c>
      <c r="AK524" s="358">
        <f t="shared" si="91"/>
        <v>39.846960000000003</v>
      </c>
      <c r="AL524" s="418">
        <f t="shared" si="87"/>
        <v>39.846960000000003</v>
      </c>
      <c r="AM524" s="352">
        <v>0.15</v>
      </c>
      <c r="AN524" s="357">
        <f t="shared" si="92"/>
        <v>46.878776470588242</v>
      </c>
      <c r="AO524" s="421">
        <f t="shared" si="93"/>
        <v>46.878776470588242</v>
      </c>
      <c r="AP524" s="355"/>
      <c r="AQ524" s="355"/>
    </row>
    <row r="525" spans="1:43" s="347" customFormat="1" ht="30" customHeight="1" x14ac:dyDescent="0.25">
      <c r="A525" s="444">
        <v>87995</v>
      </c>
      <c r="B525" s="453">
        <v>406308166095</v>
      </c>
      <c r="C525" s="349" t="s">
        <v>4296</v>
      </c>
      <c r="D525" s="444" t="s">
        <v>4002</v>
      </c>
      <c r="E525" s="359" t="s">
        <v>3472</v>
      </c>
      <c r="F525" s="359" t="s">
        <v>3472</v>
      </c>
      <c r="G525" s="363" t="s">
        <v>279</v>
      </c>
      <c r="H525" s="349" t="s">
        <v>4402</v>
      </c>
      <c r="I525" s="349" t="s">
        <v>250</v>
      </c>
      <c r="J525" s="349" t="s">
        <v>4381</v>
      </c>
      <c r="K525" s="349" t="s">
        <v>3044</v>
      </c>
      <c r="L525" s="349" t="s">
        <v>3044</v>
      </c>
      <c r="M525" s="349" t="s">
        <v>255</v>
      </c>
      <c r="N525" s="380">
        <v>0.2</v>
      </c>
      <c r="O525" s="349" t="s">
        <v>2364</v>
      </c>
      <c r="P525" s="349" t="s">
        <v>268</v>
      </c>
      <c r="Q525" s="349" t="s">
        <v>268</v>
      </c>
      <c r="R525" s="349" t="s">
        <v>268</v>
      </c>
      <c r="S525" s="349">
        <v>0</v>
      </c>
      <c r="T525" s="349" t="s">
        <v>268</v>
      </c>
      <c r="U525" s="349">
        <v>0</v>
      </c>
      <c r="V525" s="349" t="s">
        <v>413</v>
      </c>
      <c r="W525" s="360"/>
      <c r="X525" s="349" t="s">
        <v>2439</v>
      </c>
      <c r="Y525" s="349">
        <v>20</v>
      </c>
      <c r="Z525" s="361">
        <v>1</v>
      </c>
      <c r="AA525" s="349">
        <f t="shared" si="88"/>
        <v>20</v>
      </c>
      <c r="AB525" s="349" t="s">
        <v>276</v>
      </c>
      <c r="AC525" s="349" t="s">
        <v>2878</v>
      </c>
      <c r="AD525" s="349">
        <v>4</v>
      </c>
      <c r="AE525" s="440">
        <v>9</v>
      </c>
      <c r="AF525" s="350">
        <v>0.57999999999999996</v>
      </c>
      <c r="AG525" s="357">
        <f t="shared" si="89"/>
        <v>11.6</v>
      </c>
      <c r="AH525" s="351">
        <f>IF(AD525&lt;4,FLETES!$H$8,IF(AD525=4,FLETES!$H$9,IF(AD525=5,FLETES!$H$10,IF(AD525=6,FLETES!$H$11,IF(AD525=7,FLETES!$H$12,IF(AD525=8,FLETES!$H$13,IF(AD525=10,FLETES!$H$14,IF(AD525=12,FLETES!$H$15,IF(AD525&gt;12,FLETES!$H$16,"FALSO")))))))))</f>
        <v>22.277568000000002</v>
      </c>
      <c r="AI525" s="357">
        <f t="shared" si="90"/>
        <v>33.877568000000004</v>
      </c>
      <c r="AJ525" s="352">
        <v>0.2</v>
      </c>
      <c r="AK525" s="358">
        <f t="shared" si="91"/>
        <v>42.346960000000003</v>
      </c>
      <c r="AL525" s="418">
        <f t="shared" si="87"/>
        <v>42.346960000000003</v>
      </c>
      <c r="AM525" s="352">
        <v>0.15</v>
      </c>
      <c r="AN525" s="357">
        <f t="shared" si="92"/>
        <v>49.819952941176474</v>
      </c>
      <c r="AO525" s="421">
        <f t="shared" si="93"/>
        <v>49.819952941176474</v>
      </c>
      <c r="AP525" s="355"/>
      <c r="AQ525" s="355"/>
    </row>
    <row r="526" spans="1:43" s="347" customFormat="1" ht="30" customHeight="1" x14ac:dyDescent="0.25">
      <c r="A526" s="444">
        <v>87593</v>
      </c>
      <c r="B526" s="453">
        <v>406308782295</v>
      </c>
      <c r="C526" s="349" t="s">
        <v>4296</v>
      </c>
      <c r="D526" s="444" t="s">
        <v>4004</v>
      </c>
      <c r="E526" s="359" t="s">
        <v>3474</v>
      </c>
      <c r="F526" s="359" t="s">
        <v>3474</v>
      </c>
      <c r="G526" s="363" t="s">
        <v>279</v>
      </c>
      <c r="H526" s="349" t="s">
        <v>4402</v>
      </c>
      <c r="I526" s="349" t="s">
        <v>250</v>
      </c>
      <c r="J526" s="349" t="s">
        <v>4401</v>
      </c>
      <c r="K526" s="349" t="s">
        <v>3044</v>
      </c>
      <c r="L526" s="349" t="s">
        <v>3044</v>
      </c>
      <c r="M526" s="349" t="s">
        <v>255</v>
      </c>
      <c r="N526" s="380">
        <v>0.2</v>
      </c>
      <c r="O526" s="349" t="s">
        <v>2364</v>
      </c>
      <c r="P526" s="349" t="s">
        <v>268</v>
      </c>
      <c r="Q526" s="349" t="s">
        <v>268</v>
      </c>
      <c r="R526" s="349" t="s">
        <v>268</v>
      </c>
      <c r="S526" s="349">
        <v>0</v>
      </c>
      <c r="T526" s="349" t="s">
        <v>268</v>
      </c>
      <c r="U526" s="349">
        <v>0</v>
      </c>
      <c r="V526" s="349" t="s">
        <v>413</v>
      </c>
      <c r="W526" s="360"/>
      <c r="X526" s="349" t="s">
        <v>2439</v>
      </c>
      <c r="Y526" s="349">
        <v>20</v>
      </c>
      <c r="Z526" s="361">
        <v>1</v>
      </c>
      <c r="AA526" s="349">
        <f t="shared" si="88"/>
        <v>20</v>
      </c>
      <c r="AB526" s="349" t="s">
        <v>276</v>
      </c>
      <c r="AC526" s="349" t="s">
        <v>2878</v>
      </c>
      <c r="AD526" s="349">
        <v>4</v>
      </c>
      <c r="AE526" s="440">
        <v>9</v>
      </c>
      <c r="AF526" s="350">
        <v>0.6</v>
      </c>
      <c r="AG526" s="357">
        <f t="shared" si="89"/>
        <v>12</v>
      </c>
      <c r="AH526" s="351">
        <f>IF(AD526&lt;4,FLETES!$H$8,IF(AD526=4,FLETES!$H$9,IF(AD526=5,FLETES!$H$10,IF(AD526=6,FLETES!$H$11,IF(AD526=7,FLETES!$H$12,IF(AD526=8,FLETES!$H$13,IF(AD526=10,FLETES!$H$14,IF(AD526=12,FLETES!$H$15,IF(AD526&gt;12,FLETES!$H$16,"FALSO")))))))))</f>
        <v>22.277568000000002</v>
      </c>
      <c r="AI526" s="357">
        <f t="shared" si="90"/>
        <v>34.277568000000002</v>
      </c>
      <c r="AJ526" s="352">
        <v>0.2</v>
      </c>
      <c r="AK526" s="358">
        <f t="shared" si="91"/>
        <v>42.846960000000003</v>
      </c>
      <c r="AL526" s="418">
        <f t="shared" si="87"/>
        <v>42.846960000000003</v>
      </c>
      <c r="AM526" s="352">
        <v>0.15</v>
      </c>
      <c r="AN526" s="357">
        <f t="shared" si="92"/>
        <v>50.408188235294119</v>
      </c>
      <c r="AO526" s="421">
        <f t="shared" si="93"/>
        <v>50.408188235294119</v>
      </c>
      <c r="AP526" s="355"/>
      <c r="AQ526" s="355"/>
    </row>
    <row r="527" spans="1:43" s="347" customFormat="1" ht="30" customHeight="1" x14ac:dyDescent="0.25">
      <c r="A527" s="444">
        <v>81845</v>
      </c>
      <c r="B527" s="453">
        <v>406308175790</v>
      </c>
      <c r="C527" s="349" t="s">
        <v>4296</v>
      </c>
      <c r="D527" s="444" t="s">
        <v>4006</v>
      </c>
      <c r="E527" s="359" t="s">
        <v>3476</v>
      </c>
      <c r="F527" s="359" t="s">
        <v>3476</v>
      </c>
      <c r="G527" s="363" t="s">
        <v>279</v>
      </c>
      <c r="H527" s="349" t="s">
        <v>4402</v>
      </c>
      <c r="I527" s="349" t="s">
        <v>250</v>
      </c>
      <c r="J527" s="349" t="s">
        <v>4401</v>
      </c>
      <c r="K527" s="349" t="s">
        <v>572</v>
      </c>
      <c r="L527" s="349" t="s">
        <v>572</v>
      </c>
      <c r="M527" s="349" t="s">
        <v>255</v>
      </c>
      <c r="N527" s="380">
        <v>0.2</v>
      </c>
      <c r="O527" s="349" t="s">
        <v>2364</v>
      </c>
      <c r="P527" s="349" t="s">
        <v>268</v>
      </c>
      <c r="Q527" s="349" t="s">
        <v>268</v>
      </c>
      <c r="R527" s="349" t="s">
        <v>268</v>
      </c>
      <c r="S527" s="349">
        <v>0</v>
      </c>
      <c r="T527" s="349" t="s">
        <v>268</v>
      </c>
      <c r="U527" s="349">
        <v>0</v>
      </c>
      <c r="V527" s="349" t="s">
        <v>413</v>
      </c>
      <c r="W527" s="360"/>
      <c r="X527" s="349" t="s">
        <v>2439</v>
      </c>
      <c r="Y527" s="349">
        <v>20</v>
      </c>
      <c r="Z527" s="361">
        <v>1</v>
      </c>
      <c r="AA527" s="349">
        <f t="shared" si="88"/>
        <v>20</v>
      </c>
      <c r="AB527" s="349" t="s">
        <v>276</v>
      </c>
      <c r="AC527" s="349" t="s">
        <v>2878</v>
      </c>
      <c r="AD527" s="349">
        <v>4</v>
      </c>
      <c r="AE527" s="440">
        <v>9</v>
      </c>
      <c r="AF527" s="350">
        <v>0.6</v>
      </c>
      <c r="AG527" s="357">
        <f t="shared" si="89"/>
        <v>12</v>
      </c>
      <c r="AH527" s="351">
        <f>IF(AD527&lt;4,FLETES!$H$8,IF(AD527=4,FLETES!$H$9,IF(AD527=5,FLETES!$H$10,IF(AD527=6,FLETES!$H$11,IF(AD527=7,FLETES!$H$12,IF(AD527=8,FLETES!$H$13,IF(AD527=10,FLETES!$H$14,IF(AD527=12,FLETES!$H$15,IF(AD527&gt;12,FLETES!$H$16,"FALSO")))))))))</f>
        <v>22.277568000000002</v>
      </c>
      <c r="AI527" s="357">
        <f t="shared" si="90"/>
        <v>34.277568000000002</v>
      </c>
      <c r="AJ527" s="352">
        <v>0.2</v>
      </c>
      <c r="AK527" s="358">
        <f t="shared" si="91"/>
        <v>42.846960000000003</v>
      </c>
      <c r="AL527" s="418">
        <f t="shared" si="87"/>
        <v>42.846960000000003</v>
      </c>
      <c r="AM527" s="352">
        <v>0.15</v>
      </c>
      <c r="AN527" s="357">
        <f t="shared" si="92"/>
        <v>50.408188235294119</v>
      </c>
      <c r="AO527" s="421">
        <f t="shared" si="93"/>
        <v>50.408188235294119</v>
      </c>
      <c r="AP527" s="355"/>
      <c r="AQ527" s="355"/>
    </row>
    <row r="528" spans="1:43" s="347" customFormat="1" ht="30" customHeight="1" x14ac:dyDescent="0.25">
      <c r="A528" s="444">
        <v>81589</v>
      </c>
      <c r="B528" s="453">
        <v>406308778694</v>
      </c>
      <c r="C528" s="349" t="s">
        <v>4296</v>
      </c>
      <c r="D528" s="444" t="s">
        <v>4008</v>
      </c>
      <c r="E528" s="359" t="s">
        <v>3478</v>
      </c>
      <c r="F528" s="359" t="s">
        <v>3478</v>
      </c>
      <c r="G528" s="363" t="s">
        <v>279</v>
      </c>
      <c r="H528" s="349" t="s">
        <v>4402</v>
      </c>
      <c r="I528" s="349" t="s">
        <v>250</v>
      </c>
      <c r="J528" s="349" t="s">
        <v>4381</v>
      </c>
      <c r="K528" s="349" t="s">
        <v>570</v>
      </c>
      <c r="L528" s="349" t="s">
        <v>570</v>
      </c>
      <c r="M528" s="349" t="s">
        <v>255</v>
      </c>
      <c r="N528" s="380">
        <v>0.2</v>
      </c>
      <c r="O528" s="349" t="s">
        <v>2364</v>
      </c>
      <c r="P528" s="349" t="s">
        <v>268</v>
      </c>
      <c r="Q528" s="349" t="s">
        <v>268</v>
      </c>
      <c r="R528" s="349" t="s">
        <v>268</v>
      </c>
      <c r="S528" s="349">
        <v>0</v>
      </c>
      <c r="T528" s="349" t="s">
        <v>268</v>
      </c>
      <c r="U528" s="349">
        <v>0</v>
      </c>
      <c r="V528" s="349" t="s">
        <v>413</v>
      </c>
      <c r="W528" s="360"/>
      <c r="X528" s="349" t="s">
        <v>2439</v>
      </c>
      <c r="Y528" s="349">
        <v>20</v>
      </c>
      <c r="Z528" s="361">
        <v>1</v>
      </c>
      <c r="AA528" s="349">
        <f t="shared" si="88"/>
        <v>20</v>
      </c>
      <c r="AB528" s="349" t="s">
        <v>276</v>
      </c>
      <c r="AC528" s="349" t="s">
        <v>2878</v>
      </c>
      <c r="AD528" s="349">
        <v>4</v>
      </c>
      <c r="AE528" s="440">
        <v>9</v>
      </c>
      <c r="AF528" s="350">
        <v>0.48</v>
      </c>
      <c r="AG528" s="357">
        <f t="shared" si="89"/>
        <v>9.6</v>
      </c>
      <c r="AH528" s="351">
        <f>IF(AD528&lt;4,FLETES!$H$8,IF(AD528=4,FLETES!$H$9,IF(AD528=5,FLETES!$H$10,IF(AD528=6,FLETES!$H$11,IF(AD528=7,FLETES!$H$12,IF(AD528=8,FLETES!$H$13,IF(AD528=10,FLETES!$H$14,IF(AD528=12,FLETES!$H$15,IF(AD528&gt;12,FLETES!$H$16,"FALSO")))))))))</f>
        <v>22.277568000000002</v>
      </c>
      <c r="AI528" s="357">
        <f t="shared" si="90"/>
        <v>31.877568000000004</v>
      </c>
      <c r="AJ528" s="352">
        <v>0.2</v>
      </c>
      <c r="AK528" s="358">
        <f t="shared" si="91"/>
        <v>39.846960000000003</v>
      </c>
      <c r="AL528" s="418">
        <f t="shared" si="87"/>
        <v>39.846960000000003</v>
      </c>
      <c r="AM528" s="352">
        <v>0.15</v>
      </c>
      <c r="AN528" s="357">
        <f t="shared" si="92"/>
        <v>46.878776470588242</v>
      </c>
      <c r="AO528" s="421">
        <f t="shared" si="93"/>
        <v>46.878776470588242</v>
      </c>
      <c r="AP528" s="355"/>
      <c r="AQ528" s="355"/>
    </row>
    <row r="529" spans="1:43" s="347" customFormat="1" ht="30" customHeight="1" x14ac:dyDescent="0.25">
      <c r="A529" s="444">
        <v>81830</v>
      </c>
      <c r="B529" s="453">
        <v>406308185294</v>
      </c>
      <c r="C529" s="349" t="s">
        <v>4296</v>
      </c>
      <c r="D529" s="444" t="s">
        <v>4010</v>
      </c>
      <c r="E529" s="359" t="s">
        <v>3480</v>
      </c>
      <c r="F529" s="359" t="s">
        <v>3480</v>
      </c>
      <c r="G529" s="363" t="s">
        <v>279</v>
      </c>
      <c r="H529" s="349" t="s">
        <v>4402</v>
      </c>
      <c r="I529" s="349" t="s">
        <v>250</v>
      </c>
      <c r="J529" s="349" t="s">
        <v>4381</v>
      </c>
      <c r="K529" s="349" t="s">
        <v>3660</v>
      </c>
      <c r="L529" s="349" t="s">
        <v>3660</v>
      </c>
      <c r="M529" s="349" t="s">
        <v>255</v>
      </c>
      <c r="N529" s="380">
        <v>0.2</v>
      </c>
      <c r="O529" s="349" t="s">
        <v>2364</v>
      </c>
      <c r="P529" s="349" t="s">
        <v>268</v>
      </c>
      <c r="Q529" s="349" t="s">
        <v>268</v>
      </c>
      <c r="R529" s="349" t="s">
        <v>268</v>
      </c>
      <c r="S529" s="349">
        <v>0</v>
      </c>
      <c r="T529" s="349" t="s">
        <v>268</v>
      </c>
      <c r="U529" s="349">
        <v>0</v>
      </c>
      <c r="V529" s="349" t="s">
        <v>413</v>
      </c>
      <c r="W529" s="360"/>
      <c r="X529" s="349" t="s">
        <v>2439</v>
      </c>
      <c r="Y529" s="349">
        <v>20</v>
      </c>
      <c r="Z529" s="361">
        <v>1</v>
      </c>
      <c r="AA529" s="349">
        <f t="shared" si="88"/>
        <v>20</v>
      </c>
      <c r="AB529" s="349" t="s">
        <v>276</v>
      </c>
      <c r="AC529" s="349" t="s">
        <v>2878</v>
      </c>
      <c r="AD529" s="349">
        <v>4</v>
      </c>
      <c r="AE529" s="440">
        <v>9</v>
      </c>
      <c r="AF529" s="350">
        <v>0.57999999999999996</v>
      </c>
      <c r="AG529" s="357">
        <f t="shared" si="89"/>
        <v>11.6</v>
      </c>
      <c r="AH529" s="351">
        <f>IF(AD529&lt;4,FLETES!$H$8,IF(AD529=4,FLETES!$H$9,IF(AD529=5,FLETES!$H$10,IF(AD529=6,FLETES!$H$11,IF(AD529=7,FLETES!$H$12,IF(AD529=8,FLETES!$H$13,IF(AD529=10,FLETES!$H$14,IF(AD529=12,FLETES!$H$15,IF(AD529&gt;12,FLETES!$H$16,"FALSO")))))))))</f>
        <v>22.277568000000002</v>
      </c>
      <c r="AI529" s="357">
        <f t="shared" si="90"/>
        <v>33.877568000000004</v>
      </c>
      <c r="AJ529" s="352">
        <v>0.2</v>
      </c>
      <c r="AK529" s="358">
        <f t="shared" si="91"/>
        <v>42.346960000000003</v>
      </c>
      <c r="AL529" s="418">
        <f t="shared" si="87"/>
        <v>42.346960000000003</v>
      </c>
      <c r="AM529" s="352">
        <v>0.15</v>
      </c>
      <c r="AN529" s="357">
        <f t="shared" si="92"/>
        <v>49.819952941176474</v>
      </c>
      <c r="AO529" s="421">
        <f t="shared" si="93"/>
        <v>49.819952941176474</v>
      </c>
      <c r="AP529" s="355"/>
      <c r="AQ529" s="355"/>
    </row>
    <row r="530" spans="1:43" s="347" customFormat="1" ht="30" customHeight="1" x14ac:dyDescent="0.25">
      <c r="A530" s="444">
        <v>81421</v>
      </c>
      <c r="B530" s="453">
        <v>406308781595</v>
      </c>
      <c r="C530" s="349" t="s">
        <v>4296</v>
      </c>
      <c r="D530" s="444" t="s">
        <v>4012</v>
      </c>
      <c r="E530" s="359" t="s">
        <v>3482</v>
      </c>
      <c r="F530" s="359" t="s">
        <v>3482</v>
      </c>
      <c r="G530" s="363" t="s">
        <v>279</v>
      </c>
      <c r="H530" s="349" t="s">
        <v>4402</v>
      </c>
      <c r="I530" s="349" t="s">
        <v>250</v>
      </c>
      <c r="J530" s="349" t="s">
        <v>4401</v>
      </c>
      <c r="K530" s="349" t="s">
        <v>3660</v>
      </c>
      <c r="L530" s="349" t="s">
        <v>3660</v>
      </c>
      <c r="M530" s="349" t="s">
        <v>255</v>
      </c>
      <c r="N530" s="380">
        <v>0.2</v>
      </c>
      <c r="O530" s="349" t="s">
        <v>2364</v>
      </c>
      <c r="P530" s="349" t="s">
        <v>268</v>
      </c>
      <c r="Q530" s="349" t="s">
        <v>268</v>
      </c>
      <c r="R530" s="349" t="s">
        <v>268</v>
      </c>
      <c r="S530" s="349">
        <v>0</v>
      </c>
      <c r="T530" s="349" t="s">
        <v>268</v>
      </c>
      <c r="U530" s="349">
        <v>0</v>
      </c>
      <c r="V530" s="349" t="s">
        <v>413</v>
      </c>
      <c r="W530" s="360"/>
      <c r="X530" s="349" t="s">
        <v>2439</v>
      </c>
      <c r="Y530" s="349">
        <v>20</v>
      </c>
      <c r="Z530" s="361">
        <v>1</v>
      </c>
      <c r="AA530" s="349">
        <f t="shared" si="88"/>
        <v>20</v>
      </c>
      <c r="AB530" s="349" t="s">
        <v>276</v>
      </c>
      <c r="AC530" s="349" t="s">
        <v>2878</v>
      </c>
      <c r="AD530" s="349">
        <v>4</v>
      </c>
      <c r="AE530" s="440">
        <v>9</v>
      </c>
      <c r="AF530" s="350">
        <v>0.6</v>
      </c>
      <c r="AG530" s="357">
        <f t="shared" si="89"/>
        <v>12</v>
      </c>
      <c r="AH530" s="351">
        <f>IF(AD530&lt;4,FLETES!$H$8,IF(AD530=4,FLETES!$H$9,IF(AD530=5,FLETES!$H$10,IF(AD530=6,FLETES!$H$11,IF(AD530=7,FLETES!$H$12,IF(AD530=8,FLETES!$H$13,IF(AD530=10,FLETES!$H$14,IF(AD530=12,FLETES!$H$15,IF(AD530&gt;12,FLETES!$H$16,"FALSO")))))))))</f>
        <v>22.277568000000002</v>
      </c>
      <c r="AI530" s="357">
        <f t="shared" si="90"/>
        <v>34.277568000000002</v>
      </c>
      <c r="AJ530" s="352">
        <v>0.2</v>
      </c>
      <c r="AK530" s="358">
        <f t="shared" si="91"/>
        <v>42.846960000000003</v>
      </c>
      <c r="AL530" s="418">
        <f t="shared" si="87"/>
        <v>42.846960000000003</v>
      </c>
      <c r="AM530" s="352">
        <v>0.15</v>
      </c>
      <c r="AN530" s="357">
        <f t="shared" si="92"/>
        <v>50.408188235294119</v>
      </c>
      <c r="AO530" s="421">
        <f t="shared" si="93"/>
        <v>50.408188235294119</v>
      </c>
      <c r="AP530" s="355"/>
      <c r="AQ530" s="355"/>
    </row>
    <row r="531" spans="1:43" s="347" customFormat="1" ht="30" customHeight="1" x14ac:dyDescent="0.25">
      <c r="A531" s="444">
        <v>81821</v>
      </c>
      <c r="B531" s="453">
        <v>406308180596</v>
      </c>
      <c r="C531" s="349" t="s">
        <v>4296</v>
      </c>
      <c r="D531" s="444" t="s">
        <v>4014</v>
      </c>
      <c r="E531" s="359" t="s">
        <v>3484</v>
      </c>
      <c r="F531" s="359" t="s">
        <v>3484</v>
      </c>
      <c r="G531" s="363" t="s">
        <v>279</v>
      </c>
      <c r="H531" s="349" t="s">
        <v>4402</v>
      </c>
      <c r="I531" s="349" t="s">
        <v>250</v>
      </c>
      <c r="J531" s="349" t="s">
        <v>4381</v>
      </c>
      <c r="K531" s="349" t="s">
        <v>3662</v>
      </c>
      <c r="L531" s="349" t="s">
        <v>3662</v>
      </c>
      <c r="M531" s="349" t="s">
        <v>255</v>
      </c>
      <c r="N531" s="380">
        <v>0.2</v>
      </c>
      <c r="O531" s="349" t="s">
        <v>2364</v>
      </c>
      <c r="P531" s="349" t="s">
        <v>268</v>
      </c>
      <c r="Q531" s="349" t="s">
        <v>268</v>
      </c>
      <c r="R531" s="349" t="s">
        <v>268</v>
      </c>
      <c r="S531" s="349">
        <v>0</v>
      </c>
      <c r="T531" s="349" t="s">
        <v>268</v>
      </c>
      <c r="U531" s="349">
        <v>0</v>
      </c>
      <c r="V531" s="349" t="s">
        <v>413</v>
      </c>
      <c r="W531" s="360"/>
      <c r="X531" s="349" t="s">
        <v>2439</v>
      </c>
      <c r="Y531" s="349">
        <v>20</v>
      </c>
      <c r="Z531" s="361">
        <v>1</v>
      </c>
      <c r="AA531" s="349">
        <f t="shared" si="88"/>
        <v>20</v>
      </c>
      <c r="AB531" s="349" t="s">
        <v>276</v>
      </c>
      <c r="AC531" s="349" t="s">
        <v>2878</v>
      </c>
      <c r="AD531" s="349">
        <v>4</v>
      </c>
      <c r="AE531" s="440">
        <v>9</v>
      </c>
      <c r="AF531" s="350">
        <v>0.57999999999999996</v>
      </c>
      <c r="AG531" s="357">
        <f t="shared" si="89"/>
        <v>11.6</v>
      </c>
      <c r="AH531" s="351">
        <f>IF(AD531&lt;4,FLETES!$H$8,IF(AD531=4,FLETES!$H$9,IF(AD531=5,FLETES!$H$10,IF(AD531=6,FLETES!$H$11,IF(AD531=7,FLETES!$H$12,IF(AD531=8,FLETES!$H$13,IF(AD531=10,FLETES!$H$14,IF(AD531=12,FLETES!$H$15,IF(AD531&gt;12,FLETES!$H$16,"FALSO")))))))))</f>
        <v>22.277568000000002</v>
      </c>
      <c r="AI531" s="357">
        <f t="shared" si="90"/>
        <v>33.877568000000004</v>
      </c>
      <c r="AJ531" s="352">
        <v>0.2</v>
      </c>
      <c r="AK531" s="358">
        <f t="shared" si="91"/>
        <v>42.346960000000003</v>
      </c>
      <c r="AL531" s="418">
        <f t="shared" si="87"/>
        <v>42.346960000000003</v>
      </c>
      <c r="AM531" s="352">
        <v>0.15</v>
      </c>
      <c r="AN531" s="357">
        <f t="shared" si="92"/>
        <v>49.819952941176474</v>
      </c>
      <c r="AO531" s="421">
        <f t="shared" si="93"/>
        <v>49.819952941176474</v>
      </c>
      <c r="AP531" s="355"/>
      <c r="AQ531" s="355"/>
    </row>
    <row r="532" spans="1:43" s="347" customFormat="1" ht="30" customHeight="1" x14ac:dyDescent="0.25">
      <c r="A532" s="444">
        <v>81436</v>
      </c>
      <c r="B532" s="453">
        <v>406308184594</v>
      </c>
      <c r="C532" s="349" t="s">
        <v>4296</v>
      </c>
      <c r="D532" s="444" t="s">
        <v>4016</v>
      </c>
      <c r="E532" s="359" t="s">
        <v>3486</v>
      </c>
      <c r="F532" s="359" t="s">
        <v>3486</v>
      </c>
      <c r="G532" s="363" t="s">
        <v>279</v>
      </c>
      <c r="H532" s="349" t="s">
        <v>4402</v>
      </c>
      <c r="I532" s="349" t="s">
        <v>250</v>
      </c>
      <c r="J532" s="349" t="s">
        <v>4401</v>
      </c>
      <c r="K532" s="349" t="s">
        <v>3662</v>
      </c>
      <c r="L532" s="349" t="s">
        <v>3662</v>
      </c>
      <c r="M532" s="349" t="s">
        <v>255</v>
      </c>
      <c r="N532" s="380">
        <v>0.2</v>
      </c>
      <c r="O532" s="349" t="s">
        <v>2364</v>
      </c>
      <c r="P532" s="349" t="s">
        <v>268</v>
      </c>
      <c r="Q532" s="349" t="s">
        <v>268</v>
      </c>
      <c r="R532" s="349" t="s">
        <v>268</v>
      </c>
      <c r="S532" s="349">
        <v>0</v>
      </c>
      <c r="T532" s="349" t="s">
        <v>268</v>
      </c>
      <c r="U532" s="349">
        <v>0</v>
      </c>
      <c r="V532" s="349" t="s">
        <v>413</v>
      </c>
      <c r="W532" s="360"/>
      <c r="X532" s="349" t="s">
        <v>2439</v>
      </c>
      <c r="Y532" s="349">
        <v>20</v>
      </c>
      <c r="Z532" s="361">
        <v>1</v>
      </c>
      <c r="AA532" s="349">
        <f t="shared" si="88"/>
        <v>20</v>
      </c>
      <c r="AB532" s="349" t="s">
        <v>276</v>
      </c>
      <c r="AC532" s="349" t="s">
        <v>2878</v>
      </c>
      <c r="AD532" s="349">
        <v>4</v>
      </c>
      <c r="AE532" s="440">
        <v>9</v>
      </c>
      <c r="AF532" s="350">
        <v>0.6</v>
      </c>
      <c r="AG532" s="357">
        <f t="shared" si="89"/>
        <v>12</v>
      </c>
      <c r="AH532" s="351">
        <f>IF(AD532&lt;4,FLETES!$H$8,IF(AD532=4,FLETES!$H$9,IF(AD532=5,FLETES!$H$10,IF(AD532=6,FLETES!$H$11,IF(AD532=7,FLETES!$H$12,IF(AD532=8,FLETES!$H$13,IF(AD532=10,FLETES!$H$14,IF(AD532=12,FLETES!$H$15,IF(AD532&gt;12,FLETES!$H$16,"FALSO")))))))))</f>
        <v>22.277568000000002</v>
      </c>
      <c r="AI532" s="357">
        <f t="shared" si="90"/>
        <v>34.277568000000002</v>
      </c>
      <c r="AJ532" s="352">
        <v>0.2</v>
      </c>
      <c r="AK532" s="358">
        <f t="shared" si="91"/>
        <v>42.846960000000003</v>
      </c>
      <c r="AL532" s="418">
        <f t="shared" si="87"/>
        <v>42.846960000000003</v>
      </c>
      <c r="AM532" s="352">
        <v>0.15</v>
      </c>
      <c r="AN532" s="357">
        <f t="shared" si="92"/>
        <v>50.408188235294119</v>
      </c>
      <c r="AO532" s="421">
        <f t="shared" si="93"/>
        <v>50.408188235294119</v>
      </c>
      <c r="AP532" s="355"/>
      <c r="AQ532" s="355"/>
    </row>
    <row r="533" spans="1:43" s="347" customFormat="1" ht="30" customHeight="1" x14ac:dyDescent="0.25">
      <c r="A533" s="444">
        <v>81399</v>
      </c>
      <c r="B533" s="453">
        <v>406308166798</v>
      </c>
      <c r="C533" s="349" t="s">
        <v>4296</v>
      </c>
      <c r="D533" s="444" t="s">
        <v>4018</v>
      </c>
      <c r="E533" s="359" t="s">
        <v>3488</v>
      </c>
      <c r="F533" s="359" t="s">
        <v>3488</v>
      </c>
      <c r="G533" s="363" t="s">
        <v>279</v>
      </c>
      <c r="H533" s="349" t="s">
        <v>4402</v>
      </c>
      <c r="I533" s="349" t="s">
        <v>250</v>
      </c>
      <c r="J533" s="349" t="s">
        <v>4381</v>
      </c>
      <c r="K533" s="349" t="s">
        <v>3663</v>
      </c>
      <c r="L533" s="349" t="s">
        <v>3663</v>
      </c>
      <c r="M533" s="349" t="s">
        <v>255</v>
      </c>
      <c r="N533" s="380">
        <v>0.2</v>
      </c>
      <c r="O533" s="349" t="s">
        <v>2364</v>
      </c>
      <c r="P533" s="349" t="s">
        <v>268</v>
      </c>
      <c r="Q533" s="349" t="s">
        <v>268</v>
      </c>
      <c r="R533" s="349" t="s">
        <v>268</v>
      </c>
      <c r="S533" s="349">
        <v>0</v>
      </c>
      <c r="T533" s="349" t="s">
        <v>268</v>
      </c>
      <c r="U533" s="349">
        <v>0</v>
      </c>
      <c r="V533" s="349" t="s">
        <v>413</v>
      </c>
      <c r="W533" s="360"/>
      <c r="X533" s="349" t="s">
        <v>2439</v>
      </c>
      <c r="Y533" s="349">
        <v>20</v>
      </c>
      <c r="Z533" s="361">
        <v>1</v>
      </c>
      <c r="AA533" s="349">
        <f t="shared" ref="AA533:AA564" si="94">Y533*Z533</f>
        <v>20</v>
      </c>
      <c r="AB533" s="349" t="s">
        <v>276</v>
      </c>
      <c r="AC533" s="349" t="s">
        <v>2878</v>
      </c>
      <c r="AD533" s="349">
        <v>4</v>
      </c>
      <c r="AE533" s="440">
        <v>9</v>
      </c>
      <c r="AF533" s="350">
        <v>0.57999999999999996</v>
      </c>
      <c r="AG533" s="357">
        <f t="shared" si="89"/>
        <v>11.6</v>
      </c>
      <c r="AH533" s="351">
        <f>IF(AD533&lt;4,FLETES!$H$8,IF(AD533=4,FLETES!$H$9,IF(AD533=5,FLETES!$H$10,IF(AD533=6,FLETES!$H$11,IF(AD533=7,FLETES!$H$12,IF(AD533=8,FLETES!$H$13,IF(AD533=10,FLETES!$H$14,IF(AD533=12,FLETES!$H$15,IF(AD533&gt;12,FLETES!$H$16,"FALSO")))))))))</f>
        <v>22.277568000000002</v>
      </c>
      <c r="AI533" s="357">
        <f t="shared" si="90"/>
        <v>33.877568000000004</v>
      </c>
      <c r="AJ533" s="352">
        <v>0.2</v>
      </c>
      <c r="AK533" s="358">
        <f t="shared" si="91"/>
        <v>42.346960000000003</v>
      </c>
      <c r="AL533" s="418">
        <f t="shared" si="87"/>
        <v>42.346960000000003</v>
      </c>
      <c r="AM533" s="352">
        <v>0.15</v>
      </c>
      <c r="AN533" s="357">
        <f t="shared" si="92"/>
        <v>49.819952941176474</v>
      </c>
      <c r="AO533" s="421">
        <f t="shared" si="93"/>
        <v>49.819952941176474</v>
      </c>
      <c r="AP533" s="355"/>
      <c r="AQ533" s="355"/>
    </row>
    <row r="534" spans="1:43" s="347" customFormat="1" ht="30" customHeight="1" x14ac:dyDescent="0.25">
      <c r="A534" s="444">
        <v>80814</v>
      </c>
      <c r="B534" s="453">
        <v>406308768398</v>
      </c>
      <c r="C534" s="349" t="s">
        <v>4296</v>
      </c>
      <c r="D534" s="444" t="s">
        <v>4020</v>
      </c>
      <c r="E534" s="359" t="s">
        <v>3490</v>
      </c>
      <c r="F534" s="359" t="s">
        <v>3490</v>
      </c>
      <c r="G534" s="363" t="s">
        <v>279</v>
      </c>
      <c r="H534" s="349" t="s">
        <v>4402</v>
      </c>
      <c r="I534" s="349" t="s">
        <v>250</v>
      </c>
      <c r="J534" s="349" t="s">
        <v>4401</v>
      </c>
      <c r="K534" s="349" t="s">
        <v>3663</v>
      </c>
      <c r="L534" s="349" t="s">
        <v>3663</v>
      </c>
      <c r="M534" s="349" t="s">
        <v>255</v>
      </c>
      <c r="N534" s="380">
        <v>0.2</v>
      </c>
      <c r="O534" s="349" t="s">
        <v>2364</v>
      </c>
      <c r="P534" s="349" t="s">
        <v>268</v>
      </c>
      <c r="Q534" s="349" t="s">
        <v>268</v>
      </c>
      <c r="R534" s="349" t="s">
        <v>268</v>
      </c>
      <c r="S534" s="349">
        <v>0</v>
      </c>
      <c r="T534" s="349" t="s">
        <v>268</v>
      </c>
      <c r="U534" s="349">
        <v>0</v>
      </c>
      <c r="V534" s="349" t="s">
        <v>413</v>
      </c>
      <c r="W534" s="360"/>
      <c r="X534" s="349" t="s">
        <v>2439</v>
      </c>
      <c r="Y534" s="349">
        <v>20</v>
      </c>
      <c r="Z534" s="361">
        <v>1</v>
      </c>
      <c r="AA534" s="349">
        <f t="shared" si="94"/>
        <v>20</v>
      </c>
      <c r="AB534" s="349" t="s">
        <v>276</v>
      </c>
      <c r="AC534" s="349" t="s">
        <v>2878</v>
      </c>
      <c r="AD534" s="349">
        <v>4</v>
      </c>
      <c r="AE534" s="440">
        <v>9</v>
      </c>
      <c r="AF534" s="350">
        <v>0.6</v>
      </c>
      <c r="AG534" s="357">
        <f t="shared" si="89"/>
        <v>12</v>
      </c>
      <c r="AH534" s="351">
        <f>IF(AD534&lt;4,FLETES!$H$8,IF(AD534=4,FLETES!$H$9,IF(AD534=5,FLETES!$H$10,IF(AD534=6,FLETES!$H$11,IF(AD534=7,FLETES!$H$12,IF(AD534=8,FLETES!$H$13,IF(AD534=10,FLETES!$H$14,IF(AD534=12,FLETES!$H$15,IF(AD534&gt;12,FLETES!$H$16,"FALSO")))))))))</f>
        <v>22.277568000000002</v>
      </c>
      <c r="AI534" s="357">
        <f t="shared" si="90"/>
        <v>34.277568000000002</v>
      </c>
      <c r="AJ534" s="352">
        <v>0.2</v>
      </c>
      <c r="AK534" s="358">
        <f t="shared" si="91"/>
        <v>42.846960000000003</v>
      </c>
      <c r="AL534" s="418">
        <f t="shared" si="87"/>
        <v>42.846960000000003</v>
      </c>
      <c r="AM534" s="352">
        <v>0.15</v>
      </c>
      <c r="AN534" s="357">
        <f t="shared" si="92"/>
        <v>50.408188235294119</v>
      </c>
      <c r="AO534" s="421">
        <f t="shared" si="93"/>
        <v>50.408188235294119</v>
      </c>
      <c r="AP534" s="355"/>
      <c r="AQ534" s="355"/>
    </row>
    <row r="535" spans="1:43" s="347" customFormat="1" ht="30" customHeight="1" x14ac:dyDescent="0.25">
      <c r="A535" s="444">
        <v>81519</v>
      </c>
      <c r="B535" s="453">
        <v>406308183092</v>
      </c>
      <c r="C535" s="349" t="s">
        <v>4296</v>
      </c>
      <c r="D535" s="444" t="s">
        <v>4022</v>
      </c>
      <c r="E535" s="359" t="s">
        <v>3492</v>
      </c>
      <c r="F535" s="359" t="s">
        <v>3492</v>
      </c>
      <c r="G535" s="363" t="s">
        <v>279</v>
      </c>
      <c r="H535" s="349" t="s">
        <v>4402</v>
      </c>
      <c r="I535" s="349" t="s">
        <v>250</v>
      </c>
      <c r="J535" s="349" t="s">
        <v>4381</v>
      </c>
      <c r="K535" s="349" t="s">
        <v>3667</v>
      </c>
      <c r="L535" s="349" t="s">
        <v>3667</v>
      </c>
      <c r="M535" s="349" t="s">
        <v>255</v>
      </c>
      <c r="N535" s="380">
        <v>0.2</v>
      </c>
      <c r="O535" s="349" t="s">
        <v>2364</v>
      </c>
      <c r="P535" s="349" t="s">
        <v>268</v>
      </c>
      <c r="Q535" s="349" t="s">
        <v>268</v>
      </c>
      <c r="R535" s="349" t="s">
        <v>268</v>
      </c>
      <c r="S535" s="349">
        <v>0</v>
      </c>
      <c r="T535" s="349" t="s">
        <v>268</v>
      </c>
      <c r="U535" s="349">
        <v>0</v>
      </c>
      <c r="V535" s="349" t="s">
        <v>413</v>
      </c>
      <c r="W535" s="360"/>
      <c r="X535" s="349" t="s">
        <v>2439</v>
      </c>
      <c r="Y535" s="349">
        <v>20</v>
      </c>
      <c r="Z535" s="361">
        <v>1</v>
      </c>
      <c r="AA535" s="349">
        <f t="shared" si="94"/>
        <v>20</v>
      </c>
      <c r="AB535" s="349" t="s">
        <v>276</v>
      </c>
      <c r="AC535" s="349" t="s">
        <v>2878</v>
      </c>
      <c r="AD535" s="349">
        <v>4</v>
      </c>
      <c r="AE535" s="440">
        <v>9</v>
      </c>
      <c r="AF535" s="350">
        <v>0.57999999999999996</v>
      </c>
      <c r="AG535" s="357">
        <f t="shared" si="89"/>
        <v>11.6</v>
      </c>
      <c r="AH535" s="351">
        <f>IF(AD535&lt;4,FLETES!$H$8,IF(AD535=4,FLETES!$H$9,IF(AD535=5,FLETES!$H$10,IF(AD535=6,FLETES!$H$11,IF(AD535=7,FLETES!$H$12,IF(AD535=8,FLETES!$H$13,IF(AD535=10,FLETES!$H$14,IF(AD535=12,FLETES!$H$15,IF(AD535&gt;12,FLETES!$H$16,"FALSO")))))))))</f>
        <v>22.277568000000002</v>
      </c>
      <c r="AI535" s="357">
        <f t="shared" si="90"/>
        <v>33.877568000000004</v>
      </c>
      <c r="AJ535" s="352">
        <v>0.2</v>
      </c>
      <c r="AK535" s="358">
        <f t="shared" si="91"/>
        <v>42.346960000000003</v>
      </c>
      <c r="AL535" s="418">
        <f t="shared" si="87"/>
        <v>42.346960000000003</v>
      </c>
      <c r="AM535" s="352">
        <v>0.15</v>
      </c>
      <c r="AN535" s="357">
        <f t="shared" si="92"/>
        <v>49.819952941176474</v>
      </c>
      <c r="AO535" s="421">
        <f t="shared" si="93"/>
        <v>49.819952941176474</v>
      </c>
      <c r="AP535" s="355"/>
      <c r="AQ535" s="355"/>
    </row>
    <row r="536" spans="1:43" s="347" customFormat="1" ht="30" customHeight="1" x14ac:dyDescent="0.25">
      <c r="A536" s="444">
        <v>81837</v>
      </c>
      <c r="B536" s="453">
        <v>406308797190</v>
      </c>
      <c r="C536" s="349" t="s">
        <v>4296</v>
      </c>
      <c r="D536" s="444" t="s">
        <v>4024</v>
      </c>
      <c r="E536" s="359" t="s">
        <v>3494</v>
      </c>
      <c r="F536" s="359" t="s">
        <v>3494</v>
      </c>
      <c r="G536" s="363" t="s">
        <v>279</v>
      </c>
      <c r="H536" s="349" t="s">
        <v>4402</v>
      </c>
      <c r="I536" s="349" t="s">
        <v>250</v>
      </c>
      <c r="J536" s="349" t="s">
        <v>4401</v>
      </c>
      <c r="K536" s="349" t="s">
        <v>3667</v>
      </c>
      <c r="L536" s="349" t="s">
        <v>3667</v>
      </c>
      <c r="M536" s="349" t="s">
        <v>255</v>
      </c>
      <c r="N536" s="380">
        <v>0.2</v>
      </c>
      <c r="O536" s="349" t="s">
        <v>2364</v>
      </c>
      <c r="P536" s="349" t="s">
        <v>268</v>
      </c>
      <c r="Q536" s="349" t="s">
        <v>268</v>
      </c>
      <c r="R536" s="349" t="s">
        <v>268</v>
      </c>
      <c r="S536" s="349">
        <v>0</v>
      </c>
      <c r="T536" s="349" t="s">
        <v>268</v>
      </c>
      <c r="U536" s="349">
        <v>0</v>
      </c>
      <c r="V536" s="349" t="s">
        <v>413</v>
      </c>
      <c r="W536" s="360"/>
      <c r="X536" s="349" t="s">
        <v>2439</v>
      </c>
      <c r="Y536" s="349">
        <v>20</v>
      </c>
      <c r="Z536" s="361">
        <v>1</v>
      </c>
      <c r="AA536" s="349">
        <f t="shared" si="94"/>
        <v>20</v>
      </c>
      <c r="AB536" s="349" t="s">
        <v>276</v>
      </c>
      <c r="AC536" s="349" t="s">
        <v>2878</v>
      </c>
      <c r="AD536" s="349">
        <v>4</v>
      </c>
      <c r="AE536" s="440">
        <v>9</v>
      </c>
      <c r="AF536" s="350">
        <v>0.6</v>
      </c>
      <c r="AG536" s="357">
        <f t="shared" si="89"/>
        <v>12</v>
      </c>
      <c r="AH536" s="351">
        <f>IF(AD536&lt;4,FLETES!$H$8,IF(AD536=4,FLETES!$H$9,IF(AD536=5,FLETES!$H$10,IF(AD536=6,FLETES!$H$11,IF(AD536=7,FLETES!$H$12,IF(AD536=8,FLETES!$H$13,IF(AD536=10,FLETES!$H$14,IF(AD536=12,FLETES!$H$15,IF(AD536&gt;12,FLETES!$H$16,"FALSO")))))))))</f>
        <v>22.277568000000002</v>
      </c>
      <c r="AI536" s="357">
        <f t="shared" si="90"/>
        <v>34.277568000000002</v>
      </c>
      <c r="AJ536" s="352">
        <v>0.2</v>
      </c>
      <c r="AK536" s="358">
        <f t="shared" si="91"/>
        <v>42.846960000000003</v>
      </c>
      <c r="AL536" s="418">
        <f t="shared" si="87"/>
        <v>42.846960000000003</v>
      </c>
      <c r="AM536" s="352">
        <v>0.15</v>
      </c>
      <c r="AN536" s="357">
        <f t="shared" si="92"/>
        <v>50.408188235294119</v>
      </c>
      <c r="AO536" s="421">
        <f t="shared" si="93"/>
        <v>50.408188235294119</v>
      </c>
      <c r="AP536" s="355"/>
      <c r="AQ536" s="355"/>
    </row>
    <row r="537" spans="1:43" s="347" customFormat="1" ht="30" customHeight="1" x14ac:dyDescent="0.25">
      <c r="A537" s="444">
        <v>81541</v>
      </c>
      <c r="B537" s="453">
        <v>406308142198</v>
      </c>
      <c r="C537" s="349" t="s">
        <v>4296</v>
      </c>
      <c r="D537" s="444" t="s">
        <v>4026</v>
      </c>
      <c r="E537" s="359" t="s">
        <v>3496</v>
      </c>
      <c r="F537" s="359" t="s">
        <v>3496</v>
      </c>
      <c r="G537" s="363" t="s">
        <v>279</v>
      </c>
      <c r="H537" s="349" t="s">
        <v>4402</v>
      </c>
      <c r="I537" s="349" t="s">
        <v>250</v>
      </c>
      <c r="J537" s="349" t="s">
        <v>4381</v>
      </c>
      <c r="K537" s="349" t="s">
        <v>3669</v>
      </c>
      <c r="L537" s="349" t="s">
        <v>3669</v>
      </c>
      <c r="M537" s="349" t="s">
        <v>255</v>
      </c>
      <c r="N537" s="380">
        <v>0.2</v>
      </c>
      <c r="O537" s="349" t="s">
        <v>2364</v>
      </c>
      <c r="P537" s="349" t="s">
        <v>268</v>
      </c>
      <c r="Q537" s="349" t="s">
        <v>268</v>
      </c>
      <c r="R537" s="349" t="s">
        <v>268</v>
      </c>
      <c r="S537" s="349">
        <v>0</v>
      </c>
      <c r="T537" s="349" t="s">
        <v>268</v>
      </c>
      <c r="U537" s="349">
        <v>0</v>
      </c>
      <c r="V537" s="349" t="s">
        <v>413</v>
      </c>
      <c r="W537" s="360"/>
      <c r="X537" s="349" t="s">
        <v>2439</v>
      </c>
      <c r="Y537" s="349">
        <v>20</v>
      </c>
      <c r="Z537" s="361">
        <v>1</v>
      </c>
      <c r="AA537" s="349">
        <f t="shared" si="94"/>
        <v>20</v>
      </c>
      <c r="AB537" s="349" t="s">
        <v>276</v>
      </c>
      <c r="AC537" s="349" t="s">
        <v>2878</v>
      </c>
      <c r="AD537" s="349">
        <v>4</v>
      </c>
      <c r="AE537" s="440">
        <v>9</v>
      </c>
      <c r="AF537" s="350">
        <v>0.57999999999999996</v>
      </c>
      <c r="AG537" s="357">
        <f t="shared" si="89"/>
        <v>11.6</v>
      </c>
      <c r="AH537" s="351">
        <f>IF(AD537&lt;4,FLETES!$H$8,IF(AD537=4,FLETES!$H$9,IF(AD537=5,FLETES!$H$10,IF(AD537=6,FLETES!$H$11,IF(AD537=7,FLETES!$H$12,IF(AD537=8,FLETES!$H$13,IF(AD537=10,FLETES!$H$14,IF(AD537=12,FLETES!$H$15,IF(AD537&gt;12,FLETES!$H$16,"FALSO")))))))))</f>
        <v>22.277568000000002</v>
      </c>
      <c r="AI537" s="357">
        <f t="shared" si="90"/>
        <v>33.877568000000004</v>
      </c>
      <c r="AJ537" s="352">
        <v>0.2</v>
      </c>
      <c r="AK537" s="358">
        <f t="shared" si="91"/>
        <v>42.346960000000003</v>
      </c>
      <c r="AL537" s="418">
        <f t="shared" si="87"/>
        <v>42.346960000000003</v>
      </c>
      <c r="AM537" s="352">
        <v>0.15</v>
      </c>
      <c r="AN537" s="357">
        <f t="shared" si="92"/>
        <v>49.819952941176474</v>
      </c>
      <c r="AO537" s="421">
        <f t="shared" si="93"/>
        <v>49.819952941176474</v>
      </c>
      <c r="AP537" s="355"/>
      <c r="AQ537" s="355"/>
    </row>
    <row r="538" spans="1:43" s="347" customFormat="1" ht="30" customHeight="1" x14ac:dyDescent="0.25">
      <c r="A538" s="444">
        <v>87640</v>
      </c>
      <c r="B538" s="453">
        <v>406308762198</v>
      </c>
      <c r="C538" s="349" t="s">
        <v>4296</v>
      </c>
      <c r="D538" s="444" t="s">
        <v>4028</v>
      </c>
      <c r="E538" s="359" t="s">
        <v>3498</v>
      </c>
      <c r="F538" s="359" t="s">
        <v>3498</v>
      </c>
      <c r="G538" s="363" t="s">
        <v>279</v>
      </c>
      <c r="H538" s="349" t="s">
        <v>4402</v>
      </c>
      <c r="I538" s="349" t="s">
        <v>250</v>
      </c>
      <c r="J538" s="349" t="s">
        <v>4401</v>
      </c>
      <c r="K538" s="349" t="s">
        <v>3669</v>
      </c>
      <c r="L538" s="349" t="s">
        <v>3669</v>
      </c>
      <c r="M538" s="349" t="s">
        <v>255</v>
      </c>
      <c r="N538" s="380">
        <v>0.2</v>
      </c>
      <c r="O538" s="349" t="s">
        <v>2364</v>
      </c>
      <c r="P538" s="349" t="s">
        <v>268</v>
      </c>
      <c r="Q538" s="349" t="s">
        <v>268</v>
      </c>
      <c r="R538" s="349" t="s">
        <v>268</v>
      </c>
      <c r="S538" s="349">
        <v>0</v>
      </c>
      <c r="T538" s="349" t="s">
        <v>268</v>
      </c>
      <c r="U538" s="349">
        <v>0</v>
      </c>
      <c r="V538" s="349" t="s">
        <v>413</v>
      </c>
      <c r="W538" s="360"/>
      <c r="X538" s="349" t="s">
        <v>2439</v>
      </c>
      <c r="Y538" s="349">
        <v>20</v>
      </c>
      <c r="Z538" s="361">
        <v>1</v>
      </c>
      <c r="AA538" s="349">
        <f t="shared" si="94"/>
        <v>20</v>
      </c>
      <c r="AB538" s="349" t="s">
        <v>276</v>
      </c>
      <c r="AC538" s="349" t="s">
        <v>2878</v>
      </c>
      <c r="AD538" s="349">
        <v>4</v>
      </c>
      <c r="AE538" s="440">
        <v>9</v>
      </c>
      <c r="AF538" s="350">
        <v>0.6</v>
      </c>
      <c r="AG538" s="357">
        <f t="shared" si="89"/>
        <v>12</v>
      </c>
      <c r="AH538" s="351">
        <f>IF(AD538&lt;4,FLETES!$H$8,IF(AD538=4,FLETES!$H$9,IF(AD538=5,FLETES!$H$10,IF(AD538=6,FLETES!$H$11,IF(AD538=7,FLETES!$H$12,IF(AD538=8,FLETES!$H$13,IF(AD538=10,FLETES!$H$14,IF(AD538=12,FLETES!$H$15,IF(AD538&gt;12,FLETES!$H$16,"FALSO")))))))))</f>
        <v>22.277568000000002</v>
      </c>
      <c r="AI538" s="357">
        <f t="shared" si="90"/>
        <v>34.277568000000002</v>
      </c>
      <c r="AJ538" s="352">
        <v>0.2</v>
      </c>
      <c r="AK538" s="358">
        <f t="shared" si="91"/>
        <v>42.846960000000003</v>
      </c>
      <c r="AL538" s="418">
        <f t="shared" si="87"/>
        <v>42.846960000000003</v>
      </c>
      <c r="AM538" s="352">
        <v>0.15</v>
      </c>
      <c r="AN538" s="357">
        <f t="shared" si="92"/>
        <v>50.408188235294119</v>
      </c>
      <c r="AO538" s="421">
        <f t="shared" si="93"/>
        <v>50.408188235294119</v>
      </c>
      <c r="AP538" s="355"/>
      <c r="AQ538" s="355"/>
    </row>
    <row r="539" spans="1:43" s="347" customFormat="1" ht="30" customHeight="1" x14ac:dyDescent="0.25">
      <c r="A539" s="444">
        <v>88009</v>
      </c>
      <c r="B539" s="453">
        <v>406308160499</v>
      </c>
      <c r="C539" s="349" t="s">
        <v>4296</v>
      </c>
      <c r="D539" s="444" t="s">
        <v>4030</v>
      </c>
      <c r="E539" s="359" t="s">
        <v>3500</v>
      </c>
      <c r="F539" s="359" t="s">
        <v>3500</v>
      </c>
      <c r="G539" s="363" t="s">
        <v>279</v>
      </c>
      <c r="H539" s="349" t="s">
        <v>4402</v>
      </c>
      <c r="I539" s="349" t="s">
        <v>250</v>
      </c>
      <c r="J539" s="349" t="s">
        <v>4381</v>
      </c>
      <c r="K539" s="349" t="s">
        <v>3670</v>
      </c>
      <c r="L539" s="349" t="s">
        <v>3670</v>
      </c>
      <c r="M539" s="349" t="s">
        <v>255</v>
      </c>
      <c r="N539" s="380">
        <v>0.2</v>
      </c>
      <c r="O539" s="349" t="s">
        <v>2364</v>
      </c>
      <c r="P539" s="349" t="s">
        <v>268</v>
      </c>
      <c r="Q539" s="349" t="s">
        <v>268</v>
      </c>
      <c r="R539" s="349" t="s">
        <v>268</v>
      </c>
      <c r="S539" s="349">
        <v>0</v>
      </c>
      <c r="T539" s="349" t="s">
        <v>268</v>
      </c>
      <c r="U539" s="349">
        <v>0</v>
      </c>
      <c r="V539" s="349" t="s">
        <v>413</v>
      </c>
      <c r="W539" s="360"/>
      <c r="X539" s="349" t="s">
        <v>2439</v>
      </c>
      <c r="Y539" s="349">
        <v>20</v>
      </c>
      <c r="Z539" s="361">
        <v>1</v>
      </c>
      <c r="AA539" s="349">
        <f t="shared" si="94"/>
        <v>20</v>
      </c>
      <c r="AB539" s="349" t="s">
        <v>276</v>
      </c>
      <c r="AC539" s="349" t="s">
        <v>2878</v>
      </c>
      <c r="AD539" s="349">
        <v>4</v>
      </c>
      <c r="AE539" s="440">
        <v>9</v>
      </c>
      <c r="AF539" s="350">
        <v>0.57999999999999996</v>
      </c>
      <c r="AG539" s="357">
        <f t="shared" si="89"/>
        <v>11.6</v>
      </c>
      <c r="AH539" s="351">
        <f>IF(AD539&lt;4,FLETES!$H$8,IF(AD539=4,FLETES!$H$9,IF(AD539=5,FLETES!$H$10,IF(AD539=6,FLETES!$H$11,IF(AD539=7,FLETES!$H$12,IF(AD539=8,FLETES!$H$13,IF(AD539=10,FLETES!$H$14,IF(AD539=12,FLETES!$H$15,IF(AD539&gt;12,FLETES!$H$16,"FALSO")))))))))</f>
        <v>22.277568000000002</v>
      </c>
      <c r="AI539" s="357">
        <f t="shared" si="90"/>
        <v>33.877568000000004</v>
      </c>
      <c r="AJ539" s="352">
        <v>0.2</v>
      </c>
      <c r="AK539" s="358">
        <f t="shared" si="91"/>
        <v>42.346960000000003</v>
      </c>
      <c r="AL539" s="418">
        <f t="shared" si="87"/>
        <v>42.346960000000003</v>
      </c>
      <c r="AM539" s="352">
        <v>0.15</v>
      </c>
      <c r="AN539" s="357">
        <f t="shared" si="92"/>
        <v>49.819952941176474</v>
      </c>
      <c r="AO539" s="421">
        <f t="shared" si="93"/>
        <v>49.819952941176474</v>
      </c>
      <c r="AP539" s="355"/>
      <c r="AQ539" s="355"/>
    </row>
    <row r="540" spans="1:43" s="347" customFormat="1" ht="30" customHeight="1" x14ac:dyDescent="0.25">
      <c r="A540" s="444">
        <v>81852</v>
      </c>
      <c r="B540" s="453">
        <v>406308170290</v>
      </c>
      <c r="C540" s="349" t="s">
        <v>4296</v>
      </c>
      <c r="D540" s="444" t="s">
        <v>4032</v>
      </c>
      <c r="E540" s="359" t="s">
        <v>3502</v>
      </c>
      <c r="F540" s="359" t="s">
        <v>3502</v>
      </c>
      <c r="G540" s="363" t="s">
        <v>279</v>
      </c>
      <c r="H540" s="349" t="s">
        <v>4402</v>
      </c>
      <c r="I540" s="349" t="s">
        <v>250</v>
      </c>
      <c r="J540" s="349" t="s">
        <v>4401</v>
      </c>
      <c r="K540" s="349" t="s">
        <v>3670</v>
      </c>
      <c r="L540" s="349" t="s">
        <v>3670</v>
      </c>
      <c r="M540" s="349" t="s">
        <v>255</v>
      </c>
      <c r="N540" s="380">
        <v>0.2</v>
      </c>
      <c r="O540" s="349" t="s">
        <v>2364</v>
      </c>
      <c r="P540" s="349" t="s">
        <v>268</v>
      </c>
      <c r="Q540" s="349" t="s">
        <v>268</v>
      </c>
      <c r="R540" s="349" t="s">
        <v>268</v>
      </c>
      <c r="S540" s="349">
        <v>0</v>
      </c>
      <c r="T540" s="349" t="s">
        <v>268</v>
      </c>
      <c r="U540" s="349">
        <v>0</v>
      </c>
      <c r="V540" s="349" t="s">
        <v>413</v>
      </c>
      <c r="W540" s="360"/>
      <c r="X540" s="349" t="s">
        <v>2439</v>
      </c>
      <c r="Y540" s="349">
        <v>20</v>
      </c>
      <c r="Z540" s="361">
        <v>1</v>
      </c>
      <c r="AA540" s="349">
        <f t="shared" si="94"/>
        <v>20</v>
      </c>
      <c r="AB540" s="349" t="s">
        <v>276</v>
      </c>
      <c r="AC540" s="349" t="s">
        <v>2878</v>
      </c>
      <c r="AD540" s="349">
        <v>4</v>
      </c>
      <c r="AE540" s="440">
        <v>9</v>
      </c>
      <c r="AF540" s="350">
        <v>0.6</v>
      </c>
      <c r="AG540" s="357">
        <f t="shared" si="89"/>
        <v>12</v>
      </c>
      <c r="AH540" s="351">
        <f>IF(AD540&lt;4,FLETES!$H$8,IF(AD540=4,FLETES!$H$9,IF(AD540=5,FLETES!$H$10,IF(AD540=6,FLETES!$H$11,IF(AD540=7,FLETES!$H$12,IF(AD540=8,FLETES!$H$13,IF(AD540=10,FLETES!$H$14,IF(AD540=12,FLETES!$H$15,IF(AD540&gt;12,FLETES!$H$16,"FALSO")))))))))</f>
        <v>22.277568000000002</v>
      </c>
      <c r="AI540" s="357">
        <f t="shared" si="90"/>
        <v>34.277568000000002</v>
      </c>
      <c r="AJ540" s="352">
        <v>0.2</v>
      </c>
      <c r="AK540" s="358">
        <f t="shared" si="91"/>
        <v>42.846960000000003</v>
      </c>
      <c r="AL540" s="418">
        <f t="shared" si="87"/>
        <v>42.846960000000003</v>
      </c>
      <c r="AM540" s="352">
        <v>0.15</v>
      </c>
      <c r="AN540" s="357">
        <f t="shared" si="92"/>
        <v>50.408188235294119</v>
      </c>
      <c r="AO540" s="421">
        <f t="shared" si="93"/>
        <v>50.408188235294119</v>
      </c>
      <c r="AP540" s="355"/>
      <c r="AQ540" s="355"/>
    </row>
    <row r="541" spans="1:43" s="347" customFormat="1" ht="30" customHeight="1" x14ac:dyDescent="0.25">
      <c r="A541" s="444">
        <v>81757</v>
      </c>
      <c r="B541" s="453">
        <v>406308790795</v>
      </c>
      <c r="C541" s="349" t="s">
        <v>4296</v>
      </c>
      <c r="D541" s="444" t="s">
        <v>4034</v>
      </c>
      <c r="E541" s="359" t="s">
        <v>3504</v>
      </c>
      <c r="F541" s="359" t="s">
        <v>3504</v>
      </c>
      <c r="G541" s="363" t="s">
        <v>279</v>
      </c>
      <c r="H541" s="349" t="s">
        <v>4402</v>
      </c>
      <c r="I541" s="349" t="s">
        <v>250</v>
      </c>
      <c r="J541" s="349" t="s">
        <v>4381</v>
      </c>
      <c r="K541" s="349" t="s">
        <v>3671</v>
      </c>
      <c r="L541" s="349" t="s">
        <v>3671</v>
      </c>
      <c r="M541" s="349" t="s">
        <v>255</v>
      </c>
      <c r="N541" s="380">
        <v>0.2</v>
      </c>
      <c r="O541" s="349" t="s">
        <v>2364</v>
      </c>
      <c r="P541" s="349" t="s">
        <v>268</v>
      </c>
      <c r="Q541" s="349" t="s">
        <v>268</v>
      </c>
      <c r="R541" s="349" t="s">
        <v>268</v>
      </c>
      <c r="S541" s="349">
        <v>0</v>
      </c>
      <c r="T541" s="349" t="s">
        <v>268</v>
      </c>
      <c r="U541" s="349">
        <v>0</v>
      </c>
      <c r="V541" s="349" t="s">
        <v>413</v>
      </c>
      <c r="W541" s="360"/>
      <c r="X541" s="349" t="s">
        <v>2439</v>
      </c>
      <c r="Y541" s="349">
        <v>20</v>
      </c>
      <c r="Z541" s="361">
        <v>1</v>
      </c>
      <c r="AA541" s="349">
        <f t="shared" si="94"/>
        <v>20</v>
      </c>
      <c r="AB541" s="349" t="s">
        <v>276</v>
      </c>
      <c r="AC541" s="349" t="s">
        <v>2878</v>
      </c>
      <c r="AD541" s="349">
        <v>4</v>
      </c>
      <c r="AE541" s="440">
        <v>9</v>
      </c>
      <c r="AF541" s="350">
        <v>0.57999999999999996</v>
      </c>
      <c r="AG541" s="357">
        <f t="shared" si="89"/>
        <v>11.6</v>
      </c>
      <c r="AH541" s="351">
        <f>IF(AD541&lt;4,FLETES!$H$8,IF(AD541=4,FLETES!$H$9,IF(AD541=5,FLETES!$H$10,IF(AD541=6,FLETES!$H$11,IF(AD541=7,FLETES!$H$12,IF(AD541=8,FLETES!$H$13,IF(AD541=10,FLETES!$H$14,IF(AD541=12,FLETES!$H$15,IF(AD541&gt;12,FLETES!$H$16,"FALSO")))))))))</f>
        <v>22.277568000000002</v>
      </c>
      <c r="AI541" s="357">
        <f t="shared" si="90"/>
        <v>33.877568000000004</v>
      </c>
      <c r="AJ541" s="352">
        <v>0.2</v>
      </c>
      <c r="AK541" s="358">
        <f t="shared" si="91"/>
        <v>42.346960000000003</v>
      </c>
      <c r="AL541" s="418">
        <f t="shared" si="87"/>
        <v>42.346960000000003</v>
      </c>
      <c r="AM541" s="352">
        <v>0.15</v>
      </c>
      <c r="AN541" s="357">
        <f t="shared" si="92"/>
        <v>49.819952941176474</v>
      </c>
      <c r="AO541" s="421">
        <f t="shared" si="93"/>
        <v>49.819952941176474</v>
      </c>
      <c r="AP541" s="355"/>
      <c r="AQ541" s="355"/>
    </row>
    <row r="542" spans="1:43" s="347" customFormat="1" ht="30" customHeight="1" x14ac:dyDescent="0.25">
      <c r="A542" s="444">
        <v>80802</v>
      </c>
      <c r="B542" s="453">
        <v>406308179897</v>
      </c>
      <c r="C542" s="349" t="s">
        <v>4296</v>
      </c>
      <c r="D542" s="444" t="s">
        <v>4036</v>
      </c>
      <c r="E542" s="359" t="s">
        <v>3506</v>
      </c>
      <c r="F542" s="359" t="s">
        <v>3506</v>
      </c>
      <c r="G542" s="363" t="s">
        <v>279</v>
      </c>
      <c r="H542" s="349" t="s">
        <v>4402</v>
      </c>
      <c r="I542" s="349" t="s">
        <v>250</v>
      </c>
      <c r="J542" s="349" t="s">
        <v>4401</v>
      </c>
      <c r="K542" s="349" t="s">
        <v>3671</v>
      </c>
      <c r="L542" s="349" t="s">
        <v>3671</v>
      </c>
      <c r="M542" s="349" t="s">
        <v>255</v>
      </c>
      <c r="N542" s="380">
        <v>0.2</v>
      </c>
      <c r="O542" s="349" t="s">
        <v>2364</v>
      </c>
      <c r="P542" s="349" t="s">
        <v>268</v>
      </c>
      <c r="Q542" s="349" t="s">
        <v>268</v>
      </c>
      <c r="R542" s="349" t="s">
        <v>268</v>
      </c>
      <c r="S542" s="349">
        <v>0</v>
      </c>
      <c r="T542" s="349" t="s">
        <v>268</v>
      </c>
      <c r="U542" s="349">
        <v>0</v>
      </c>
      <c r="V542" s="349" t="s">
        <v>413</v>
      </c>
      <c r="W542" s="360"/>
      <c r="X542" s="349" t="s">
        <v>2439</v>
      </c>
      <c r="Y542" s="349">
        <v>20</v>
      </c>
      <c r="Z542" s="361">
        <v>1</v>
      </c>
      <c r="AA542" s="349">
        <f t="shared" si="94"/>
        <v>20</v>
      </c>
      <c r="AB542" s="349" t="s">
        <v>276</v>
      </c>
      <c r="AC542" s="349" t="s">
        <v>2878</v>
      </c>
      <c r="AD542" s="349">
        <v>4</v>
      </c>
      <c r="AE542" s="440">
        <v>9</v>
      </c>
      <c r="AF542" s="350">
        <v>0.6</v>
      </c>
      <c r="AG542" s="357">
        <f t="shared" si="89"/>
        <v>12</v>
      </c>
      <c r="AH542" s="351">
        <f>IF(AD542&lt;4,FLETES!$H$8,IF(AD542=4,FLETES!$H$9,IF(AD542=5,FLETES!$H$10,IF(AD542=6,FLETES!$H$11,IF(AD542=7,FLETES!$H$12,IF(AD542=8,FLETES!$H$13,IF(AD542=10,FLETES!$H$14,IF(AD542=12,FLETES!$H$15,IF(AD542&gt;12,FLETES!$H$16,"FALSO")))))))))</f>
        <v>22.277568000000002</v>
      </c>
      <c r="AI542" s="357">
        <f t="shared" si="90"/>
        <v>34.277568000000002</v>
      </c>
      <c r="AJ542" s="352">
        <v>0.2</v>
      </c>
      <c r="AK542" s="358">
        <f t="shared" si="91"/>
        <v>42.846960000000003</v>
      </c>
      <c r="AL542" s="418">
        <f t="shared" si="87"/>
        <v>42.846960000000003</v>
      </c>
      <c r="AM542" s="352">
        <v>0.15</v>
      </c>
      <c r="AN542" s="357">
        <f t="shared" si="92"/>
        <v>50.408188235294119</v>
      </c>
      <c r="AO542" s="421">
        <f t="shared" si="93"/>
        <v>50.408188235294119</v>
      </c>
      <c r="AP542" s="355"/>
      <c r="AQ542" s="355"/>
    </row>
    <row r="543" spans="1:43" s="347" customFormat="1" ht="30" customHeight="1" x14ac:dyDescent="0.25">
      <c r="A543" s="444">
        <v>81596</v>
      </c>
      <c r="B543" s="453">
        <v>406308143690</v>
      </c>
      <c r="C543" s="349" t="s">
        <v>4296</v>
      </c>
      <c r="D543" s="444" t="s">
        <v>4038</v>
      </c>
      <c r="E543" s="359" t="s">
        <v>3508</v>
      </c>
      <c r="F543" s="359" t="s">
        <v>3508</v>
      </c>
      <c r="G543" s="363" t="s">
        <v>279</v>
      </c>
      <c r="H543" s="349" t="s">
        <v>4402</v>
      </c>
      <c r="I543" s="349" t="s">
        <v>250</v>
      </c>
      <c r="J543" s="349" t="s">
        <v>4381</v>
      </c>
      <c r="K543" s="349" t="s">
        <v>3672</v>
      </c>
      <c r="L543" s="349" t="s">
        <v>3672</v>
      </c>
      <c r="M543" s="349" t="s">
        <v>255</v>
      </c>
      <c r="N543" s="380">
        <v>0.2</v>
      </c>
      <c r="O543" s="349" t="s">
        <v>2364</v>
      </c>
      <c r="P543" s="349" t="s">
        <v>268</v>
      </c>
      <c r="Q543" s="349" t="s">
        <v>268</v>
      </c>
      <c r="R543" s="349" t="s">
        <v>268</v>
      </c>
      <c r="S543" s="349">
        <v>0</v>
      </c>
      <c r="T543" s="349" t="s">
        <v>268</v>
      </c>
      <c r="U543" s="349">
        <v>0</v>
      </c>
      <c r="V543" s="349" t="s">
        <v>413</v>
      </c>
      <c r="W543" s="360"/>
      <c r="X543" s="349" t="s">
        <v>2439</v>
      </c>
      <c r="Y543" s="349">
        <v>20</v>
      </c>
      <c r="Z543" s="361">
        <v>1</v>
      </c>
      <c r="AA543" s="349">
        <f t="shared" si="94"/>
        <v>20</v>
      </c>
      <c r="AB543" s="349" t="s">
        <v>276</v>
      </c>
      <c r="AC543" s="349" t="s">
        <v>2878</v>
      </c>
      <c r="AD543" s="349">
        <v>4</v>
      </c>
      <c r="AE543" s="440">
        <v>9</v>
      </c>
      <c r="AF543" s="350">
        <v>0.57999999999999996</v>
      </c>
      <c r="AG543" s="357">
        <f t="shared" si="89"/>
        <v>11.6</v>
      </c>
      <c r="AH543" s="351">
        <f>IF(AD543&lt;4,FLETES!$H$8,IF(AD543=4,FLETES!$H$9,IF(AD543=5,FLETES!$H$10,IF(AD543=6,FLETES!$H$11,IF(AD543=7,FLETES!$H$12,IF(AD543=8,FLETES!$H$13,IF(AD543=10,FLETES!$H$14,IF(AD543=12,FLETES!$H$15,IF(AD543&gt;12,FLETES!$H$16,"FALSO")))))))))</f>
        <v>22.277568000000002</v>
      </c>
      <c r="AI543" s="357">
        <f t="shared" si="90"/>
        <v>33.877568000000004</v>
      </c>
      <c r="AJ543" s="352">
        <v>0.2</v>
      </c>
      <c r="AK543" s="358">
        <f t="shared" si="91"/>
        <v>42.346960000000003</v>
      </c>
      <c r="AL543" s="418">
        <f t="shared" si="87"/>
        <v>42.346960000000003</v>
      </c>
      <c r="AM543" s="352">
        <v>0.15</v>
      </c>
      <c r="AN543" s="357">
        <f t="shared" si="92"/>
        <v>49.819952941176474</v>
      </c>
      <c r="AO543" s="421">
        <f t="shared" si="93"/>
        <v>49.819952941176474</v>
      </c>
      <c r="AP543" s="355"/>
      <c r="AQ543" s="355"/>
    </row>
    <row r="544" spans="1:43" s="347" customFormat="1" ht="30" customHeight="1" x14ac:dyDescent="0.25">
      <c r="A544" s="444">
        <v>87621</v>
      </c>
      <c r="B544" s="453">
        <v>406308159691</v>
      </c>
      <c r="C544" s="349" t="s">
        <v>4296</v>
      </c>
      <c r="D544" s="444" t="s">
        <v>4040</v>
      </c>
      <c r="E544" s="359" t="s">
        <v>3510</v>
      </c>
      <c r="F544" s="359" t="s">
        <v>3510</v>
      </c>
      <c r="G544" s="363" t="s">
        <v>279</v>
      </c>
      <c r="H544" s="349" t="s">
        <v>4402</v>
      </c>
      <c r="I544" s="349" t="s">
        <v>250</v>
      </c>
      <c r="J544" s="349" t="s">
        <v>4401</v>
      </c>
      <c r="K544" s="349" t="s">
        <v>3672</v>
      </c>
      <c r="L544" s="349" t="s">
        <v>3672</v>
      </c>
      <c r="M544" s="349" t="s">
        <v>255</v>
      </c>
      <c r="N544" s="380">
        <v>0.2</v>
      </c>
      <c r="O544" s="349" t="s">
        <v>2364</v>
      </c>
      <c r="P544" s="349" t="s">
        <v>268</v>
      </c>
      <c r="Q544" s="349" t="s">
        <v>268</v>
      </c>
      <c r="R544" s="349" t="s">
        <v>268</v>
      </c>
      <c r="S544" s="349">
        <v>0</v>
      </c>
      <c r="T544" s="349" t="s">
        <v>268</v>
      </c>
      <c r="U544" s="349">
        <v>0</v>
      </c>
      <c r="V544" s="349" t="s">
        <v>413</v>
      </c>
      <c r="W544" s="360"/>
      <c r="X544" s="349" t="s">
        <v>2439</v>
      </c>
      <c r="Y544" s="349">
        <v>20</v>
      </c>
      <c r="Z544" s="361">
        <v>1</v>
      </c>
      <c r="AA544" s="349">
        <f t="shared" si="94"/>
        <v>20</v>
      </c>
      <c r="AB544" s="349" t="s">
        <v>276</v>
      </c>
      <c r="AC544" s="349" t="s">
        <v>2878</v>
      </c>
      <c r="AD544" s="349">
        <v>4</v>
      </c>
      <c r="AE544" s="440">
        <v>9</v>
      </c>
      <c r="AF544" s="350">
        <v>0.6</v>
      </c>
      <c r="AG544" s="357">
        <f t="shared" si="89"/>
        <v>12</v>
      </c>
      <c r="AH544" s="351">
        <f>IF(AD544&lt;4,FLETES!$H$8,IF(AD544=4,FLETES!$H$9,IF(AD544=5,FLETES!$H$10,IF(AD544=6,FLETES!$H$11,IF(AD544=7,FLETES!$H$12,IF(AD544=8,FLETES!$H$13,IF(AD544=10,FLETES!$H$14,IF(AD544=12,FLETES!$H$15,IF(AD544&gt;12,FLETES!$H$16,"FALSO")))))))))</f>
        <v>22.277568000000002</v>
      </c>
      <c r="AI544" s="357">
        <f t="shared" si="90"/>
        <v>34.277568000000002</v>
      </c>
      <c r="AJ544" s="352">
        <v>0.2</v>
      </c>
      <c r="AK544" s="358">
        <f t="shared" si="91"/>
        <v>42.846960000000003</v>
      </c>
      <c r="AL544" s="418">
        <f t="shared" si="87"/>
        <v>42.846960000000003</v>
      </c>
      <c r="AM544" s="352">
        <v>0.15</v>
      </c>
      <c r="AN544" s="357">
        <f t="shared" si="92"/>
        <v>50.408188235294119</v>
      </c>
      <c r="AO544" s="421">
        <f t="shared" si="93"/>
        <v>50.408188235294119</v>
      </c>
      <c r="AP544" s="355"/>
      <c r="AQ544" s="355"/>
    </row>
    <row r="545" spans="1:43" s="347" customFormat="1" ht="30" customHeight="1" x14ac:dyDescent="0.25">
      <c r="A545" s="444">
        <v>81748</v>
      </c>
      <c r="B545" s="453">
        <v>406308183795</v>
      </c>
      <c r="C545" s="349" t="s">
        <v>4296</v>
      </c>
      <c r="D545" s="444" t="s">
        <v>4042</v>
      </c>
      <c r="E545" s="359" t="s">
        <v>3512</v>
      </c>
      <c r="F545" s="359" t="s">
        <v>3512</v>
      </c>
      <c r="G545" s="363" t="s">
        <v>279</v>
      </c>
      <c r="H545" s="349" t="s">
        <v>4402</v>
      </c>
      <c r="I545" s="349" t="s">
        <v>250</v>
      </c>
      <c r="J545" s="349" t="s">
        <v>4381</v>
      </c>
      <c r="K545" s="349" t="s">
        <v>580</v>
      </c>
      <c r="L545" s="349" t="s">
        <v>580</v>
      </c>
      <c r="M545" s="349" t="s">
        <v>255</v>
      </c>
      <c r="N545" s="380">
        <v>0.2</v>
      </c>
      <c r="O545" s="349" t="s">
        <v>2364</v>
      </c>
      <c r="P545" s="349" t="s">
        <v>268</v>
      </c>
      <c r="Q545" s="349" t="s">
        <v>268</v>
      </c>
      <c r="R545" s="349" t="s">
        <v>268</v>
      </c>
      <c r="S545" s="349">
        <v>0</v>
      </c>
      <c r="T545" s="349" t="s">
        <v>268</v>
      </c>
      <c r="U545" s="349">
        <v>0</v>
      </c>
      <c r="V545" s="349" t="s">
        <v>413</v>
      </c>
      <c r="W545" s="360"/>
      <c r="X545" s="349" t="s">
        <v>2439</v>
      </c>
      <c r="Y545" s="349">
        <v>20</v>
      </c>
      <c r="Z545" s="361">
        <v>1</v>
      </c>
      <c r="AA545" s="349">
        <f t="shared" si="94"/>
        <v>20</v>
      </c>
      <c r="AB545" s="349" t="s">
        <v>276</v>
      </c>
      <c r="AC545" s="349" t="s">
        <v>2878</v>
      </c>
      <c r="AD545" s="349">
        <v>4</v>
      </c>
      <c r="AE545" s="440">
        <v>9</v>
      </c>
      <c r="AF545" s="350">
        <v>0.48</v>
      </c>
      <c r="AG545" s="357">
        <f t="shared" si="89"/>
        <v>9.6</v>
      </c>
      <c r="AH545" s="351">
        <f>IF(AD545&lt;4,FLETES!$H$8,IF(AD545=4,FLETES!$H$9,IF(AD545=5,FLETES!$H$10,IF(AD545=6,FLETES!$H$11,IF(AD545=7,FLETES!$H$12,IF(AD545=8,FLETES!$H$13,IF(AD545=10,FLETES!$H$14,IF(AD545=12,FLETES!$H$15,IF(AD545&gt;12,FLETES!$H$16,"FALSO")))))))))</f>
        <v>22.277568000000002</v>
      </c>
      <c r="AI545" s="357">
        <f t="shared" si="90"/>
        <v>31.877568000000004</v>
      </c>
      <c r="AJ545" s="352">
        <v>0.2</v>
      </c>
      <c r="AK545" s="358">
        <f t="shared" si="91"/>
        <v>39.846960000000003</v>
      </c>
      <c r="AL545" s="418">
        <f t="shared" si="87"/>
        <v>39.846960000000003</v>
      </c>
      <c r="AM545" s="352">
        <v>0.15</v>
      </c>
      <c r="AN545" s="357">
        <f t="shared" si="92"/>
        <v>46.878776470588242</v>
      </c>
      <c r="AO545" s="421">
        <f t="shared" si="93"/>
        <v>46.878776470588242</v>
      </c>
      <c r="AP545" s="355"/>
      <c r="AQ545" s="355"/>
    </row>
    <row r="546" spans="1:43" s="347" customFormat="1" ht="30" customHeight="1" x14ac:dyDescent="0.25">
      <c r="A546" s="444">
        <v>87805</v>
      </c>
      <c r="B546" s="453">
        <v>406308164091</v>
      </c>
      <c r="C546" s="349" t="s">
        <v>4296</v>
      </c>
      <c r="D546" s="444" t="s">
        <v>4044</v>
      </c>
      <c r="E546" s="359" t="s">
        <v>3514</v>
      </c>
      <c r="F546" s="359" t="s">
        <v>3514</v>
      </c>
      <c r="G546" s="363" t="s">
        <v>279</v>
      </c>
      <c r="H546" s="349" t="s">
        <v>4402</v>
      </c>
      <c r="I546" s="349" t="s">
        <v>250</v>
      </c>
      <c r="J546" s="349" t="s">
        <v>4381</v>
      </c>
      <c r="K546" s="349" t="s">
        <v>571</v>
      </c>
      <c r="L546" s="349" t="s">
        <v>571</v>
      </c>
      <c r="M546" s="349" t="s">
        <v>255</v>
      </c>
      <c r="N546" s="380">
        <v>0.2</v>
      </c>
      <c r="O546" s="349" t="s">
        <v>2364</v>
      </c>
      <c r="P546" s="349" t="s">
        <v>268</v>
      </c>
      <c r="Q546" s="349" t="s">
        <v>268</v>
      </c>
      <c r="R546" s="349" t="s">
        <v>268</v>
      </c>
      <c r="S546" s="349">
        <v>0</v>
      </c>
      <c r="T546" s="349" t="s">
        <v>268</v>
      </c>
      <c r="U546" s="349">
        <v>0</v>
      </c>
      <c r="V546" s="349" t="s">
        <v>413</v>
      </c>
      <c r="W546" s="360"/>
      <c r="X546" s="349" t="s">
        <v>2439</v>
      </c>
      <c r="Y546" s="349">
        <v>20</v>
      </c>
      <c r="Z546" s="361">
        <v>1</v>
      </c>
      <c r="AA546" s="349">
        <f t="shared" si="94"/>
        <v>20</v>
      </c>
      <c r="AB546" s="349" t="s">
        <v>276</v>
      </c>
      <c r="AC546" s="349" t="s">
        <v>2878</v>
      </c>
      <c r="AD546" s="349">
        <v>4</v>
      </c>
      <c r="AE546" s="440">
        <v>9</v>
      </c>
      <c r="AF546" s="350">
        <v>0.48</v>
      </c>
      <c r="AG546" s="357">
        <f t="shared" si="89"/>
        <v>9.6</v>
      </c>
      <c r="AH546" s="351">
        <f>IF(AD546&lt;4,FLETES!$H$8,IF(AD546=4,FLETES!$H$9,IF(AD546=5,FLETES!$H$10,IF(AD546=6,FLETES!$H$11,IF(AD546=7,FLETES!$H$12,IF(AD546=8,FLETES!$H$13,IF(AD546=10,FLETES!$H$14,IF(AD546=12,FLETES!$H$15,IF(AD546&gt;12,FLETES!$H$16,"FALSO")))))))))</f>
        <v>22.277568000000002</v>
      </c>
      <c r="AI546" s="357">
        <f t="shared" si="90"/>
        <v>31.877568000000004</v>
      </c>
      <c r="AJ546" s="352">
        <v>0.2</v>
      </c>
      <c r="AK546" s="358">
        <f t="shared" si="91"/>
        <v>39.846960000000003</v>
      </c>
      <c r="AL546" s="418">
        <f t="shared" si="87"/>
        <v>39.846960000000003</v>
      </c>
      <c r="AM546" s="352">
        <v>0.15</v>
      </c>
      <c r="AN546" s="357">
        <f t="shared" si="92"/>
        <v>46.878776470588242</v>
      </c>
      <c r="AO546" s="421">
        <f t="shared" si="93"/>
        <v>46.878776470588242</v>
      </c>
      <c r="AP546" s="355"/>
      <c r="AQ546" s="355"/>
    </row>
    <row r="547" spans="1:43" s="347" customFormat="1" ht="30" customHeight="1" x14ac:dyDescent="0.25">
      <c r="A547" s="444">
        <v>81649</v>
      </c>
      <c r="B547" s="453">
        <v>406308081497</v>
      </c>
      <c r="C547" s="349" t="s">
        <v>4296</v>
      </c>
      <c r="D547" s="444" t="s">
        <v>4046</v>
      </c>
      <c r="E547" s="359" t="s">
        <v>3516</v>
      </c>
      <c r="F547" s="359" t="s">
        <v>3516</v>
      </c>
      <c r="G547" s="363" t="s">
        <v>279</v>
      </c>
      <c r="H547" s="349" t="s">
        <v>4402</v>
      </c>
      <c r="I547" s="349" t="s">
        <v>250</v>
      </c>
      <c r="J547" s="349" t="s">
        <v>4381</v>
      </c>
      <c r="K547" s="349" t="s">
        <v>597</v>
      </c>
      <c r="L547" s="349" t="s">
        <v>597</v>
      </c>
      <c r="M547" s="349" t="s">
        <v>255</v>
      </c>
      <c r="N547" s="380">
        <v>0.2</v>
      </c>
      <c r="O547" s="349" t="s">
        <v>2364</v>
      </c>
      <c r="P547" s="349" t="s">
        <v>268</v>
      </c>
      <c r="Q547" s="349" t="s">
        <v>268</v>
      </c>
      <c r="R547" s="349" t="s">
        <v>268</v>
      </c>
      <c r="S547" s="349">
        <v>0</v>
      </c>
      <c r="T547" s="349" t="s">
        <v>268</v>
      </c>
      <c r="U547" s="349">
        <v>0</v>
      </c>
      <c r="V547" s="349" t="s">
        <v>413</v>
      </c>
      <c r="W547" s="360"/>
      <c r="X547" s="349" t="s">
        <v>2439</v>
      </c>
      <c r="Y547" s="349">
        <v>20</v>
      </c>
      <c r="Z547" s="361">
        <v>1</v>
      </c>
      <c r="AA547" s="349">
        <f t="shared" si="94"/>
        <v>20</v>
      </c>
      <c r="AB547" s="349" t="s">
        <v>276</v>
      </c>
      <c r="AC547" s="349" t="s">
        <v>2878</v>
      </c>
      <c r="AD547" s="349">
        <v>4</v>
      </c>
      <c r="AE547" s="440">
        <v>9</v>
      </c>
      <c r="AF547" s="350">
        <v>0.48</v>
      </c>
      <c r="AG547" s="357">
        <f t="shared" si="89"/>
        <v>9.6</v>
      </c>
      <c r="AH547" s="351">
        <f>IF(AD547&lt;4,FLETES!$H$8,IF(AD547=4,FLETES!$H$9,IF(AD547=5,FLETES!$H$10,IF(AD547=6,FLETES!$H$11,IF(AD547=7,FLETES!$H$12,IF(AD547=8,FLETES!$H$13,IF(AD547=10,FLETES!$H$14,IF(AD547=12,FLETES!$H$15,IF(AD547&gt;12,FLETES!$H$16,"FALSO")))))))))</f>
        <v>22.277568000000002</v>
      </c>
      <c r="AI547" s="357">
        <f t="shared" si="90"/>
        <v>31.877568000000004</v>
      </c>
      <c r="AJ547" s="352">
        <v>0.2</v>
      </c>
      <c r="AK547" s="358">
        <f t="shared" si="91"/>
        <v>39.846960000000003</v>
      </c>
      <c r="AL547" s="418">
        <f t="shared" ref="AL547:AL610" si="95">AK547</f>
        <v>39.846960000000003</v>
      </c>
      <c r="AM547" s="352">
        <v>0.15</v>
      </c>
      <c r="AN547" s="357">
        <f t="shared" si="92"/>
        <v>46.878776470588242</v>
      </c>
      <c r="AO547" s="421">
        <f t="shared" si="93"/>
        <v>46.878776470588242</v>
      </c>
      <c r="AP547" s="355"/>
      <c r="AQ547" s="355"/>
    </row>
    <row r="548" spans="1:43" s="347" customFormat="1" ht="30" customHeight="1" x14ac:dyDescent="0.25">
      <c r="A548" s="444">
        <v>81604</v>
      </c>
      <c r="B548" s="453">
        <v>406308798494</v>
      </c>
      <c r="C548" s="349" t="s">
        <v>4296</v>
      </c>
      <c r="D548" s="444" t="s">
        <v>4048</v>
      </c>
      <c r="E548" s="359" t="s">
        <v>3518</v>
      </c>
      <c r="F548" s="359" t="s">
        <v>3518</v>
      </c>
      <c r="G548" s="363" t="s">
        <v>279</v>
      </c>
      <c r="H548" s="349" t="s">
        <v>4402</v>
      </c>
      <c r="I548" s="349" t="s">
        <v>250</v>
      </c>
      <c r="J548" s="349" t="s">
        <v>4381</v>
      </c>
      <c r="K548" s="349" t="s">
        <v>578</v>
      </c>
      <c r="L548" s="349" t="s">
        <v>578</v>
      </c>
      <c r="M548" s="349" t="s">
        <v>255</v>
      </c>
      <c r="N548" s="380">
        <v>0.2</v>
      </c>
      <c r="O548" s="349" t="s">
        <v>2364</v>
      </c>
      <c r="P548" s="349" t="s">
        <v>268</v>
      </c>
      <c r="Q548" s="349" t="s">
        <v>268</v>
      </c>
      <c r="R548" s="349" t="s">
        <v>268</v>
      </c>
      <c r="S548" s="349">
        <v>0</v>
      </c>
      <c r="T548" s="349" t="s">
        <v>268</v>
      </c>
      <c r="U548" s="349">
        <v>0</v>
      </c>
      <c r="V548" s="349" t="s">
        <v>413</v>
      </c>
      <c r="W548" s="360"/>
      <c r="X548" s="349" t="s">
        <v>2439</v>
      </c>
      <c r="Y548" s="349">
        <v>20</v>
      </c>
      <c r="Z548" s="361">
        <v>1</v>
      </c>
      <c r="AA548" s="349">
        <f t="shared" si="94"/>
        <v>20</v>
      </c>
      <c r="AB548" s="349" t="s">
        <v>276</v>
      </c>
      <c r="AC548" s="349" t="s">
        <v>2878</v>
      </c>
      <c r="AD548" s="349">
        <v>4</v>
      </c>
      <c r="AE548" s="440">
        <v>9</v>
      </c>
      <c r="AF548" s="350">
        <v>0.48</v>
      </c>
      <c r="AG548" s="357">
        <f t="shared" si="89"/>
        <v>9.6</v>
      </c>
      <c r="AH548" s="351">
        <f>IF(AD548&lt;4,FLETES!$H$8,IF(AD548=4,FLETES!$H$9,IF(AD548=5,FLETES!$H$10,IF(AD548=6,FLETES!$H$11,IF(AD548=7,FLETES!$H$12,IF(AD548=8,FLETES!$H$13,IF(AD548=10,FLETES!$H$14,IF(AD548=12,FLETES!$H$15,IF(AD548&gt;12,FLETES!$H$16,"FALSO")))))))))</f>
        <v>22.277568000000002</v>
      </c>
      <c r="AI548" s="357">
        <f t="shared" si="90"/>
        <v>31.877568000000004</v>
      </c>
      <c r="AJ548" s="352">
        <v>0.2</v>
      </c>
      <c r="AK548" s="358">
        <f t="shared" si="91"/>
        <v>39.846960000000003</v>
      </c>
      <c r="AL548" s="418">
        <f t="shared" si="95"/>
        <v>39.846960000000003</v>
      </c>
      <c r="AM548" s="352">
        <v>0.15</v>
      </c>
      <c r="AN548" s="357">
        <f t="shared" si="92"/>
        <v>46.878776470588242</v>
      </c>
      <c r="AO548" s="421">
        <f t="shared" si="93"/>
        <v>46.878776470588242</v>
      </c>
      <c r="AP548" s="355"/>
      <c r="AQ548" s="355"/>
    </row>
    <row r="549" spans="1:43" s="347" customFormat="1" ht="30" customHeight="1" x14ac:dyDescent="0.25">
      <c r="A549" s="444">
        <v>81254</v>
      </c>
      <c r="B549" s="453">
        <v>406308799590</v>
      </c>
      <c r="C549" s="349" t="s">
        <v>4296</v>
      </c>
      <c r="D549" s="444" t="s">
        <v>4050</v>
      </c>
      <c r="E549" s="359" t="s">
        <v>3520</v>
      </c>
      <c r="F549" s="359" t="s">
        <v>3520</v>
      </c>
      <c r="G549" s="363" t="s">
        <v>279</v>
      </c>
      <c r="H549" s="349" t="s">
        <v>4402</v>
      </c>
      <c r="I549" s="349" t="s">
        <v>250</v>
      </c>
      <c r="J549" s="349" t="s">
        <v>4401</v>
      </c>
      <c r="K549" s="349" t="s">
        <v>575</v>
      </c>
      <c r="L549" s="349" t="s">
        <v>575</v>
      </c>
      <c r="M549" s="349" t="s">
        <v>255</v>
      </c>
      <c r="N549" s="380">
        <v>0.2</v>
      </c>
      <c r="O549" s="349" t="s">
        <v>2364</v>
      </c>
      <c r="P549" s="349" t="s">
        <v>268</v>
      </c>
      <c r="Q549" s="349" t="s">
        <v>268</v>
      </c>
      <c r="R549" s="349" t="s">
        <v>268</v>
      </c>
      <c r="S549" s="349">
        <v>0</v>
      </c>
      <c r="T549" s="349" t="s">
        <v>268</v>
      </c>
      <c r="U549" s="349">
        <v>0</v>
      </c>
      <c r="V549" s="349" t="s">
        <v>413</v>
      </c>
      <c r="W549" s="360"/>
      <c r="X549" s="349" t="s">
        <v>2439</v>
      </c>
      <c r="Y549" s="349">
        <v>20</v>
      </c>
      <c r="Z549" s="361">
        <v>1</v>
      </c>
      <c r="AA549" s="349">
        <f t="shared" si="94"/>
        <v>20</v>
      </c>
      <c r="AB549" s="349" t="s">
        <v>276</v>
      </c>
      <c r="AC549" s="349" t="s">
        <v>2878</v>
      </c>
      <c r="AD549" s="349">
        <v>4</v>
      </c>
      <c r="AE549" s="440">
        <v>9</v>
      </c>
      <c r="AF549" s="350">
        <v>0.6</v>
      </c>
      <c r="AG549" s="357">
        <f t="shared" si="89"/>
        <v>12</v>
      </c>
      <c r="AH549" s="351">
        <f>IF(AD549&lt;4,FLETES!$H$8,IF(AD549=4,FLETES!$H$9,IF(AD549=5,FLETES!$H$10,IF(AD549=6,FLETES!$H$11,IF(AD549=7,FLETES!$H$12,IF(AD549=8,FLETES!$H$13,IF(AD549=10,FLETES!$H$14,IF(AD549=12,FLETES!$H$15,IF(AD549&gt;12,FLETES!$H$16,"FALSO")))))))))</f>
        <v>22.277568000000002</v>
      </c>
      <c r="AI549" s="357">
        <f t="shared" si="90"/>
        <v>34.277568000000002</v>
      </c>
      <c r="AJ549" s="352">
        <v>0.2</v>
      </c>
      <c r="AK549" s="358">
        <f t="shared" si="91"/>
        <v>42.846960000000003</v>
      </c>
      <c r="AL549" s="418">
        <f t="shared" si="95"/>
        <v>42.846960000000003</v>
      </c>
      <c r="AM549" s="352">
        <v>0.15</v>
      </c>
      <c r="AN549" s="357">
        <f t="shared" si="92"/>
        <v>50.408188235294119</v>
      </c>
      <c r="AO549" s="421">
        <f t="shared" si="93"/>
        <v>50.408188235294119</v>
      </c>
      <c r="AP549" s="355"/>
      <c r="AQ549" s="355"/>
    </row>
    <row r="550" spans="1:43" s="347" customFormat="1" ht="30" customHeight="1" x14ac:dyDescent="0.25">
      <c r="A550" s="444">
        <v>81449</v>
      </c>
      <c r="B550" s="453">
        <v>406308158991</v>
      </c>
      <c r="C550" s="349" t="s">
        <v>4296</v>
      </c>
      <c r="D550" s="444" t="s">
        <v>4052</v>
      </c>
      <c r="E550" s="359" t="s">
        <v>3522</v>
      </c>
      <c r="F550" s="359" t="s">
        <v>3522</v>
      </c>
      <c r="G550" s="363" t="s">
        <v>279</v>
      </c>
      <c r="H550" s="349" t="s">
        <v>4402</v>
      </c>
      <c r="I550" s="349" t="s">
        <v>250</v>
      </c>
      <c r="J550" s="349" t="s">
        <v>4381</v>
      </c>
      <c r="K550" s="349" t="s">
        <v>563</v>
      </c>
      <c r="L550" s="349" t="s">
        <v>563</v>
      </c>
      <c r="M550" s="349" t="s">
        <v>255</v>
      </c>
      <c r="N550" s="380">
        <v>0.2</v>
      </c>
      <c r="O550" s="349" t="s">
        <v>2364</v>
      </c>
      <c r="P550" s="349" t="s">
        <v>268</v>
      </c>
      <c r="Q550" s="349" t="s">
        <v>268</v>
      </c>
      <c r="R550" s="349" t="s">
        <v>268</v>
      </c>
      <c r="S550" s="349">
        <v>0</v>
      </c>
      <c r="T550" s="349" t="s">
        <v>268</v>
      </c>
      <c r="U550" s="349">
        <v>0</v>
      </c>
      <c r="V550" s="349" t="s">
        <v>413</v>
      </c>
      <c r="W550" s="360"/>
      <c r="X550" s="349" t="s">
        <v>2439</v>
      </c>
      <c r="Y550" s="349">
        <v>20</v>
      </c>
      <c r="Z550" s="361">
        <v>1</v>
      </c>
      <c r="AA550" s="349">
        <f t="shared" si="94"/>
        <v>20</v>
      </c>
      <c r="AB550" s="349" t="s">
        <v>276</v>
      </c>
      <c r="AC550" s="349" t="s">
        <v>2878</v>
      </c>
      <c r="AD550" s="349">
        <v>4</v>
      </c>
      <c r="AE550" s="440">
        <v>9</v>
      </c>
      <c r="AF550" s="350">
        <v>0.48</v>
      </c>
      <c r="AG550" s="357">
        <f t="shared" si="89"/>
        <v>9.6</v>
      </c>
      <c r="AH550" s="351">
        <f>IF(AD550&lt;4,FLETES!$H$8,IF(AD550=4,FLETES!$H$9,IF(AD550=5,FLETES!$H$10,IF(AD550=6,FLETES!$H$11,IF(AD550=7,FLETES!$H$12,IF(AD550=8,FLETES!$H$13,IF(AD550=10,FLETES!$H$14,IF(AD550=12,FLETES!$H$15,IF(AD550&gt;12,FLETES!$H$16,"FALSO")))))))))</f>
        <v>22.277568000000002</v>
      </c>
      <c r="AI550" s="357">
        <f t="shared" si="90"/>
        <v>31.877568000000004</v>
      </c>
      <c r="AJ550" s="352">
        <v>0.2</v>
      </c>
      <c r="AK550" s="358">
        <f t="shared" si="91"/>
        <v>39.846960000000003</v>
      </c>
      <c r="AL550" s="418">
        <f t="shared" si="95"/>
        <v>39.846960000000003</v>
      </c>
      <c r="AM550" s="352">
        <v>0.15</v>
      </c>
      <c r="AN550" s="357">
        <f t="shared" si="92"/>
        <v>46.878776470588242</v>
      </c>
      <c r="AO550" s="421">
        <f t="shared" si="93"/>
        <v>46.878776470588242</v>
      </c>
      <c r="AP550" s="355"/>
      <c r="AQ550" s="355"/>
    </row>
    <row r="551" spans="1:43" s="347" customFormat="1" ht="30" customHeight="1" x14ac:dyDescent="0.25">
      <c r="A551" s="391">
        <v>339654</v>
      </c>
      <c r="B551" s="391">
        <v>40633396549</v>
      </c>
      <c r="C551" s="349" t="s">
        <v>4296</v>
      </c>
      <c r="D551" s="349" t="s">
        <v>997</v>
      </c>
      <c r="E551" s="356" t="s">
        <v>1905</v>
      </c>
      <c r="F551" s="355" t="s">
        <v>547</v>
      </c>
      <c r="G551" s="378" t="s">
        <v>279</v>
      </c>
      <c r="H551" s="349" t="s">
        <v>4376</v>
      </c>
      <c r="I551" s="349" t="s">
        <v>250</v>
      </c>
      <c r="J551" s="349" t="s">
        <v>4379</v>
      </c>
      <c r="K551" s="349" t="s">
        <v>548</v>
      </c>
      <c r="L551" s="349" t="s">
        <v>548</v>
      </c>
      <c r="M551" s="349" t="s">
        <v>3679</v>
      </c>
      <c r="N551" s="380">
        <v>0.8</v>
      </c>
      <c r="O551" s="349" t="s">
        <v>2364</v>
      </c>
      <c r="P551" s="349" t="s">
        <v>268</v>
      </c>
      <c r="Q551" s="349" t="s">
        <v>268</v>
      </c>
      <c r="R551" s="349" t="s">
        <v>268</v>
      </c>
      <c r="S551" s="349">
        <v>0</v>
      </c>
      <c r="T551" s="349" t="s">
        <v>268</v>
      </c>
      <c r="U551" s="349">
        <v>0</v>
      </c>
      <c r="V551" s="349" t="s">
        <v>413</v>
      </c>
      <c r="W551" s="360" t="s">
        <v>549</v>
      </c>
      <c r="X551" s="349" t="s">
        <v>2440</v>
      </c>
      <c r="Y551" s="349">
        <v>20</v>
      </c>
      <c r="Z551" s="361">
        <v>1</v>
      </c>
      <c r="AA551" s="349">
        <f t="shared" si="94"/>
        <v>20</v>
      </c>
      <c r="AB551" s="349" t="s">
        <v>4295</v>
      </c>
      <c r="AC551" s="349" t="s">
        <v>1253</v>
      </c>
      <c r="AD551" s="349">
        <v>5</v>
      </c>
      <c r="AE551" s="440">
        <f t="shared" ref="AE551:AE590" si="96">AD551*2.2</f>
        <v>11</v>
      </c>
      <c r="AF551" s="350">
        <v>0.88</v>
      </c>
      <c r="AG551" s="351">
        <f t="shared" si="89"/>
        <v>17.600000000000001</v>
      </c>
      <c r="AH551" s="351">
        <f>IF(AD551&lt;4,FLETES!$H$8,IF(AD551=4,FLETES!$H$9,IF(AD551=5,FLETES!$H$10,IF(AD551=6,FLETES!$H$11,IF(AD551=7,FLETES!$H$12,IF(AD551=8,FLETES!$H$13,IF(AD551=10,FLETES!$H$14,IF(AD551=12,FLETES!$H$15,IF(AD551&gt;12,FLETES!$H$16,"FALSO")))))))))</f>
        <v>26.946735</v>
      </c>
      <c r="AI551" s="357">
        <f t="shared" si="90"/>
        <v>44.546734999999998</v>
      </c>
      <c r="AJ551" s="352">
        <v>0.2</v>
      </c>
      <c r="AK551" s="358">
        <f t="shared" si="91"/>
        <v>55.683418749999994</v>
      </c>
      <c r="AL551" s="418">
        <f t="shared" si="95"/>
        <v>55.683418749999994</v>
      </c>
      <c r="AM551" s="354">
        <v>0.15</v>
      </c>
      <c r="AN551" s="351">
        <f t="shared" si="92"/>
        <v>65.509904411764694</v>
      </c>
      <c r="AO551" s="421">
        <f t="shared" si="93"/>
        <v>65.509904411764694</v>
      </c>
      <c r="AP551" s="355"/>
      <c r="AQ551" s="355"/>
    </row>
    <row r="552" spans="1:43" s="347" customFormat="1" ht="30" customHeight="1" x14ac:dyDescent="0.25">
      <c r="A552" s="391">
        <v>339675</v>
      </c>
      <c r="B552" s="391">
        <v>40633396759</v>
      </c>
      <c r="C552" s="349" t="s">
        <v>4296</v>
      </c>
      <c r="D552" s="349" t="s">
        <v>543</v>
      </c>
      <c r="E552" s="356" t="s">
        <v>1906</v>
      </c>
      <c r="F552" s="355" t="s">
        <v>544</v>
      </c>
      <c r="G552" s="378" t="s">
        <v>279</v>
      </c>
      <c r="H552" s="349" t="s">
        <v>4376</v>
      </c>
      <c r="I552" s="349" t="s">
        <v>250</v>
      </c>
      <c r="J552" s="349" t="s">
        <v>4379</v>
      </c>
      <c r="K552" s="349" t="s">
        <v>545</v>
      </c>
      <c r="L552" s="349" t="s">
        <v>545</v>
      </c>
      <c r="M552" s="349" t="s">
        <v>3679</v>
      </c>
      <c r="N552" s="380">
        <v>0.8</v>
      </c>
      <c r="O552" s="349" t="s">
        <v>2364</v>
      </c>
      <c r="P552" s="349" t="s">
        <v>268</v>
      </c>
      <c r="Q552" s="349" t="s">
        <v>268</v>
      </c>
      <c r="R552" s="349" t="s">
        <v>268</v>
      </c>
      <c r="S552" s="349">
        <v>0</v>
      </c>
      <c r="T552" s="349" t="s">
        <v>268</v>
      </c>
      <c r="U552" s="349">
        <v>0</v>
      </c>
      <c r="V552" s="349" t="s">
        <v>413</v>
      </c>
      <c r="W552" s="360" t="s">
        <v>546</v>
      </c>
      <c r="X552" s="349" t="s">
        <v>2440</v>
      </c>
      <c r="Y552" s="349">
        <v>20</v>
      </c>
      <c r="Z552" s="361">
        <v>1</v>
      </c>
      <c r="AA552" s="349">
        <f t="shared" si="94"/>
        <v>20</v>
      </c>
      <c r="AB552" s="349" t="s">
        <v>4295</v>
      </c>
      <c r="AC552" s="349" t="s">
        <v>1253</v>
      </c>
      <c r="AD552" s="349">
        <v>5</v>
      </c>
      <c r="AE552" s="440">
        <f t="shared" si="96"/>
        <v>11</v>
      </c>
      <c r="AF552" s="350">
        <v>0.79</v>
      </c>
      <c r="AG552" s="351">
        <f t="shared" si="89"/>
        <v>15.8</v>
      </c>
      <c r="AH552" s="351">
        <f>IF(AD552&lt;4,FLETES!$H$8,IF(AD552=4,FLETES!$H$9,IF(AD552=5,FLETES!$H$10,IF(AD552=6,FLETES!$H$11,IF(AD552=7,FLETES!$H$12,IF(AD552=8,FLETES!$H$13,IF(AD552=10,FLETES!$H$14,IF(AD552=12,FLETES!$H$15,IF(AD552&gt;12,FLETES!$H$16,"FALSO")))))))))</f>
        <v>26.946735</v>
      </c>
      <c r="AI552" s="357">
        <f t="shared" si="90"/>
        <v>42.746735000000001</v>
      </c>
      <c r="AJ552" s="352">
        <v>0.2</v>
      </c>
      <c r="AK552" s="358">
        <f t="shared" si="91"/>
        <v>53.433418750000001</v>
      </c>
      <c r="AL552" s="418">
        <f t="shared" si="95"/>
        <v>53.433418750000001</v>
      </c>
      <c r="AM552" s="354">
        <v>0.15</v>
      </c>
      <c r="AN552" s="351">
        <f t="shared" si="92"/>
        <v>62.862845588235295</v>
      </c>
      <c r="AO552" s="421">
        <f t="shared" si="93"/>
        <v>62.862845588235295</v>
      </c>
      <c r="AP552" s="355"/>
      <c r="AQ552" s="355"/>
    </row>
    <row r="553" spans="1:43" s="347" customFormat="1" ht="30" customHeight="1" x14ac:dyDescent="0.25">
      <c r="A553" s="391">
        <v>799398</v>
      </c>
      <c r="B553" s="391">
        <v>40637993989</v>
      </c>
      <c r="C553" s="349" t="s">
        <v>4296</v>
      </c>
      <c r="D553" s="349">
        <v>0</v>
      </c>
      <c r="E553" s="356" t="s">
        <v>1933</v>
      </c>
      <c r="F553" s="355" t="s">
        <v>1933</v>
      </c>
      <c r="G553" s="363" t="s">
        <v>279</v>
      </c>
      <c r="H553" s="349" t="s">
        <v>4376</v>
      </c>
      <c r="I553" s="349" t="s">
        <v>250</v>
      </c>
      <c r="J553" s="349" t="s">
        <v>4381</v>
      </c>
      <c r="K553" s="349" t="s">
        <v>597</v>
      </c>
      <c r="L553" s="349" t="s">
        <v>597</v>
      </c>
      <c r="M553" s="349" t="s">
        <v>256</v>
      </c>
      <c r="N553" s="380">
        <v>0.8</v>
      </c>
      <c r="O553" s="349" t="s">
        <v>2364</v>
      </c>
      <c r="P553" s="349" t="s">
        <v>268</v>
      </c>
      <c r="Q553" s="349" t="s">
        <v>268</v>
      </c>
      <c r="R553" s="349" t="s">
        <v>268</v>
      </c>
      <c r="S553" s="349">
        <v>0</v>
      </c>
      <c r="T553" s="349" t="s">
        <v>268</v>
      </c>
      <c r="U553" s="349">
        <v>0</v>
      </c>
      <c r="V553" s="349" t="s">
        <v>413</v>
      </c>
      <c r="W553" s="360" t="s">
        <v>2656</v>
      </c>
      <c r="X553" s="349" t="s">
        <v>4480</v>
      </c>
      <c r="Y553" s="349">
        <v>26</v>
      </c>
      <c r="Z553" s="361">
        <v>1</v>
      </c>
      <c r="AA553" s="349">
        <f t="shared" si="94"/>
        <v>26</v>
      </c>
      <c r="AB553" s="349" t="s">
        <v>4295</v>
      </c>
      <c r="AC553" s="349" t="s">
        <v>1253</v>
      </c>
      <c r="AD553" s="349">
        <v>5</v>
      </c>
      <c r="AE553" s="440">
        <f t="shared" si="96"/>
        <v>11</v>
      </c>
      <c r="AF553" s="350">
        <v>1.3</v>
      </c>
      <c r="AG553" s="351">
        <f t="shared" si="89"/>
        <v>33.800000000000004</v>
      </c>
      <c r="AH553" s="351">
        <f>IF(AD553&lt;4,FLETES!$H$8,IF(AD553=4,FLETES!$H$9,IF(AD553=5,FLETES!$H$10,IF(AD553=6,FLETES!$H$11,IF(AD553=7,FLETES!$H$12,IF(AD553=8,FLETES!$H$13,IF(AD553=10,FLETES!$H$14,IF(AD553=12,FLETES!$H$15,IF(AD553&gt;12,FLETES!$H$16,"FALSO")))))))))</f>
        <v>26.946735</v>
      </c>
      <c r="AI553" s="357">
        <f t="shared" si="90"/>
        <v>60.746735000000001</v>
      </c>
      <c r="AJ553" s="352">
        <v>0.2</v>
      </c>
      <c r="AK553" s="358">
        <f t="shared" si="91"/>
        <v>75.933418750000001</v>
      </c>
      <c r="AL553" s="418">
        <f t="shared" si="95"/>
        <v>75.933418750000001</v>
      </c>
      <c r="AM553" s="354">
        <v>0.15</v>
      </c>
      <c r="AN553" s="351">
        <f t="shared" si="92"/>
        <v>89.333433823529418</v>
      </c>
      <c r="AO553" s="421">
        <f t="shared" si="93"/>
        <v>89.333433823529418</v>
      </c>
      <c r="AP553" s="355"/>
      <c r="AQ553" s="355"/>
    </row>
    <row r="554" spans="1:43" s="347" customFormat="1" ht="30" customHeight="1" x14ac:dyDescent="0.25">
      <c r="A554" s="391">
        <v>799412</v>
      </c>
      <c r="B554" s="391">
        <v>40637994129</v>
      </c>
      <c r="C554" s="349" t="s">
        <v>4296</v>
      </c>
      <c r="D554" s="349">
        <v>0</v>
      </c>
      <c r="E554" s="356" t="s">
        <v>1934</v>
      </c>
      <c r="F554" s="355" t="s">
        <v>1934</v>
      </c>
      <c r="G554" s="363" t="s">
        <v>279</v>
      </c>
      <c r="H554" s="349" t="s">
        <v>4376</v>
      </c>
      <c r="I554" s="349" t="s">
        <v>250</v>
      </c>
      <c r="J554" s="349" t="s">
        <v>4381</v>
      </c>
      <c r="K554" s="349" t="s">
        <v>2673</v>
      </c>
      <c r="L554" s="349" t="s">
        <v>2673</v>
      </c>
      <c r="M554" s="349" t="s">
        <v>256</v>
      </c>
      <c r="N554" s="380">
        <v>0.8</v>
      </c>
      <c r="O554" s="349" t="s">
        <v>2364</v>
      </c>
      <c r="P554" s="349" t="s">
        <v>268</v>
      </c>
      <c r="Q554" s="349" t="s">
        <v>268</v>
      </c>
      <c r="R554" s="349" t="s">
        <v>268</v>
      </c>
      <c r="S554" s="349">
        <v>0</v>
      </c>
      <c r="T554" s="349" t="s">
        <v>268</v>
      </c>
      <c r="U554" s="349">
        <v>0</v>
      </c>
      <c r="V554" s="349" t="s">
        <v>413</v>
      </c>
      <c r="W554" s="360" t="s">
        <v>2656</v>
      </c>
      <c r="X554" s="349" t="s">
        <v>4480</v>
      </c>
      <c r="Y554" s="349">
        <v>26</v>
      </c>
      <c r="Z554" s="361">
        <v>1</v>
      </c>
      <c r="AA554" s="349">
        <f t="shared" si="94"/>
        <v>26</v>
      </c>
      <c r="AB554" s="349" t="s">
        <v>4295</v>
      </c>
      <c r="AC554" s="349" t="s">
        <v>1253</v>
      </c>
      <c r="AD554" s="349">
        <v>5</v>
      </c>
      <c r="AE554" s="440">
        <f t="shared" si="96"/>
        <v>11</v>
      </c>
      <c r="AF554" s="350">
        <v>0.8</v>
      </c>
      <c r="AG554" s="351">
        <f t="shared" si="89"/>
        <v>20.8</v>
      </c>
      <c r="AH554" s="351">
        <f>IF(AD554&lt;4,FLETES!$H$8,IF(AD554=4,FLETES!$H$9,IF(AD554=5,FLETES!$H$10,IF(AD554=6,FLETES!$H$11,IF(AD554=7,FLETES!$H$12,IF(AD554=8,FLETES!$H$13,IF(AD554=10,FLETES!$H$14,IF(AD554=12,FLETES!$H$15,IF(AD554&gt;12,FLETES!$H$16,"FALSO")))))))))</f>
        <v>26.946735</v>
      </c>
      <c r="AI554" s="357">
        <f t="shared" si="90"/>
        <v>47.746735000000001</v>
      </c>
      <c r="AJ554" s="352">
        <v>0.2</v>
      </c>
      <c r="AK554" s="358">
        <f t="shared" si="91"/>
        <v>59.683418750000001</v>
      </c>
      <c r="AL554" s="418">
        <f t="shared" si="95"/>
        <v>59.683418750000001</v>
      </c>
      <c r="AM554" s="354">
        <v>0.15</v>
      </c>
      <c r="AN554" s="351">
        <f t="shared" si="92"/>
        <v>70.215786764705882</v>
      </c>
      <c r="AO554" s="421">
        <f t="shared" si="93"/>
        <v>70.215786764705882</v>
      </c>
      <c r="AP554" s="355"/>
      <c r="AQ554" s="355"/>
    </row>
    <row r="555" spans="1:43" s="347" customFormat="1" ht="30" customHeight="1" x14ac:dyDescent="0.25">
      <c r="A555" s="391">
        <v>771610</v>
      </c>
      <c r="B555" s="391">
        <v>81200001435</v>
      </c>
      <c r="C555" s="349" t="s">
        <v>4296</v>
      </c>
      <c r="D555" s="349">
        <v>0</v>
      </c>
      <c r="E555" s="356" t="s">
        <v>1917</v>
      </c>
      <c r="F555" s="355" t="s">
        <v>1917</v>
      </c>
      <c r="G555" s="363" t="s">
        <v>279</v>
      </c>
      <c r="H555" s="349" t="s">
        <v>4376</v>
      </c>
      <c r="I555" s="349" t="s">
        <v>250</v>
      </c>
      <c r="J555" s="349" t="s">
        <v>4379</v>
      </c>
      <c r="K555" s="349" t="s">
        <v>537</v>
      </c>
      <c r="L555" s="349" t="s">
        <v>537</v>
      </c>
      <c r="M555" s="349" t="s">
        <v>3679</v>
      </c>
      <c r="N555" s="380">
        <v>0.8</v>
      </c>
      <c r="O555" s="349" t="s">
        <v>2364</v>
      </c>
      <c r="P555" s="349" t="s">
        <v>268</v>
      </c>
      <c r="Q555" s="349" t="s">
        <v>268</v>
      </c>
      <c r="R555" s="349" t="s">
        <v>268</v>
      </c>
      <c r="S555" s="349">
        <v>0</v>
      </c>
      <c r="T555" s="349" t="s">
        <v>268</v>
      </c>
      <c r="U555" s="349">
        <v>0</v>
      </c>
      <c r="V555" s="349" t="s">
        <v>413</v>
      </c>
      <c r="W555" s="386" t="s">
        <v>2671</v>
      </c>
      <c r="X555" s="349" t="s">
        <v>2440</v>
      </c>
      <c r="Y555" s="349">
        <v>26</v>
      </c>
      <c r="Z555" s="361">
        <v>1</v>
      </c>
      <c r="AA555" s="349">
        <f t="shared" si="94"/>
        <v>26</v>
      </c>
      <c r="AB555" s="349" t="s">
        <v>4295</v>
      </c>
      <c r="AC555" s="349" t="s">
        <v>1253</v>
      </c>
      <c r="AD555" s="349">
        <v>5</v>
      </c>
      <c r="AE555" s="440">
        <f t="shared" si="96"/>
        <v>11</v>
      </c>
      <c r="AF555" s="350">
        <v>0.5</v>
      </c>
      <c r="AG555" s="351">
        <f t="shared" si="89"/>
        <v>13</v>
      </c>
      <c r="AH555" s="351">
        <f>IF(AD555&lt;4,FLETES!$H$8,IF(AD555=4,FLETES!$H$9,IF(AD555=5,FLETES!$H$10,IF(AD555=6,FLETES!$H$11,IF(AD555=7,FLETES!$H$12,IF(AD555=8,FLETES!$H$13,IF(AD555=10,FLETES!$H$14,IF(AD555=12,FLETES!$H$15,IF(AD555&gt;12,FLETES!$H$16,"FALSO")))))))))</f>
        <v>26.946735</v>
      </c>
      <c r="AI555" s="357">
        <f t="shared" si="90"/>
        <v>39.946735000000004</v>
      </c>
      <c r="AJ555" s="352">
        <v>0.2</v>
      </c>
      <c r="AK555" s="358">
        <f t="shared" si="91"/>
        <v>49.933418750000001</v>
      </c>
      <c r="AL555" s="418">
        <f t="shared" si="95"/>
        <v>49.933418750000001</v>
      </c>
      <c r="AM555" s="354">
        <v>0.15</v>
      </c>
      <c r="AN555" s="351">
        <f t="shared" si="92"/>
        <v>58.745198529411766</v>
      </c>
      <c r="AO555" s="421">
        <f t="shared" si="93"/>
        <v>58.745198529411766</v>
      </c>
      <c r="AP555" s="355"/>
      <c r="AQ555" s="355" t="s">
        <v>4533</v>
      </c>
    </row>
    <row r="556" spans="1:43" s="347" customFormat="1" ht="30" customHeight="1" x14ac:dyDescent="0.25">
      <c r="A556" s="391">
        <v>351654</v>
      </c>
      <c r="B556" s="391">
        <v>40633516549</v>
      </c>
      <c r="C556" s="349" t="s">
        <v>4296</v>
      </c>
      <c r="D556" s="349" t="s">
        <v>1003</v>
      </c>
      <c r="E556" s="356" t="s">
        <v>1004</v>
      </c>
      <c r="F556" s="355" t="s">
        <v>525</v>
      </c>
      <c r="G556" s="378" t="s">
        <v>279</v>
      </c>
      <c r="H556" s="349" t="s">
        <v>4376</v>
      </c>
      <c r="I556" s="349" t="s">
        <v>250</v>
      </c>
      <c r="J556" s="349" t="s">
        <v>4381</v>
      </c>
      <c r="K556" s="349" t="s">
        <v>537</v>
      </c>
      <c r="L556" s="349" t="s">
        <v>537</v>
      </c>
      <c r="M556" s="349" t="s">
        <v>3679</v>
      </c>
      <c r="N556" s="380">
        <v>0.8</v>
      </c>
      <c r="O556" s="349" t="s">
        <v>2363</v>
      </c>
      <c r="P556" s="349" t="s">
        <v>268</v>
      </c>
      <c r="Q556" s="349" t="s">
        <v>268</v>
      </c>
      <c r="R556" s="349" t="s">
        <v>268</v>
      </c>
      <c r="S556" s="349">
        <v>0</v>
      </c>
      <c r="T556" s="349" t="s">
        <v>268</v>
      </c>
      <c r="U556" s="349">
        <v>0</v>
      </c>
      <c r="V556" s="349" t="s">
        <v>413</v>
      </c>
      <c r="W556" s="360" t="s">
        <v>526</v>
      </c>
      <c r="X556" s="349" t="s">
        <v>2440</v>
      </c>
      <c r="Y556" s="349">
        <v>26</v>
      </c>
      <c r="Z556" s="361">
        <v>1</v>
      </c>
      <c r="AA556" s="349">
        <f t="shared" si="94"/>
        <v>26</v>
      </c>
      <c r="AB556" s="349" t="s">
        <v>4295</v>
      </c>
      <c r="AC556" s="349" t="s">
        <v>1253</v>
      </c>
      <c r="AD556" s="349">
        <v>5</v>
      </c>
      <c r="AE556" s="440">
        <f t="shared" si="96"/>
        <v>11</v>
      </c>
      <c r="AF556" s="350">
        <v>0.6</v>
      </c>
      <c r="AG556" s="351">
        <f t="shared" si="89"/>
        <v>15.6</v>
      </c>
      <c r="AH556" s="351">
        <f>IF(AD556&lt;4,FLETES!$H$8,IF(AD556=4,FLETES!$H$9,IF(AD556=5,FLETES!$H$10,IF(AD556=6,FLETES!$H$11,IF(AD556=7,FLETES!$H$12,IF(AD556=8,FLETES!$H$13,IF(AD556=10,FLETES!$H$14,IF(AD556=12,FLETES!$H$15,IF(AD556&gt;12,FLETES!$H$16,"FALSO")))))))))</f>
        <v>26.946735</v>
      </c>
      <c r="AI556" s="357">
        <f t="shared" si="90"/>
        <v>42.546734999999998</v>
      </c>
      <c r="AJ556" s="352">
        <v>0.2</v>
      </c>
      <c r="AK556" s="358">
        <f t="shared" si="91"/>
        <v>53.183418749999994</v>
      </c>
      <c r="AL556" s="418">
        <f t="shared" si="95"/>
        <v>53.183418749999994</v>
      </c>
      <c r="AM556" s="354">
        <v>0.15</v>
      </c>
      <c r="AN556" s="351">
        <f t="shared" si="92"/>
        <v>62.568727941176462</v>
      </c>
      <c r="AO556" s="421">
        <f t="shared" si="93"/>
        <v>62.568727941176462</v>
      </c>
      <c r="AP556" s="355"/>
      <c r="AQ556" s="355"/>
    </row>
    <row r="557" spans="1:43" s="347" customFormat="1" ht="30" customHeight="1" x14ac:dyDescent="0.25">
      <c r="A557" s="391">
        <v>799405</v>
      </c>
      <c r="B557" s="391">
        <v>40637994059</v>
      </c>
      <c r="C557" s="349" t="s">
        <v>4296</v>
      </c>
      <c r="D557" s="349">
        <v>0</v>
      </c>
      <c r="E557" s="355" t="s">
        <v>4479</v>
      </c>
      <c r="F557" s="355" t="s">
        <v>4479</v>
      </c>
      <c r="G557" s="363" t="s">
        <v>279</v>
      </c>
      <c r="H557" s="349" t="s">
        <v>4376</v>
      </c>
      <c r="I557" s="349" t="s">
        <v>250</v>
      </c>
      <c r="J557" s="349" t="s">
        <v>4379</v>
      </c>
      <c r="K557" s="349" t="s">
        <v>2669</v>
      </c>
      <c r="L557" s="349" t="s">
        <v>2669</v>
      </c>
      <c r="M557" s="349" t="s">
        <v>3679</v>
      </c>
      <c r="N557" s="380">
        <v>0.8</v>
      </c>
      <c r="O557" s="349" t="s">
        <v>2364</v>
      </c>
      <c r="P557" s="349" t="s">
        <v>268</v>
      </c>
      <c r="Q557" s="349" t="s">
        <v>268</v>
      </c>
      <c r="R557" s="349" t="s">
        <v>268</v>
      </c>
      <c r="S557" s="349">
        <v>0</v>
      </c>
      <c r="T557" s="349" t="s">
        <v>268</v>
      </c>
      <c r="U557" s="349">
        <v>0</v>
      </c>
      <c r="V557" s="349" t="s">
        <v>413</v>
      </c>
      <c r="W557" s="360" t="s">
        <v>2656</v>
      </c>
      <c r="X557" s="349" t="s">
        <v>2440</v>
      </c>
      <c r="Y557" s="349">
        <v>26</v>
      </c>
      <c r="Z557" s="361">
        <v>1</v>
      </c>
      <c r="AA557" s="349">
        <f t="shared" si="94"/>
        <v>26</v>
      </c>
      <c r="AB557" s="349" t="s">
        <v>4295</v>
      </c>
      <c r="AC557" s="349" t="s">
        <v>1253</v>
      </c>
      <c r="AD557" s="349">
        <v>5</v>
      </c>
      <c r="AE557" s="440">
        <f t="shared" si="96"/>
        <v>11</v>
      </c>
      <c r="AF557" s="350">
        <v>0.6</v>
      </c>
      <c r="AG557" s="351">
        <f t="shared" si="89"/>
        <v>15.6</v>
      </c>
      <c r="AH557" s="351">
        <f>IF(AD557&lt;4,FLETES!$H$8,IF(AD557=4,FLETES!$H$9,IF(AD557=5,FLETES!$H$10,IF(AD557=6,FLETES!$H$11,IF(AD557=7,FLETES!$H$12,IF(AD557=8,FLETES!$H$13,IF(AD557=10,FLETES!$H$14,IF(AD557=12,FLETES!$H$15,IF(AD557&gt;12,FLETES!$H$16,"FALSO")))))))))</f>
        <v>26.946735</v>
      </c>
      <c r="AI557" s="357">
        <f t="shared" si="90"/>
        <v>42.546734999999998</v>
      </c>
      <c r="AJ557" s="352">
        <v>0.2</v>
      </c>
      <c r="AK557" s="358">
        <f t="shared" si="91"/>
        <v>53.183418749999994</v>
      </c>
      <c r="AL557" s="418">
        <f t="shared" si="95"/>
        <v>53.183418749999994</v>
      </c>
      <c r="AM557" s="354">
        <v>0.15</v>
      </c>
      <c r="AN557" s="351">
        <f t="shared" si="92"/>
        <v>62.568727941176462</v>
      </c>
      <c r="AO557" s="421">
        <f t="shared" si="93"/>
        <v>62.568727941176462</v>
      </c>
      <c r="AP557" s="355"/>
      <c r="AQ557" s="355"/>
    </row>
    <row r="558" spans="1:43" s="347" customFormat="1" ht="30" customHeight="1" x14ac:dyDescent="0.25">
      <c r="A558" s="391">
        <v>656129</v>
      </c>
      <c r="B558" s="391">
        <v>40636561299</v>
      </c>
      <c r="C558" s="349" t="s">
        <v>4296</v>
      </c>
      <c r="D558" s="349" t="s">
        <v>1023</v>
      </c>
      <c r="E558" s="356" t="s">
        <v>1918</v>
      </c>
      <c r="F558" s="355" t="s">
        <v>1918</v>
      </c>
      <c r="G558" s="363" t="s">
        <v>279</v>
      </c>
      <c r="H558" s="349" t="s">
        <v>4376</v>
      </c>
      <c r="I558" s="349" t="s">
        <v>250</v>
      </c>
      <c r="J558" s="349" t="s">
        <v>4381</v>
      </c>
      <c r="K558" s="349" t="s">
        <v>582</v>
      </c>
      <c r="L558" s="349" t="s">
        <v>582</v>
      </c>
      <c r="M558" s="349" t="s">
        <v>3679</v>
      </c>
      <c r="N558" s="380">
        <v>0.8</v>
      </c>
      <c r="O558" s="349" t="s">
        <v>2364</v>
      </c>
      <c r="P558" s="349" t="s">
        <v>268</v>
      </c>
      <c r="Q558" s="349" t="s">
        <v>268</v>
      </c>
      <c r="R558" s="349" t="s">
        <v>268</v>
      </c>
      <c r="S558" s="349">
        <v>0</v>
      </c>
      <c r="T558" s="349" t="s">
        <v>268</v>
      </c>
      <c r="U558" s="349">
        <v>0</v>
      </c>
      <c r="V558" s="349" t="s">
        <v>413</v>
      </c>
      <c r="W558" s="360" t="s">
        <v>2656</v>
      </c>
      <c r="X558" s="349" t="s">
        <v>2440</v>
      </c>
      <c r="Y558" s="349">
        <v>26</v>
      </c>
      <c r="Z558" s="361">
        <v>1</v>
      </c>
      <c r="AA558" s="349">
        <f t="shared" si="94"/>
        <v>26</v>
      </c>
      <c r="AB558" s="349" t="s">
        <v>4295</v>
      </c>
      <c r="AC558" s="349" t="s">
        <v>1253</v>
      </c>
      <c r="AD558" s="349">
        <v>5</v>
      </c>
      <c r="AE558" s="440">
        <f t="shared" si="96"/>
        <v>11</v>
      </c>
      <c r="AF558" s="350">
        <v>0.6</v>
      </c>
      <c r="AG558" s="351">
        <f t="shared" si="89"/>
        <v>15.6</v>
      </c>
      <c r="AH558" s="351">
        <f>IF(AD558&lt;4,FLETES!$H$8,IF(AD558=4,FLETES!$H$9,IF(AD558=5,FLETES!$H$10,IF(AD558=6,FLETES!$H$11,IF(AD558=7,FLETES!$H$12,IF(AD558=8,FLETES!$H$13,IF(AD558=10,FLETES!$H$14,IF(AD558=12,FLETES!$H$15,IF(AD558&gt;12,FLETES!$H$16,"FALSO")))))))))</f>
        <v>26.946735</v>
      </c>
      <c r="AI558" s="357">
        <f t="shared" si="90"/>
        <v>42.546734999999998</v>
      </c>
      <c r="AJ558" s="352">
        <v>0.2</v>
      </c>
      <c r="AK558" s="358">
        <f t="shared" si="91"/>
        <v>53.183418749999994</v>
      </c>
      <c r="AL558" s="418">
        <f t="shared" si="95"/>
        <v>53.183418749999994</v>
      </c>
      <c r="AM558" s="354">
        <v>0.15</v>
      </c>
      <c r="AN558" s="351">
        <f t="shared" si="92"/>
        <v>62.568727941176462</v>
      </c>
      <c r="AO558" s="421">
        <f t="shared" si="93"/>
        <v>62.568727941176462</v>
      </c>
      <c r="AP558" s="355"/>
      <c r="AQ558" s="355"/>
    </row>
    <row r="559" spans="1:43" s="347" customFormat="1" ht="30" customHeight="1" x14ac:dyDescent="0.25">
      <c r="A559" s="391">
        <v>339023</v>
      </c>
      <c r="B559" s="391">
        <v>40633390239</v>
      </c>
      <c r="C559" s="349" t="s">
        <v>4296</v>
      </c>
      <c r="D559" s="349" t="s">
        <v>1021</v>
      </c>
      <c r="E559" s="356" t="s">
        <v>1877</v>
      </c>
      <c r="F559" s="355" t="s">
        <v>1878</v>
      </c>
      <c r="G559" s="378" t="s">
        <v>279</v>
      </c>
      <c r="H559" s="349" t="s">
        <v>4376</v>
      </c>
      <c r="I559" s="349" t="s">
        <v>250</v>
      </c>
      <c r="J559" s="349" t="s">
        <v>4381</v>
      </c>
      <c r="K559" s="349" t="s">
        <v>537</v>
      </c>
      <c r="L559" s="349" t="s">
        <v>537</v>
      </c>
      <c r="M559" s="349" t="s">
        <v>3679</v>
      </c>
      <c r="N559" s="380">
        <v>0.8</v>
      </c>
      <c r="O559" s="349" t="s">
        <v>2363</v>
      </c>
      <c r="P559" s="349" t="s">
        <v>268</v>
      </c>
      <c r="Q559" s="349" t="s">
        <v>268</v>
      </c>
      <c r="R559" s="349" t="s">
        <v>268</v>
      </c>
      <c r="S559" s="349">
        <v>0</v>
      </c>
      <c r="T559" s="349" t="s">
        <v>268</v>
      </c>
      <c r="U559" s="349">
        <v>0</v>
      </c>
      <c r="V559" s="349" t="s">
        <v>413</v>
      </c>
      <c r="W559" s="360" t="s">
        <v>527</v>
      </c>
      <c r="X559" s="349" t="s">
        <v>2440</v>
      </c>
      <c r="Y559" s="349">
        <v>26</v>
      </c>
      <c r="Z559" s="361">
        <v>1</v>
      </c>
      <c r="AA559" s="349">
        <f t="shared" si="94"/>
        <v>26</v>
      </c>
      <c r="AB559" s="349" t="s">
        <v>4295</v>
      </c>
      <c r="AC559" s="349" t="s">
        <v>1253</v>
      </c>
      <c r="AD559" s="349">
        <v>5</v>
      </c>
      <c r="AE559" s="440">
        <f t="shared" si="96"/>
        <v>11</v>
      </c>
      <c r="AF559" s="350">
        <v>0.6</v>
      </c>
      <c r="AG559" s="351">
        <f t="shared" si="89"/>
        <v>15.6</v>
      </c>
      <c r="AH559" s="351">
        <f>IF(AD559&lt;4,FLETES!$H$8,IF(AD559=4,FLETES!$H$9,IF(AD559=5,FLETES!$H$10,IF(AD559=6,FLETES!$H$11,IF(AD559=7,FLETES!$H$12,IF(AD559=8,FLETES!$H$13,IF(AD559=10,FLETES!$H$14,IF(AD559=12,FLETES!$H$15,IF(AD559&gt;12,FLETES!$H$16,"FALSO")))))))))</f>
        <v>26.946735</v>
      </c>
      <c r="AI559" s="357">
        <f t="shared" si="90"/>
        <v>42.546734999999998</v>
      </c>
      <c r="AJ559" s="352">
        <v>0.2</v>
      </c>
      <c r="AK559" s="358">
        <f t="shared" si="91"/>
        <v>53.183418749999994</v>
      </c>
      <c r="AL559" s="418">
        <f t="shared" si="95"/>
        <v>53.183418749999994</v>
      </c>
      <c r="AM559" s="354">
        <v>0.15</v>
      </c>
      <c r="AN559" s="351">
        <f t="shared" si="92"/>
        <v>62.568727941176462</v>
      </c>
      <c r="AO559" s="421">
        <f t="shared" si="93"/>
        <v>62.568727941176462</v>
      </c>
      <c r="AP559" s="355"/>
      <c r="AQ559" s="355"/>
    </row>
    <row r="560" spans="1:43" s="347" customFormat="1" ht="30" customHeight="1" x14ac:dyDescent="0.25">
      <c r="A560" s="391">
        <v>339009</v>
      </c>
      <c r="B560" s="391">
        <v>40633390099</v>
      </c>
      <c r="C560" s="349" t="s">
        <v>4296</v>
      </c>
      <c r="D560" s="349" t="s">
        <v>1007</v>
      </c>
      <c r="E560" s="356" t="s">
        <v>1883</v>
      </c>
      <c r="F560" s="355" t="s">
        <v>523</v>
      </c>
      <c r="G560" s="378" t="s">
        <v>279</v>
      </c>
      <c r="H560" s="349" t="s">
        <v>4376</v>
      </c>
      <c r="I560" s="349" t="s">
        <v>250</v>
      </c>
      <c r="J560" s="349" t="s">
        <v>4381</v>
      </c>
      <c r="K560" s="349" t="s">
        <v>4345</v>
      </c>
      <c r="L560" s="349" t="s">
        <v>4345</v>
      </c>
      <c r="M560" s="349" t="s">
        <v>3679</v>
      </c>
      <c r="N560" s="380">
        <v>0.8</v>
      </c>
      <c r="O560" s="349" t="s">
        <v>2363</v>
      </c>
      <c r="P560" s="349" t="s">
        <v>268</v>
      </c>
      <c r="Q560" s="349" t="s">
        <v>268</v>
      </c>
      <c r="R560" s="349" t="s">
        <v>268</v>
      </c>
      <c r="S560" s="349">
        <v>0</v>
      </c>
      <c r="T560" s="349" t="s">
        <v>268</v>
      </c>
      <c r="U560" s="349">
        <v>0</v>
      </c>
      <c r="V560" s="349" t="s">
        <v>413</v>
      </c>
      <c r="W560" s="360" t="s">
        <v>524</v>
      </c>
      <c r="X560" s="349" t="s">
        <v>2440</v>
      </c>
      <c r="Y560" s="349">
        <v>26</v>
      </c>
      <c r="Z560" s="361">
        <v>1</v>
      </c>
      <c r="AA560" s="349">
        <f t="shared" si="94"/>
        <v>26</v>
      </c>
      <c r="AB560" s="349" t="s">
        <v>4295</v>
      </c>
      <c r="AC560" s="349" t="s">
        <v>1253</v>
      </c>
      <c r="AD560" s="349">
        <v>5</v>
      </c>
      <c r="AE560" s="440">
        <f t="shared" si="96"/>
        <v>11</v>
      </c>
      <c r="AF560" s="350">
        <v>0.6</v>
      </c>
      <c r="AG560" s="351">
        <f t="shared" si="89"/>
        <v>15.6</v>
      </c>
      <c r="AH560" s="351">
        <f>IF(AD560&lt;4,FLETES!$H$8,IF(AD560=4,FLETES!$H$9,IF(AD560=5,FLETES!$H$10,IF(AD560=6,FLETES!$H$11,IF(AD560=7,FLETES!$H$12,IF(AD560=8,FLETES!$H$13,IF(AD560=10,FLETES!$H$14,IF(AD560=12,FLETES!$H$15,IF(AD560&gt;12,FLETES!$H$16,"FALSO")))))))))</f>
        <v>26.946735</v>
      </c>
      <c r="AI560" s="357">
        <f t="shared" si="90"/>
        <v>42.546734999999998</v>
      </c>
      <c r="AJ560" s="352">
        <v>0.2</v>
      </c>
      <c r="AK560" s="358">
        <f t="shared" si="91"/>
        <v>53.183418749999994</v>
      </c>
      <c r="AL560" s="418">
        <f t="shared" si="95"/>
        <v>53.183418749999994</v>
      </c>
      <c r="AM560" s="354">
        <v>0.15</v>
      </c>
      <c r="AN560" s="351">
        <f t="shared" si="92"/>
        <v>62.568727941176462</v>
      </c>
      <c r="AO560" s="421">
        <f t="shared" si="93"/>
        <v>62.568727941176462</v>
      </c>
      <c r="AP560" s="355"/>
      <c r="AQ560" s="355"/>
    </row>
    <row r="561" spans="1:43" s="347" customFormat="1" ht="30" customHeight="1" x14ac:dyDescent="0.25">
      <c r="A561" s="391">
        <v>656164</v>
      </c>
      <c r="B561" s="391">
        <v>40636561649</v>
      </c>
      <c r="C561" s="349" t="s">
        <v>4296</v>
      </c>
      <c r="D561" s="349" t="s">
        <v>1025</v>
      </c>
      <c r="E561" s="356" t="s">
        <v>1919</v>
      </c>
      <c r="F561" s="355" t="s">
        <v>1919</v>
      </c>
      <c r="G561" s="363" t="s">
        <v>279</v>
      </c>
      <c r="H561" s="349" t="s">
        <v>4376</v>
      </c>
      <c r="I561" s="349" t="s">
        <v>250</v>
      </c>
      <c r="J561" s="349" t="s">
        <v>4381</v>
      </c>
      <c r="K561" s="349" t="s">
        <v>570</v>
      </c>
      <c r="L561" s="349" t="s">
        <v>570</v>
      </c>
      <c r="M561" s="349" t="s">
        <v>3679</v>
      </c>
      <c r="N561" s="380">
        <v>0.8</v>
      </c>
      <c r="O561" s="349" t="s">
        <v>2364</v>
      </c>
      <c r="P561" s="349" t="s">
        <v>268</v>
      </c>
      <c r="Q561" s="349" t="s">
        <v>268</v>
      </c>
      <c r="R561" s="349" t="s">
        <v>268</v>
      </c>
      <c r="S561" s="349">
        <v>0</v>
      </c>
      <c r="T561" s="349" t="s">
        <v>268</v>
      </c>
      <c r="U561" s="349">
        <v>0</v>
      </c>
      <c r="V561" s="349" t="s">
        <v>413</v>
      </c>
      <c r="W561" s="360" t="s">
        <v>2656</v>
      </c>
      <c r="X561" s="349" t="s">
        <v>2440</v>
      </c>
      <c r="Y561" s="349">
        <v>26</v>
      </c>
      <c r="Z561" s="361">
        <v>1</v>
      </c>
      <c r="AA561" s="349">
        <f t="shared" si="94"/>
        <v>26</v>
      </c>
      <c r="AB561" s="349" t="s">
        <v>4295</v>
      </c>
      <c r="AC561" s="349" t="s">
        <v>1253</v>
      </c>
      <c r="AD561" s="349">
        <v>5</v>
      </c>
      <c r="AE561" s="440">
        <f t="shared" si="96"/>
        <v>11</v>
      </c>
      <c r="AF561" s="350">
        <v>0.6</v>
      </c>
      <c r="AG561" s="351">
        <f t="shared" si="89"/>
        <v>15.6</v>
      </c>
      <c r="AH561" s="351">
        <f>IF(AD561&lt;4,FLETES!$H$8,IF(AD561=4,FLETES!$H$9,IF(AD561=5,FLETES!$H$10,IF(AD561=6,FLETES!$H$11,IF(AD561=7,FLETES!$H$12,IF(AD561=8,FLETES!$H$13,IF(AD561=10,FLETES!$H$14,IF(AD561=12,FLETES!$H$15,IF(AD561&gt;12,FLETES!$H$16,"FALSO")))))))))</f>
        <v>26.946735</v>
      </c>
      <c r="AI561" s="357">
        <f t="shared" si="90"/>
        <v>42.546734999999998</v>
      </c>
      <c r="AJ561" s="352">
        <v>0.2</v>
      </c>
      <c r="AK561" s="358">
        <f t="shared" si="91"/>
        <v>53.183418749999994</v>
      </c>
      <c r="AL561" s="418">
        <f t="shared" si="95"/>
        <v>53.183418749999994</v>
      </c>
      <c r="AM561" s="354">
        <v>0.15</v>
      </c>
      <c r="AN561" s="351">
        <f t="shared" si="92"/>
        <v>62.568727941176462</v>
      </c>
      <c r="AO561" s="421">
        <f t="shared" si="93"/>
        <v>62.568727941176462</v>
      </c>
      <c r="AP561" s="355"/>
      <c r="AQ561" s="355"/>
    </row>
    <row r="562" spans="1:43" s="347" customFormat="1" ht="30" customHeight="1" x14ac:dyDescent="0.25">
      <c r="A562" s="391">
        <v>656157</v>
      </c>
      <c r="B562" s="391">
        <v>40636561579</v>
      </c>
      <c r="C562" s="349" t="s">
        <v>4296</v>
      </c>
      <c r="D562" s="349" t="s">
        <v>1026</v>
      </c>
      <c r="E562" s="356" t="s">
        <v>1920</v>
      </c>
      <c r="F562" s="355" t="s">
        <v>1920</v>
      </c>
      <c r="G562" s="363" t="s">
        <v>279</v>
      </c>
      <c r="H562" s="349" t="s">
        <v>4376</v>
      </c>
      <c r="I562" s="349" t="s">
        <v>250</v>
      </c>
      <c r="J562" s="349" t="s">
        <v>4381</v>
      </c>
      <c r="K562" s="349" t="s">
        <v>2669</v>
      </c>
      <c r="L562" s="349" t="s">
        <v>2669</v>
      </c>
      <c r="M562" s="349" t="s">
        <v>3679</v>
      </c>
      <c r="N562" s="380">
        <v>0.8</v>
      </c>
      <c r="O562" s="349" t="s">
        <v>2364</v>
      </c>
      <c r="P562" s="349" t="s">
        <v>268</v>
      </c>
      <c r="Q562" s="349" t="s">
        <v>268</v>
      </c>
      <c r="R562" s="349" t="s">
        <v>268</v>
      </c>
      <c r="S562" s="349">
        <v>0</v>
      </c>
      <c r="T562" s="349" t="s">
        <v>268</v>
      </c>
      <c r="U562" s="349">
        <v>0</v>
      </c>
      <c r="V562" s="349" t="s">
        <v>413</v>
      </c>
      <c r="W562" s="360" t="s">
        <v>2656</v>
      </c>
      <c r="X562" s="349" t="s">
        <v>2440</v>
      </c>
      <c r="Y562" s="349">
        <v>26</v>
      </c>
      <c r="Z562" s="361">
        <v>1</v>
      </c>
      <c r="AA562" s="349">
        <f t="shared" si="94"/>
        <v>26</v>
      </c>
      <c r="AB562" s="349" t="s">
        <v>4295</v>
      </c>
      <c r="AC562" s="349" t="s">
        <v>1253</v>
      </c>
      <c r="AD562" s="349">
        <v>5</v>
      </c>
      <c r="AE562" s="440">
        <f t="shared" si="96"/>
        <v>11</v>
      </c>
      <c r="AF562" s="350">
        <v>0.6</v>
      </c>
      <c r="AG562" s="351">
        <f t="shared" si="89"/>
        <v>15.6</v>
      </c>
      <c r="AH562" s="351">
        <f>IF(AD562&lt;4,FLETES!$H$8,IF(AD562=4,FLETES!$H$9,IF(AD562=5,FLETES!$H$10,IF(AD562=6,FLETES!$H$11,IF(AD562=7,FLETES!$H$12,IF(AD562=8,FLETES!$H$13,IF(AD562=10,FLETES!$H$14,IF(AD562=12,FLETES!$H$15,IF(AD562&gt;12,FLETES!$H$16,"FALSO")))))))))</f>
        <v>26.946735</v>
      </c>
      <c r="AI562" s="357">
        <f t="shared" si="90"/>
        <v>42.546734999999998</v>
      </c>
      <c r="AJ562" s="352">
        <v>0.2</v>
      </c>
      <c r="AK562" s="358">
        <f t="shared" si="91"/>
        <v>53.183418749999994</v>
      </c>
      <c r="AL562" s="418">
        <f t="shared" si="95"/>
        <v>53.183418749999994</v>
      </c>
      <c r="AM562" s="354">
        <v>0.15</v>
      </c>
      <c r="AN562" s="351">
        <f t="shared" si="92"/>
        <v>62.568727941176462</v>
      </c>
      <c r="AO562" s="421">
        <f t="shared" si="93"/>
        <v>62.568727941176462</v>
      </c>
      <c r="AP562" s="355"/>
      <c r="AQ562" s="355"/>
    </row>
    <row r="563" spans="1:43" s="347" customFormat="1" ht="30" customHeight="1" x14ac:dyDescent="0.25">
      <c r="A563" s="391">
        <v>656171</v>
      </c>
      <c r="B563" s="391">
        <v>40636561719</v>
      </c>
      <c r="C563" s="349" t="s">
        <v>4296</v>
      </c>
      <c r="D563" s="349" t="s">
        <v>1027</v>
      </c>
      <c r="E563" s="356" t="s">
        <v>1921</v>
      </c>
      <c r="F563" s="355" t="s">
        <v>1921</v>
      </c>
      <c r="G563" s="363" t="s">
        <v>279</v>
      </c>
      <c r="H563" s="349" t="s">
        <v>4376</v>
      </c>
      <c r="I563" s="349" t="s">
        <v>250</v>
      </c>
      <c r="J563" s="349" t="s">
        <v>4381</v>
      </c>
      <c r="K563" s="349" t="s">
        <v>2670</v>
      </c>
      <c r="L563" s="349" t="s">
        <v>2670</v>
      </c>
      <c r="M563" s="349" t="s">
        <v>3679</v>
      </c>
      <c r="N563" s="380">
        <v>0.8</v>
      </c>
      <c r="O563" s="349" t="s">
        <v>2364</v>
      </c>
      <c r="P563" s="349" t="s">
        <v>268</v>
      </c>
      <c r="Q563" s="349" t="s">
        <v>268</v>
      </c>
      <c r="R563" s="349" t="s">
        <v>268</v>
      </c>
      <c r="S563" s="349">
        <v>0</v>
      </c>
      <c r="T563" s="349" t="s">
        <v>268</v>
      </c>
      <c r="U563" s="349">
        <v>0</v>
      </c>
      <c r="V563" s="349" t="s">
        <v>413</v>
      </c>
      <c r="W563" s="360" t="s">
        <v>2656</v>
      </c>
      <c r="X563" s="349" t="s">
        <v>2440</v>
      </c>
      <c r="Y563" s="349">
        <v>26</v>
      </c>
      <c r="Z563" s="361">
        <v>1</v>
      </c>
      <c r="AA563" s="349">
        <f t="shared" si="94"/>
        <v>26</v>
      </c>
      <c r="AB563" s="349" t="s">
        <v>4295</v>
      </c>
      <c r="AC563" s="349" t="s">
        <v>1253</v>
      </c>
      <c r="AD563" s="349">
        <v>5</v>
      </c>
      <c r="AE563" s="440">
        <f t="shared" si="96"/>
        <v>11</v>
      </c>
      <c r="AF563" s="350">
        <v>0.6</v>
      </c>
      <c r="AG563" s="351">
        <f t="shared" si="89"/>
        <v>15.6</v>
      </c>
      <c r="AH563" s="351">
        <f>IF(AD563&lt;4,FLETES!$H$8,IF(AD563=4,FLETES!$H$9,IF(AD563=5,FLETES!$H$10,IF(AD563=6,FLETES!$H$11,IF(AD563=7,FLETES!$H$12,IF(AD563=8,FLETES!$H$13,IF(AD563=10,FLETES!$H$14,IF(AD563=12,FLETES!$H$15,IF(AD563&gt;12,FLETES!$H$16,"FALSO")))))))))</f>
        <v>26.946735</v>
      </c>
      <c r="AI563" s="357">
        <f t="shared" si="90"/>
        <v>42.546734999999998</v>
      </c>
      <c r="AJ563" s="352">
        <v>0.2</v>
      </c>
      <c r="AK563" s="358">
        <f t="shared" si="91"/>
        <v>53.183418749999994</v>
      </c>
      <c r="AL563" s="418">
        <f t="shared" si="95"/>
        <v>53.183418749999994</v>
      </c>
      <c r="AM563" s="354">
        <v>0.15</v>
      </c>
      <c r="AN563" s="351">
        <f t="shared" si="92"/>
        <v>62.568727941176462</v>
      </c>
      <c r="AO563" s="421">
        <f t="shared" si="93"/>
        <v>62.568727941176462</v>
      </c>
      <c r="AP563" s="355"/>
      <c r="AQ563" s="355"/>
    </row>
    <row r="564" spans="1:43" s="347" customFormat="1" ht="30" customHeight="1" x14ac:dyDescent="0.25">
      <c r="A564" s="391">
        <v>338988</v>
      </c>
      <c r="B564" s="391">
        <v>40633389889</v>
      </c>
      <c r="C564" s="349" t="s">
        <v>4296</v>
      </c>
      <c r="D564" s="349" t="s">
        <v>1011</v>
      </c>
      <c r="E564" s="356" t="s">
        <v>1894</v>
      </c>
      <c r="F564" s="355" t="s">
        <v>519</v>
      </c>
      <c r="G564" s="378" t="s">
        <v>279</v>
      </c>
      <c r="H564" s="349" t="s">
        <v>4376</v>
      </c>
      <c r="I564" s="349" t="s">
        <v>250</v>
      </c>
      <c r="J564" s="349" t="s">
        <v>4381</v>
      </c>
      <c r="K564" s="349" t="s">
        <v>537</v>
      </c>
      <c r="L564" s="349" t="s">
        <v>537</v>
      </c>
      <c r="M564" s="349" t="s">
        <v>3679</v>
      </c>
      <c r="N564" s="380">
        <v>0.8</v>
      </c>
      <c r="O564" s="349" t="s">
        <v>2363</v>
      </c>
      <c r="P564" s="349" t="s">
        <v>268</v>
      </c>
      <c r="Q564" s="349" t="s">
        <v>268</v>
      </c>
      <c r="R564" s="349" t="s">
        <v>268</v>
      </c>
      <c r="S564" s="349">
        <v>0</v>
      </c>
      <c r="T564" s="349" t="s">
        <v>268</v>
      </c>
      <c r="U564" s="349">
        <v>0</v>
      </c>
      <c r="V564" s="349" t="s">
        <v>413</v>
      </c>
      <c r="W564" s="360" t="s">
        <v>520</v>
      </c>
      <c r="X564" s="349" t="s">
        <v>2440</v>
      </c>
      <c r="Y564" s="349">
        <v>26</v>
      </c>
      <c r="Z564" s="361">
        <v>1</v>
      </c>
      <c r="AA564" s="349">
        <f t="shared" si="94"/>
        <v>26</v>
      </c>
      <c r="AB564" s="349" t="s">
        <v>4295</v>
      </c>
      <c r="AC564" s="349" t="s">
        <v>1253</v>
      </c>
      <c r="AD564" s="349">
        <v>5</v>
      </c>
      <c r="AE564" s="440">
        <f t="shared" si="96"/>
        <v>11</v>
      </c>
      <c r="AF564" s="350">
        <v>0.6</v>
      </c>
      <c r="AG564" s="351">
        <f t="shared" si="89"/>
        <v>15.6</v>
      </c>
      <c r="AH564" s="351">
        <f>IF(AD564&lt;4,FLETES!$H$8,IF(AD564=4,FLETES!$H$9,IF(AD564=5,FLETES!$H$10,IF(AD564=6,FLETES!$H$11,IF(AD564=7,FLETES!$H$12,IF(AD564=8,FLETES!$H$13,IF(AD564=10,FLETES!$H$14,IF(AD564=12,FLETES!$H$15,IF(AD564&gt;12,FLETES!$H$16,"FALSO")))))))))</f>
        <v>26.946735</v>
      </c>
      <c r="AI564" s="357">
        <f t="shared" si="90"/>
        <v>42.546734999999998</v>
      </c>
      <c r="AJ564" s="352">
        <v>0.2</v>
      </c>
      <c r="AK564" s="358">
        <f t="shared" si="91"/>
        <v>53.183418749999994</v>
      </c>
      <c r="AL564" s="418">
        <f t="shared" si="95"/>
        <v>53.183418749999994</v>
      </c>
      <c r="AM564" s="354">
        <v>0.15</v>
      </c>
      <c r="AN564" s="351">
        <f t="shared" si="92"/>
        <v>62.568727941176462</v>
      </c>
      <c r="AO564" s="421">
        <f t="shared" si="93"/>
        <v>62.568727941176462</v>
      </c>
      <c r="AP564" s="355"/>
      <c r="AQ564" s="355"/>
    </row>
    <row r="565" spans="1:43" s="347" customFormat="1" ht="30" customHeight="1" x14ac:dyDescent="0.25">
      <c r="A565" s="391">
        <v>656143</v>
      </c>
      <c r="B565" s="391">
        <v>40636561439</v>
      </c>
      <c r="C565" s="349" t="s">
        <v>4296</v>
      </c>
      <c r="D565" s="349" t="s">
        <v>1028</v>
      </c>
      <c r="E565" s="356" t="s">
        <v>1922</v>
      </c>
      <c r="F565" s="355" t="s">
        <v>1922</v>
      </c>
      <c r="G565" s="363" t="s">
        <v>279</v>
      </c>
      <c r="H565" s="349" t="s">
        <v>4376</v>
      </c>
      <c r="I565" s="349" t="s">
        <v>250</v>
      </c>
      <c r="J565" s="349" t="s">
        <v>4381</v>
      </c>
      <c r="K565" s="349" t="s">
        <v>580</v>
      </c>
      <c r="L565" s="349" t="s">
        <v>580</v>
      </c>
      <c r="M565" s="349" t="s">
        <v>3679</v>
      </c>
      <c r="N565" s="380">
        <v>0.8</v>
      </c>
      <c r="O565" s="349" t="s">
        <v>2364</v>
      </c>
      <c r="P565" s="349" t="s">
        <v>268</v>
      </c>
      <c r="Q565" s="349" t="s">
        <v>268</v>
      </c>
      <c r="R565" s="349" t="s">
        <v>268</v>
      </c>
      <c r="S565" s="349">
        <v>0</v>
      </c>
      <c r="T565" s="349" t="s">
        <v>268</v>
      </c>
      <c r="U565" s="349">
        <v>0</v>
      </c>
      <c r="V565" s="349" t="s">
        <v>413</v>
      </c>
      <c r="W565" s="360" t="s">
        <v>2656</v>
      </c>
      <c r="X565" s="349" t="s">
        <v>2440</v>
      </c>
      <c r="Y565" s="349">
        <v>26</v>
      </c>
      <c r="Z565" s="361">
        <v>1</v>
      </c>
      <c r="AA565" s="349">
        <f t="shared" ref="AA565:AA596" si="97">Y565*Z565</f>
        <v>26</v>
      </c>
      <c r="AB565" s="349" t="s">
        <v>4295</v>
      </c>
      <c r="AC565" s="349" t="s">
        <v>1253</v>
      </c>
      <c r="AD565" s="349">
        <v>5</v>
      </c>
      <c r="AE565" s="440">
        <f t="shared" si="96"/>
        <v>11</v>
      </c>
      <c r="AF565" s="350">
        <v>0.6</v>
      </c>
      <c r="AG565" s="351">
        <f t="shared" ref="AG565:AG628" si="98">Y565*AF565</f>
        <v>15.6</v>
      </c>
      <c r="AH565" s="351">
        <f>IF(AD565&lt;4,FLETES!$H$8,IF(AD565=4,FLETES!$H$9,IF(AD565=5,FLETES!$H$10,IF(AD565=6,FLETES!$H$11,IF(AD565=7,FLETES!$H$12,IF(AD565=8,FLETES!$H$13,IF(AD565=10,FLETES!$H$14,IF(AD565=12,FLETES!$H$15,IF(AD565&gt;12,FLETES!$H$16,"FALSO")))))))))</f>
        <v>26.946735</v>
      </c>
      <c r="AI565" s="357">
        <f t="shared" si="90"/>
        <v>42.546734999999998</v>
      </c>
      <c r="AJ565" s="352">
        <v>0.2</v>
      </c>
      <c r="AK565" s="358">
        <f t="shared" si="91"/>
        <v>53.183418749999994</v>
      </c>
      <c r="AL565" s="418">
        <f t="shared" si="95"/>
        <v>53.183418749999994</v>
      </c>
      <c r="AM565" s="354">
        <v>0.15</v>
      </c>
      <c r="AN565" s="351">
        <f t="shared" si="92"/>
        <v>62.568727941176462</v>
      </c>
      <c r="AO565" s="421">
        <f t="shared" si="93"/>
        <v>62.568727941176462</v>
      </c>
      <c r="AP565" s="355"/>
      <c r="AQ565" s="355"/>
    </row>
    <row r="566" spans="1:43" s="347" customFormat="1" ht="30" customHeight="1" x14ac:dyDescent="0.25">
      <c r="A566" s="391">
        <v>339250</v>
      </c>
      <c r="B566" s="391">
        <v>40633392509</v>
      </c>
      <c r="C566" s="349" t="s">
        <v>4296</v>
      </c>
      <c r="D566" s="349" t="s">
        <v>999</v>
      </c>
      <c r="E566" s="356" t="s">
        <v>1875</v>
      </c>
      <c r="F566" s="355" t="s">
        <v>1876</v>
      </c>
      <c r="G566" s="378" t="s">
        <v>279</v>
      </c>
      <c r="H566" s="349" t="s">
        <v>4376</v>
      </c>
      <c r="I566" s="349" t="s">
        <v>250</v>
      </c>
      <c r="J566" s="349" t="s">
        <v>4381</v>
      </c>
      <c r="K566" s="349" t="s">
        <v>556</v>
      </c>
      <c r="L566" s="349" t="s">
        <v>556</v>
      </c>
      <c r="M566" s="349" t="s">
        <v>3679</v>
      </c>
      <c r="N566" s="380">
        <v>0.8</v>
      </c>
      <c r="O566" s="349" t="s">
        <v>2364</v>
      </c>
      <c r="P566" s="349" t="s">
        <v>268</v>
      </c>
      <c r="Q566" s="349" t="s">
        <v>268</v>
      </c>
      <c r="R566" s="349" t="s">
        <v>268</v>
      </c>
      <c r="S566" s="349">
        <v>0</v>
      </c>
      <c r="T566" s="349" t="s">
        <v>268</v>
      </c>
      <c r="U566" s="349">
        <v>0</v>
      </c>
      <c r="V566" s="349" t="s">
        <v>413</v>
      </c>
      <c r="W566" s="360" t="s">
        <v>2656</v>
      </c>
      <c r="X566" s="349" t="s">
        <v>2440</v>
      </c>
      <c r="Y566" s="349">
        <v>26</v>
      </c>
      <c r="Z566" s="361">
        <v>1</v>
      </c>
      <c r="AA566" s="349">
        <f t="shared" si="97"/>
        <v>26</v>
      </c>
      <c r="AB566" s="349" t="s">
        <v>4295</v>
      </c>
      <c r="AC566" s="349" t="s">
        <v>1253</v>
      </c>
      <c r="AD566" s="349">
        <v>5</v>
      </c>
      <c r="AE566" s="440">
        <f t="shared" si="96"/>
        <v>11</v>
      </c>
      <c r="AF566" s="350">
        <v>0.6</v>
      </c>
      <c r="AG566" s="351">
        <f t="shared" si="98"/>
        <v>15.6</v>
      </c>
      <c r="AH566" s="351">
        <f>IF(AD566&lt;4,FLETES!$H$8,IF(AD566=4,FLETES!$H$9,IF(AD566=5,FLETES!$H$10,IF(AD566=6,FLETES!$H$11,IF(AD566=7,FLETES!$H$12,IF(AD566=8,FLETES!$H$13,IF(AD566=10,FLETES!$H$14,IF(AD566=12,FLETES!$H$15,IF(AD566&gt;12,FLETES!$H$16,"FALSO")))))))))</f>
        <v>26.946735</v>
      </c>
      <c r="AI566" s="357">
        <f t="shared" si="90"/>
        <v>42.546734999999998</v>
      </c>
      <c r="AJ566" s="352">
        <v>0.2</v>
      </c>
      <c r="AK566" s="358">
        <f t="shared" si="91"/>
        <v>53.183418749999994</v>
      </c>
      <c r="AL566" s="418">
        <f t="shared" si="95"/>
        <v>53.183418749999994</v>
      </c>
      <c r="AM566" s="354">
        <v>0.15</v>
      </c>
      <c r="AN566" s="351">
        <f t="shared" si="92"/>
        <v>62.568727941176462</v>
      </c>
      <c r="AO566" s="421">
        <f t="shared" si="93"/>
        <v>62.568727941176462</v>
      </c>
      <c r="AP566" s="355"/>
      <c r="AQ566" s="355"/>
    </row>
    <row r="567" spans="1:43" s="347" customFormat="1" ht="30" customHeight="1" x14ac:dyDescent="0.25">
      <c r="A567" s="391">
        <v>339696</v>
      </c>
      <c r="B567" s="391">
        <v>40633396969</v>
      </c>
      <c r="C567" s="349" t="s">
        <v>4296</v>
      </c>
      <c r="D567" s="349" t="s">
        <v>1001</v>
      </c>
      <c r="E567" s="356" t="s">
        <v>1903</v>
      </c>
      <c r="F567" s="355" t="s">
        <v>536</v>
      </c>
      <c r="G567" s="378" t="s">
        <v>279</v>
      </c>
      <c r="H567" s="349" t="s">
        <v>4376</v>
      </c>
      <c r="I567" s="349" t="s">
        <v>250</v>
      </c>
      <c r="J567" s="349" t="s">
        <v>4381</v>
      </c>
      <c r="K567" s="349" t="s">
        <v>537</v>
      </c>
      <c r="L567" s="349" t="s">
        <v>537</v>
      </c>
      <c r="M567" s="349" t="s">
        <v>3679</v>
      </c>
      <c r="N567" s="380">
        <v>0.8</v>
      </c>
      <c r="O567" s="349" t="s">
        <v>2363</v>
      </c>
      <c r="P567" s="349" t="s">
        <v>268</v>
      </c>
      <c r="Q567" s="349" t="s">
        <v>268</v>
      </c>
      <c r="R567" s="349" t="s">
        <v>268</v>
      </c>
      <c r="S567" s="349">
        <v>0</v>
      </c>
      <c r="T567" s="349" t="s">
        <v>268</v>
      </c>
      <c r="U567" s="349">
        <v>0</v>
      </c>
      <c r="V567" s="349" t="s">
        <v>413</v>
      </c>
      <c r="W567" s="360" t="s">
        <v>538</v>
      </c>
      <c r="X567" s="349" t="s">
        <v>2440</v>
      </c>
      <c r="Y567" s="349">
        <v>26</v>
      </c>
      <c r="Z567" s="361">
        <v>1</v>
      </c>
      <c r="AA567" s="349">
        <f t="shared" si="97"/>
        <v>26</v>
      </c>
      <c r="AB567" s="349" t="s">
        <v>4295</v>
      </c>
      <c r="AC567" s="349" t="s">
        <v>1253</v>
      </c>
      <c r="AD567" s="349">
        <v>5</v>
      </c>
      <c r="AE567" s="440">
        <f t="shared" si="96"/>
        <v>11</v>
      </c>
      <c r="AF567" s="350">
        <v>0.6</v>
      </c>
      <c r="AG567" s="351">
        <f t="shared" si="98"/>
        <v>15.6</v>
      </c>
      <c r="AH567" s="351">
        <f>IF(AD567&lt;4,FLETES!$H$8,IF(AD567=4,FLETES!$H$9,IF(AD567=5,FLETES!$H$10,IF(AD567=6,FLETES!$H$11,IF(AD567=7,FLETES!$H$12,IF(AD567=8,FLETES!$H$13,IF(AD567=10,FLETES!$H$14,IF(AD567=12,FLETES!$H$15,IF(AD567&gt;12,FLETES!$H$16,"FALSO")))))))))</f>
        <v>26.946735</v>
      </c>
      <c r="AI567" s="357">
        <f t="shared" si="90"/>
        <v>42.546734999999998</v>
      </c>
      <c r="AJ567" s="352">
        <v>0.2</v>
      </c>
      <c r="AK567" s="358">
        <f t="shared" si="91"/>
        <v>53.183418749999994</v>
      </c>
      <c r="AL567" s="418">
        <f t="shared" si="95"/>
        <v>53.183418749999994</v>
      </c>
      <c r="AM567" s="354">
        <v>0.15</v>
      </c>
      <c r="AN567" s="351">
        <f t="shared" si="92"/>
        <v>62.568727941176462</v>
      </c>
      <c r="AO567" s="421">
        <f t="shared" si="93"/>
        <v>62.568727941176462</v>
      </c>
      <c r="AP567" s="355"/>
      <c r="AQ567" s="355"/>
    </row>
    <row r="568" spans="1:43" s="347" customFormat="1" ht="30" customHeight="1" x14ac:dyDescent="0.25">
      <c r="A568" s="391">
        <v>339232</v>
      </c>
      <c r="B568" s="391">
        <v>40633392329</v>
      </c>
      <c r="C568" s="349" t="s">
        <v>4296</v>
      </c>
      <c r="D568" s="349" t="s">
        <v>1002</v>
      </c>
      <c r="E568" s="356" t="s">
        <v>1872</v>
      </c>
      <c r="F568" s="355" t="s">
        <v>1873</v>
      </c>
      <c r="G568" s="378" t="s">
        <v>279</v>
      </c>
      <c r="H568" s="349" t="s">
        <v>4376</v>
      </c>
      <c r="I568" s="349" t="s">
        <v>250</v>
      </c>
      <c r="J568" s="349" t="s">
        <v>4381</v>
      </c>
      <c r="K568" s="349" t="s">
        <v>560</v>
      </c>
      <c r="L568" s="349" t="s">
        <v>560</v>
      </c>
      <c r="M568" s="349" t="s">
        <v>3679</v>
      </c>
      <c r="N568" s="380">
        <v>0.8</v>
      </c>
      <c r="O568" s="349" t="s">
        <v>2364</v>
      </c>
      <c r="P568" s="349" t="s">
        <v>268</v>
      </c>
      <c r="Q568" s="349" t="s">
        <v>268</v>
      </c>
      <c r="R568" s="349" t="s">
        <v>268</v>
      </c>
      <c r="S568" s="349">
        <v>0</v>
      </c>
      <c r="T568" s="349" t="s">
        <v>268</v>
      </c>
      <c r="U568" s="349">
        <v>0</v>
      </c>
      <c r="V568" s="349" t="s">
        <v>413</v>
      </c>
      <c r="W568" s="360" t="s">
        <v>2656</v>
      </c>
      <c r="X568" s="349" t="s">
        <v>2440</v>
      </c>
      <c r="Y568" s="349">
        <v>26</v>
      </c>
      <c r="Z568" s="361">
        <v>1</v>
      </c>
      <c r="AA568" s="349">
        <f t="shared" si="97"/>
        <v>26</v>
      </c>
      <c r="AB568" s="349" t="s">
        <v>4295</v>
      </c>
      <c r="AC568" s="349" t="s">
        <v>1253</v>
      </c>
      <c r="AD568" s="349">
        <v>5</v>
      </c>
      <c r="AE568" s="440">
        <f t="shared" si="96"/>
        <v>11</v>
      </c>
      <c r="AF568" s="350">
        <v>0.6</v>
      </c>
      <c r="AG568" s="351">
        <f t="shared" si="98"/>
        <v>15.6</v>
      </c>
      <c r="AH568" s="351">
        <f>IF(AD568&lt;4,FLETES!$H$8,IF(AD568=4,FLETES!$H$9,IF(AD568=5,FLETES!$H$10,IF(AD568=6,FLETES!$H$11,IF(AD568=7,FLETES!$H$12,IF(AD568=8,FLETES!$H$13,IF(AD568=10,FLETES!$H$14,IF(AD568=12,FLETES!$H$15,IF(AD568&gt;12,FLETES!$H$16,"FALSO")))))))))</f>
        <v>26.946735</v>
      </c>
      <c r="AI568" s="357">
        <f t="shared" si="90"/>
        <v>42.546734999999998</v>
      </c>
      <c r="AJ568" s="352">
        <v>0.2</v>
      </c>
      <c r="AK568" s="358">
        <f t="shared" si="91"/>
        <v>53.183418749999994</v>
      </c>
      <c r="AL568" s="418">
        <f t="shared" si="95"/>
        <v>53.183418749999994</v>
      </c>
      <c r="AM568" s="354">
        <v>0.15</v>
      </c>
      <c r="AN568" s="351">
        <f t="shared" si="92"/>
        <v>62.568727941176462</v>
      </c>
      <c r="AO568" s="421">
        <f t="shared" si="93"/>
        <v>62.568727941176462</v>
      </c>
      <c r="AP568" s="355"/>
      <c r="AQ568" s="355"/>
    </row>
    <row r="569" spans="1:43" s="347" customFormat="1" ht="30" customHeight="1" x14ac:dyDescent="0.25">
      <c r="A569" s="391">
        <v>339863</v>
      </c>
      <c r="B569" s="391">
        <v>40633398639</v>
      </c>
      <c r="C569" s="349" t="s">
        <v>4296</v>
      </c>
      <c r="D569" s="349" t="s">
        <v>1022</v>
      </c>
      <c r="E569" s="356" t="s">
        <v>1901</v>
      </c>
      <c r="F569" s="355" t="s">
        <v>1902</v>
      </c>
      <c r="G569" s="378" t="s">
        <v>279</v>
      </c>
      <c r="H569" s="349" t="s">
        <v>4376</v>
      </c>
      <c r="I569" s="349" t="s">
        <v>250</v>
      </c>
      <c r="J569" s="349" t="s">
        <v>4381</v>
      </c>
      <c r="K569" s="349" t="s">
        <v>264</v>
      </c>
      <c r="L569" s="349" t="s">
        <v>264</v>
      </c>
      <c r="M569" s="349" t="s">
        <v>3679</v>
      </c>
      <c r="N569" s="380">
        <v>0.8</v>
      </c>
      <c r="O569" s="349" t="s">
        <v>2364</v>
      </c>
      <c r="P569" s="349" t="s">
        <v>268</v>
      </c>
      <c r="Q569" s="349" t="s">
        <v>268</v>
      </c>
      <c r="R569" s="349" t="s">
        <v>268</v>
      </c>
      <c r="S569" s="349">
        <v>0</v>
      </c>
      <c r="T569" s="349" t="s">
        <v>268</v>
      </c>
      <c r="U569" s="349">
        <v>0</v>
      </c>
      <c r="V569" s="349" t="s">
        <v>413</v>
      </c>
      <c r="W569" s="360" t="s">
        <v>2656</v>
      </c>
      <c r="X569" s="349" t="s">
        <v>2440</v>
      </c>
      <c r="Y569" s="349">
        <v>26</v>
      </c>
      <c r="Z569" s="361">
        <v>1</v>
      </c>
      <c r="AA569" s="349">
        <f t="shared" si="97"/>
        <v>26</v>
      </c>
      <c r="AB569" s="349" t="s">
        <v>4295</v>
      </c>
      <c r="AC569" s="349" t="s">
        <v>1253</v>
      </c>
      <c r="AD569" s="349">
        <v>5</v>
      </c>
      <c r="AE569" s="440">
        <f t="shared" si="96"/>
        <v>11</v>
      </c>
      <c r="AF569" s="350">
        <v>0.6</v>
      </c>
      <c r="AG569" s="351">
        <f t="shared" si="98"/>
        <v>15.6</v>
      </c>
      <c r="AH569" s="351">
        <f>IF(AD569&lt;4,FLETES!$H$8,IF(AD569=4,FLETES!$H$9,IF(AD569=5,FLETES!$H$10,IF(AD569=6,FLETES!$H$11,IF(AD569=7,FLETES!$H$12,IF(AD569=8,FLETES!$H$13,IF(AD569=10,FLETES!$H$14,IF(AD569=12,FLETES!$H$15,IF(AD569&gt;12,FLETES!$H$16,"FALSO")))))))))</f>
        <v>26.946735</v>
      </c>
      <c r="AI569" s="357">
        <f t="shared" si="90"/>
        <v>42.546734999999998</v>
      </c>
      <c r="AJ569" s="352">
        <v>0.2</v>
      </c>
      <c r="AK569" s="358">
        <f t="shared" si="91"/>
        <v>53.183418749999994</v>
      </c>
      <c r="AL569" s="418">
        <f t="shared" si="95"/>
        <v>53.183418749999994</v>
      </c>
      <c r="AM569" s="354">
        <v>0.15</v>
      </c>
      <c r="AN569" s="351">
        <f t="shared" si="92"/>
        <v>62.568727941176462</v>
      </c>
      <c r="AO569" s="421">
        <f t="shared" si="93"/>
        <v>62.568727941176462</v>
      </c>
      <c r="AP569" s="355"/>
      <c r="AQ569" s="355"/>
    </row>
    <row r="570" spans="1:43" s="347" customFormat="1" ht="30" customHeight="1" x14ac:dyDescent="0.25">
      <c r="A570" s="391">
        <v>339184</v>
      </c>
      <c r="B570" s="391">
        <v>40633391849</v>
      </c>
      <c r="C570" s="349" t="s">
        <v>4296</v>
      </c>
      <c r="D570" s="349" t="s">
        <v>1005</v>
      </c>
      <c r="E570" s="356" t="s">
        <v>1879</v>
      </c>
      <c r="F570" s="355" t="s">
        <v>1880</v>
      </c>
      <c r="G570" s="378" t="s">
        <v>279</v>
      </c>
      <c r="H570" s="349" t="s">
        <v>4376</v>
      </c>
      <c r="I570" s="349" t="s">
        <v>250</v>
      </c>
      <c r="J570" s="349" t="s">
        <v>4381</v>
      </c>
      <c r="K570" s="349" t="s">
        <v>558</v>
      </c>
      <c r="L570" s="349" t="s">
        <v>558</v>
      </c>
      <c r="M570" s="349" t="s">
        <v>3679</v>
      </c>
      <c r="N570" s="380">
        <v>0.8</v>
      </c>
      <c r="O570" s="349" t="s">
        <v>2364</v>
      </c>
      <c r="P570" s="349" t="s">
        <v>268</v>
      </c>
      <c r="Q570" s="349" t="s">
        <v>268</v>
      </c>
      <c r="R570" s="349" t="s">
        <v>268</v>
      </c>
      <c r="S570" s="349">
        <v>0</v>
      </c>
      <c r="T570" s="349" t="s">
        <v>268</v>
      </c>
      <c r="U570" s="349">
        <v>0</v>
      </c>
      <c r="V570" s="349" t="s">
        <v>413</v>
      </c>
      <c r="W570" s="360" t="s">
        <v>2656</v>
      </c>
      <c r="X570" s="349" t="s">
        <v>2440</v>
      </c>
      <c r="Y570" s="349">
        <v>26</v>
      </c>
      <c r="Z570" s="361">
        <v>1</v>
      </c>
      <c r="AA570" s="349">
        <f t="shared" si="97"/>
        <v>26</v>
      </c>
      <c r="AB570" s="349" t="s">
        <v>4295</v>
      </c>
      <c r="AC570" s="349" t="s">
        <v>1253</v>
      </c>
      <c r="AD570" s="349">
        <v>5</v>
      </c>
      <c r="AE570" s="440">
        <f t="shared" si="96"/>
        <v>11</v>
      </c>
      <c r="AF570" s="350">
        <v>0.6</v>
      </c>
      <c r="AG570" s="351">
        <f t="shared" si="98"/>
        <v>15.6</v>
      </c>
      <c r="AH570" s="351">
        <f>IF(AD570&lt;4,FLETES!$H$8,IF(AD570=4,FLETES!$H$9,IF(AD570=5,FLETES!$H$10,IF(AD570=6,FLETES!$H$11,IF(AD570=7,FLETES!$H$12,IF(AD570=8,FLETES!$H$13,IF(AD570=10,FLETES!$H$14,IF(AD570=12,FLETES!$H$15,IF(AD570&gt;12,FLETES!$H$16,"FALSO")))))))))</f>
        <v>26.946735</v>
      </c>
      <c r="AI570" s="357">
        <f t="shared" si="90"/>
        <v>42.546734999999998</v>
      </c>
      <c r="AJ570" s="352">
        <v>0.2</v>
      </c>
      <c r="AK570" s="358">
        <f t="shared" si="91"/>
        <v>53.183418749999994</v>
      </c>
      <c r="AL570" s="418">
        <f t="shared" si="95"/>
        <v>53.183418749999994</v>
      </c>
      <c r="AM570" s="354">
        <v>0.15</v>
      </c>
      <c r="AN570" s="351">
        <f t="shared" si="92"/>
        <v>62.568727941176462</v>
      </c>
      <c r="AO570" s="421">
        <f t="shared" si="93"/>
        <v>62.568727941176462</v>
      </c>
      <c r="AP570" s="355"/>
      <c r="AQ570" s="355"/>
    </row>
    <row r="571" spans="1:43" s="347" customFormat="1" ht="30" customHeight="1" x14ac:dyDescent="0.25">
      <c r="A571" s="391">
        <v>339051</v>
      </c>
      <c r="B571" s="391">
        <v>40633390519</v>
      </c>
      <c r="C571" s="349" t="s">
        <v>4296</v>
      </c>
      <c r="D571" s="349" t="s">
        <v>998</v>
      </c>
      <c r="E571" s="356" t="s">
        <v>1881</v>
      </c>
      <c r="F571" s="355" t="s">
        <v>1882</v>
      </c>
      <c r="G571" s="378" t="s">
        <v>279</v>
      </c>
      <c r="H571" s="349" t="s">
        <v>4376</v>
      </c>
      <c r="I571" s="349" t="s">
        <v>250</v>
      </c>
      <c r="J571" s="349" t="s">
        <v>4381</v>
      </c>
      <c r="K571" s="349" t="s">
        <v>559</v>
      </c>
      <c r="L571" s="349" t="s">
        <v>559</v>
      </c>
      <c r="M571" s="349" t="s">
        <v>3679</v>
      </c>
      <c r="N571" s="380">
        <v>0.8</v>
      </c>
      <c r="O571" s="349" t="s">
        <v>2364</v>
      </c>
      <c r="P571" s="349" t="s">
        <v>268</v>
      </c>
      <c r="Q571" s="349" t="s">
        <v>268</v>
      </c>
      <c r="R571" s="349" t="s">
        <v>268</v>
      </c>
      <c r="S571" s="349">
        <v>0</v>
      </c>
      <c r="T571" s="349" t="s">
        <v>268</v>
      </c>
      <c r="U571" s="349">
        <v>0</v>
      </c>
      <c r="V571" s="349" t="s">
        <v>413</v>
      </c>
      <c r="W571" s="360" t="s">
        <v>2656</v>
      </c>
      <c r="X571" s="349" t="s">
        <v>2440</v>
      </c>
      <c r="Y571" s="349">
        <v>26</v>
      </c>
      <c r="Z571" s="361">
        <v>1</v>
      </c>
      <c r="AA571" s="349">
        <f t="shared" si="97"/>
        <v>26</v>
      </c>
      <c r="AB571" s="349" t="s">
        <v>4295</v>
      </c>
      <c r="AC571" s="349" t="s">
        <v>1253</v>
      </c>
      <c r="AD571" s="349">
        <v>5</v>
      </c>
      <c r="AE571" s="440">
        <f t="shared" si="96"/>
        <v>11</v>
      </c>
      <c r="AF571" s="350">
        <v>0.6</v>
      </c>
      <c r="AG571" s="351">
        <f t="shared" si="98"/>
        <v>15.6</v>
      </c>
      <c r="AH571" s="351">
        <f>IF(AD571&lt;4,FLETES!$H$8,IF(AD571=4,FLETES!$H$9,IF(AD571=5,FLETES!$H$10,IF(AD571=6,FLETES!$H$11,IF(AD571=7,FLETES!$H$12,IF(AD571=8,FLETES!$H$13,IF(AD571=10,FLETES!$H$14,IF(AD571=12,FLETES!$H$15,IF(AD571&gt;12,FLETES!$H$16,"FALSO")))))))))</f>
        <v>26.946735</v>
      </c>
      <c r="AI571" s="357">
        <f t="shared" si="90"/>
        <v>42.546734999999998</v>
      </c>
      <c r="AJ571" s="352">
        <v>0.2</v>
      </c>
      <c r="AK571" s="358">
        <f t="shared" si="91"/>
        <v>53.183418749999994</v>
      </c>
      <c r="AL571" s="418">
        <f t="shared" si="95"/>
        <v>53.183418749999994</v>
      </c>
      <c r="AM571" s="354">
        <v>0.15</v>
      </c>
      <c r="AN571" s="351">
        <f t="shared" si="92"/>
        <v>62.568727941176462</v>
      </c>
      <c r="AO571" s="421">
        <f t="shared" si="93"/>
        <v>62.568727941176462</v>
      </c>
      <c r="AP571" s="355"/>
      <c r="AQ571" s="355"/>
    </row>
    <row r="572" spans="1:43" s="347" customFormat="1" ht="30" customHeight="1" x14ac:dyDescent="0.25">
      <c r="A572" s="391">
        <v>339163</v>
      </c>
      <c r="B572" s="391">
        <v>40633391639</v>
      </c>
      <c r="C572" s="349" t="s">
        <v>4296</v>
      </c>
      <c r="D572" s="349" t="s">
        <v>1006</v>
      </c>
      <c r="E572" s="356" t="s">
        <v>1884</v>
      </c>
      <c r="F572" s="355" t="s">
        <v>1885</v>
      </c>
      <c r="G572" s="378" t="s">
        <v>279</v>
      </c>
      <c r="H572" s="349" t="s">
        <v>4376</v>
      </c>
      <c r="I572" s="349" t="s">
        <v>250</v>
      </c>
      <c r="J572" s="349" t="s">
        <v>4381</v>
      </c>
      <c r="K572" s="349" t="s">
        <v>563</v>
      </c>
      <c r="L572" s="349" t="s">
        <v>563</v>
      </c>
      <c r="M572" s="349" t="s">
        <v>3679</v>
      </c>
      <c r="N572" s="380">
        <v>0.8</v>
      </c>
      <c r="O572" s="349" t="s">
        <v>2364</v>
      </c>
      <c r="P572" s="349" t="s">
        <v>268</v>
      </c>
      <c r="Q572" s="349" t="s">
        <v>268</v>
      </c>
      <c r="R572" s="349" t="s">
        <v>268</v>
      </c>
      <c r="S572" s="349">
        <v>0</v>
      </c>
      <c r="T572" s="349" t="s">
        <v>268</v>
      </c>
      <c r="U572" s="349">
        <v>0</v>
      </c>
      <c r="V572" s="349" t="s">
        <v>413</v>
      </c>
      <c r="W572" s="360" t="s">
        <v>2656</v>
      </c>
      <c r="X572" s="349" t="s">
        <v>2440</v>
      </c>
      <c r="Y572" s="349">
        <v>26</v>
      </c>
      <c r="Z572" s="361">
        <v>1</v>
      </c>
      <c r="AA572" s="349">
        <f t="shared" si="97"/>
        <v>26</v>
      </c>
      <c r="AB572" s="349" t="s">
        <v>4295</v>
      </c>
      <c r="AC572" s="349" t="s">
        <v>1253</v>
      </c>
      <c r="AD572" s="349">
        <v>5</v>
      </c>
      <c r="AE572" s="440">
        <f t="shared" si="96"/>
        <v>11</v>
      </c>
      <c r="AF572" s="350">
        <v>0.6</v>
      </c>
      <c r="AG572" s="351">
        <f t="shared" si="98"/>
        <v>15.6</v>
      </c>
      <c r="AH572" s="351">
        <f>IF(AD572&lt;4,FLETES!$H$8,IF(AD572=4,FLETES!$H$9,IF(AD572=5,FLETES!$H$10,IF(AD572=6,FLETES!$H$11,IF(AD572=7,FLETES!$H$12,IF(AD572=8,FLETES!$H$13,IF(AD572=10,FLETES!$H$14,IF(AD572=12,FLETES!$H$15,IF(AD572&gt;12,FLETES!$H$16,"FALSO")))))))))</f>
        <v>26.946735</v>
      </c>
      <c r="AI572" s="357">
        <f t="shared" si="90"/>
        <v>42.546734999999998</v>
      </c>
      <c r="AJ572" s="352">
        <v>0.2</v>
      </c>
      <c r="AK572" s="358">
        <f t="shared" si="91"/>
        <v>53.183418749999994</v>
      </c>
      <c r="AL572" s="418">
        <f t="shared" si="95"/>
        <v>53.183418749999994</v>
      </c>
      <c r="AM572" s="354">
        <v>0.15</v>
      </c>
      <c r="AN572" s="351">
        <f t="shared" si="92"/>
        <v>62.568727941176462</v>
      </c>
      <c r="AO572" s="421">
        <f t="shared" si="93"/>
        <v>62.568727941176462</v>
      </c>
      <c r="AP572" s="355"/>
      <c r="AQ572" s="355"/>
    </row>
    <row r="573" spans="1:43" s="347" customFormat="1" ht="30" customHeight="1" x14ac:dyDescent="0.25">
      <c r="A573" s="391">
        <v>339793</v>
      </c>
      <c r="B573" s="391">
        <v>40633397939</v>
      </c>
      <c r="C573" s="349" t="s">
        <v>4296</v>
      </c>
      <c r="D573" s="349" t="s">
        <v>1008</v>
      </c>
      <c r="E573" s="356" t="s">
        <v>1886</v>
      </c>
      <c r="F573" s="355" t="s">
        <v>1887</v>
      </c>
      <c r="G573" s="378" t="s">
        <v>279</v>
      </c>
      <c r="H573" s="349" t="s">
        <v>4376</v>
      </c>
      <c r="I573" s="349" t="s">
        <v>250</v>
      </c>
      <c r="J573" s="349" t="s">
        <v>4381</v>
      </c>
      <c r="K573" s="349" t="s">
        <v>565</v>
      </c>
      <c r="L573" s="349" t="s">
        <v>565</v>
      </c>
      <c r="M573" s="349" t="s">
        <v>3679</v>
      </c>
      <c r="N573" s="380">
        <v>0.8</v>
      </c>
      <c r="O573" s="349" t="s">
        <v>2364</v>
      </c>
      <c r="P573" s="349" t="s">
        <v>268</v>
      </c>
      <c r="Q573" s="349" t="s">
        <v>268</v>
      </c>
      <c r="R573" s="349" t="s">
        <v>268</v>
      </c>
      <c r="S573" s="349">
        <v>0</v>
      </c>
      <c r="T573" s="349" t="s">
        <v>268</v>
      </c>
      <c r="U573" s="349">
        <v>0</v>
      </c>
      <c r="V573" s="349" t="s">
        <v>413</v>
      </c>
      <c r="W573" s="360" t="s">
        <v>2656</v>
      </c>
      <c r="X573" s="349" t="s">
        <v>2440</v>
      </c>
      <c r="Y573" s="349">
        <v>26</v>
      </c>
      <c r="Z573" s="361">
        <v>1</v>
      </c>
      <c r="AA573" s="349">
        <f t="shared" si="97"/>
        <v>26</v>
      </c>
      <c r="AB573" s="349" t="s">
        <v>4295</v>
      </c>
      <c r="AC573" s="349" t="s">
        <v>1253</v>
      </c>
      <c r="AD573" s="349">
        <v>5</v>
      </c>
      <c r="AE573" s="440">
        <f t="shared" si="96"/>
        <v>11</v>
      </c>
      <c r="AF573" s="350">
        <v>0.6</v>
      </c>
      <c r="AG573" s="351">
        <f t="shared" si="98"/>
        <v>15.6</v>
      </c>
      <c r="AH573" s="351">
        <f>IF(AD573&lt;4,FLETES!$H$8,IF(AD573=4,FLETES!$H$9,IF(AD573=5,FLETES!$H$10,IF(AD573=6,FLETES!$H$11,IF(AD573=7,FLETES!$H$12,IF(AD573=8,FLETES!$H$13,IF(AD573=10,FLETES!$H$14,IF(AD573=12,FLETES!$H$15,IF(AD573&gt;12,FLETES!$H$16,"FALSO")))))))))</f>
        <v>26.946735</v>
      </c>
      <c r="AI573" s="357">
        <f t="shared" si="90"/>
        <v>42.546734999999998</v>
      </c>
      <c r="AJ573" s="352">
        <v>0.2</v>
      </c>
      <c r="AK573" s="358">
        <f t="shared" si="91"/>
        <v>53.183418749999994</v>
      </c>
      <c r="AL573" s="418">
        <f t="shared" si="95"/>
        <v>53.183418749999994</v>
      </c>
      <c r="AM573" s="354">
        <v>0.15</v>
      </c>
      <c r="AN573" s="351">
        <f t="shared" si="92"/>
        <v>62.568727941176462</v>
      </c>
      <c r="AO573" s="421">
        <f t="shared" si="93"/>
        <v>62.568727941176462</v>
      </c>
      <c r="AP573" s="355"/>
      <c r="AQ573" s="355"/>
    </row>
    <row r="574" spans="1:43" s="347" customFormat="1" ht="30" customHeight="1" x14ac:dyDescent="0.25">
      <c r="A574" s="391">
        <v>339775</v>
      </c>
      <c r="B574" s="391">
        <v>40633397759</v>
      </c>
      <c r="C574" s="349" t="s">
        <v>4296</v>
      </c>
      <c r="D574" s="349" t="s">
        <v>1000</v>
      </c>
      <c r="E574" s="356" t="s">
        <v>1870</v>
      </c>
      <c r="F574" s="355" t="s">
        <v>1871</v>
      </c>
      <c r="G574" s="378" t="s">
        <v>279</v>
      </c>
      <c r="H574" s="349" t="s">
        <v>4376</v>
      </c>
      <c r="I574" s="349" t="s">
        <v>250</v>
      </c>
      <c r="J574" s="349" t="s">
        <v>4381</v>
      </c>
      <c r="K574" s="349" t="s">
        <v>555</v>
      </c>
      <c r="L574" s="349" t="s">
        <v>555</v>
      </c>
      <c r="M574" s="349" t="s">
        <v>3679</v>
      </c>
      <c r="N574" s="380">
        <v>0.8</v>
      </c>
      <c r="O574" s="349" t="s">
        <v>2364</v>
      </c>
      <c r="P574" s="349" t="s">
        <v>268</v>
      </c>
      <c r="Q574" s="349" t="s">
        <v>268</v>
      </c>
      <c r="R574" s="349" t="s">
        <v>268</v>
      </c>
      <c r="S574" s="349">
        <v>0</v>
      </c>
      <c r="T574" s="349" t="s">
        <v>268</v>
      </c>
      <c r="U574" s="349">
        <v>0</v>
      </c>
      <c r="V574" s="349" t="s">
        <v>413</v>
      </c>
      <c r="W574" s="360" t="s">
        <v>2656</v>
      </c>
      <c r="X574" s="349" t="s">
        <v>2440</v>
      </c>
      <c r="Y574" s="349">
        <v>26</v>
      </c>
      <c r="Z574" s="361">
        <v>1</v>
      </c>
      <c r="AA574" s="349">
        <f t="shared" si="97"/>
        <v>26</v>
      </c>
      <c r="AB574" s="349" t="s">
        <v>4295</v>
      </c>
      <c r="AC574" s="349" t="s">
        <v>1253</v>
      </c>
      <c r="AD574" s="349">
        <v>5</v>
      </c>
      <c r="AE574" s="440">
        <f t="shared" si="96"/>
        <v>11</v>
      </c>
      <c r="AF574" s="350">
        <v>0.6</v>
      </c>
      <c r="AG574" s="351">
        <f t="shared" si="98"/>
        <v>15.6</v>
      </c>
      <c r="AH574" s="351">
        <f>IF(AD574&lt;4,FLETES!$H$8,IF(AD574=4,FLETES!$H$9,IF(AD574=5,FLETES!$H$10,IF(AD574=6,FLETES!$H$11,IF(AD574=7,FLETES!$H$12,IF(AD574=8,FLETES!$H$13,IF(AD574=10,FLETES!$H$14,IF(AD574=12,FLETES!$H$15,IF(AD574&gt;12,FLETES!$H$16,"FALSO")))))))))</f>
        <v>26.946735</v>
      </c>
      <c r="AI574" s="357">
        <f t="shared" si="90"/>
        <v>42.546734999999998</v>
      </c>
      <c r="AJ574" s="352">
        <v>0.2</v>
      </c>
      <c r="AK574" s="358">
        <f t="shared" si="91"/>
        <v>53.183418749999994</v>
      </c>
      <c r="AL574" s="418">
        <f t="shared" si="95"/>
        <v>53.183418749999994</v>
      </c>
      <c r="AM574" s="354">
        <v>0.15</v>
      </c>
      <c r="AN574" s="351">
        <f t="shared" si="92"/>
        <v>62.568727941176462</v>
      </c>
      <c r="AO574" s="421">
        <f t="shared" si="93"/>
        <v>62.568727941176462</v>
      </c>
      <c r="AP574" s="355"/>
      <c r="AQ574" s="355"/>
    </row>
    <row r="575" spans="1:43" s="347" customFormat="1" ht="30" customHeight="1" x14ac:dyDescent="0.25">
      <c r="A575" s="391">
        <v>339202</v>
      </c>
      <c r="B575" s="391">
        <v>40633392029</v>
      </c>
      <c r="C575" s="349" t="s">
        <v>4296</v>
      </c>
      <c r="D575" s="349" t="s">
        <v>1009</v>
      </c>
      <c r="E575" s="356" t="s">
        <v>1888</v>
      </c>
      <c r="F575" s="355" t="s">
        <v>1889</v>
      </c>
      <c r="G575" s="378" t="s">
        <v>279</v>
      </c>
      <c r="H575" s="349" t="s">
        <v>4376</v>
      </c>
      <c r="I575" s="349" t="s">
        <v>250</v>
      </c>
      <c r="J575" s="349" t="s">
        <v>4381</v>
      </c>
      <c r="K575" s="349" t="s">
        <v>557</v>
      </c>
      <c r="L575" s="349" t="s">
        <v>557</v>
      </c>
      <c r="M575" s="349" t="s">
        <v>3679</v>
      </c>
      <c r="N575" s="380">
        <v>0.8</v>
      </c>
      <c r="O575" s="349" t="s">
        <v>2364</v>
      </c>
      <c r="P575" s="349" t="s">
        <v>268</v>
      </c>
      <c r="Q575" s="349" t="s">
        <v>268</v>
      </c>
      <c r="R575" s="349" t="s">
        <v>268</v>
      </c>
      <c r="S575" s="349">
        <v>0</v>
      </c>
      <c r="T575" s="349" t="s">
        <v>268</v>
      </c>
      <c r="U575" s="349">
        <v>0</v>
      </c>
      <c r="V575" s="349" t="s">
        <v>413</v>
      </c>
      <c r="W575" s="360" t="s">
        <v>2656</v>
      </c>
      <c r="X575" s="349" t="s">
        <v>2440</v>
      </c>
      <c r="Y575" s="349">
        <v>26</v>
      </c>
      <c r="Z575" s="361">
        <v>1</v>
      </c>
      <c r="AA575" s="349">
        <f t="shared" si="97"/>
        <v>26</v>
      </c>
      <c r="AB575" s="349" t="s">
        <v>4295</v>
      </c>
      <c r="AC575" s="349" t="s">
        <v>1253</v>
      </c>
      <c r="AD575" s="349">
        <v>5</v>
      </c>
      <c r="AE575" s="440">
        <f t="shared" si="96"/>
        <v>11</v>
      </c>
      <c r="AF575" s="350">
        <v>0.6</v>
      </c>
      <c r="AG575" s="351">
        <f t="shared" si="98"/>
        <v>15.6</v>
      </c>
      <c r="AH575" s="351">
        <f>IF(AD575&lt;4,FLETES!$H$8,IF(AD575=4,FLETES!$H$9,IF(AD575=5,FLETES!$H$10,IF(AD575=6,FLETES!$H$11,IF(AD575=7,FLETES!$H$12,IF(AD575=8,FLETES!$H$13,IF(AD575=10,FLETES!$H$14,IF(AD575=12,FLETES!$H$15,IF(AD575&gt;12,FLETES!$H$16,"FALSO")))))))))</f>
        <v>26.946735</v>
      </c>
      <c r="AI575" s="357">
        <f t="shared" si="90"/>
        <v>42.546734999999998</v>
      </c>
      <c r="AJ575" s="352">
        <v>0.2</v>
      </c>
      <c r="AK575" s="358">
        <f t="shared" si="91"/>
        <v>53.183418749999994</v>
      </c>
      <c r="AL575" s="418">
        <f t="shared" si="95"/>
        <v>53.183418749999994</v>
      </c>
      <c r="AM575" s="354">
        <v>0.15</v>
      </c>
      <c r="AN575" s="351">
        <f t="shared" si="92"/>
        <v>62.568727941176462</v>
      </c>
      <c r="AO575" s="421">
        <f t="shared" si="93"/>
        <v>62.568727941176462</v>
      </c>
      <c r="AP575" s="355"/>
      <c r="AQ575" s="355"/>
    </row>
    <row r="576" spans="1:43" s="364" customFormat="1" ht="30" customHeight="1" x14ac:dyDescent="0.25">
      <c r="A576" s="391">
        <v>339264</v>
      </c>
      <c r="B576" s="391">
        <v>40633392649</v>
      </c>
      <c r="C576" s="349" t="s">
        <v>4296</v>
      </c>
      <c r="D576" s="349" t="s">
        <v>1010</v>
      </c>
      <c r="E576" s="356" t="s">
        <v>1890</v>
      </c>
      <c r="F576" s="355" t="s">
        <v>1891</v>
      </c>
      <c r="G576" s="378" t="s">
        <v>279</v>
      </c>
      <c r="H576" s="349" t="s">
        <v>4376</v>
      </c>
      <c r="I576" s="349" t="s">
        <v>250</v>
      </c>
      <c r="J576" s="349" t="s">
        <v>4381</v>
      </c>
      <c r="K576" s="349" t="s">
        <v>561</v>
      </c>
      <c r="L576" s="349" t="s">
        <v>561</v>
      </c>
      <c r="M576" s="349" t="s">
        <v>3679</v>
      </c>
      <c r="N576" s="380">
        <v>0.8</v>
      </c>
      <c r="O576" s="349" t="s">
        <v>2364</v>
      </c>
      <c r="P576" s="349" t="s">
        <v>268</v>
      </c>
      <c r="Q576" s="349" t="s">
        <v>268</v>
      </c>
      <c r="R576" s="349" t="s">
        <v>268</v>
      </c>
      <c r="S576" s="349">
        <v>0</v>
      </c>
      <c r="T576" s="349" t="s">
        <v>268</v>
      </c>
      <c r="U576" s="349">
        <v>0</v>
      </c>
      <c r="V576" s="349" t="s">
        <v>413</v>
      </c>
      <c r="W576" s="360" t="s">
        <v>2656</v>
      </c>
      <c r="X576" s="349" t="s">
        <v>2440</v>
      </c>
      <c r="Y576" s="349">
        <v>26</v>
      </c>
      <c r="Z576" s="361">
        <v>1</v>
      </c>
      <c r="AA576" s="349">
        <f t="shared" si="97"/>
        <v>26</v>
      </c>
      <c r="AB576" s="349" t="s">
        <v>4295</v>
      </c>
      <c r="AC576" s="349" t="s">
        <v>1253</v>
      </c>
      <c r="AD576" s="349">
        <v>5</v>
      </c>
      <c r="AE576" s="440">
        <f t="shared" si="96"/>
        <v>11</v>
      </c>
      <c r="AF576" s="350">
        <v>0.6</v>
      </c>
      <c r="AG576" s="351">
        <f t="shared" si="98"/>
        <v>15.6</v>
      </c>
      <c r="AH576" s="351">
        <f>IF(AD576&lt;4,FLETES!$H$8,IF(AD576=4,FLETES!$H$9,IF(AD576=5,FLETES!$H$10,IF(AD576=6,FLETES!$H$11,IF(AD576=7,FLETES!$H$12,IF(AD576=8,FLETES!$H$13,IF(AD576=10,FLETES!$H$14,IF(AD576=12,FLETES!$H$15,IF(AD576&gt;12,FLETES!$H$16,"FALSO")))))))))</f>
        <v>26.946735</v>
      </c>
      <c r="AI576" s="357">
        <f t="shared" si="90"/>
        <v>42.546734999999998</v>
      </c>
      <c r="AJ576" s="352">
        <v>0.2</v>
      </c>
      <c r="AK576" s="358">
        <f t="shared" si="91"/>
        <v>53.183418749999994</v>
      </c>
      <c r="AL576" s="418">
        <f t="shared" si="95"/>
        <v>53.183418749999994</v>
      </c>
      <c r="AM576" s="354">
        <v>0.15</v>
      </c>
      <c r="AN576" s="351">
        <f t="shared" si="92"/>
        <v>62.568727941176462</v>
      </c>
      <c r="AO576" s="421">
        <f t="shared" si="93"/>
        <v>62.568727941176462</v>
      </c>
      <c r="AP576" s="355"/>
      <c r="AQ576" s="355"/>
    </row>
    <row r="577" spans="1:43" s="364" customFormat="1" ht="30" customHeight="1" x14ac:dyDescent="0.25">
      <c r="A577" s="391">
        <v>339849</v>
      </c>
      <c r="B577" s="391">
        <v>40633398499</v>
      </c>
      <c r="C577" s="349" t="s">
        <v>4296</v>
      </c>
      <c r="D577" s="349" t="s">
        <v>1012</v>
      </c>
      <c r="E577" s="356" t="s">
        <v>1892</v>
      </c>
      <c r="F577" s="355" t="s">
        <v>1893</v>
      </c>
      <c r="G577" s="378" t="s">
        <v>279</v>
      </c>
      <c r="H577" s="349" t="s">
        <v>4376</v>
      </c>
      <c r="I577" s="349" t="s">
        <v>250</v>
      </c>
      <c r="J577" s="349" t="s">
        <v>4381</v>
      </c>
      <c r="K577" s="349" t="s">
        <v>562</v>
      </c>
      <c r="L577" s="349" t="s">
        <v>562</v>
      </c>
      <c r="M577" s="349" t="s">
        <v>3679</v>
      </c>
      <c r="N577" s="380">
        <v>0.8</v>
      </c>
      <c r="O577" s="349" t="s">
        <v>2364</v>
      </c>
      <c r="P577" s="349" t="s">
        <v>268</v>
      </c>
      <c r="Q577" s="349" t="s">
        <v>268</v>
      </c>
      <c r="R577" s="349" t="s">
        <v>268</v>
      </c>
      <c r="S577" s="349">
        <v>0</v>
      </c>
      <c r="T577" s="349" t="s">
        <v>268</v>
      </c>
      <c r="U577" s="349">
        <v>0</v>
      </c>
      <c r="V577" s="349" t="s">
        <v>413</v>
      </c>
      <c r="W577" s="360" t="s">
        <v>2656</v>
      </c>
      <c r="X577" s="349" t="s">
        <v>2440</v>
      </c>
      <c r="Y577" s="349">
        <v>26</v>
      </c>
      <c r="Z577" s="361">
        <v>1</v>
      </c>
      <c r="AA577" s="349">
        <f t="shared" si="97"/>
        <v>26</v>
      </c>
      <c r="AB577" s="349" t="s">
        <v>4295</v>
      </c>
      <c r="AC577" s="349" t="s">
        <v>1253</v>
      </c>
      <c r="AD577" s="349">
        <v>5</v>
      </c>
      <c r="AE577" s="440">
        <f t="shared" si="96"/>
        <v>11</v>
      </c>
      <c r="AF577" s="350">
        <v>0.6</v>
      </c>
      <c r="AG577" s="351">
        <f t="shared" si="98"/>
        <v>15.6</v>
      </c>
      <c r="AH577" s="351">
        <f>IF(AD577&lt;4,FLETES!$H$8,IF(AD577=4,FLETES!$H$9,IF(AD577=5,FLETES!$H$10,IF(AD577=6,FLETES!$H$11,IF(AD577=7,FLETES!$H$12,IF(AD577=8,FLETES!$H$13,IF(AD577=10,FLETES!$H$14,IF(AD577=12,FLETES!$H$15,IF(AD577&gt;12,FLETES!$H$16,"FALSO")))))))))</f>
        <v>26.946735</v>
      </c>
      <c r="AI577" s="357">
        <f t="shared" si="90"/>
        <v>42.546734999999998</v>
      </c>
      <c r="AJ577" s="352">
        <v>0.2</v>
      </c>
      <c r="AK577" s="358">
        <f t="shared" si="91"/>
        <v>53.183418749999994</v>
      </c>
      <c r="AL577" s="418">
        <f t="shared" si="95"/>
        <v>53.183418749999994</v>
      </c>
      <c r="AM577" s="354">
        <v>0.15</v>
      </c>
      <c r="AN577" s="351">
        <f t="shared" si="92"/>
        <v>62.568727941176462</v>
      </c>
      <c r="AO577" s="421">
        <f t="shared" si="93"/>
        <v>62.568727941176462</v>
      </c>
      <c r="AP577" s="355"/>
      <c r="AQ577" s="355"/>
    </row>
    <row r="578" spans="1:43" s="364" customFormat="1" ht="30" customHeight="1" x14ac:dyDescent="0.25">
      <c r="A578" s="391">
        <v>339703</v>
      </c>
      <c r="B578" s="391">
        <v>40633397039</v>
      </c>
      <c r="C578" s="349" t="s">
        <v>4296</v>
      </c>
      <c r="D578" s="349" t="s">
        <v>1013</v>
      </c>
      <c r="E578" s="356" t="s">
        <v>1874</v>
      </c>
      <c r="F578" s="355" t="s">
        <v>539</v>
      </c>
      <c r="G578" s="378" t="s">
        <v>279</v>
      </c>
      <c r="H578" s="349" t="s">
        <v>4376</v>
      </c>
      <c r="I578" s="349" t="s">
        <v>250</v>
      </c>
      <c r="J578" s="349" t="s">
        <v>4381</v>
      </c>
      <c r="K578" s="349" t="s">
        <v>2667</v>
      </c>
      <c r="L578" s="349" t="s">
        <v>2667</v>
      </c>
      <c r="M578" s="349" t="s">
        <v>3679</v>
      </c>
      <c r="N578" s="380">
        <v>0.8</v>
      </c>
      <c r="O578" s="349" t="s">
        <v>2363</v>
      </c>
      <c r="P578" s="349" t="s">
        <v>268</v>
      </c>
      <c r="Q578" s="349" t="s">
        <v>268</v>
      </c>
      <c r="R578" s="349" t="s">
        <v>268</v>
      </c>
      <c r="S578" s="349">
        <v>0</v>
      </c>
      <c r="T578" s="349" t="s">
        <v>268</v>
      </c>
      <c r="U578" s="349">
        <v>0</v>
      </c>
      <c r="V578" s="349" t="s">
        <v>413</v>
      </c>
      <c r="W578" s="360" t="s">
        <v>540</v>
      </c>
      <c r="X578" s="349" t="s">
        <v>2440</v>
      </c>
      <c r="Y578" s="349">
        <v>26</v>
      </c>
      <c r="Z578" s="361">
        <v>1</v>
      </c>
      <c r="AA578" s="349">
        <f t="shared" si="97"/>
        <v>26</v>
      </c>
      <c r="AB578" s="349" t="s">
        <v>4295</v>
      </c>
      <c r="AC578" s="349" t="s">
        <v>1253</v>
      </c>
      <c r="AD578" s="349">
        <v>5</v>
      </c>
      <c r="AE578" s="440">
        <f t="shared" si="96"/>
        <v>11</v>
      </c>
      <c r="AF578" s="350">
        <v>0.6</v>
      </c>
      <c r="AG578" s="351">
        <f t="shared" si="98"/>
        <v>15.6</v>
      </c>
      <c r="AH578" s="351">
        <f>IF(AD578&lt;4,FLETES!$H$8,IF(AD578=4,FLETES!$H$9,IF(AD578=5,FLETES!$H$10,IF(AD578=6,FLETES!$H$11,IF(AD578=7,FLETES!$H$12,IF(AD578=8,FLETES!$H$13,IF(AD578=10,FLETES!$H$14,IF(AD578=12,FLETES!$H$15,IF(AD578&gt;12,FLETES!$H$16,"FALSO")))))))))</f>
        <v>26.946735</v>
      </c>
      <c r="AI578" s="357">
        <f t="shared" ref="AI578:AI641" si="99">SUM(AG578:AH578)</f>
        <v>42.546734999999998</v>
      </c>
      <c r="AJ578" s="352">
        <v>0.2</v>
      </c>
      <c r="AK578" s="358">
        <f t="shared" ref="AK578:AK641" si="100">AI578/(1-AJ578)</f>
        <v>53.183418749999994</v>
      </c>
      <c r="AL578" s="418">
        <f t="shared" si="95"/>
        <v>53.183418749999994</v>
      </c>
      <c r="AM578" s="354">
        <v>0.15</v>
      </c>
      <c r="AN578" s="351">
        <f t="shared" ref="AN578:AN641" si="101">AL578/(1-AM578)</f>
        <v>62.568727941176462</v>
      </c>
      <c r="AO578" s="421">
        <f t="shared" ref="AO578:AO641" si="102">AN578</f>
        <v>62.568727941176462</v>
      </c>
      <c r="AP578" s="355"/>
      <c r="AQ578" s="355"/>
    </row>
    <row r="579" spans="1:43" s="364" customFormat="1" ht="30" customHeight="1" x14ac:dyDescent="0.25">
      <c r="A579" s="391">
        <v>339814</v>
      </c>
      <c r="B579" s="391">
        <v>40633398149</v>
      </c>
      <c r="C579" s="349" t="s">
        <v>4296</v>
      </c>
      <c r="D579" s="349" t="s">
        <v>1019</v>
      </c>
      <c r="E579" s="356" t="s">
        <v>1907</v>
      </c>
      <c r="F579" s="355" t="s">
        <v>1908</v>
      </c>
      <c r="G579" s="378" t="s">
        <v>279</v>
      </c>
      <c r="H579" s="349" t="s">
        <v>4376</v>
      </c>
      <c r="I579" s="349" t="s">
        <v>250</v>
      </c>
      <c r="J579" s="349" t="s">
        <v>4381</v>
      </c>
      <c r="K579" s="349" t="s">
        <v>566</v>
      </c>
      <c r="L579" s="349" t="s">
        <v>566</v>
      </c>
      <c r="M579" s="349" t="s">
        <v>3679</v>
      </c>
      <c r="N579" s="380">
        <v>0.8</v>
      </c>
      <c r="O579" s="349" t="s">
        <v>2364</v>
      </c>
      <c r="P579" s="349" t="s">
        <v>268</v>
      </c>
      <c r="Q579" s="349" t="s">
        <v>268</v>
      </c>
      <c r="R579" s="349" t="s">
        <v>268</v>
      </c>
      <c r="S579" s="349">
        <v>0</v>
      </c>
      <c r="T579" s="349" t="s">
        <v>268</v>
      </c>
      <c r="U579" s="349">
        <v>0</v>
      </c>
      <c r="V579" s="349" t="s">
        <v>413</v>
      </c>
      <c r="W579" s="360" t="s">
        <v>2656</v>
      </c>
      <c r="X579" s="349" t="s">
        <v>2440</v>
      </c>
      <c r="Y579" s="349">
        <v>26</v>
      </c>
      <c r="Z579" s="361">
        <v>1</v>
      </c>
      <c r="AA579" s="349">
        <f t="shared" si="97"/>
        <v>26</v>
      </c>
      <c r="AB579" s="349" t="s">
        <v>4295</v>
      </c>
      <c r="AC579" s="349" t="s">
        <v>1253</v>
      </c>
      <c r="AD579" s="349">
        <v>5</v>
      </c>
      <c r="AE579" s="440">
        <f t="shared" si="96"/>
        <v>11</v>
      </c>
      <c r="AF579" s="350">
        <v>0.65</v>
      </c>
      <c r="AG579" s="351">
        <f t="shared" si="98"/>
        <v>16.900000000000002</v>
      </c>
      <c r="AH579" s="351">
        <f>IF(AD579&lt;4,FLETES!$H$8,IF(AD579=4,FLETES!$H$9,IF(AD579=5,FLETES!$H$10,IF(AD579=6,FLETES!$H$11,IF(AD579=7,FLETES!$H$12,IF(AD579=8,FLETES!$H$13,IF(AD579=10,FLETES!$H$14,IF(AD579=12,FLETES!$H$15,IF(AD579&gt;12,FLETES!$H$16,"FALSO")))))))))</f>
        <v>26.946735</v>
      </c>
      <c r="AI579" s="357">
        <f t="shared" si="99"/>
        <v>43.846735000000002</v>
      </c>
      <c r="AJ579" s="352">
        <v>0.2</v>
      </c>
      <c r="AK579" s="358">
        <f t="shared" si="100"/>
        <v>54.808418750000001</v>
      </c>
      <c r="AL579" s="418">
        <f t="shared" si="95"/>
        <v>54.808418750000001</v>
      </c>
      <c r="AM579" s="354">
        <v>0.15</v>
      </c>
      <c r="AN579" s="351">
        <f t="shared" si="101"/>
        <v>64.480492647058824</v>
      </c>
      <c r="AO579" s="421">
        <f t="shared" si="102"/>
        <v>64.480492647058824</v>
      </c>
      <c r="AP579" s="355"/>
      <c r="AQ579" s="355"/>
    </row>
    <row r="580" spans="1:43" s="347" customFormat="1" ht="30" customHeight="1" x14ac:dyDescent="0.25">
      <c r="A580" s="391">
        <v>339835</v>
      </c>
      <c r="B580" s="391">
        <v>40633398359</v>
      </c>
      <c r="C580" s="349" t="s">
        <v>4296</v>
      </c>
      <c r="D580" s="349" t="s">
        <v>1015</v>
      </c>
      <c r="E580" s="356" t="s">
        <v>1897</v>
      </c>
      <c r="F580" s="355" t="s">
        <v>1898</v>
      </c>
      <c r="G580" s="378" t="s">
        <v>279</v>
      </c>
      <c r="H580" s="349" t="s">
        <v>4376</v>
      </c>
      <c r="I580" s="349" t="s">
        <v>250</v>
      </c>
      <c r="J580" s="349" t="s">
        <v>4381</v>
      </c>
      <c r="K580" s="349" t="s">
        <v>564</v>
      </c>
      <c r="L580" s="349" t="s">
        <v>564</v>
      </c>
      <c r="M580" s="349" t="s">
        <v>3679</v>
      </c>
      <c r="N580" s="380">
        <v>0.8</v>
      </c>
      <c r="O580" s="349" t="s">
        <v>2364</v>
      </c>
      <c r="P580" s="349" t="s">
        <v>268</v>
      </c>
      <c r="Q580" s="349" t="s">
        <v>268</v>
      </c>
      <c r="R580" s="349" t="s">
        <v>268</v>
      </c>
      <c r="S580" s="349">
        <v>0</v>
      </c>
      <c r="T580" s="349" t="s">
        <v>268</v>
      </c>
      <c r="U580" s="349">
        <v>0</v>
      </c>
      <c r="V580" s="349" t="s">
        <v>413</v>
      </c>
      <c r="W580" s="360" t="s">
        <v>2656</v>
      </c>
      <c r="X580" s="349" t="s">
        <v>2440</v>
      </c>
      <c r="Y580" s="349">
        <v>26</v>
      </c>
      <c r="Z580" s="361">
        <v>1</v>
      </c>
      <c r="AA580" s="349">
        <f t="shared" si="97"/>
        <v>26</v>
      </c>
      <c r="AB580" s="349" t="s">
        <v>4295</v>
      </c>
      <c r="AC580" s="349" t="s">
        <v>1253</v>
      </c>
      <c r="AD580" s="349">
        <v>5</v>
      </c>
      <c r="AE580" s="440">
        <f t="shared" si="96"/>
        <v>11</v>
      </c>
      <c r="AF580" s="350">
        <v>0.6</v>
      </c>
      <c r="AG580" s="351">
        <f t="shared" si="98"/>
        <v>15.6</v>
      </c>
      <c r="AH580" s="351">
        <f>IF(AD580&lt;4,FLETES!$H$8,IF(AD580=4,FLETES!$H$9,IF(AD580=5,FLETES!$H$10,IF(AD580=6,FLETES!$H$11,IF(AD580=7,FLETES!$H$12,IF(AD580=8,FLETES!$H$13,IF(AD580=10,FLETES!$H$14,IF(AD580=12,FLETES!$H$15,IF(AD580&gt;12,FLETES!$H$16,"FALSO")))))))))</f>
        <v>26.946735</v>
      </c>
      <c r="AI580" s="357">
        <f t="shared" si="99"/>
        <v>42.546734999999998</v>
      </c>
      <c r="AJ580" s="352">
        <v>0.2</v>
      </c>
      <c r="AK580" s="358">
        <f t="shared" si="100"/>
        <v>53.183418749999994</v>
      </c>
      <c r="AL580" s="418">
        <f t="shared" si="95"/>
        <v>53.183418749999994</v>
      </c>
      <c r="AM580" s="354">
        <v>0.15</v>
      </c>
      <c r="AN580" s="351">
        <f t="shared" si="101"/>
        <v>62.568727941176462</v>
      </c>
      <c r="AO580" s="421">
        <f t="shared" si="102"/>
        <v>62.568727941176462</v>
      </c>
      <c r="AP580" s="355"/>
      <c r="AQ580" s="355"/>
    </row>
    <row r="581" spans="1:43" s="347" customFormat="1" ht="30" customHeight="1" x14ac:dyDescent="0.25">
      <c r="A581" s="391">
        <v>339800</v>
      </c>
      <c r="B581" s="391">
        <v>40633398009</v>
      </c>
      <c r="C581" s="349" t="s">
        <v>4296</v>
      </c>
      <c r="D581" s="349" t="s">
        <v>1033</v>
      </c>
      <c r="E581" s="356" t="s">
        <v>1909</v>
      </c>
      <c r="F581" s="355" t="s">
        <v>1910</v>
      </c>
      <c r="G581" s="378" t="s">
        <v>279</v>
      </c>
      <c r="H581" s="349" t="s">
        <v>4376</v>
      </c>
      <c r="I581" s="349" t="s">
        <v>250</v>
      </c>
      <c r="J581" s="349" t="s">
        <v>4381</v>
      </c>
      <c r="K581" s="349" t="s">
        <v>568</v>
      </c>
      <c r="L581" s="349" t="s">
        <v>568</v>
      </c>
      <c r="M581" s="349" t="s">
        <v>3679</v>
      </c>
      <c r="N581" s="380">
        <v>0.8</v>
      </c>
      <c r="O581" s="349" t="s">
        <v>2364</v>
      </c>
      <c r="P581" s="349" t="s">
        <v>268</v>
      </c>
      <c r="Q581" s="349" t="s">
        <v>268</v>
      </c>
      <c r="R581" s="349" t="s">
        <v>268</v>
      </c>
      <c r="S581" s="349">
        <v>0</v>
      </c>
      <c r="T581" s="349" t="s">
        <v>268</v>
      </c>
      <c r="U581" s="349">
        <v>0</v>
      </c>
      <c r="V581" s="349" t="s">
        <v>413</v>
      </c>
      <c r="W581" s="360" t="s">
        <v>2656</v>
      </c>
      <c r="X581" s="349" t="s">
        <v>2440</v>
      </c>
      <c r="Y581" s="349">
        <v>26</v>
      </c>
      <c r="Z581" s="361">
        <v>1</v>
      </c>
      <c r="AA581" s="349">
        <f t="shared" si="97"/>
        <v>26</v>
      </c>
      <c r="AB581" s="349" t="s">
        <v>4295</v>
      </c>
      <c r="AC581" s="349" t="s">
        <v>1253</v>
      </c>
      <c r="AD581" s="349">
        <v>5</v>
      </c>
      <c r="AE581" s="440">
        <f t="shared" si="96"/>
        <v>11</v>
      </c>
      <c r="AF581" s="350">
        <v>0.7</v>
      </c>
      <c r="AG581" s="351">
        <f t="shared" si="98"/>
        <v>18.2</v>
      </c>
      <c r="AH581" s="351">
        <f>IF(AD581&lt;4,FLETES!$H$8,IF(AD581=4,FLETES!$H$9,IF(AD581=5,FLETES!$H$10,IF(AD581=6,FLETES!$H$11,IF(AD581=7,FLETES!$H$12,IF(AD581=8,FLETES!$H$13,IF(AD581=10,FLETES!$H$14,IF(AD581=12,FLETES!$H$15,IF(AD581&gt;12,FLETES!$H$16,"FALSO")))))))))</f>
        <v>26.946735</v>
      </c>
      <c r="AI581" s="357">
        <f t="shared" si="99"/>
        <v>45.146735</v>
      </c>
      <c r="AJ581" s="352">
        <v>0.2</v>
      </c>
      <c r="AK581" s="358">
        <f t="shared" si="100"/>
        <v>56.433418749999994</v>
      </c>
      <c r="AL581" s="418">
        <f t="shared" si="95"/>
        <v>56.433418749999994</v>
      </c>
      <c r="AM581" s="354">
        <v>0.15</v>
      </c>
      <c r="AN581" s="351">
        <f t="shared" si="101"/>
        <v>66.392257352941172</v>
      </c>
      <c r="AO581" s="421">
        <f t="shared" si="102"/>
        <v>66.392257352941172</v>
      </c>
      <c r="AP581" s="355"/>
      <c r="AQ581" s="355"/>
    </row>
    <row r="582" spans="1:43" s="347" customFormat="1" ht="30" customHeight="1" x14ac:dyDescent="0.25">
      <c r="A582" s="391">
        <v>339719</v>
      </c>
      <c r="B582" s="391">
        <v>40633397199</v>
      </c>
      <c r="C582" s="349" t="s">
        <v>4296</v>
      </c>
      <c r="D582" s="349" t="s">
        <v>1016</v>
      </c>
      <c r="E582" s="356" t="s">
        <v>1895</v>
      </c>
      <c r="F582" s="355" t="s">
        <v>530</v>
      </c>
      <c r="G582" s="378" t="s">
        <v>279</v>
      </c>
      <c r="H582" s="349" t="s">
        <v>4376</v>
      </c>
      <c r="I582" s="349" t="s">
        <v>250</v>
      </c>
      <c r="J582" s="349" t="s">
        <v>4381</v>
      </c>
      <c r="K582" s="349" t="s">
        <v>4283</v>
      </c>
      <c r="L582" s="349" t="s">
        <v>4283</v>
      </c>
      <c r="M582" s="349" t="s">
        <v>3679</v>
      </c>
      <c r="N582" s="380">
        <v>0.8</v>
      </c>
      <c r="O582" s="349" t="s">
        <v>2363</v>
      </c>
      <c r="P582" s="349" t="s">
        <v>268</v>
      </c>
      <c r="Q582" s="349" t="s">
        <v>268</v>
      </c>
      <c r="R582" s="349" t="s">
        <v>268</v>
      </c>
      <c r="S582" s="349">
        <v>0</v>
      </c>
      <c r="T582" s="349" t="s">
        <v>268</v>
      </c>
      <c r="U582" s="349">
        <v>0</v>
      </c>
      <c r="V582" s="349" t="s">
        <v>413</v>
      </c>
      <c r="W582" s="360" t="s">
        <v>532</v>
      </c>
      <c r="X582" s="349" t="s">
        <v>2440</v>
      </c>
      <c r="Y582" s="349">
        <v>26</v>
      </c>
      <c r="Z582" s="361">
        <v>1</v>
      </c>
      <c r="AA582" s="349">
        <f t="shared" si="97"/>
        <v>26</v>
      </c>
      <c r="AB582" s="349" t="s">
        <v>4295</v>
      </c>
      <c r="AC582" s="349" t="s">
        <v>1253</v>
      </c>
      <c r="AD582" s="349">
        <v>5</v>
      </c>
      <c r="AE582" s="440">
        <f t="shared" si="96"/>
        <v>11</v>
      </c>
      <c r="AF582" s="350">
        <v>0.6</v>
      </c>
      <c r="AG582" s="351">
        <f t="shared" si="98"/>
        <v>15.6</v>
      </c>
      <c r="AH582" s="351">
        <f>IF(AD582&lt;4,FLETES!$H$8,IF(AD582=4,FLETES!$H$9,IF(AD582=5,FLETES!$H$10,IF(AD582=6,FLETES!$H$11,IF(AD582=7,FLETES!$H$12,IF(AD582=8,FLETES!$H$13,IF(AD582=10,FLETES!$H$14,IF(AD582=12,FLETES!$H$15,IF(AD582&gt;12,FLETES!$H$16,"FALSO")))))))))</f>
        <v>26.946735</v>
      </c>
      <c r="AI582" s="357">
        <f t="shared" si="99"/>
        <v>42.546734999999998</v>
      </c>
      <c r="AJ582" s="352">
        <v>0.2</v>
      </c>
      <c r="AK582" s="358">
        <f t="shared" si="100"/>
        <v>53.183418749999994</v>
      </c>
      <c r="AL582" s="418">
        <f t="shared" si="95"/>
        <v>53.183418749999994</v>
      </c>
      <c r="AM582" s="354">
        <v>0.15</v>
      </c>
      <c r="AN582" s="351">
        <f t="shared" si="101"/>
        <v>62.568727941176462</v>
      </c>
      <c r="AO582" s="421">
        <f t="shared" si="102"/>
        <v>62.568727941176462</v>
      </c>
      <c r="AP582" s="355"/>
      <c r="AQ582" s="355"/>
    </row>
    <row r="583" spans="1:43" s="347" customFormat="1" ht="30" customHeight="1" x14ac:dyDescent="0.25">
      <c r="A583" s="391">
        <v>339712</v>
      </c>
      <c r="B583" s="391">
        <v>40633397129</v>
      </c>
      <c r="C583" s="349" t="s">
        <v>4296</v>
      </c>
      <c r="D583" s="349" t="s">
        <v>1014</v>
      </c>
      <c r="E583" s="356" t="s">
        <v>1896</v>
      </c>
      <c r="F583" s="355" t="s">
        <v>533</v>
      </c>
      <c r="G583" s="378" t="s">
        <v>279</v>
      </c>
      <c r="H583" s="349" t="s">
        <v>4376</v>
      </c>
      <c r="I583" s="349" t="s">
        <v>250</v>
      </c>
      <c r="J583" s="349" t="s">
        <v>4381</v>
      </c>
      <c r="K583" s="349" t="s">
        <v>534</v>
      </c>
      <c r="L583" s="349" t="s">
        <v>534</v>
      </c>
      <c r="M583" s="349" t="s">
        <v>3679</v>
      </c>
      <c r="N583" s="380">
        <v>0.8</v>
      </c>
      <c r="O583" s="349" t="s">
        <v>2363</v>
      </c>
      <c r="P583" s="349" t="s">
        <v>268</v>
      </c>
      <c r="Q583" s="349" t="s">
        <v>268</v>
      </c>
      <c r="R583" s="349" t="s">
        <v>268</v>
      </c>
      <c r="S583" s="349">
        <v>0</v>
      </c>
      <c r="T583" s="349" t="s">
        <v>268</v>
      </c>
      <c r="U583" s="349">
        <v>0</v>
      </c>
      <c r="V583" s="349" t="s">
        <v>413</v>
      </c>
      <c r="W583" s="360" t="s">
        <v>535</v>
      </c>
      <c r="X583" s="349" t="s">
        <v>2440</v>
      </c>
      <c r="Y583" s="349">
        <v>26</v>
      </c>
      <c r="Z583" s="361">
        <v>1</v>
      </c>
      <c r="AA583" s="349">
        <f t="shared" si="97"/>
        <v>26</v>
      </c>
      <c r="AB583" s="349" t="s">
        <v>4295</v>
      </c>
      <c r="AC583" s="349" t="s">
        <v>1253</v>
      </c>
      <c r="AD583" s="349">
        <v>5</v>
      </c>
      <c r="AE583" s="440">
        <f t="shared" si="96"/>
        <v>11</v>
      </c>
      <c r="AF583" s="350">
        <v>0.6</v>
      </c>
      <c r="AG583" s="351">
        <f t="shared" si="98"/>
        <v>15.6</v>
      </c>
      <c r="AH583" s="351">
        <f>IF(AD583&lt;4,FLETES!$H$8,IF(AD583=4,FLETES!$H$9,IF(AD583=5,FLETES!$H$10,IF(AD583=6,FLETES!$H$11,IF(AD583=7,FLETES!$H$12,IF(AD583=8,FLETES!$H$13,IF(AD583=10,FLETES!$H$14,IF(AD583=12,FLETES!$H$15,IF(AD583&gt;12,FLETES!$H$16,"FALSO")))))))))</f>
        <v>26.946735</v>
      </c>
      <c r="AI583" s="357">
        <f t="shared" si="99"/>
        <v>42.546734999999998</v>
      </c>
      <c r="AJ583" s="352">
        <v>0.2</v>
      </c>
      <c r="AK583" s="358">
        <f t="shared" si="100"/>
        <v>53.183418749999994</v>
      </c>
      <c r="AL583" s="418">
        <f t="shared" si="95"/>
        <v>53.183418749999994</v>
      </c>
      <c r="AM583" s="354">
        <v>0.15</v>
      </c>
      <c r="AN583" s="351">
        <f t="shared" si="101"/>
        <v>62.568727941176462</v>
      </c>
      <c r="AO583" s="421">
        <f t="shared" si="102"/>
        <v>62.568727941176462</v>
      </c>
      <c r="AP583" s="355"/>
      <c r="AQ583" s="355"/>
    </row>
    <row r="584" spans="1:43" s="347" customFormat="1" ht="30" customHeight="1" x14ac:dyDescent="0.25">
      <c r="A584" s="391">
        <v>656150</v>
      </c>
      <c r="B584" s="391">
        <v>40636561509</v>
      </c>
      <c r="C584" s="349" t="s">
        <v>4296</v>
      </c>
      <c r="D584" s="349" t="s">
        <v>1029</v>
      </c>
      <c r="E584" s="356" t="s">
        <v>1923</v>
      </c>
      <c r="F584" s="355" t="s">
        <v>1923</v>
      </c>
      <c r="G584" s="363" t="s">
        <v>279</v>
      </c>
      <c r="H584" s="349" t="s">
        <v>4376</v>
      </c>
      <c r="I584" s="349" t="s">
        <v>250</v>
      </c>
      <c r="J584" s="349" t="s">
        <v>4381</v>
      </c>
      <c r="K584" s="349" t="s">
        <v>597</v>
      </c>
      <c r="L584" s="349" t="s">
        <v>597</v>
      </c>
      <c r="M584" s="349" t="s">
        <v>3679</v>
      </c>
      <c r="N584" s="380">
        <v>0.8</v>
      </c>
      <c r="O584" s="349" t="s">
        <v>2364</v>
      </c>
      <c r="P584" s="349" t="s">
        <v>268</v>
      </c>
      <c r="Q584" s="349" t="s">
        <v>268</v>
      </c>
      <c r="R584" s="349" t="s">
        <v>268</v>
      </c>
      <c r="S584" s="349">
        <v>0</v>
      </c>
      <c r="T584" s="349" t="s">
        <v>268</v>
      </c>
      <c r="U584" s="349">
        <v>0</v>
      </c>
      <c r="V584" s="349" t="s">
        <v>413</v>
      </c>
      <c r="W584" s="360" t="s">
        <v>2656</v>
      </c>
      <c r="X584" s="349" t="s">
        <v>2440</v>
      </c>
      <c r="Y584" s="349">
        <v>26</v>
      </c>
      <c r="Z584" s="361">
        <v>1</v>
      </c>
      <c r="AA584" s="349">
        <f t="shared" si="97"/>
        <v>26</v>
      </c>
      <c r="AB584" s="349" t="s">
        <v>4295</v>
      </c>
      <c r="AC584" s="349" t="s">
        <v>1253</v>
      </c>
      <c r="AD584" s="349">
        <v>5</v>
      </c>
      <c r="AE584" s="440">
        <f t="shared" si="96"/>
        <v>11</v>
      </c>
      <c r="AF584" s="350">
        <v>0.6</v>
      </c>
      <c r="AG584" s="351">
        <f t="shared" si="98"/>
        <v>15.6</v>
      </c>
      <c r="AH584" s="351">
        <f>IF(AD584&lt;4,FLETES!$H$8,IF(AD584=4,FLETES!$H$9,IF(AD584=5,FLETES!$H$10,IF(AD584=6,FLETES!$H$11,IF(AD584=7,FLETES!$H$12,IF(AD584=8,FLETES!$H$13,IF(AD584=10,FLETES!$H$14,IF(AD584=12,FLETES!$H$15,IF(AD584&gt;12,FLETES!$H$16,"FALSO")))))))))</f>
        <v>26.946735</v>
      </c>
      <c r="AI584" s="357">
        <f t="shared" si="99"/>
        <v>42.546734999999998</v>
      </c>
      <c r="AJ584" s="352">
        <v>0.2</v>
      </c>
      <c r="AK584" s="358">
        <f t="shared" si="100"/>
        <v>53.183418749999994</v>
      </c>
      <c r="AL584" s="418">
        <f t="shared" si="95"/>
        <v>53.183418749999994</v>
      </c>
      <c r="AM584" s="354">
        <v>0.15</v>
      </c>
      <c r="AN584" s="351">
        <f t="shared" si="101"/>
        <v>62.568727941176462</v>
      </c>
      <c r="AO584" s="421">
        <f t="shared" si="102"/>
        <v>62.568727941176462</v>
      </c>
      <c r="AP584" s="355"/>
      <c r="AQ584" s="355"/>
    </row>
    <row r="585" spans="1:43" s="347" customFormat="1" ht="30" customHeight="1" x14ac:dyDescent="0.25">
      <c r="A585" s="391">
        <v>656178</v>
      </c>
      <c r="B585" s="391">
        <v>40636561789</v>
      </c>
      <c r="C585" s="349" t="s">
        <v>4296</v>
      </c>
      <c r="D585" s="349" t="s">
        <v>1030</v>
      </c>
      <c r="E585" s="356" t="s">
        <v>1924</v>
      </c>
      <c r="F585" s="355" t="s">
        <v>1924</v>
      </c>
      <c r="G585" s="363" t="s">
        <v>279</v>
      </c>
      <c r="H585" s="349" t="s">
        <v>4376</v>
      </c>
      <c r="I585" s="349" t="s">
        <v>250</v>
      </c>
      <c r="J585" s="349" t="s">
        <v>4381</v>
      </c>
      <c r="K585" s="349" t="s">
        <v>578</v>
      </c>
      <c r="L585" s="349" t="s">
        <v>578</v>
      </c>
      <c r="M585" s="349" t="s">
        <v>3679</v>
      </c>
      <c r="N585" s="380">
        <v>0.8</v>
      </c>
      <c r="O585" s="349" t="s">
        <v>2364</v>
      </c>
      <c r="P585" s="349" t="s">
        <v>268</v>
      </c>
      <c r="Q585" s="349" t="s">
        <v>268</v>
      </c>
      <c r="R585" s="349" t="s">
        <v>268</v>
      </c>
      <c r="S585" s="349">
        <v>0</v>
      </c>
      <c r="T585" s="349" t="s">
        <v>268</v>
      </c>
      <c r="U585" s="349">
        <v>0</v>
      </c>
      <c r="V585" s="349" t="s">
        <v>413</v>
      </c>
      <c r="W585" s="360" t="s">
        <v>2656</v>
      </c>
      <c r="X585" s="349" t="s">
        <v>2440</v>
      </c>
      <c r="Y585" s="349">
        <v>26</v>
      </c>
      <c r="Z585" s="361">
        <v>1</v>
      </c>
      <c r="AA585" s="349">
        <f t="shared" si="97"/>
        <v>26</v>
      </c>
      <c r="AB585" s="349" t="s">
        <v>4295</v>
      </c>
      <c r="AC585" s="349" t="s">
        <v>1253</v>
      </c>
      <c r="AD585" s="349">
        <v>5</v>
      </c>
      <c r="AE585" s="440">
        <f t="shared" si="96"/>
        <v>11</v>
      </c>
      <c r="AF585" s="350">
        <v>0.6</v>
      </c>
      <c r="AG585" s="351">
        <f t="shared" si="98"/>
        <v>15.6</v>
      </c>
      <c r="AH585" s="351">
        <f>IF(AD585&lt;4,FLETES!$H$8,IF(AD585=4,FLETES!$H$9,IF(AD585=5,FLETES!$H$10,IF(AD585=6,FLETES!$H$11,IF(AD585=7,FLETES!$H$12,IF(AD585=8,FLETES!$H$13,IF(AD585=10,FLETES!$H$14,IF(AD585=12,FLETES!$H$15,IF(AD585&gt;12,FLETES!$H$16,"FALSO")))))))))</f>
        <v>26.946735</v>
      </c>
      <c r="AI585" s="357">
        <f t="shared" si="99"/>
        <v>42.546734999999998</v>
      </c>
      <c r="AJ585" s="352">
        <v>0.2</v>
      </c>
      <c r="AK585" s="358">
        <f t="shared" si="100"/>
        <v>53.183418749999994</v>
      </c>
      <c r="AL585" s="418">
        <f t="shared" si="95"/>
        <v>53.183418749999994</v>
      </c>
      <c r="AM585" s="354">
        <v>0.15</v>
      </c>
      <c r="AN585" s="351">
        <f t="shared" si="101"/>
        <v>62.568727941176462</v>
      </c>
      <c r="AO585" s="421">
        <f t="shared" si="102"/>
        <v>62.568727941176462</v>
      </c>
      <c r="AP585" s="355"/>
      <c r="AQ585" s="355"/>
    </row>
    <row r="586" spans="1:43" s="347" customFormat="1" ht="30" customHeight="1" x14ac:dyDescent="0.25">
      <c r="A586" s="391">
        <v>339016</v>
      </c>
      <c r="B586" s="391">
        <v>40633390169</v>
      </c>
      <c r="C586" s="349" t="s">
        <v>4296</v>
      </c>
      <c r="D586" s="349" t="s">
        <v>1017</v>
      </c>
      <c r="E586" s="356" t="s">
        <v>1899</v>
      </c>
      <c r="F586" s="355" t="s">
        <v>521</v>
      </c>
      <c r="G586" s="378" t="s">
        <v>279</v>
      </c>
      <c r="H586" s="349" t="s">
        <v>4376</v>
      </c>
      <c r="I586" s="349" t="s">
        <v>250</v>
      </c>
      <c r="J586" s="349" t="s">
        <v>4381</v>
      </c>
      <c r="K586" s="349" t="s">
        <v>537</v>
      </c>
      <c r="L586" s="349" t="s">
        <v>537</v>
      </c>
      <c r="M586" s="349" t="s">
        <v>3679</v>
      </c>
      <c r="N586" s="380">
        <v>0.8</v>
      </c>
      <c r="O586" s="349" t="s">
        <v>2363</v>
      </c>
      <c r="P586" s="349" t="s">
        <v>268</v>
      </c>
      <c r="Q586" s="349" t="s">
        <v>268</v>
      </c>
      <c r="R586" s="349" t="s">
        <v>268</v>
      </c>
      <c r="S586" s="349">
        <v>0</v>
      </c>
      <c r="T586" s="349" t="s">
        <v>268</v>
      </c>
      <c r="U586" s="349">
        <v>0</v>
      </c>
      <c r="V586" s="349" t="s">
        <v>413</v>
      </c>
      <c r="W586" s="360" t="s">
        <v>522</v>
      </c>
      <c r="X586" s="349" t="s">
        <v>2440</v>
      </c>
      <c r="Y586" s="349">
        <v>26</v>
      </c>
      <c r="Z586" s="361">
        <v>1</v>
      </c>
      <c r="AA586" s="349">
        <f t="shared" si="97"/>
        <v>26</v>
      </c>
      <c r="AB586" s="349" t="s">
        <v>4295</v>
      </c>
      <c r="AC586" s="349" t="s">
        <v>1253</v>
      </c>
      <c r="AD586" s="349">
        <v>5</v>
      </c>
      <c r="AE586" s="440">
        <f t="shared" si="96"/>
        <v>11</v>
      </c>
      <c r="AF586" s="350">
        <v>0.6</v>
      </c>
      <c r="AG586" s="351">
        <f t="shared" si="98"/>
        <v>15.6</v>
      </c>
      <c r="AH586" s="351">
        <f>IF(AD586&lt;4,FLETES!$H$8,IF(AD586=4,FLETES!$H$9,IF(AD586=5,FLETES!$H$10,IF(AD586=6,FLETES!$H$11,IF(AD586=7,FLETES!$H$12,IF(AD586=8,FLETES!$H$13,IF(AD586=10,FLETES!$H$14,IF(AD586=12,FLETES!$H$15,IF(AD586&gt;12,FLETES!$H$16,"FALSO")))))))))</f>
        <v>26.946735</v>
      </c>
      <c r="AI586" s="357">
        <f t="shared" si="99"/>
        <v>42.546734999999998</v>
      </c>
      <c r="AJ586" s="352">
        <v>0.2</v>
      </c>
      <c r="AK586" s="358">
        <f t="shared" si="100"/>
        <v>53.183418749999994</v>
      </c>
      <c r="AL586" s="418">
        <f t="shared" si="95"/>
        <v>53.183418749999994</v>
      </c>
      <c r="AM586" s="354">
        <v>0.15</v>
      </c>
      <c r="AN586" s="351">
        <f t="shared" si="101"/>
        <v>62.568727941176462</v>
      </c>
      <c r="AO586" s="421">
        <f t="shared" si="102"/>
        <v>62.568727941176462</v>
      </c>
      <c r="AP586" s="355"/>
      <c r="AQ586" s="355"/>
    </row>
    <row r="587" spans="1:43" s="364" customFormat="1" ht="30" customHeight="1" x14ac:dyDescent="0.25">
      <c r="A587" s="391">
        <v>339002</v>
      </c>
      <c r="B587" s="391">
        <v>40633390029</v>
      </c>
      <c r="C587" s="349" t="s">
        <v>4296</v>
      </c>
      <c r="D587" s="349" t="s">
        <v>1018</v>
      </c>
      <c r="E587" s="356" t="s">
        <v>1900</v>
      </c>
      <c r="F587" s="355" t="s">
        <v>528</v>
      </c>
      <c r="G587" s="378" t="s">
        <v>279</v>
      </c>
      <c r="H587" s="349" t="s">
        <v>4376</v>
      </c>
      <c r="I587" s="349" t="s">
        <v>250</v>
      </c>
      <c r="J587" s="349" t="s">
        <v>4381</v>
      </c>
      <c r="K587" s="349" t="s">
        <v>537</v>
      </c>
      <c r="L587" s="349" t="s">
        <v>537</v>
      </c>
      <c r="M587" s="349" t="s">
        <v>3679</v>
      </c>
      <c r="N587" s="380">
        <v>0.8</v>
      </c>
      <c r="O587" s="349" t="s">
        <v>2363</v>
      </c>
      <c r="P587" s="349" t="s">
        <v>268</v>
      </c>
      <c r="Q587" s="349" t="s">
        <v>268</v>
      </c>
      <c r="R587" s="349" t="s">
        <v>268</v>
      </c>
      <c r="S587" s="349">
        <v>0</v>
      </c>
      <c r="T587" s="349" t="s">
        <v>268</v>
      </c>
      <c r="U587" s="349">
        <v>0</v>
      </c>
      <c r="V587" s="349" t="s">
        <v>413</v>
      </c>
      <c r="W587" s="360" t="s">
        <v>529</v>
      </c>
      <c r="X587" s="349" t="s">
        <v>2440</v>
      </c>
      <c r="Y587" s="349">
        <v>26</v>
      </c>
      <c r="Z587" s="361">
        <v>1</v>
      </c>
      <c r="AA587" s="349">
        <f t="shared" si="97"/>
        <v>26</v>
      </c>
      <c r="AB587" s="349" t="s">
        <v>4295</v>
      </c>
      <c r="AC587" s="349" t="s">
        <v>1253</v>
      </c>
      <c r="AD587" s="349">
        <v>5</v>
      </c>
      <c r="AE587" s="440">
        <f t="shared" si="96"/>
        <v>11</v>
      </c>
      <c r="AF587" s="350">
        <v>0.6</v>
      </c>
      <c r="AG587" s="351">
        <f t="shared" si="98"/>
        <v>15.6</v>
      </c>
      <c r="AH587" s="351">
        <f>IF(AD587&lt;4,FLETES!$H$8,IF(AD587=4,FLETES!$H$9,IF(AD587=5,FLETES!$H$10,IF(AD587=6,FLETES!$H$11,IF(AD587=7,FLETES!$H$12,IF(AD587=8,FLETES!$H$13,IF(AD587=10,FLETES!$H$14,IF(AD587=12,FLETES!$H$15,IF(AD587&gt;12,FLETES!$H$16,"FALSO")))))))))</f>
        <v>26.946735</v>
      </c>
      <c r="AI587" s="357">
        <f t="shared" si="99"/>
        <v>42.546734999999998</v>
      </c>
      <c r="AJ587" s="352">
        <v>0.2</v>
      </c>
      <c r="AK587" s="358">
        <f t="shared" si="100"/>
        <v>53.183418749999994</v>
      </c>
      <c r="AL587" s="418">
        <f t="shared" si="95"/>
        <v>53.183418749999994</v>
      </c>
      <c r="AM587" s="354">
        <v>0.15</v>
      </c>
      <c r="AN587" s="351">
        <f t="shared" si="101"/>
        <v>62.568727941176462</v>
      </c>
      <c r="AO587" s="421">
        <f t="shared" si="102"/>
        <v>62.568727941176462</v>
      </c>
      <c r="AP587" s="355"/>
      <c r="AQ587" s="355"/>
    </row>
    <row r="588" spans="1:43" s="364" customFormat="1" ht="30" customHeight="1" x14ac:dyDescent="0.25">
      <c r="A588" s="391">
        <v>338995</v>
      </c>
      <c r="B588" s="391">
        <v>40633389959</v>
      </c>
      <c r="C588" s="349" t="s">
        <v>4296</v>
      </c>
      <c r="D588" s="349" t="s">
        <v>1020</v>
      </c>
      <c r="E588" s="356" t="s">
        <v>1869</v>
      </c>
      <c r="F588" s="355" t="s">
        <v>517</v>
      </c>
      <c r="G588" s="378" t="s">
        <v>279</v>
      </c>
      <c r="H588" s="349" t="s">
        <v>4376</v>
      </c>
      <c r="I588" s="349" t="s">
        <v>250</v>
      </c>
      <c r="J588" s="349" t="s">
        <v>4381</v>
      </c>
      <c r="K588" s="349" t="s">
        <v>537</v>
      </c>
      <c r="L588" s="349" t="s">
        <v>537</v>
      </c>
      <c r="M588" s="349" t="s">
        <v>3679</v>
      </c>
      <c r="N588" s="380">
        <v>0.8</v>
      </c>
      <c r="O588" s="349" t="s">
        <v>2363</v>
      </c>
      <c r="P588" s="349" t="s">
        <v>268</v>
      </c>
      <c r="Q588" s="349" t="s">
        <v>268</v>
      </c>
      <c r="R588" s="349" t="s">
        <v>268</v>
      </c>
      <c r="S588" s="349">
        <v>0</v>
      </c>
      <c r="T588" s="349" t="s">
        <v>268</v>
      </c>
      <c r="U588" s="349">
        <v>0</v>
      </c>
      <c r="V588" s="349" t="s">
        <v>413</v>
      </c>
      <c r="W588" s="360" t="s">
        <v>518</v>
      </c>
      <c r="X588" s="349" t="s">
        <v>2440</v>
      </c>
      <c r="Y588" s="349">
        <v>26</v>
      </c>
      <c r="Z588" s="361">
        <v>1</v>
      </c>
      <c r="AA588" s="349">
        <f t="shared" si="97"/>
        <v>26</v>
      </c>
      <c r="AB588" s="349" t="s">
        <v>4295</v>
      </c>
      <c r="AC588" s="349" t="s">
        <v>1253</v>
      </c>
      <c r="AD588" s="349">
        <v>5</v>
      </c>
      <c r="AE588" s="440">
        <f t="shared" si="96"/>
        <v>11</v>
      </c>
      <c r="AF588" s="350">
        <v>0.6</v>
      </c>
      <c r="AG588" s="351">
        <f t="shared" si="98"/>
        <v>15.6</v>
      </c>
      <c r="AH588" s="351">
        <f>IF(AD588&lt;4,FLETES!$H$8,IF(AD588=4,FLETES!$H$9,IF(AD588=5,FLETES!$H$10,IF(AD588=6,FLETES!$H$11,IF(AD588=7,FLETES!$H$12,IF(AD588=8,FLETES!$H$13,IF(AD588=10,FLETES!$H$14,IF(AD588=12,FLETES!$H$15,IF(AD588&gt;12,FLETES!$H$16,"FALSO")))))))))</f>
        <v>26.946735</v>
      </c>
      <c r="AI588" s="357">
        <f t="shared" si="99"/>
        <v>42.546734999999998</v>
      </c>
      <c r="AJ588" s="352">
        <v>0.2</v>
      </c>
      <c r="AK588" s="358">
        <f t="shared" si="100"/>
        <v>53.183418749999994</v>
      </c>
      <c r="AL588" s="418">
        <f t="shared" si="95"/>
        <v>53.183418749999994</v>
      </c>
      <c r="AM588" s="354">
        <v>0.15</v>
      </c>
      <c r="AN588" s="351">
        <f t="shared" si="101"/>
        <v>62.568727941176462</v>
      </c>
      <c r="AO588" s="421">
        <f t="shared" si="102"/>
        <v>62.568727941176462</v>
      </c>
      <c r="AP588" s="355"/>
      <c r="AQ588" s="355"/>
    </row>
    <row r="589" spans="1:43" s="364" customFormat="1" ht="30" customHeight="1" x14ac:dyDescent="0.25">
      <c r="A589" s="391">
        <v>656136</v>
      </c>
      <c r="B589" s="391">
        <v>40636561369</v>
      </c>
      <c r="C589" s="349" t="s">
        <v>4296</v>
      </c>
      <c r="D589" s="349" t="s">
        <v>1032</v>
      </c>
      <c r="E589" s="356" t="s">
        <v>1926</v>
      </c>
      <c r="F589" s="355" t="s">
        <v>1926</v>
      </c>
      <c r="G589" s="363" t="s">
        <v>279</v>
      </c>
      <c r="H589" s="349" t="s">
        <v>4376</v>
      </c>
      <c r="I589" s="349" t="s">
        <v>250</v>
      </c>
      <c r="J589" s="349" t="s">
        <v>4381</v>
      </c>
      <c r="K589" s="349" t="s">
        <v>563</v>
      </c>
      <c r="L589" s="349" t="s">
        <v>563</v>
      </c>
      <c r="M589" s="349" t="s">
        <v>3679</v>
      </c>
      <c r="N589" s="380">
        <v>0.8</v>
      </c>
      <c r="O589" s="349" t="s">
        <v>2364</v>
      </c>
      <c r="P589" s="349" t="s">
        <v>268</v>
      </c>
      <c r="Q589" s="349" t="s">
        <v>268</v>
      </c>
      <c r="R589" s="349" t="s">
        <v>268</v>
      </c>
      <c r="S589" s="349">
        <v>0</v>
      </c>
      <c r="T589" s="349" t="s">
        <v>268</v>
      </c>
      <c r="U589" s="349">
        <v>0</v>
      </c>
      <c r="V589" s="349" t="s">
        <v>413</v>
      </c>
      <c r="W589" s="360" t="s">
        <v>2656</v>
      </c>
      <c r="X589" s="349" t="s">
        <v>2440</v>
      </c>
      <c r="Y589" s="349">
        <v>26</v>
      </c>
      <c r="Z589" s="361">
        <v>1</v>
      </c>
      <c r="AA589" s="349">
        <f t="shared" si="97"/>
        <v>26</v>
      </c>
      <c r="AB589" s="349" t="s">
        <v>4295</v>
      </c>
      <c r="AC589" s="349" t="s">
        <v>1253</v>
      </c>
      <c r="AD589" s="349">
        <v>5</v>
      </c>
      <c r="AE589" s="440">
        <f t="shared" si="96"/>
        <v>11</v>
      </c>
      <c r="AF589" s="350">
        <v>0.6</v>
      </c>
      <c r="AG589" s="351">
        <f t="shared" si="98"/>
        <v>15.6</v>
      </c>
      <c r="AH589" s="351">
        <f>IF(AD589&lt;4,FLETES!$H$8,IF(AD589=4,FLETES!$H$9,IF(AD589=5,FLETES!$H$10,IF(AD589=6,FLETES!$H$11,IF(AD589=7,FLETES!$H$12,IF(AD589=8,FLETES!$H$13,IF(AD589=10,FLETES!$H$14,IF(AD589=12,FLETES!$H$15,IF(AD589&gt;12,FLETES!$H$16,"FALSO")))))))))</f>
        <v>26.946735</v>
      </c>
      <c r="AI589" s="357">
        <f t="shared" si="99"/>
        <v>42.546734999999998</v>
      </c>
      <c r="AJ589" s="352">
        <v>0.2</v>
      </c>
      <c r="AK589" s="358">
        <f t="shared" si="100"/>
        <v>53.183418749999994</v>
      </c>
      <c r="AL589" s="418">
        <f t="shared" si="95"/>
        <v>53.183418749999994</v>
      </c>
      <c r="AM589" s="354">
        <v>0.15</v>
      </c>
      <c r="AN589" s="351">
        <f t="shared" si="101"/>
        <v>62.568727941176462</v>
      </c>
      <c r="AO589" s="421">
        <f t="shared" si="102"/>
        <v>62.568727941176462</v>
      </c>
      <c r="AP589" s="355"/>
      <c r="AQ589" s="355"/>
    </row>
    <row r="590" spans="1:43" s="364" customFormat="1" ht="30" customHeight="1" x14ac:dyDescent="0.25">
      <c r="A590" s="386">
        <v>575920</v>
      </c>
      <c r="B590" s="456">
        <v>40635759209</v>
      </c>
      <c r="C590" s="349" t="s">
        <v>4296</v>
      </c>
      <c r="D590" s="386" t="s">
        <v>3097</v>
      </c>
      <c r="E590" s="356" t="s">
        <v>3093</v>
      </c>
      <c r="F590" s="356" t="s">
        <v>3093</v>
      </c>
      <c r="G590" s="378" t="s">
        <v>279</v>
      </c>
      <c r="H590" s="349" t="s">
        <v>4376</v>
      </c>
      <c r="I590" s="349" t="s">
        <v>250</v>
      </c>
      <c r="J590" s="349" t="s">
        <v>4381</v>
      </c>
      <c r="K590" s="349" t="s">
        <v>559</v>
      </c>
      <c r="L590" s="349" t="s">
        <v>559</v>
      </c>
      <c r="M590" s="349" t="s">
        <v>3679</v>
      </c>
      <c r="N590" s="380">
        <v>0.8</v>
      </c>
      <c r="O590" s="349" t="s">
        <v>2364</v>
      </c>
      <c r="P590" s="349" t="s">
        <v>268</v>
      </c>
      <c r="Q590" s="349" t="s">
        <v>268</v>
      </c>
      <c r="R590" s="349" t="s">
        <v>268</v>
      </c>
      <c r="S590" s="349">
        <v>0</v>
      </c>
      <c r="T590" s="349" t="s">
        <v>268</v>
      </c>
      <c r="U590" s="349">
        <v>0</v>
      </c>
      <c r="V590" s="349" t="s">
        <v>413</v>
      </c>
      <c r="W590" s="360" t="s">
        <v>2656</v>
      </c>
      <c r="X590" s="349" t="s">
        <v>2440</v>
      </c>
      <c r="Y590" s="349">
        <v>26</v>
      </c>
      <c r="Z590" s="361">
        <v>1</v>
      </c>
      <c r="AA590" s="349">
        <f t="shared" si="97"/>
        <v>26</v>
      </c>
      <c r="AB590" s="349" t="s">
        <v>4295</v>
      </c>
      <c r="AC590" s="349" t="s">
        <v>1253</v>
      </c>
      <c r="AD590" s="349">
        <v>5</v>
      </c>
      <c r="AE590" s="440">
        <f t="shared" si="96"/>
        <v>11</v>
      </c>
      <c r="AF590" s="350">
        <v>0.6</v>
      </c>
      <c r="AG590" s="351">
        <f t="shared" si="98"/>
        <v>15.6</v>
      </c>
      <c r="AH590" s="351">
        <f>IF(AD590&lt;4,FLETES!$H$8,IF(AD590=4,FLETES!$H$9,IF(AD590=5,FLETES!$H$10,IF(AD590=6,FLETES!$H$11,IF(AD590=7,FLETES!$H$12,IF(AD590=8,FLETES!$H$13,IF(AD590=10,FLETES!$H$14,IF(AD590=12,FLETES!$H$15,IF(AD590&gt;12,FLETES!$H$16,"FALSO")))))))))</f>
        <v>26.946735</v>
      </c>
      <c r="AI590" s="357">
        <f t="shared" si="99"/>
        <v>42.546734999999998</v>
      </c>
      <c r="AJ590" s="352">
        <v>0.2</v>
      </c>
      <c r="AK590" s="358">
        <f t="shared" si="100"/>
        <v>53.183418749999994</v>
      </c>
      <c r="AL590" s="418">
        <f t="shared" si="95"/>
        <v>53.183418749999994</v>
      </c>
      <c r="AM590" s="354">
        <v>0.15</v>
      </c>
      <c r="AN590" s="351">
        <f t="shared" si="101"/>
        <v>62.568727941176462</v>
      </c>
      <c r="AO590" s="421">
        <f t="shared" si="102"/>
        <v>62.568727941176462</v>
      </c>
      <c r="AP590" s="355"/>
      <c r="AQ590" s="355"/>
    </row>
    <row r="591" spans="1:43" s="347" customFormat="1" ht="30" customHeight="1" x14ac:dyDescent="0.25">
      <c r="A591" s="444">
        <v>39079</v>
      </c>
      <c r="B591" s="452">
        <v>406303907990</v>
      </c>
      <c r="C591" s="349" t="s">
        <v>4296</v>
      </c>
      <c r="D591" s="444" t="s">
        <v>3926</v>
      </c>
      <c r="E591" s="359" t="s">
        <v>3396</v>
      </c>
      <c r="F591" s="379" t="s">
        <v>3396</v>
      </c>
      <c r="G591" s="363" t="s">
        <v>279</v>
      </c>
      <c r="H591" s="349" t="s">
        <v>4376</v>
      </c>
      <c r="I591" s="349" t="s">
        <v>250</v>
      </c>
      <c r="J591" s="349" t="s">
        <v>4381</v>
      </c>
      <c r="K591" s="349" t="s">
        <v>3044</v>
      </c>
      <c r="L591" s="349" t="s">
        <v>3044</v>
      </c>
      <c r="M591" s="349" t="s">
        <v>3679</v>
      </c>
      <c r="N591" s="380">
        <v>0.8</v>
      </c>
      <c r="O591" s="349" t="s">
        <v>2364</v>
      </c>
      <c r="P591" s="349" t="s">
        <v>268</v>
      </c>
      <c r="Q591" s="349" t="s">
        <v>268</v>
      </c>
      <c r="R591" s="349" t="s">
        <v>268</v>
      </c>
      <c r="S591" s="349">
        <v>0</v>
      </c>
      <c r="T591" s="349" t="s">
        <v>268</v>
      </c>
      <c r="U591" s="349">
        <v>0</v>
      </c>
      <c r="V591" s="349" t="s">
        <v>413</v>
      </c>
      <c r="W591" s="360"/>
      <c r="X591" s="349" t="s">
        <v>2440</v>
      </c>
      <c r="Y591" s="349">
        <v>26</v>
      </c>
      <c r="Z591" s="361">
        <v>1</v>
      </c>
      <c r="AA591" s="349">
        <f t="shared" si="97"/>
        <v>26</v>
      </c>
      <c r="AB591" s="349" t="s">
        <v>4295</v>
      </c>
      <c r="AC591" s="349" t="s">
        <v>1253</v>
      </c>
      <c r="AD591" s="349">
        <v>5</v>
      </c>
      <c r="AE591" s="440">
        <v>11</v>
      </c>
      <c r="AF591" s="350">
        <v>0.7</v>
      </c>
      <c r="AG591" s="357">
        <f t="shared" si="98"/>
        <v>18.2</v>
      </c>
      <c r="AH591" s="351">
        <f>IF(AD591&lt;4,FLETES!$H$8,IF(AD591=4,FLETES!$H$9,IF(AD591=5,FLETES!$H$10,IF(AD591=6,FLETES!$H$11,IF(AD591=7,FLETES!$H$12,IF(AD591=8,FLETES!$H$13,IF(AD591=10,FLETES!$H$14,IF(AD591=12,FLETES!$H$15,IF(AD591&gt;12,FLETES!$H$16,"FALSO")))))))))</f>
        <v>26.946735</v>
      </c>
      <c r="AI591" s="357">
        <f t="shared" si="99"/>
        <v>45.146735</v>
      </c>
      <c r="AJ591" s="352">
        <v>0.2</v>
      </c>
      <c r="AK591" s="358">
        <f t="shared" si="100"/>
        <v>56.433418749999994</v>
      </c>
      <c r="AL591" s="418">
        <f t="shared" si="95"/>
        <v>56.433418749999994</v>
      </c>
      <c r="AM591" s="352">
        <v>0.15</v>
      </c>
      <c r="AN591" s="357">
        <f t="shared" si="101"/>
        <v>66.392257352941172</v>
      </c>
      <c r="AO591" s="421">
        <f t="shared" si="102"/>
        <v>66.392257352941172</v>
      </c>
      <c r="AP591" s="355"/>
      <c r="AQ591" s="355"/>
    </row>
    <row r="592" spans="1:43" s="364" customFormat="1" ht="30" customHeight="1" x14ac:dyDescent="0.25">
      <c r="A592" s="444">
        <v>39323</v>
      </c>
      <c r="B592" s="452">
        <v>406303932398</v>
      </c>
      <c r="C592" s="349" t="s">
        <v>4296</v>
      </c>
      <c r="D592" s="444" t="s">
        <v>3928</v>
      </c>
      <c r="E592" s="359" t="s">
        <v>3398</v>
      </c>
      <c r="F592" s="379" t="s">
        <v>3398</v>
      </c>
      <c r="G592" s="363" t="s">
        <v>279</v>
      </c>
      <c r="H592" s="349" t="s">
        <v>4376</v>
      </c>
      <c r="I592" s="349" t="s">
        <v>250</v>
      </c>
      <c r="J592" s="349" t="s">
        <v>4401</v>
      </c>
      <c r="K592" s="349" t="s">
        <v>3044</v>
      </c>
      <c r="L592" s="349" t="s">
        <v>3044</v>
      </c>
      <c r="M592" s="349" t="s">
        <v>3679</v>
      </c>
      <c r="N592" s="380">
        <v>0.8</v>
      </c>
      <c r="O592" s="349" t="s">
        <v>2364</v>
      </c>
      <c r="P592" s="349" t="s">
        <v>268</v>
      </c>
      <c r="Q592" s="349" t="s">
        <v>268</v>
      </c>
      <c r="R592" s="349" t="s">
        <v>268</v>
      </c>
      <c r="S592" s="349">
        <v>0</v>
      </c>
      <c r="T592" s="349" t="s">
        <v>268</v>
      </c>
      <c r="U592" s="349">
        <v>0</v>
      </c>
      <c r="V592" s="349" t="s">
        <v>413</v>
      </c>
      <c r="W592" s="360"/>
      <c r="X592" s="349" t="s">
        <v>2440</v>
      </c>
      <c r="Y592" s="349">
        <v>26</v>
      </c>
      <c r="Z592" s="361">
        <v>1</v>
      </c>
      <c r="AA592" s="349">
        <f t="shared" si="97"/>
        <v>26</v>
      </c>
      <c r="AB592" s="349" t="s">
        <v>4295</v>
      </c>
      <c r="AC592" s="349" t="s">
        <v>1253</v>
      </c>
      <c r="AD592" s="349">
        <v>5</v>
      </c>
      <c r="AE592" s="440">
        <v>11</v>
      </c>
      <c r="AF592" s="350">
        <v>0.74</v>
      </c>
      <c r="AG592" s="357">
        <f t="shared" si="98"/>
        <v>19.239999999999998</v>
      </c>
      <c r="AH592" s="351">
        <f>IF(AD592&lt;4,FLETES!$H$8,IF(AD592=4,FLETES!$H$9,IF(AD592=5,FLETES!$H$10,IF(AD592=6,FLETES!$H$11,IF(AD592=7,FLETES!$H$12,IF(AD592=8,FLETES!$H$13,IF(AD592=10,FLETES!$H$14,IF(AD592=12,FLETES!$H$15,IF(AD592&gt;12,FLETES!$H$16,"FALSO")))))))))</f>
        <v>26.946735</v>
      </c>
      <c r="AI592" s="357">
        <f t="shared" si="99"/>
        <v>46.186734999999999</v>
      </c>
      <c r="AJ592" s="352">
        <v>0.2</v>
      </c>
      <c r="AK592" s="358">
        <f t="shared" si="100"/>
        <v>57.733418749999998</v>
      </c>
      <c r="AL592" s="418">
        <f t="shared" si="95"/>
        <v>57.733418749999998</v>
      </c>
      <c r="AM592" s="352">
        <v>0.15</v>
      </c>
      <c r="AN592" s="357">
        <f t="shared" si="101"/>
        <v>67.921669117647056</v>
      </c>
      <c r="AO592" s="421">
        <f t="shared" si="102"/>
        <v>67.921669117647056</v>
      </c>
      <c r="AP592" s="355"/>
      <c r="AQ592" s="355"/>
    </row>
    <row r="593" spans="1:43" s="364" customFormat="1" ht="30" customHeight="1" x14ac:dyDescent="0.25">
      <c r="A593" s="444">
        <v>39730</v>
      </c>
      <c r="B593" s="452">
        <v>406303973094</v>
      </c>
      <c r="C593" s="349" t="s">
        <v>4296</v>
      </c>
      <c r="D593" s="444" t="s">
        <v>3931</v>
      </c>
      <c r="E593" s="359" t="s">
        <v>3401</v>
      </c>
      <c r="F593" s="359" t="s">
        <v>3401</v>
      </c>
      <c r="G593" s="363" t="s">
        <v>279</v>
      </c>
      <c r="H593" s="349" t="s">
        <v>4376</v>
      </c>
      <c r="I593" s="349" t="s">
        <v>250</v>
      </c>
      <c r="J593" s="349" t="s">
        <v>4381</v>
      </c>
      <c r="K593" s="349" t="s">
        <v>572</v>
      </c>
      <c r="L593" s="349" t="s">
        <v>572</v>
      </c>
      <c r="M593" s="349" t="s">
        <v>3679</v>
      </c>
      <c r="N593" s="380">
        <v>0.8</v>
      </c>
      <c r="O593" s="349" t="s">
        <v>2364</v>
      </c>
      <c r="P593" s="349" t="s">
        <v>268</v>
      </c>
      <c r="Q593" s="349" t="s">
        <v>268</v>
      </c>
      <c r="R593" s="349" t="s">
        <v>268</v>
      </c>
      <c r="S593" s="349">
        <v>0</v>
      </c>
      <c r="T593" s="349" t="s">
        <v>268</v>
      </c>
      <c r="U593" s="349">
        <v>0</v>
      </c>
      <c r="V593" s="349" t="s">
        <v>413</v>
      </c>
      <c r="W593" s="360"/>
      <c r="X593" s="349" t="s">
        <v>2440</v>
      </c>
      <c r="Y593" s="349">
        <v>26</v>
      </c>
      <c r="Z593" s="361">
        <v>1</v>
      </c>
      <c r="AA593" s="349">
        <f t="shared" si="97"/>
        <v>26</v>
      </c>
      <c r="AB593" s="349" t="s">
        <v>4295</v>
      </c>
      <c r="AC593" s="349" t="s">
        <v>1253</v>
      </c>
      <c r="AD593" s="349">
        <v>5</v>
      </c>
      <c r="AE593" s="440">
        <v>11</v>
      </c>
      <c r="AF593" s="350">
        <v>0.7</v>
      </c>
      <c r="AG593" s="357">
        <f t="shared" si="98"/>
        <v>18.2</v>
      </c>
      <c r="AH593" s="351">
        <f>IF(AD593&lt;4,FLETES!$H$8,IF(AD593=4,FLETES!$H$9,IF(AD593=5,FLETES!$H$10,IF(AD593=6,FLETES!$H$11,IF(AD593=7,FLETES!$H$12,IF(AD593=8,FLETES!$H$13,IF(AD593=10,FLETES!$H$14,IF(AD593=12,FLETES!$H$15,IF(AD593&gt;12,FLETES!$H$16,"FALSO")))))))))</f>
        <v>26.946735</v>
      </c>
      <c r="AI593" s="357">
        <f t="shared" si="99"/>
        <v>45.146735</v>
      </c>
      <c r="AJ593" s="352">
        <v>0.2</v>
      </c>
      <c r="AK593" s="358">
        <f t="shared" si="100"/>
        <v>56.433418749999994</v>
      </c>
      <c r="AL593" s="418">
        <f t="shared" si="95"/>
        <v>56.433418749999994</v>
      </c>
      <c r="AM593" s="352">
        <v>0.15</v>
      </c>
      <c r="AN593" s="357">
        <f t="shared" si="101"/>
        <v>66.392257352941172</v>
      </c>
      <c r="AO593" s="421">
        <f t="shared" si="102"/>
        <v>66.392257352941172</v>
      </c>
      <c r="AP593" s="355"/>
      <c r="AQ593" s="355"/>
    </row>
    <row r="594" spans="1:43" s="364" customFormat="1" ht="30" customHeight="1" x14ac:dyDescent="0.25">
      <c r="A594" s="444">
        <v>39116</v>
      </c>
      <c r="B594" s="452">
        <v>406303911690</v>
      </c>
      <c r="C594" s="349" t="s">
        <v>4296</v>
      </c>
      <c r="D594" s="444" t="s">
        <v>3933</v>
      </c>
      <c r="E594" s="359" t="s">
        <v>3403</v>
      </c>
      <c r="F594" s="379" t="s">
        <v>3403</v>
      </c>
      <c r="G594" s="363" t="s">
        <v>279</v>
      </c>
      <c r="H594" s="349" t="s">
        <v>4376</v>
      </c>
      <c r="I594" s="349" t="s">
        <v>250</v>
      </c>
      <c r="J594" s="349" t="s">
        <v>4401</v>
      </c>
      <c r="K594" s="349" t="s">
        <v>572</v>
      </c>
      <c r="L594" s="349" t="s">
        <v>572</v>
      </c>
      <c r="M594" s="349" t="s">
        <v>3679</v>
      </c>
      <c r="N594" s="380">
        <v>0.8</v>
      </c>
      <c r="O594" s="349" t="s">
        <v>2364</v>
      </c>
      <c r="P594" s="349" t="s">
        <v>268</v>
      </c>
      <c r="Q594" s="349" t="s">
        <v>268</v>
      </c>
      <c r="R594" s="349" t="s">
        <v>268</v>
      </c>
      <c r="S594" s="349">
        <v>0</v>
      </c>
      <c r="T594" s="349" t="s">
        <v>268</v>
      </c>
      <c r="U594" s="349">
        <v>0</v>
      </c>
      <c r="V594" s="349" t="s">
        <v>413</v>
      </c>
      <c r="W594" s="360"/>
      <c r="X594" s="349" t="s">
        <v>2440</v>
      </c>
      <c r="Y594" s="349">
        <v>26</v>
      </c>
      <c r="Z594" s="361">
        <v>1</v>
      </c>
      <c r="AA594" s="349">
        <f t="shared" si="97"/>
        <v>26</v>
      </c>
      <c r="AB594" s="349" t="s">
        <v>4295</v>
      </c>
      <c r="AC594" s="349" t="s">
        <v>1253</v>
      </c>
      <c r="AD594" s="349">
        <v>5</v>
      </c>
      <c r="AE594" s="440">
        <v>11</v>
      </c>
      <c r="AF594" s="350">
        <v>0.74</v>
      </c>
      <c r="AG594" s="357">
        <f t="shared" si="98"/>
        <v>19.239999999999998</v>
      </c>
      <c r="AH594" s="351">
        <f>IF(AD594&lt;4,FLETES!$H$8,IF(AD594=4,FLETES!$H$9,IF(AD594=5,FLETES!$H$10,IF(AD594=6,FLETES!$H$11,IF(AD594=7,FLETES!$H$12,IF(AD594=8,FLETES!$H$13,IF(AD594=10,FLETES!$H$14,IF(AD594=12,FLETES!$H$15,IF(AD594&gt;12,FLETES!$H$16,"FALSO")))))))))</f>
        <v>26.946735</v>
      </c>
      <c r="AI594" s="357">
        <f t="shared" si="99"/>
        <v>46.186734999999999</v>
      </c>
      <c r="AJ594" s="352">
        <v>0.2</v>
      </c>
      <c r="AK594" s="358">
        <f t="shared" si="100"/>
        <v>57.733418749999998</v>
      </c>
      <c r="AL594" s="418">
        <f t="shared" si="95"/>
        <v>57.733418749999998</v>
      </c>
      <c r="AM594" s="352">
        <v>0.15</v>
      </c>
      <c r="AN594" s="357">
        <f t="shared" si="101"/>
        <v>67.921669117647056</v>
      </c>
      <c r="AO594" s="421">
        <f t="shared" si="102"/>
        <v>67.921669117647056</v>
      </c>
      <c r="AP594" s="355"/>
      <c r="AQ594" s="355"/>
    </row>
    <row r="595" spans="1:43" s="364" customFormat="1" ht="30" customHeight="1" x14ac:dyDescent="0.25">
      <c r="A595" s="444">
        <v>39823</v>
      </c>
      <c r="B595" s="452">
        <v>406303982393</v>
      </c>
      <c r="C595" s="349" t="s">
        <v>4296</v>
      </c>
      <c r="D595" s="444" t="s">
        <v>3939</v>
      </c>
      <c r="E595" s="359" t="s">
        <v>3409</v>
      </c>
      <c r="F595" s="359" t="s">
        <v>3409</v>
      </c>
      <c r="G595" s="363" t="s">
        <v>279</v>
      </c>
      <c r="H595" s="349" t="s">
        <v>4376</v>
      </c>
      <c r="I595" s="349" t="s">
        <v>250</v>
      </c>
      <c r="J595" s="349" t="s">
        <v>4381</v>
      </c>
      <c r="K595" s="349" t="s">
        <v>3660</v>
      </c>
      <c r="L595" s="349" t="s">
        <v>3660</v>
      </c>
      <c r="M595" s="349" t="s">
        <v>3679</v>
      </c>
      <c r="N595" s="380">
        <v>0.8</v>
      </c>
      <c r="O595" s="349" t="s">
        <v>2364</v>
      </c>
      <c r="P595" s="349" t="s">
        <v>268</v>
      </c>
      <c r="Q595" s="349" t="s">
        <v>268</v>
      </c>
      <c r="R595" s="349" t="s">
        <v>268</v>
      </c>
      <c r="S595" s="349">
        <v>0</v>
      </c>
      <c r="T595" s="349" t="s">
        <v>268</v>
      </c>
      <c r="U595" s="349">
        <v>0</v>
      </c>
      <c r="V595" s="349" t="s">
        <v>413</v>
      </c>
      <c r="W595" s="360"/>
      <c r="X595" s="349" t="s">
        <v>2440</v>
      </c>
      <c r="Y595" s="349">
        <v>26</v>
      </c>
      <c r="Z595" s="361">
        <v>1</v>
      </c>
      <c r="AA595" s="349">
        <f t="shared" si="97"/>
        <v>26</v>
      </c>
      <c r="AB595" s="349" t="s">
        <v>4295</v>
      </c>
      <c r="AC595" s="349" t="s">
        <v>1253</v>
      </c>
      <c r="AD595" s="349">
        <v>5</v>
      </c>
      <c r="AE595" s="440">
        <v>11</v>
      </c>
      <c r="AF595" s="350">
        <v>0.7</v>
      </c>
      <c r="AG595" s="357">
        <f t="shared" si="98"/>
        <v>18.2</v>
      </c>
      <c r="AH595" s="351">
        <f>IF(AD595&lt;4,FLETES!$H$8,IF(AD595=4,FLETES!$H$9,IF(AD595=5,FLETES!$H$10,IF(AD595=6,FLETES!$H$11,IF(AD595=7,FLETES!$H$12,IF(AD595=8,FLETES!$H$13,IF(AD595=10,FLETES!$H$14,IF(AD595=12,FLETES!$H$15,IF(AD595&gt;12,FLETES!$H$16,"FALSO")))))))))</f>
        <v>26.946735</v>
      </c>
      <c r="AI595" s="357">
        <f t="shared" si="99"/>
        <v>45.146735</v>
      </c>
      <c r="AJ595" s="352">
        <v>0.2</v>
      </c>
      <c r="AK595" s="358">
        <f t="shared" si="100"/>
        <v>56.433418749999994</v>
      </c>
      <c r="AL595" s="418">
        <f t="shared" si="95"/>
        <v>56.433418749999994</v>
      </c>
      <c r="AM595" s="352">
        <v>0.15</v>
      </c>
      <c r="AN595" s="357">
        <f t="shared" si="101"/>
        <v>66.392257352941172</v>
      </c>
      <c r="AO595" s="421">
        <f t="shared" si="102"/>
        <v>66.392257352941172</v>
      </c>
      <c r="AP595" s="355"/>
      <c r="AQ595" s="355"/>
    </row>
    <row r="596" spans="1:43" s="364" customFormat="1" ht="30" customHeight="1" x14ac:dyDescent="0.25">
      <c r="A596" s="444">
        <v>39237</v>
      </c>
      <c r="B596" s="452">
        <v>406303923792</v>
      </c>
      <c r="C596" s="349" t="s">
        <v>4296</v>
      </c>
      <c r="D596" s="444" t="s">
        <v>3941</v>
      </c>
      <c r="E596" s="359" t="s">
        <v>3411</v>
      </c>
      <c r="F596" s="359" t="s">
        <v>3411</v>
      </c>
      <c r="G596" s="363" t="s">
        <v>279</v>
      </c>
      <c r="H596" s="349" t="s">
        <v>4376</v>
      </c>
      <c r="I596" s="349" t="s">
        <v>250</v>
      </c>
      <c r="J596" s="349" t="s">
        <v>4401</v>
      </c>
      <c r="K596" s="349" t="s">
        <v>3660</v>
      </c>
      <c r="L596" s="349" t="s">
        <v>3660</v>
      </c>
      <c r="M596" s="349" t="s">
        <v>3679</v>
      </c>
      <c r="N596" s="380">
        <v>0.8</v>
      </c>
      <c r="O596" s="349" t="s">
        <v>2364</v>
      </c>
      <c r="P596" s="349" t="s">
        <v>268</v>
      </c>
      <c r="Q596" s="349" t="s">
        <v>268</v>
      </c>
      <c r="R596" s="349" t="s">
        <v>268</v>
      </c>
      <c r="S596" s="349">
        <v>0</v>
      </c>
      <c r="T596" s="349" t="s">
        <v>268</v>
      </c>
      <c r="U596" s="349">
        <v>0</v>
      </c>
      <c r="V596" s="349" t="s">
        <v>413</v>
      </c>
      <c r="W596" s="360"/>
      <c r="X596" s="349" t="s">
        <v>2440</v>
      </c>
      <c r="Y596" s="349">
        <v>26</v>
      </c>
      <c r="Z596" s="361">
        <v>1</v>
      </c>
      <c r="AA596" s="349">
        <f t="shared" si="97"/>
        <v>26</v>
      </c>
      <c r="AB596" s="349" t="s">
        <v>4295</v>
      </c>
      <c r="AC596" s="349" t="s">
        <v>1253</v>
      </c>
      <c r="AD596" s="349">
        <v>5</v>
      </c>
      <c r="AE596" s="440">
        <v>11</v>
      </c>
      <c r="AF596" s="350">
        <v>0.74</v>
      </c>
      <c r="AG596" s="357">
        <f t="shared" si="98"/>
        <v>19.239999999999998</v>
      </c>
      <c r="AH596" s="351">
        <f>IF(AD596&lt;4,FLETES!$H$8,IF(AD596=4,FLETES!$H$9,IF(AD596=5,FLETES!$H$10,IF(AD596=6,FLETES!$H$11,IF(AD596=7,FLETES!$H$12,IF(AD596=8,FLETES!$H$13,IF(AD596=10,FLETES!$H$14,IF(AD596=12,FLETES!$H$15,IF(AD596&gt;12,FLETES!$H$16,"FALSO")))))))))</f>
        <v>26.946735</v>
      </c>
      <c r="AI596" s="357">
        <f t="shared" si="99"/>
        <v>46.186734999999999</v>
      </c>
      <c r="AJ596" s="352">
        <v>0.2</v>
      </c>
      <c r="AK596" s="358">
        <f t="shared" si="100"/>
        <v>57.733418749999998</v>
      </c>
      <c r="AL596" s="418">
        <f t="shared" si="95"/>
        <v>57.733418749999998</v>
      </c>
      <c r="AM596" s="352">
        <v>0.15</v>
      </c>
      <c r="AN596" s="357">
        <f t="shared" si="101"/>
        <v>67.921669117647056</v>
      </c>
      <c r="AO596" s="421">
        <f t="shared" si="102"/>
        <v>67.921669117647056</v>
      </c>
      <c r="AP596" s="355"/>
      <c r="AQ596" s="355"/>
    </row>
    <row r="597" spans="1:43" s="364" customFormat="1" ht="30" customHeight="1" x14ac:dyDescent="0.25">
      <c r="A597" s="444">
        <v>39256</v>
      </c>
      <c r="B597" s="452">
        <v>406303925697</v>
      </c>
      <c r="C597" s="349" t="s">
        <v>4296</v>
      </c>
      <c r="D597" s="444" t="s">
        <v>3943</v>
      </c>
      <c r="E597" s="359" t="s">
        <v>3413</v>
      </c>
      <c r="F597" s="359" t="s">
        <v>3413</v>
      </c>
      <c r="G597" s="363" t="s">
        <v>279</v>
      </c>
      <c r="H597" s="349" t="s">
        <v>4376</v>
      </c>
      <c r="I597" s="349" t="s">
        <v>250</v>
      </c>
      <c r="J597" s="349" t="s">
        <v>4381</v>
      </c>
      <c r="K597" s="349" t="s">
        <v>3662</v>
      </c>
      <c r="L597" s="349" t="s">
        <v>3662</v>
      </c>
      <c r="M597" s="349" t="s">
        <v>3679</v>
      </c>
      <c r="N597" s="380">
        <v>0.8</v>
      </c>
      <c r="O597" s="349" t="s">
        <v>2364</v>
      </c>
      <c r="P597" s="349" t="s">
        <v>268</v>
      </c>
      <c r="Q597" s="349" t="s">
        <v>268</v>
      </c>
      <c r="R597" s="349" t="s">
        <v>268</v>
      </c>
      <c r="S597" s="349">
        <v>0</v>
      </c>
      <c r="T597" s="349" t="s">
        <v>268</v>
      </c>
      <c r="U597" s="349">
        <v>0</v>
      </c>
      <c r="V597" s="349" t="s">
        <v>413</v>
      </c>
      <c r="W597" s="360"/>
      <c r="X597" s="349" t="s">
        <v>2440</v>
      </c>
      <c r="Y597" s="349">
        <v>26</v>
      </c>
      <c r="Z597" s="361">
        <v>1</v>
      </c>
      <c r="AA597" s="349">
        <f t="shared" ref="AA597:AA628" si="103">Y597*Z597</f>
        <v>26</v>
      </c>
      <c r="AB597" s="349" t="s">
        <v>4295</v>
      </c>
      <c r="AC597" s="349" t="s">
        <v>1253</v>
      </c>
      <c r="AD597" s="349">
        <v>5</v>
      </c>
      <c r="AE597" s="440">
        <v>11</v>
      </c>
      <c r="AF597" s="350">
        <v>0.7</v>
      </c>
      <c r="AG597" s="357">
        <f t="shared" si="98"/>
        <v>18.2</v>
      </c>
      <c r="AH597" s="351">
        <f>IF(AD597&lt;4,FLETES!$H$8,IF(AD597=4,FLETES!$H$9,IF(AD597=5,FLETES!$H$10,IF(AD597=6,FLETES!$H$11,IF(AD597=7,FLETES!$H$12,IF(AD597=8,FLETES!$H$13,IF(AD597=10,FLETES!$H$14,IF(AD597=12,FLETES!$H$15,IF(AD597&gt;12,FLETES!$H$16,"FALSO")))))))))</f>
        <v>26.946735</v>
      </c>
      <c r="AI597" s="357">
        <f t="shared" si="99"/>
        <v>45.146735</v>
      </c>
      <c r="AJ597" s="352">
        <v>0.2</v>
      </c>
      <c r="AK597" s="358">
        <f t="shared" si="100"/>
        <v>56.433418749999994</v>
      </c>
      <c r="AL597" s="418">
        <f t="shared" si="95"/>
        <v>56.433418749999994</v>
      </c>
      <c r="AM597" s="352">
        <v>0.15</v>
      </c>
      <c r="AN597" s="357">
        <f t="shared" si="101"/>
        <v>66.392257352941172</v>
      </c>
      <c r="AO597" s="421">
        <f t="shared" si="102"/>
        <v>66.392257352941172</v>
      </c>
      <c r="AP597" s="355"/>
      <c r="AQ597" s="355"/>
    </row>
    <row r="598" spans="1:43" s="364" customFormat="1" ht="30" customHeight="1" x14ac:dyDescent="0.25">
      <c r="A598" s="444">
        <v>39341</v>
      </c>
      <c r="B598" s="452">
        <v>406303934194</v>
      </c>
      <c r="C598" s="349" t="s">
        <v>4296</v>
      </c>
      <c r="D598" s="444" t="s">
        <v>3945</v>
      </c>
      <c r="E598" s="359" t="s">
        <v>3415</v>
      </c>
      <c r="F598" s="359" t="s">
        <v>3415</v>
      </c>
      <c r="G598" s="363" t="s">
        <v>279</v>
      </c>
      <c r="H598" s="349" t="s">
        <v>4376</v>
      </c>
      <c r="I598" s="349" t="s">
        <v>250</v>
      </c>
      <c r="J598" s="349" t="s">
        <v>4401</v>
      </c>
      <c r="K598" s="349" t="s">
        <v>3662</v>
      </c>
      <c r="L598" s="349" t="s">
        <v>3662</v>
      </c>
      <c r="M598" s="349" t="s">
        <v>3679</v>
      </c>
      <c r="N598" s="380">
        <v>0.8</v>
      </c>
      <c r="O598" s="349" t="s">
        <v>2364</v>
      </c>
      <c r="P598" s="349" t="s">
        <v>268</v>
      </c>
      <c r="Q598" s="349" t="s">
        <v>268</v>
      </c>
      <c r="R598" s="349" t="s">
        <v>268</v>
      </c>
      <c r="S598" s="349">
        <v>0</v>
      </c>
      <c r="T598" s="349" t="s">
        <v>268</v>
      </c>
      <c r="U598" s="349">
        <v>0</v>
      </c>
      <c r="V598" s="349" t="s">
        <v>413</v>
      </c>
      <c r="W598" s="360"/>
      <c r="X598" s="349" t="s">
        <v>2440</v>
      </c>
      <c r="Y598" s="349">
        <v>26</v>
      </c>
      <c r="Z598" s="361">
        <v>1</v>
      </c>
      <c r="AA598" s="349">
        <f t="shared" si="103"/>
        <v>26</v>
      </c>
      <c r="AB598" s="349" t="s">
        <v>4295</v>
      </c>
      <c r="AC598" s="349" t="s">
        <v>1253</v>
      </c>
      <c r="AD598" s="349">
        <v>5</v>
      </c>
      <c r="AE598" s="440">
        <v>11</v>
      </c>
      <c r="AF598" s="350">
        <v>0.74</v>
      </c>
      <c r="AG598" s="357">
        <f t="shared" si="98"/>
        <v>19.239999999999998</v>
      </c>
      <c r="AH598" s="351">
        <f>IF(AD598&lt;4,FLETES!$H$8,IF(AD598=4,FLETES!$H$9,IF(AD598=5,FLETES!$H$10,IF(AD598=6,FLETES!$H$11,IF(AD598=7,FLETES!$H$12,IF(AD598=8,FLETES!$H$13,IF(AD598=10,FLETES!$H$14,IF(AD598=12,FLETES!$H$15,IF(AD598&gt;12,FLETES!$H$16,"FALSO")))))))))</f>
        <v>26.946735</v>
      </c>
      <c r="AI598" s="357">
        <f t="shared" si="99"/>
        <v>46.186734999999999</v>
      </c>
      <c r="AJ598" s="352">
        <v>0.2</v>
      </c>
      <c r="AK598" s="358">
        <f t="shared" si="100"/>
        <v>57.733418749999998</v>
      </c>
      <c r="AL598" s="418">
        <f t="shared" si="95"/>
        <v>57.733418749999998</v>
      </c>
      <c r="AM598" s="352">
        <v>0.15</v>
      </c>
      <c r="AN598" s="357">
        <f t="shared" si="101"/>
        <v>67.921669117647056</v>
      </c>
      <c r="AO598" s="421">
        <f t="shared" si="102"/>
        <v>67.921669117647056</v>
      </c>
      <c r="AP598" s="355"/>
      <c r="AQ598" s="355"/>
    </row>
    <row r="599" spans="1:43" s="364" customFormat="1" ht="30" customHeight="1" x14ac:dyDescent="0.25">
      <c r="A599" s="444">
        <v>39206</v>
      </c>
      <c r="B599" s="452">
        <v>406303920692</v>
      </c>
      <c r="C599" s="349" t="s">
        <v>4296</v>
      </c>
      <c r="D599" s="444" t="s">
        <v>3947</v>
      </c>
      <c r="E599" s="359" t="s">
        <v>3417</v>
      </c>
      <c r="F599" s="359" t="s">
        <v>3417</v>
      </c>
      <c r="G599" s="363" t="s">
        <v>279</v>
      </c>
      <c r="H599" s="349" t="s">
        <v>4376</v>
      </c>
      <c r="I599" s="349" t="s">
        <v>250</v>
      </c>
      <c r="J599" s="349" t="s">
        <v>4381</v>
      </c>
      <c r="K599" s="349" t="s">
        <v>3663</v>
      </c>
      <c r="L599" s="349" t="s">
        <v>3663</v>
      </c>
      <c r="M599" s="349" t="s">
        <v>3679</v>
      </c>
      <c r="N599" s="380">
        <v>0.8</v>
      </c>
      <c r="O599" s="349" t="s">
        <v>2364</v>
      </c>
      <c r="P599" s="349" t="s">
        <v>268</v>
      </c>
      <c r="Q599" s="349" t="s">
        <v>268</v>
      </c>
      <c r="R599" s="349" t="s">
        <v>268</v>
      </c>
      <c r="S599" s="349">
        <v>0</v>
      </c>
      <c r="T599" s="349" t="s">
        <v>268</v>
      </c>
      <c r="U599" s="349">
        <v>0</v>
      </c>
      <c r="V599" s="349" t="s">
        <v>413</v>
      </c>
      <c r="W599" s="360"/>
      <c r="X599" s="349" t="s">
        <v>2440</v>
      </c>
      <c r="Y599" s="349">
        <v>26</v>
      </c>
      <c r="Z599" s="361">
        <v>1</v>
      </c>
      <c r="AA599" s="349">
        <f t="shared" si="103"/>
        <v>26</v>
      </c>
      <c r="AB599" s="349" t="s">
        <v>4295</v>
      </c>
      <c r="AC599" s="349" t="s">
        <v>1253</v>
      </c>
      <c r="AD599" s="349">
        <v>5</v>
      </c>
      <c r="AE599" s="440">
        <v>11</v>
      </c>
      <c r="AF599" s="350">
        <v>0.7</v>
      </c>
      <c r="AG599" s="357">
        <f t="shared" si="98"/>
        <v>18.2</v>
      </c>
      <c r="AH599" s="351">
        <f>IF(AD599&lt;4,FLETES!$H$8,IF(AD599=4,FLETES!$H$9,IF(AD599=5,FLETES!$H$10,IF(AD599=6,FLETES!$H$11,IF(AD599=7,FLETES!$H$12,IF(AD599=8,FLETES!$H$13,IF(AD599=10,FLETES!$H$14,IF(AD599=12,FLETES!$H$15,IF(AD599&gt;12,FLETES!$H$16,"FALSO")))))))))</f>
        <v>26.946735</v>
      </c>
      <c r="AI599" s="357">
        <f t="shared" si="99"/>
        <v>45.146735</v>
      </c>
      <c r="AJ599" s="352">
        <v>0.2</v>
      </c>
      <c r="AK599" s="358">
        <f t="shared" si="100"/>
        <v>56.433418749999994</v>
      </c>
      <c r="AL599" s="418">
        <f t="shared" si="95"/>
        <v>56.433418749999994</v>
      </c>
      <c r="AM599" s="352">
        <v>0.15</v>
      </c>
      <c r="AN599" s="357">
        <f t="shared" si="101"/>
        <v>66.392257352941172</v>
      </c>
      <c r="AO599" s="421">
        <f t="shared" si="102"/>
        <v>66.392257352941172</v>
      </c>
      <c r="AP599" s="355"/>
      <c r="AQ599" s="355"/>
    </row>
    <row r="600" spans="1:43" s="364" customFormat="1" ht="30" customHeight="1" x14ac:dyDescent="0.25">
      <c r="A600" s="444">
        <v>39723</v>
      </c>
      <c r="B600" s="452">
        <v>406303972394</v>
      </c>
      <c r="C600" s="349" t="s">
        <v>4296</v>
      </c>
      <c r="D600" s="444" t="s">
        <v>3949</v>
      </c>
      <c r="E600" s="359" t="s">
        <v>3419</v>
      </c>
      <c r="F600" s="359" t="s">
        <v>3419</v>
      </c>
      <c r="G600" s="363" t="s">
        <v>279</v>
      </c>
      <c r="H600" s="349" t="s">
        <v>4376</v>
      </c>
      <c r="I600" s="349" t="s">
        <v>250</v>
      </c>
      <c r="J600" s="349" t="s">
        <v>4401</v>
      </c>
      <c r="K600" s="349" t="s">
        <v>3663</v>
      </c>
      <c r="L600" s="349" t="s">
        <v>3663</v>
      </c>
      <c r="M600" s="349" t="s">
        <v>3679</v>
      </c>
      <c r="N600" s="380">
        <v>0.8</v>
      </c>
      <c r="O600" s="349" t="s">
        <v>2364</v>
      </c>
      <c r="P600" s="349" t="s">
        <v>268</v>
      </c>
      <c r="Q600" s="349" t="s">
        <v>268</v>
      </c>
      <c r="R600" s="349" t="s">
        <v>268</v>
      </c>
      <c r="S600" s="349">
        <v>0</v>
      </c>
      <c r="T600" s="349" t="s">
        <v>268</v>
      </c>
      <c r="U600" s="349">
        <v>0</v>
      </c>
      <c r="V600" s="349" t="s">
        <v>413</v>
      </c>
      <c r="W600" s="360"/>
      <c r="X600" s="349" t="s">
        <v>2440</v>
      </c>
      <c r="Y600" s="349">
        <v>26</v>
      </c>
      <c r="Z600" s="361">
        <v>1</v>
      </c>
      <c r="AA600" s="349">
        <f t="shared" si="103"/>
        <v>26</v>
      </c>
      <c r="AB600" s="349" t="s">
        <v>4295</v>
      </c>
      <c r="AC600" s="349" t="s">
        <v>1253</v>
      </c>
      <c r="AD600" s="349">
        <v>5</v>
      </c>
      <c r="AE600" s="440">
        <v>11</v>
      </c>
      <c r="AF600" s="350">
        <v>0.74</v>
      </c>
      <c r="AG600" s="357">
        <f t="shared" si="98"/>
        <v>19.239999999999998</v>
      </c>
      <c r="AH600" s="351">
        <f>IF(AD600&lt;4,FLETES!$H$8,IF(AD600=4,FLETES!$H$9,IF(AD600=5,FLETES!$H$10,IF(AD600=6,FLETES!$H$11,IF(AD600=7,FLETES!$H$12,IF(AD600=8,FLETES!$H$13,IF(AD600=10,FLETES!$H$14,IF(AD600=12,FLETES!$H$15,IF(AD600&gt;12,FLETES!$H$16,"FALSO")))))))))</f>
        <v>26.946735</v>
      </c>
      <c r="AI600" s="357">
        <f t="shared" si="99"/>
        <v>46.186734999999999</v>
      </c>
      <c r="AJ600" s="352">
        <v>0.2</v>
      </c>
      <c r="AK600" s="358">
        <f t="shared" si="100"/>
        <v>57.733418749999998</v>
      </c>
      <c r="AL600" s="418">
        <f t="shared" si="95"/>
        <v>57.733418749999998</v>
      </c>
      <c r="AM600" s="352">
        <v>0.15</v>
      </c>
      <c r="AN600" s="357">
        <f t="shared" si="101"/>
        <v>67.921669117647056</v>
      </c>
      <c r="AO600" s="421">
        <f t="shared" si="102"/>
        <v>67.921669117647056</v>
      </c>
      <c r="AP600" s="355"/>
      <c r="AQ600" s="355"/>
    </row>
    <row r="601" spans="1:43" s="364" customFormat="1" ht="30" customHeight="1" x14ac:dyDescent="0.25">
      <c r="A601" s="444">
        <v>39349</v>
      </c>
      <c r="B601" s="452">
        <v>406303934996</v>
      </c>
      <c r="C601" s="349" t="s">
        <v>4296</v>
      </c>
      <c r="D601" s="444" t="s">
        <v>3951</v>
      </c>
      <c r="E601" s="359" t="s">
        <v>3421</v>
      </c>
      <c r="F601" s="359" t="s">
        <v>3421</v>
      </c>
      <c r="G601" s="363" t="s">
        <v>279</v>
      </c>
      <c r="H601" s="349" t="s">
        <v>4376</v>
      </c>
      <c r="I601" s="349" t="s">
        <v>250</v>
      </c>
      <c r="J601" s="349" t="s">
        <v>4381</v>
      </c>
      <c r="K601" s="349" t="s">
        <v>3667</v>
      </c>
      <c r="L601" s="349" t="s">
        <v>3667</v>
      </c>
      <c r="M601" s="349" t="s">
        <v>3679</v>
      </c>
      <c r="N601" s="380">
        <v>0.8</v>
      </c>
      <c r="O601" s="349" t="s">
        <v>2364</v>
      </c>
      <c r="P601" s="349" t="s">
        <v>268</v>
      </c>
      <c r="Q601" s="349" t="s">
        <v>268</v>
      </c>
      <c r="R601" s="349" t="s">
        <v>268</v>
      </c>
      <c r="S601" s="349">
        <v>0</v>
      </c>
      <c r="T601" s="349" t="s">
        <v>268</v>
      </c>
      <c r="U601" s="349">
        <v>0</v>
      </c>
      <c r="V601" s="349" t="s">
        <v>413</v>
      </c>
      <c r="W601" s="360"/>
      <c r="X601" s="349" t="s">
        <v>2440</v>
      </c>
      <c r="Y601" s="349">
        <v>26</v>
      </c>
      <c r="Z601" s="361">
        <v>1</v>
      </c>
      <c r="AA601" s="349">
        <f t="shared" si="103"/>
        <v>26</v>
      </c>
      <c r="AB601" s="349" t="s">
        <v>4295</v>
      </c>
      <c r="AC601" s="349" t="s">
        <v>1253</v>
      </c>
      <c r="AD601" s="349">
        <v>5</v>
      </c>
      <c r="AE601" s="440">
        <v>11</v>
      </c>
      <c r="AF601" s="350">
        <v>0.7</v>
      </c>
      <c r="AG601" s="357">
        <f t="shared" si="98"/>
        <v>18.2</v>
      </c>
      <c r="AH601" s="351">
        <f>IF(AD601&lt;4,FLETES!$H$8,IF(AD601=4,FLETES!$H$9,IF(AD601=5,FLETES!$H$10,IF(AD601=6,FLETES!$H$11,IF(AD601=7,FLETES!$H$12,IF(AD601=8,FLETES!$H$13,IF(AD601=10,FLETES!$H$14,IF(AD601=12,FLETES!$H$15,IF(AD601&gt;12,FLETES!$H$16,"FALSO")))))))))</f>
        <v>26.946735</v>
      </c>
      <c r="AI601" s="357">
        <f t="shared" si="99"/>
        <v>45.146735</v>
      </c>
      <c r="AJ601" s="352">
        <v>0.2</v>
      </c>
      <c r="AK601" s="358">
        <f t="shared" si="100"/>
        <v>56.433418749999994</v>
      </c>
      <c r="AL601" s="418">
        <f t="shared" si="95"/>
        <v>56.433418749999994</v>
      </c>
      <c r="AM601" s="352">
        <v>0.15</v>
      </c>
      <c r="AN601" s="357">
        <f t="shared" si="101"/>
        <v>66.392257352941172</v>
      </c>
      <c r="AO601" s="421">
        <f t="shared" si="102"/>
        <v>66.392257352941172</v>
      </c>
      <c r="AP601" s="355"/>
      <c r="AQ601" s="355"/>
    </row>
    <row r="602" spans="1:43" s="364" customFormat="1" ht="30" customHeight="1" x14ac:dyDescent="0.25">
      <c r="A602" s="444">
        <v>39309</v>
      </c>
      <c r="B602" s="452">
        <v>406303930998</v>
      </c>
      <c r="C602" s="349" t="s">
        <v>4296</v>
      </c>
      <c r="D602" s="444" t="s">
        <v>3953</v>
      </c>
      <c r="E602" s="359" t="s">
        <v>3423</v>
      </c>
      <c r="F602" s="359" t="s">
        <v>3423</v>
      </c>
      <c r="G602" s="363" t="s">
        <v>279</v>
      </c>
      <c r="H602" s="349" t="s">
        <v>4376</v>
      </c>
      <c r="I602" s="349" t="s">
        <v>250</v>
      </c>
      <c r="J602" s="349" t="s">
        <v>4401</v>
      </c>
      <c r="K602" s="349" t="s">
        <v>3667</v>
      </c>
      <c r="L602" s="349" t="s">
        <v>3667</v>
      </c>
      <c r="M602" s="349" t="s">
        <v>3679</v>
      </c>
      <c r="N602" s="380">
        <v>0.8</v>
      </c>
      <c r="O602" s="349" t="s">
        <v>2364</v>
      </c>
      <c r="P602" s="349" t="s">
        <v>268</v>
      </c>
      <c r="Q602" s="349" t="s">
        <v>268</v>
      </c>
      <c r="R602" s="349" t="s">
        <v>268</v>
      </c>
      <c r="S602" s="349">
        <v>0</v>
      </c>
      <c r="T602" s="349" t="s">
        <v>268</v>
      </c>
      <c r="U602" s="349">
        <v>0</v>
      </c>
      <c r="V602" s="349" t="s">
        <v>413</v>
      </c>
      <c r="W602" s="360"/>
      <c r="X602" s="349" t="s">
        <v>2440</v>
      </c>
      <c r="Y602" s="349">
        <v>26</v>
      </c>
      <c r="Z602" s="361">
        <v>1</v>
      </c>
      <c r="AA602" s="349">
        <f t="shared" si="103"/>
        <v>26</v>
      </c>
      <c r="AB602" s="349" t="s">
        <v>4295</v>
      </c>
      <c r="AC602" s="349" t="s">
        <v>1253</v>
      </c>
      <c r="AD602" s="349">
        <v>5</v>
      </c>
      <c r="AE602" s="440">
        <v>11</v>
      </c>
      <c r="AF602" s="350">
        <v>0.74</v>
      </c>
      <c r="AG602" s="357">
        <f t="shared" si="98"/>
        <v>19.239999999999998</v>
      </c>
      <c r="AH602" s="351">
        <f>IF(AD602&lt;4,FLETES!$H$8,IF(AD602=4,FLETES!$H$9,IF(AD602=5,FLETES!$H$10,IF(AD602=6,FLETES!$H$11,IF(AD602=7,FLETES!$H$12,IF(AD602=8,FLETES!$H$13,IF(AD602=10,FLETES!$H$14,IF(AD602=12,FLETES!$H$15,IF(AD602&gt;12,FLETES!$H$16,"FALSO")))))))))</f>
        <v>26.946735</v>
      </c>
      <c r="AI602" s="357">
        <f t="shared" si="99"/>
        <v>46.186734999999999</v>
      </c>
      <c r="AJ602" s="352">
        <v>0.2</v>
      </c>
      <c r="AK602" s="358">
        <f t="shared" si="100"/>
        <v>57.733418749999998</v>
      </c>
      <c r="AL602" s="418">
        <f t="shared" si="95"/>
        <v>57.733418749999998</v>
      </c>
      <c r="AM602" s="352">
        <v>0.15</v>
      </c>
      <c r="AN602" s="357">
        <f t="shared" si="101"/>
        <v>67.921669117647056</v>
      </c>
      <c r="AO602" s="421">
        <f t="shared" si="102"/>
        <v>67.921669117647056</v>
      </c>
      <c r="AP602" s="355"/>
      <c r="AQ602" s="355"/>
    </row>
    <row r="603" spans="1:43" s="364" customFormat="1" ht="30" customHeight="1" x14ac:dyDescent="0.25">
      <c r="A603" s="444">
        <v>39771</v>
      </c>
      <c r="B603" s="452">
        <v>406303977191</v>
      </c>
      <c r="C603" s="349" t="s">
        <v>4296</v>
      </c>
      <c r="D603" s="444" t="s">
        <v>3955</v>
      </c>
      <c r="E603" s="359" t="s">
        <v>3425</v>
      </c>
      <c r="F603" s="359" t="s">
        <v>3425</v>
      </c>
      <c r="G603" s="363" t="s">
        <v>279</v>
      </c>
      <c r="H603" s="349" t="s">
        <v>4376</v>
      </c>
      <c r="I603" s="349" t="s">
        <v>250</v>
      </c>
      <c r="J603" s="349" t="s">
        <v>4381</v>
      </c>
      <c r="K603" s="349" t="s">
        <v>3669</v>
      </c>
      <c r="L603" s="349" t="s">
        <v>3669</v>
      </c>
      <c r="M603" s="349" t="s">
        <v>3679</v>
      </c>
      <c r="N603" s="380">
        <v>0.8</v>
      </c>
      <c r="O603" s="349" t="s">
        <v>2364</v>
      </c>
      <c r="P603" s="349" t="s">
        <v>268</v>
      </c>
      <c r="Q603" s="349" t="s">
        <v>268</v>
      </c>
      <c r="R603" s="349" t="s">
        <v>268</v>
      </c>
      <c r="S603" s="349">
        <v>0</v>
      </c>
      <c r="T603" s="349" t="s">
        <v>268</v>
      </c>
      <c r="U603" s="349">
        <v>0</v>
      </c>
      <c r="V603" s="349" t="s">
        <v>413</v>
      </c>
      <c r="W603" s="360"/>
      <c r="X603" s="349" t="s">
        <v>2440</v>
      </c>
      <c r="Y603" s="349">
        <v>26</v>
      </c>
      <c r="Z603" s="361">
        <v>1</v>
      </c>
      <c r="AA603" s="349">
        <f t="shared" si="103"/>
        <v>26</v>
      </c>
      <c r="AB603" s="349" t="s">
        <v>4295</v>
      </c>
      <c r="AC603" s="349" t="s">
        <v>1253</v>
      </c>
      <c r="AD603" s="349">
        <v>5</v>
      </c>
      <c r="AE603" s="440">
        <v>11</v>
      </c>
      <c r="AF603" s="350">
        <v>0.7</v>
      </c>
      <c r="AG603" s="357">
        <f t="shared" si="98"/>
        <v>18.2</v>
      </c>
      <c r="AH603" s="351">
        <f>IF(AD603&lt;4,FLETES!$H$8,IF(AD603=4,FLETES!$H$9,IF(AD603=5,FLETES!$H$10,IF(AD603=6,FLETES!$H$11,IF(AD603=7,FLETES!$H$12,IF(AD603=8,FLETES!$H$13,IF(AD603=10,FLETES!$H$14,IF(AD603=12,FLETES!$H$15,IF(AD603&gt;12,FLETES!$H$16,"FALSO")))))))))</f>
        <v>26.946735</v>
      </c>
      <c r="AI603" s="357">
        <f t="shared" si="99"/>
        <v>45.146735</v>
      </c>
      <c r="AJ603" s="352">
        <v>0.2</v>
      </c>
      <c r="AK603" s="358">
        <f t="shared" si="100"/>
        <v>56.433418749999994</v>
      </c>
      <c r="AL603" s="418">
        <f t="shared" si="95"/>
        <v>56.433418749999994</v>
      </c>
      <c r="AM603" s="352">
        <v>0.15</v>
      </c>
      <c r="AN603" s="357">
        <f t="shared" si="101"/>
        <v>66.392257352941172</v>
      </c>
      <c r="AO603" s="421">
        <f t="shared" si="102"/>
        <v>66.392257352941172</v>
      </c>
      <c r="AP603" s="355"/>
      <c r="AQ603" s="355"/>
    </row>
    <row r="604" spans="1:43" s="364" customFormat="1" ht="30" customHeight="1" x14ac:dyDescent="0.25">
      <c r="A604" s="444">
        <v>39147</v>
      </c>
      <c r="B604" s="452">
        <v>406303914790</v>
      </c>
      <c r="C604" s="349" t="s">
        <v>4296</v>
      </c>
      <c r="D604" s="444" t="s">
        <v>3957</v>
      </c>
      <c r="E604" s="359" t="s">
        <v>3427</v>
      </c>
      <c r="F604" s="359" t="s">
        <v>3427</v>
      </c>
      <c r="G604" s="363" t="s">
        <v>279</v>
      </c>
      <c r="H604" s="349" t="s">
        <v>4376</v>
      </c>
      <c r="I604" s="349" t="s">
        <v>250</v>
      </c>
      <c r="J604" s="349" t="s">
        <v>4401</v>
      </c>
      <c r="K604" s="349" t="s">
        <v>3669</v>
      </c>
      <c r="L604" s="349" t="s">
        <v>3669</v>
      </c>
      <c r="M604" s="349" t="s">
        <v>3679</v>
      </c>
      <c r="N604" s="380">
        <v>0.8</v>
      </c>
      <c r="O604" s="349" t="s">
        <v>2364</v>
      </c>
      <c r="P604" s="349" t="s">
        <v>268</v>
      </c>
      <c r="Q604" s="349" t="s">
        <v>268</v>
      </c>
      <c r="R604" s="349" t="s">
        <v>268</v>
      </c>
      <c r="S604" s="349">
        <v>0</v>
      </c>
      <c r="T604" s="349" t="s">
        <v>268</v>
      </c>
      <c r="U604" s="349">
        <v>0</v>
      </c>
      <c r="V604" s="349" t="s">
        <v>413</v>
      </c>
      <c r="W604" s="360"/>
      <c r="X604" s="349" t="s">
        <v>2440</v>
      </c>
      <c r="Y604" s="349">
        <v>26</v>
      </c>
      <c r="Z604" s="361">
        <v>1</v>
      </c>
      <c r="AA604" s="349">
        <f t="shared" si="103"/>
        <v>26</v>
      </c>
      <c r="AB604" s="349" t="s">
        <v>4295</v>
      </c>
      <c r="AC604" s="349" t="s">
        <v>1253</v>
      </c>
      <c r="AD604" s="349">
        <v>5</v>
      </c>
      <c r="AE604" s="440">
        <v>11</v>
      </c>
      <c r="AF604" s="350">
        <v>0.74</v>
      </c>
      <c r="AG604" s="357">
        <f t="shared" si="98"/>
        <v>19.239999999999998</v>
      </c>
      <c r="AH604" s="351">
        <f>IF(AD604&lt;4,FLETES!$H$8,IF(AD604=4,FLETES!$H$9,IF(AD604=5,FLETES!$H$10,IF(AD604=6,FLETES!$H$11,IF(AD604=7,FLETES!$H$12,IF(AD604=8,FLETES!$H$13,IF(AD604=10,FLETES!$H$14,IF(AD604=12,FLETES!$H$15,IF(AD604&gt;12,FLETES!$H$16,"FALSO")))))))))</f>
        <v>26.946735</v>
      </c>
      <c r="AI604" s="357">
        <f t="shared" si="99"/>
        <v>46.186734999999999</v>
      </c>
      <c r="AJ604" s="352">
        <v>0.2</v>
      </c>
      <c r="AK604" s="358">
        <f t="shared" si="100"/>
        <v>57.733418749999998</v>
      </c>
      <c r="AL604" s="418">
        <f t="shared" si="95"/>
        <v>57.733418749999998</v>
      </c>
      <c r="AM604" s="352">
        <v>0.15</v>
      </c>
      <c r="AN604" s="357">
        <f t="shared" si="101"/>
        <v>67.921669117647056</v>
      </c>
      <c r="AO604" s="421">
        <f t="shared" si="102"/>
        <v>67.921669117647056</v>
      </c>
      <c r="AP604" s="355"/>
      <c r="AQ604" s="355"/>
    </row>
    <row r="605" spans="1:43" s="364" customFormat="1" ht="30" customHeight="1" x14ac:dyDescent="0.25">
      <c r="A605" s="444">
        <v>39764</v>
      </c>
      <c r="B605" s="452">
        <v>406303976491</v>
      </c>
      <c r="C605" s="349" t="s">
        <v>4296</v>
      </c>
      <c r="D605" s="444" t="s">
        <v>3959</v>
      </c>
      <c r="E605" s="359" t="s">
        <v>3429</v>
      </c>
      <c r="F605" s="379" t="s">
        <v>3429</v>
      </c>
      <c r="G605" s="363" t="s">
        <v>279</v>
      </c>
      <c r="H605" s="349" t="s">
        <v>4376</v>
      </c>
      <c r="I605" s="349" t="s">
        <v>250</v>
      </c>
      <c r="J605" s="349" t="s">
        <v>4381</v>
      </c>
      <c r="K605" s="349" t="s">
        <v>3670</v>
      </c>
      <c r="L605" s="349" t="s">
        <v>3670</v>
      </c>
      <c r="M605" s="349" t="s">
        <v>3679</v>
      </c>
      <c r="N605" s="380">
        <v>0.8</v>
      </c>
      <c r="O605" s="349" t="s">
        <v>2364</v>
      </c>
      <c r="P605" s="349" t="s">
        <v>268</v>
      </c>
      <c r="Q605" s="349" t="s">
        <v>268</v>
      </c>
      <c r="R605" s="349" t="s">
        <v>268</v>
      </c>
      <c r="S605" s="349">
        <v>0</v>
      </c>
      <c r="T605" s="349" t="s">
        <v>268</v>
      </c>
      <c r="U605" s="349">
        <v>0</v>
      </c>
      <c r="V605" s="349" t="s">
        <v>413</v>
      </c>
      <c r="W605" s="360"/>
      <c r="X605" s="349" t="s">
        <v>2440</v>
      </c>
      <c r="Y605" s="349">
        <v>26</v>
      </c>
      <c r="Z605" s="361">
        <v>1</v>
      </c>
      <c r="AA605" s="349">
        <f t="shared" si="103"/>
        <v>26</v>
      </c>
      <c r="AB605" s="349" t="s">
        <v>4295</v>
      </c>
      <c r="AC605" s="349" t="s">
        <v>1253</v>
      </c>
      <c r="AD605" s="349">
        <v>5</v>
      </c>
      <c r="AE605" s="440">
        <v>11</v>
      </c>
      <c r="AF605" s="350">
        <v>0.7</v>
      </c>
      <c r="AG605" s="357">
        <f t="shared" si="98"/>
        <v>18.2</v>
      </c>
      <c r="AH605" s="351">
        <f>IF(AD605&lt;4,FLETES!$H$8,IF(AD605=4,FLETES!$H$9,IF(AD605=5,FLETES!$H$10,IF(AD605=6,FLETES!$H$11,IF(AD605=7,FLETES!$H$12,IF(AD605=8,FLETES!$H$13,IF(AD605=10,FLETES!$H$14,IF(AD605=12,FLETES!$H$15,IF(AD605&gt;12,FLETES!$H$16,"FALSO")))))))))</f>
        <v>26.946735</v>
      </c>
      <c r="AI605" s="357">
        <f t="shared" si="99"/>
        <v>45.146735</v>
      </c>
      <c r="AJ605" s="352">
        <v>0.2</v>
      </c>
      <c r="AK605" s="358">
        <f t="shared" si="100"/>
        <v>56.433418749999994</v>
      </c>
      <c r="AL605" s="418">
        <f t="shared" si="95"/>
        <v>56.433418749999994</v>
      </c>
      <c r="AM605" s="352">
        <v>0.15</v>
      </c>
      <c r="AN605" s="357">
        <f t="shared" si="101"/>
        <v>66.392257352941172</v>
      </c>
      <c r="AO605" s="421">
        <f t="shared" si="102"/>
        <v>66.392257352941172</v>
      </c>
      <c r="AP605" s="355"/>
      <c r="AQ605" s="355"/>
    </row>
    <row r="606" spans="1:43" s="364" customFormat="1" ht="30" customHeight="1" x14ac:dyDescent="0.25">
      <c r="A606" s="444">
        <v>39220</v>
      </c>
      <c r="B606" s="452">
        <v>406303922092</v>
      </c>
      <c r="C606" s="349" t="s">
        <v>4296</v>
      </c>
      <c r="D606" s="444" t="s">
        <v>3961</v>
      </c>
      <c r="E606" s="359" t="s">
        <v>3431</v>
      </c>
      <c r="F606" s="379" t="s">
        <v>3431</v>
      </c>
      <c r="G606" s="363" t="s">
        <v>279</v>
      </c>
      <c r="H606" s="349" t="s">
        <v>4376</v>
      </c>
      <c r="I606" s="349" t="s">
        <v>250</v>
      </c>
      <c r="J606" s="349" t="s">
        <v>4401</v>
      </c>
      <c r="K606" s="349" t="s">
        <v>3670</v>
      </c>
      <c r="L606" s="349" t="s">
        <v>3670</v>
      </c>
      <c r="M606" s="349" t="s">
        <v>3679</v>
      </c>
      <c r="N606" s="380">
        <v>0.8</v>
      </c>
      <c r="O606" s="349" t="s">
        <v>2364</v>
      </c>
      <c r="P606" s="349" t="s">
        <v>268</v>
      </c>
      <c r="Q606" s="349" t="s">
        <v>268</v>
      </c>
      <c r="R606" s="349" t="s">
        <v>268</v>
      </c>
      <c r="S606" s="349">
        <v>0</v>
      </c>
      <c r="T606" s="349" t="s">
        <v>268</v>
      </c>
      <c r="U606" s="349">
        <v>0</v>
      </c>
      <c r="V606" s="349" t="s">
        <v>413</v>
      </c>
      <c r="W606" s="360"/>
      <c r="X606" s="349" t="s">
        <v>2440</v>
      </c>
      <c r="Y606" s="349">
        <v>26</v>
      </c>
      <c r="Z606" s="361">
        <v>1</v>
      </c>
      <c r="AA606" s="349">
        <f t="shared" si="103"/>
        <v>26</v>
      </c>
      <c r="AB606" s="349" t="s">
        <v>4295</v>
      </c>
      <c r="AC606" s="349" t="s">
        <v>1253</v>
      </c>
      <c r="AD606" s="349">
        <v>5</v>
      </c>
      <c r="AE606" s="440">
        <v>11</v>
      </c>
      <c r="AF606" s="350">
        <v>0.74</v>
      </c>
      <c r="AG606" s="357">
        <f t="shared" si="98"/>
        <v>19.239999999999998</v>
      </c>
      <c r="AH606" s="351">
        <f>IF(AD606&lt;4,FLETES!$H$8,IF(AD606=4,FLETES!$H$9,IF(AD606=5,FLETES!$H$10,IF(AD606=6,FLETES!$H$11,IF(AD606=7,FLETES!$H$12,IF(AD606=8,FLETES!$H$13,IF(AD606=10,FLETES!$H$14,IF(AD606=12,FLETES!$H$15,IF(AD606&gt;12,FLETES!$H$16,"FALSO")))))))))</f>
        <v>26.946735</v>
      </c>
      <c r="AI606" s="357">
        <f t="shared" si="99"/>
        <v>46.186734999999999</v>
      </c>
      <c r="AJ606" s="352">
        <v>0.2</v>
      </c>
      <c r="AK606" s="358">
        <f t="shared" si="100"/>
        <v>57.733418749999998</v>
      </c>
      <c r="AL606" s="418">
        <f t="shared" si="95"/>
        <v>57.733418749999998</v>
      </c>
      <c r="AM606" s="352">
        <v>0.15</v>
      </c>
      <c r="AN606" s="357">
        <f t="shared" si="101"/>
        <v>67.921669117647056</v>
      </c>
      <c r="AO606" s="421">
        <f t="shared" si="102"/>
        <v>67.921669117647056</v>
      </c>
      <c r="AP606" s="355"/>
      <c r="AQ606" s="355"/>
    </row>
    <row r="607" spans="1:43" s="364" customFormat="1" ht="30" customHeight="1" x14ac:dyDescent="0.25">
      <c r="A607" s="444">
        <v>39198</v>
      </c>
      <c r="B607" s="452">
        <v>406303919894</v>
      </c>
      <c r="C607" s="349" t="s">
        <v>4296</v>
      </c>
      <c r="D607" s="444" t="s">
        <v>3963</v>
      </c>
      <c r="E607" s="359" t="s">
        <v>3433</v>
      </c>
      <c r="F607" s="359" t="s">
        <v>3433</v>
      </c>
      <c r="G607" s="363" t="s">
        <v>279</v>
      </c>
      <c r="H607" s="349" t="s">
        <v>4376</v>
      </c>
      <c r="I607" s="349" t="s">
        <v>250</v>
      </c>
      <c r="J607" s="349" t="s">
        <v>4381</v>
      </c>
      <c r="K607" s="349" t="s">
        <v>3671</v>
      </c>
      <c r="L607" s="349" t="s">
        <v>3671</v>
      </c>
      <c r="M607" s="349" t="s">
        <v>3679</v>
      </c>
      <c r="N607" s="380">
        <v>0.8</v>
      </c>
      <c r="O607" s="349" t="s">
        <v>2364</v>
      </c>
      <c r="P607" s="349" t="s">
        <v>268</v>
      </c>
      <c r="Q607" s="349" t="s">
        <v>268</v>
      </c>
      <c r="R607" s="349" t="s">
        <v>268</v>
      </c>
      <c r="S607" s="349">
        <v>0</v>
      </c>
      <c r="T607" s="349" t="s">
        <v>268</v>
      </c>
      <c r="U607" s="349">
        <v>0</v>
      </c>
      <c r="V607" s="349" t="s">
        <v>413</v>
      </c>
      <c r="W607" s="360"/>
      <c r="X607" s="349" t="s">
        <v>2440</v>
      </c>
      <c r="Y607" s="349">
        <v>26</v>
      </c>
      <c r="Z607" s="361">
        <v>1</v>
      </c>
      <c r="AA607" s="349">
        <f t="shared" si="103"/>
        <v>26</v>
      </c>
      <c r="AB607" s="349" t="s">
        <v>4295</v>
      </c>
      <c r="AC607" s="349" t="s">
        <v>1253</v>
      </c>
      <c r="AD607" s="349">
        <v>5</v>
      </c>
      <c r="AE607" s="440">
        <v>11</v>
      </c>
      <c r="AF607" s="350">
        <v>0.7</v>
      </c>
      <c r="AG607" s="357">
        <f t="shared" si="98"/>
        <v>18.2</v>
      </c>
      <c r="AH607" s="351">
        <f>IF(AD607&lt;4,FLETES!$H$8,IF(AD607=4,FLETES!$H$9,IF(AD607=5,FLETES!$H$10,IF(AD607=6,FLETES!$H$11,IF(AD607=7,FLETES!$H$12,IF(AD607=8,FLETES!$H$13,IF(AD607=10,FLETES!$H$14,IF(AD607=12,FLETES!$H$15,IF(AD607&gt;12,FLETES!$H$16,"FALSO")))))))))</f>
        <v>26.946735</v>
      </c>
      <c r="AI607" s="357">
        <f t="shared" si="99"/>
        <v>45.146735</v>
      </c>
      <c r="AJ607" s="352">
        <v>0.2</v>
      </c>
      <c r="AK607" s="358">
        <f t="shared" si="100"/>
        <v>56.433418749999994</v>
      </c>
      <c r="AL607" s="418">
        <f t="shared" si="95"/>
        <v>56.433418749999994</v>
      </c>
      <c r="AM607" s="352">
        <v>0.15</v>
      </c>
      <c r="AN607" s="357">
        <f t="shared" si="101"/>
        <v>66.392257352941172</v>
      </c>
      <c r="AO607" s="421">
        <f t="shared" si="102"/>
        <v>66.392257352941172</v>
      </c>
      <c r="AP607" s="355"/>
      <c r="AQ607" s="355"/>
    </row>
    <row r="608" spans="1:43" s="364" customFormat="1" ht="30" customHeight="1" x14ac:dyDescent="0.25">
      <c r="A608" s="444">
        <v>39687</v>
      </c>
      <c r="B608" s="452">
        <v>406303968793</v>
      </c>
      <c r="C608" s="349" t="s">
        <v>4296</v>
      </c>
      <c r="D608" s="444" t="s">
        <v>3965</v>
      </c>
      <c r="E608" s="359" t="s">
        <v>3435</v>
      </c>
      <c r="F608" s="359" t="s">
        <v>3435</v>
      </c>
      <c r="G608" s="363" t="s">
        <v>279</v>
      </c>
      <c r="H608" s="349" t="s">
        <v>4376</v>
      </c>
      <c r="I608" s="349" t="s">
        <v>250</v>
      </c>
      <c r="J608" s="349" t="s">
        <v>4401</v>
      </c>
      <c r="K608" s="349" t="s">
        <v>3671</v>
      </c>
      <c r="L608" s="349" t="s">
        <v>3671</v>
      </c>
      <c r="M608" s="349" t="s">
        <v>3679</v>
      </c>
      <c r="N608" s="380">
        <v>0.8</v>
      </c>
      <c r="O608" s="349" t="s">
        <v>2364</v>
      </c>
      <c r="P608" s="349" t="s">
        <v>268</v>
      </c>
      <c r="Q608" s="349" t="s">
        <v>268</v>
      </c>
      <c r="R608" s="349" t="s">
        <v>268</v>
      </c>
      <c r="S608" s="349">
        <v>0</v>
      </c>
      <c r="T608" s="349" t="s">
        <v>268</v>
      </c>
      <c r="U608" s="349">
        <v>0</v>
      </c>
      <c r="V608" s="349" t="s">
        <v>413</v>
      </c>
      <c r="W608" s="360"/>
      <c r="X608" s="349" t="s">
        <v>2440</v>
      </c>
      <c r="Y608" s="349">
        <v>26</v>
      </c>
      <c r="Z608" s="361">
        <v>1</v>
      </c>
      <c r="AA608" s="349">
        <f t="shared" si="103"/>
        <v>26</v>
      </c>
      <c r="AB608" s="349" t="s">
        <v>4295</v>
      </c>
      <c r="AC608" s="349" t="s">
        <v>1253</v>
      </c>
      <c r="AD608" s="349">
        <v>5</v>
      </c>
      <c r="AE608" s="440">
        <v>11</v>
      </c>
      <c r="AF608" s="350">
        <v>0.74</v>
      </c>
      <c r="AG608" s="357">
        <f t="shared" si="98"/>
        <v>19.239999999999998</v>
      </c>
      <c r="AH608" s="351">
        <f>IF(AD608&lt;4,FLETES!$H$8,IF(AD608=4,FLETES!$H$9,IF(AD608=5,FLETES!$H$10,IF(AD608=6,FLETES!$H$11,IF(AD608=7,FLETES!$H$12,IF(AD608=8,FLETES!$H$13,IF(AD608=10,FLETES!$H$14,IF(AD608=12,FLETES!$H$15,IF(AD608&gt;12,FLETES!$H$16,"FALSO")))))))))</f>
        <v>26.946735</v>
      </c>
      <c r="AI608" s="357">
        <f t="shared" si="99"/>
        <v>46.186734999999999</v>
      </c>
      <c r="AJ608" s="352">
        <v>0.2</v>
      </c>
      <c r="AK608" s="358">
        <f t="shared" si="100"/>
        <v>57.733418749999998</v>
      </c>
      <c r="AL608" s="418">
        <f t="shared" si="95"/>
        <v>57.733418749999998</v>
      </c>
      <c r="AM608" s="352">
        <v>0.15</v>
      </c>
      <c r="AN608" s="357">
        <f t="shared" si="101"/>
        <v>67.921669117647056</v>
      </c>
      <c r="AO608" s="421">
        <f t="shared" si="102"/>
        <v>67.921669117647056</v>
      </c>
      <c r="AP608" s="355"/>
      <c r="AQ608" s="355"/>
    </row>
    <row r="609" spans="1:43" s="364" customFormat="1" ht="30" customHeight="1" x14ac:dyDescent="0.25">
      <c r="A609" s="444">
        <v>39787</v>
      </c>
      <c r="B609" s="452">
        <v>406303978792</v>
      </c>
      <c r="C609" s="349" t="s">
        <v>4296</v>
      </c>
      <c r="D609" s="444" t="s">
        <v>3967</v>
      </c>
      <c r="E609" s="359" t="s">
        <v>3437</v>
      </c>
      <c r="F609" s="359" t="s">
        <v>3437</v>
      </c>
      <c r="G609" s="363" t="s">
        <v>279</v>
      </c>
      <c r="H609" s="349" t="s">
        <v>4376</v>
      </c>
      <c r="I609" s="349" t="s">
        <v>250</v>
      </c>
      <c r="J609" s="349" t="s">
        <v>4381</v>
      </c>
      <c r="K609" s="349" t="s">
        <v>3672</v>
      </c>
      <c r="L609" s="349" t="s">
        <v>3672</v>
      </c>
      <c r="M609" s="349" t="s">
        <v>3679</v>
      </c>
      <c r="N609" s="380">
        <v>0.8</v>
      </c>
      <c r="O609" s="349" t="s">
        <v>2364</v>
      </c>
      <c r="P609" s="349" t="s">
        <v>268</v>
      </c>
      <c r="Q609" s="349" t="s">
        <v>268</v>
      </c>
      <c r="R609" s="349" t="s">
        <v>268</v>
      </c>
      <c r="S609" s="349">
        <v>0</v>
      </c>
      <c r="T609" s="349" t="s">
        <v>268</v>
      </c>
      <c r="U609" s="349">
        <v>0</v>
      </c>
      <c r="V609" s="349" t="s">
        <v>413</v>
      </c>
      <c r="W609" s="360"/>
      <c r="X609" s="349" t="s">
        <v>2440</v>
      </c>
      <c r="Y609" s="349">
        <v>26</v>
      </c>
      <c r="Z609" s="361">
        <v>1</v>
      </c>
      <c r="AA609" s="349">
        <f t="shared" si="103"/>
        <v>26</v>
      </c>
      <c r="AB609" s="349" t="s">
        <v>4295</v>
      </c>
      <c r="AC609" s="349" t="s">
        <v>1253</v>
      </c>
      <c r="AD609" s="349">
        <v>5</v>
      </c>
      <c r="AE609" s="440">
        <v>11</v>
      </c>
      <c r="AF609" s="350">
        <v>0.7</v>
      </c>
      <c r="AG609" s="357">
        <f t="shared" si="98"/>
        <v>18.2</v>
      </c>
      <c r="AH609" s="351">
        <f>IF(AD609&lt;4,FLETES!$H$8,IF(AD609=4,FLETES!$H$9,IF(AD609=5,FLETES!$H$10,IF(AD609=6,FLETES!$H$11,IF(AD609=7,FLETES!$H$12,IF(AD609=8,FLETES!$H$13,IF(AD609=10,FLETES!$H$14,IF(AD609=12,FLETES!$H$15,IF(AD609&gt;12,FLETES!$H$16,"FALSO")))))))))</f>
        <v>26.946735</v>
      </c>
      <c r="AI609" s="357">
        <f t="shared" si="99"/>
        <v>45.146735</v>
      </c>
      <c r="AJ609" s="352">
        <v>0.2</v>
      </c>
      <c r="AK609" s="358">
        <f t="shared" si="100"/>
        <v>56.433418749999994</v>
      </c>
      <c r="AL609" s="418">
        <f t="shared" si="95"/>
        <v>56.433418749999994</v>
      </c>
      <c r="AM609" s="352">
        <v>0.15</v>
      </c>
      <c r="AN609" s="357">
        <f t="shared" si="101"/>
        <v>66.392257352941172</v>
      </c>
      <c r="AO609" s="421">
        <f t="shared" si="102"/>
        <v>66.392257352941172</v>
      </c>
      <c r="AP609" s="355"/>
      <c r="AQ609" s="355"/>
    </row>
    <row r="610" spans="1:43" s="364" customFormat="1" ht="30" customHeight="1" x14ac:dyDescent="0.25">
      <c r="A610" s="444">
        <v>39093</v>
      </c>
      <c r="B610" s="452">
        <v>406303909390</v>
      </c>
      <c r="C610" s="349" t="s">
        <v>4296</v>
      </c>
      <c r="D610" s="444" t="s">
        <v>3969</v>
      </c>
      <c r="E610" s="359" t="s">
        <v>3439</v>
      </c>
      <c r="F610" s="359" t="s">
        <v>3439</v>
      </c>
      <c r="G610" s="363" t="s">
        <v>279</v>
      </c>
      <c r="H610" s="349" t="s">
        <v>4376</v>
      </c>
      <c r="I610" s="349" t="s">
        <v>250</v>
      </c>
      <c r="J610" s="349" t="s">
        <v>4401</v>
      </c>
      <c r="K610" s="349" t="s">
        <v>3672</v>
      </c>
      <c r="L610" s="349" t="s">
        <v>3672</v>
      </c>
      <c r="M610" s="349" t="s">
        <v>3679</v>
      </c>
      <c r="N610" s="380">
        <v>0.8</v>
      </c>
      <c r="O610" s="349" t="s">
        <v>2364</v>
      </c>
      <c r="P610" s="349" t="s">
        <v>268</v>
      </c>
      <c r="Q610" s="349" t="s">
        <v>268</v>
      </c>
      <c r="R610" s="349" t="s">
        <v>268</v>
      </c>
      <c r="S610" s="349">
        <v>0</v>
      </c>
      <c r="T610" s="349" t="s">
        <v>268</v>
      </c>
      <c r="U610" s="349">
        <v>0</v>
      </c>
      <c r="V610" s="349" t="s">
        <v>413</v>
      </c>
      <c r="W610" s="360"/>
      <c r="X610" s="349" t="s">
        <v>2440</v>
      </c>
      <c r="Y610" s="349">
        <v>26</v>
      </c>
      <c r="Z610" s="361">
        <v>1</v>
      </c>
      <c r="AA610" s="349">
        <f t="shared" si="103"/>
        <v>26</v>
      </c>
      <c r="AB610" s="349" t="s">
        <v>4295</v>
      </c>
      <c r="AC610" s="349" t="s">
        <v>1253</v>
      </c>
      <c r="AD610" s="349">
        <v>5</v>
      </c>
      <c r="AE610" s="440">
        <v>11</v>
      </c>
      <c r="AF610" s="350">
        <v>0.74</v>
      </c>
      <c r="AG610" s="357">
        <f t="shared" si="98"/>
        <v>19.239999999999998</v>
      </c>
      <c r="AH610" s="351">
        <f>IF(AD610&lt;4,FLETES!$H$8,IF(AD610=4,FLETES!$H$9,IF(AD610=5,FLETES!$H$10,IF(AD610=6,FLETES!$H$11,IF(AD610=7,FLETES!$H$12,IF(AD610=8,FLETES!$H$13,IF(AD610=10,FLETES!$H$14,IF(AD610=12,FLETES!$H$15,IF(AD610&gt;12,FLETES!$H$16,"FALSO")))))))))</f>
        <v>26.946735</v>
      </c>
      <c r="AI610" s="357">
        <f t="shared" si="99"/>
        <v>46.186734999999999</v>
      </c>
      <c r="AJ610" s="352">
        <v>0.2</v>
      </c>
      <c r="AK610" s="358">
        <f t="shared" si="100"/>
        <v>57.733418749999998</v>
      </c>
      <c r="AL610" s="418">
        <f t="shared" si="95"/>
        <v>57.733418749999998</v>
      </c>
      <c r="AM610" s="352">
        <v>0.15</v>
      </c>
      <c r="AN610" s="357">
        <f t="shared" si="101"/>
        <v>67.921669117647056</v>
      </c>
      <c r="AO610" s="421">
        <f t="shared" si="102"/>
        <v>67.921669117647056</v>
      </c>
      <c r="AP610" s="355"/>
      <c r="AQ610" s="355"/>
    </row>
    <row r="611" spans="1:43" s="364" customFormat="1" ht="30" customHeight="1" x14ac:dyDescent="0.25">
      <c r="A611" s="444">
        <v>39161</v>
      </c>
      <c r="B611" s="452">
        <v>406303916190</v>
      </c>
      <c r="C611" s="349" t="s">
        <v>4296</v>
      </c>
      <c r="D611" s="444" t="s">
        <v>3971</v>
      </c>
      <c r="E611" s="359" t="s">
        <v>3441</v>
      </c>
      <c r="F611" s="359" t="s">
        <v>3441</v>
      </c>
      <c r="G611" s="363" t="s">
        <v>279</v>
      </c>
      <c r="H611" s="349" t="s">
        <v>4376</v>
      </c>
      <c r="I611" s="349" t="s">
        <v>250</v>
      </c>
      <c r="J611" s="349" t="s">
        <v>4381</v>
      </c>
      <c r="K611" s="349" t="s">
        <v>3654</v>
      </c>
      <c r="L611" s="349" t="s">
        <v>3654</v>
      </c>
      <c r="M611" s="349" t="s">
        <v>3679</v>
      </c>
      <c r="N611" s="380">
        <v>0.8</v>
      </c>
      <c r="O611" s="349" t="s">
        <v>2364</v>
      </c>
      <c r="P611" s="349" t="s">
        <v>268</v>
      </c>
      <c r="Q611" s="349" t="s">
        <v>268</v>
      </c>
      <c r="R611" s="349" t="s">
        <v>268</v>
      </c>
      <c r="S611" s="349">
        <v>0</v>
      </c>
      <c r="T611" s="349" t="s">
        <v>268</v>
      </c>
      <c r="U611" s="349">
        <v>0</v>
      </c>
      <c r="V611" s="349" t="s">
        <v>413</v>
      </c>
      <c r="W611" s="360"/>
      <c r="X611" s="349" t="s">
        <v>2440</v>
      </c>
      <c r="Y611" s="349">
        <v>26</v>
      </c>
      <c r="Z611" s="361">
        <v>1</v>
      </c>
      <c r="AA611" s="349">
        <f t="shared" si="103"/>
        <v>26</v>
      </c>
      <c r="AB611" s="349" t="s">
        <v>4295</v>
      </c>
      <c r="AC611" s="349" t="s">
        <v>1253</v>
      </c>
      <c r="AD611" s="349">
        <v>5</v>
      </c>
      <c r="AE611" s="440">
        <v>11</v>
      </c>
      <c r="AF611" s="350">
        <v>0.65</v>
      </c>
      <c r="AG611" s="357">
        <f t="shared" si="98"/>
        <v>16.900000000000002</v>
      </c>
      <c r="AH611" s="351">
        <f>IF(AD611&lt;4,FLETES!$H$8,IF(AD611=4,FLETES!$H$9,IF(AD611=5,FLETES!$H$10,IF(AD611=6,FLETES!$H$11,IF(AD611=7,FLETES!$H$12,IF(AD611=8,FLETES!$H$13,IF(AD611=10,FLETES!$H$14,IF(AD611=12,FLETES!$H$15,IF(AD611&gt;12,FLETES!$H$16,"FALSO")))))))))</f>
        <v>26.946735</v>
      </c>
      <c r="AI611" s="357">
        <f t="shared" si="99"/>
        <v>43.846735000000002</v>
      </c>
      <c r="AJ611" s="352">
        <v>0.2</v>
      </c>
      <c r="AK611" s="358">
        <f t="shared" si="100"/>
        <v>54.808418750000001</v>
      </c>
      <c r="AL611" s="418">
        <f t="shared" ref="AL611:AL661" si="104">AK611</f>
        <v>54.808418750000001</v>
      </c>
      <c r="AM611" s="352">
        <v>0.15</v>
      </c>
      <c r="AN611" s="357">
        <f t="shared" si="101"/>
        <v>64.480492647058824</v>
      </c>
      <c r="AO611" s="421">
        <f t="shared" si="102"/>
        <v>64.480492647058824</v>
      </c>
      <c r="AP611" s="355"/>
      <c r="AQ611" s="355"/>
    </row>
    <row r="612" spans="1:43" s="364" customFormat="1" ht="30" customHeight="1" x14ac:dyDescent="0.25">
      <c r="A612" s="444">
        <v>39396</v>
      </c>
      <c r="B612" s="452">
        <v>406303939694</v>
      </c>
      <c r="C612" s="349" t="s">
        <v>4296</v>
      </c>
      <c r="D612" s="444" t="s">
        <v>3973</v>
      </c>
      <c r="E612" s="359" t="s">
        <v>3443</v>
      </c>
      <c r="F612" s="359" t="s">
        <v>3443</v>
      </c>
      <c r="G612" s="363" t="s">
        <v>279</v>
      </c>
      <c r="H612" s="349" t="s">
        <v>4376</v>
      </c>
      <c r="I612" s="349" t="s">
        <v>250</v>
      </c>
      <c r="J612" s="349" t="s">
        <v>4381</v>
      </c>
      <c r="K612" s="349" t="s">
        <v>3655</v>
      </c>
      <c r="L612" s="349" t="s">
        <v>3655</v>
      </c>
      <c r="M612" s="349" t="s">
        <v>3679</v>
      </c>
      <c r="N612" s="380">
        <v>0.8</v>
      </c>
      <c r="O612" s="349" t="s">
        <v>2364</v>
      </c>
      <c r="P612" s="349" t="s">
        <v>268</v>
      </c>
      <c r="Q612" s="349" t="s">
        <v>268</v>
      </c>
      <c r="R612" s="349" t="s">
        <v>268</v>
      </c>
      <c r="S612" s="349">
        <v>0</v>
      </c>
      <c r="T612" s="349" t="s">
        <v>268</v>
      </c>
      <c r="U612" s="349">
        <v>0</v>
      </c>
      <c r="V612" s="349" t="s">
        <v>413</v>
      </c>
      <c r="W612" s="360"/>
      <c r="X612" s="349" t="s">
        <v>2440</v>
      </c>
      <c r="Y612" s="349">
        <v>26</v>
      </c>
      <c r="Z612" s="361">
        <v>1</v>
      </c>
      <c r="AA612" s="349">
        <f t="shared" si="103"/>
        <v>26</v>
      </c>
      <c r="AB612" s="349" t="s">
        <v>4295</v>
      </c>
      <c r="AC612" s="349" t="s">
        <v>1253</v>
      </c>
      <c r="AD612" s="349">
        <v>5</v>
      </c>
      <c r="AE612" s="440">
        <v>11</v>
      </c>
      <c r="AF612" s="350">
        <v>0.65</v>
      </c>
      <c r="AG612" s="357">
        <f t="shared" si="98"/>
        <v>16.900000000000002</v>
      </c>
      <c r="AH612" s="351">
        <f>IF(AD612&lt;4,FLETES!$H$8,IF(AD612=4,FLETES!$H$9,IF(AD612=5,FLETES!$H$10,IF(AD612=6,FLETES!$H$11,IF(AD612=7,FLETES!$H$12,IF(AD612=8,FLETES!$H$13,IF(AD612=10,FLETES!$H$14,IF(AD612=12,FLETES!$H$15,IF(AD612&gt;12,FLETES!$H$16,"FALSO")))))))))</f>
        <v>26.946735</v>
      </c>
      <c r="AI612" s="357">
        <f t="shared" si="99"/>
        <v>43.846735000000002</v>
      </c>
      <c r="AJ612" s="352">
        <v>0.2</v>
      </c>
      <c r="AK612" s="358">
        <f t="shared" si="100"/>
        <v>54.808418750000001</v>
      </c>
      <c r="AL612" s="418">
        <f t="shared" si="104"/>
        <v>54.808418750000001</v>
      </c>
      <c r="AM612" s="352">
        <v>0.15</v>
      </c>
      <c r="AN612" s="357">
        <f t="shared" si="101"/>
        <v>64.480492647058824</v>
      </c>
      <c r="AO612" s="421">
        <f t="shared" si="102"/>
        <v>64.480492647058824</v>
      </c>
      <c r="AP612" s="355"/>
      <c r="AQ612" s="355"/>
    </row>
    <row r="613" spans="1:43" s="364" customFormat="1" ht="30" customHeight="1" x14ac:dyDescent="0.25">
      <c r="A613" s="444">
        <v>39653</v>
      </c>
      <c r="B613" s="452">
        <v>406303965396</v>
      </c>
      <c r="C613" s="349" t="s">
        <v>4296</v>
      </c>
      <c r="D613" s="444" t="s">
        <v>3975</v>
      </c>
      <c r="E613" s="359" t="s">
        <v>3445</v>
      </c>
      <c r="F613" s="359" t="s">
        <v>3445</v>
      </c>
      <c r="G613" s="363" t="s">
        <v>279</v>
      </c>
      <c r="H613" s="349" t="s">
        <v>4376</v>
      </c>
      <c r="I613" s="349" t="s">
        <v>250</v>
      </c>
      <c r="J613" s="349" t="s">
        <v>4381</v>
      </c>
      <c r="K613" s="349" t="s">
        <v>3656</v>
      </c>
      <c r="L613" s="349" t="s">
        <v>3656</v>
      </c>
      <c r="M613" s="349" t="s">
        <v>3679</v>
      </c>
      <c r="N613" s="380">
        <v>0.8</v>
      </c>
      <c r="O613" s="349" t="s">
        <v>2364</v>
      </c>
      <c r="P613" s="349" t="s">
        <v>268</v>
      </c>
      <c r="Q613" s="349" t="s">
        <v>268</v>
      </c>
      <c r="R613" s="349" t="s">
        <v>268</v>
      </c>
      <c r="S613" s="349">
        <v>0</v>
      </c>
      <c r="T613" s="349" t="s">
        <v>268</v>
      </c>
      <c r="U613" s="349">
        <v>0</v>
      </c>
      <c r="V613" s="349" t="s">
        <v>413</v>
      </c>
      <c r="W613" s="360"/>
      <c r="X613" s="349" t="s">
        <v>2440</v>
      </c>
      <c r="Y613" s="349">
        <v>26</v>
      </c>
      <c r="Z613" s="361">
        <v>1</v>
      </c>
      <c r="AA613" s="349">
        <f t="shared" si="103"/>
        <v>26</v>
      </c>
      <c r="AB613" s="349" t="s">
        <v>4295</v>
      </c>
      <c r="AC613" s="349" t="s">
        <v>1253</v>
      </c>
      <c r="AD613" s="349">
        <v>5</v>
      </c>
      <c r="AE613" s="440">
        <v>11</v>
      </c>
      <c r="AF613" s="350">
        <v>0.65</v>
      </c>
      <c r="AG613" s="357">
        <f t="shared" si="98"/>
        <v>16.900000000000002</v>
      </c>
      <c r="AH613" s="351">
        <f>IF(AD613&lt;4,FLETES!$H$8,IF(AD613=4,FLETES!$H$9,IF(AD613=5,FLETES!$H$10,IF(AD613=6,FLETES!$H$11,IF(AD613=7,FLETES!$H$12,IF(AD613=8,FLETES!$H$13,IF(AD613=10,FLETES!$H$14,IF(AD613=12,FLETES!$H$15,IF(AD613&gt;12,FLETES!$H$16,"FALSO")))))))))</f>
        <v>26.946735</v>
      </c>
      <c r="AI613" s="357">
        <f t="shared" si="99"/>
        <v>43.846735000000002</v>
      </c>
      <c r="AJ613" s="352">
        <v>0.2</v>
      </c>
      <c r="AK613" s="358">
        <f t="shared" si="100"/>
        <v>54.808418750000001</v>
      </c>
      <c r="AL613" s="418">
        <f t="shared" si="104"/>
        <v>54.808418750000001</v>
      </c>
      <c r="AM613" s="352">
        <v>0.15</v>
      </c>
      <c r="AN613" s="357">
        <f t="shared" si="101"/>
        <v>64.480492647058824</v>
      </c>
      <c r="AO613" s="421">
        <f t="shared" si="102"/>
        <v>64.480492647058824</v>
      </c>
      <c r="AP613" s="355"/>
      <c r="AQ613" s="355"/>
    </row>
    <row r="614" spans="1:43" s="364" customFormat="1" ht="30" customHeight="1" x14ac:dyDescent="0.25">
      <c r="A614" s="444">
        <v>39510</v>
      </c>
      <c r="B614" s="452">
        <v>406303951092</v>
      </c>
      <c r="C614" s="349" t="s">
        <v>4296</v>
      </c>
      <c r="D614" s="444" t="s">
        <v>3977</v>
      </c>
      <c r="E614" s="359" t="s">
        <v>3447</v>
      </c>
      <c r="F614" s="379" t="s">
        <v>3447</v>
      </c>
      <c r="G614" s="363" t="s">
        <v>279</v>
      </c>
      <c r="H614" s="349" t="s">
        <v>4376</v>
      </c>
      <c r="I614" s="349" t="s">
        <v>250</v>
      </c>
      <c r="J614" s="349" t="s">
        <v>4381</v>
      </c>
      <c r="K614" s="349" t="s">
        <v>563</v>
      </c>
      <c r="L614" s="349" t="s">
        <v>563</v>
      </c>
      <c r="M614" s="349" t="s">
        <v>3679</v>
      </c>
      <c r="N614" s="380">
        <v>0.8</v>
      </c>
      <c r="O614" s="349" t="s">
        <v>2364</v>
      </c>
      <c r="P614" s="349" t="s">
        <v>268</v>
      </c>
      <c r="Q614" s="349" t="s">
        <v>268</v>
      </c>
      <c r="R614" s="349" t="s">
        <v>268</v>
      </c>
      <c r="S614" s="349">
        <v>0</v>
      </c>
      <c r="T614" s="349" t="s">
        <v>268</v>
      </c>
      <c r="U614" s="349">
        <v>0</v>
      </c>
      <c r="V614" s="349" t="s">
        <v>413</v>
      </c>
      <c r="W614" s="360"/>
      <c r="X614" s="349" t="s">
        <v>2440</v>
      </c>
      <c r="Y614" s="349">
        <v>26</v>
      </c>
      <c r="Z614" s="361">
        <v>1</v>
      </c>
      <c r="AA614" s="349">
        <f t="shared" si="103"/>
        <v>26</v>
      </c>
      <c r="AB614" s="349" t="s">
        <v>4295</v>
      </c>
      <c r="AC614" s="349" t="s">
        <v>1253</v>
      </c>
      <c r="AD614" s="349">
        <v>5</v>
      </c>
      <c r="AE614" s="440">
        <v>11</v>
      </c>
      <c r="AF614" s="350">
        <v>0.65</v>
      </c>
      <c r="AG614" s="357">
        <f t="shared" si="98"/>
        <v>16.900000000000002</v>
      </c>
      <c r="AH614" s="351">
        <f>IF(AD614&lt;4,FLETES!$H$8,IF(AD614=4,FLETES!$H$9,IF(AD614=5,FLETES!$H$10,IF(AD614=6,FLETES!$H$11,IF(AD614=7,FLETES!$H$12,IF(AD614=8,FLETES!$H$13,IF(AD614=10,FLETES!$H$14,IF(AD614=12,FLETES!$H$15,IF(AD614&gt;12,FLETES!$H$16,"FALSO")))))))))</f>
        <v>26.946735</v>
      </c>
      <c r="AI614" s="357">
        <f t="shared" si="99"/>
        <v>43.846735000000002</v>
      </c>
      <c r="AJ614" s="352">
        <v>0.2</v>
      </c>
      <c r="AK614" s="358">
        <f t="shared" si="100"/>
        <v>54.808418750000001</v>
      </c>
      <c r="AL614" s="418">
        <f t="shared" si="104"/>
        <v>54.808418750000001</v>
      </c>
      <c r="AM614" s="352">
        <v>0.15</v>
      </c>
      <c r="AN614" s="357">
        <f t="shared" si="101"/>
        <v>64.480492647058824</v>
      </c>
      <c r="AO614" s="421">
        <f t="shared" si="102"/>
        <v>64.480492647058824</v>
      </c>
      <c r="AP614" s="355"/>
      <c r="AQ614" s="355"/>
    </row>
    <row r="615" spans="1:43" s="364" customFormat="1" ht="30" customHeight="1" x14ac:dyDescent="0.25">
      <c r="A615" s="444">
        <v>39123</v>
      </c>
      <c r="B615" s="452">
        <v>406303912390</v>
      </c>
      <c r="C615" s="349" t="s">
        <v>4296</v>
      </c>
      <c r="D615" s="444" t="s">
        <v>3984</v>
      </c>
      <c r="E615" s="359" t="s">
        <v>3454</v>
      </c>
      <c r="F615" s="379" t="s">
        <v>3652</v>
      </c>
      <c r="G615" s="363" t="s">
        <v>279</v>
      </c>
      <c r="H615" s="349" t="s">
        <v>4376</v>
      </c>
      <c r="I615" s="349" t="s">
        <v>250</v>
      </c>
      <c r="J615" s="349" t="s">
        <v>4381</v>
      </c>
      <c r="K615" s="349" t="s">
        <v>575</v>
      </c>
      <c r="L615" s="349" t="s">
        <v>575</v>
      </c>
      <c r="M615" s="349" t="s">
        <v>3679</v>
      </c>
      <c r="N615" s="380">
        <v>0.8</v>
      </c>
      <c r="O615" s="349" t="s">
        <v>2364</v>
      </c>
      <c r="P615" s="349" t="s">
        <v>268</v>
      </c>
      <c r="Q615" s="349" t="s">
        <v>268</v>
      </c>
      <c r="R615" s="349" t="s">
        <v>268</v>
      </c>
      <c r="S615" s="349">
        <v>0</v>
      </c>
      <c r="T615" s="349" t="s">
        <v>268</v>
      </c>
      <c r="U615" s="349">
        <v>0</v>
      </c>
      <c r="V615" s="349" t="s">
        <v>413</v>
      </c>
      <c r="W615" s="360"/>
      <c r="X615" s="349" t="s">
        <v>2440</v>
      </c>
      <c r="Y615" s="349">
        <v>26</v>
      </c>
      <c r="Z615" s="361">
        <v>1</v>
      </c>
      <c r="AA615" s="349">
        <f t="shared" si="103"/>
        <v>26</v>
      </c>
      <c r="AB615" s="349" t="s">
        <v>4295</v>
      </c>
      <c r="AC615" s="349" t="s">
        <v>1253</v>
      </c>
      <c r="AD615" s="349">
        <v>5</v>
      </c>
      <c r="AE615" s="440">
        <v>11</v>
      </c>
      <c r="AF615" s="350">
        <v>0.7</v>
      </c>
      <c r="AG615" s="357">
        <f t="shared" si="98"/>
        <v>18.2</v>
      </c>
      <c r="AH615" s="351">
        <f>IF(AD615&lt;4,FLETES!$H$8,IF(AD615=4,FLETES!$H$9,IF(AD615=5,FLETES!$H$10,IF(AD615=6,FLETES!$H$11,IF(AD615=7,FLETES!$H$12,IF(AD615=8,FLETES!$H$13,IF(AD615=10,FLETES!$H$14,IF(AD615=12,FLETES!$H$15,IF(AD615&gt;12,FLETES!$H$16,"FALSO")))))))))</f>
        <v>26.946735</v>
      </c>
      <c r="AI615" s="357">
        <f t="shared" si="99"/>
        <v>45.146735</v>
      </c>
      <c r="AJ615" s="352">
        <v>0.2</v>
      </c>
      <c r="AK615" s="358">
        <f t="shared" si="100"/>
        <v>56.433418749999994</v>
      </c>
      <c r="AL615" s="418">
        <f t="shared" si="104"/>
        <v>56.433418749999994</v>
      </c>
      <c r="AM615" s="352">
        <v>0.15</v>
      </c>
      <c r="AN615" s="357">
        <f t="shared" si="101"/>
        <v>66.392257352941172</v>
      </c>
      <c r="AO615" s="421">
        <f t="shared" si="102"/>
        <v>66.392257352941172</v>
      </c>
      <c r="AP615" s="355"/>
      <c r="AQ615" s="355"/>
    </row>
    <row r="616" spans="1:43" s="364" customFormat="1" ht="30" customHeight="1" x14ac:dyDescent="0.25">
      <c r="A616" s="444">
        <v>39100</v>
      </c>
      <c r="B616" s="452">
        <v>406303910099</v>
      </c>
      <c r="C616" s="349" t="s">
        <v>4296</v>
      </c>
      <c r="D616" s="444" t="s">
        <v>3986</v>
      </c>
      <c r="E616" s="359" t="s">
        <v>3456</v>
      </c>
      <c r="F616" s="379" t="s">
        <v>3456</v>
      </c>
      <c r="G616" s="363" t="s">
        <v>279</v>
      </c>
      <c r="H616" s="349" t="s">
        <v>4376</v>
      </c>
      <c r="I616" s="349" t="s">
        <v>250</v>
      </c>
      <c r="J616" s="349" t="s">
        <v>4401</v>
      </c>
      <c r="K616" s="349" t="s">
        <v>575</v>
      </c>
      <c r="L616" s="349" t="s">
        <v>575</v>
      </c>
      <c r="M616" s="349" t="s">
        <v>3679</v>
      </c>
      <c r="N616" s="380">
        <v>0.8</v>
      </c>
      <c r="O616" s="349" t="s">
        <v>2364</v>
      </c>
      <c r="P616" s="349" t="s">
        <v>268</v>
      </c>
      <c r="Q616" s="349" t="s">
        <v>268</v>
      </c>
      <c r="R616" s="349" t="s">
        <v>268</v>
      </c>
      <c r="S616" s="349">
        <v>0</v>
      </c>
      <c r="T616" s="349" t="s">
        <v>268</v>
      </c>
      <c r="U616" s="349">
        <v>0</v>
      </c>
      <c r="V616" s="349" t="s">
        <v>413</v>
      </c>
      <c r="W616" s="360"/>
      <c r="X616" s="349" t="s">
        <v>2440</v>
      </c>
      <c r="Y616" s="349">
        <v>26</v>
      </c>
      <c r="Z616" s="361">
        <v>1</v>
      </c>
      <c r="AA616" s="349">
        <f t="shared" si="103"/>
        <v>26</v>
      </c>
      <c r="AB616" s="349" t="s">
        <v>4295</v>
      </c>
      <c r="AC616" s="349" t="s">
        <v>1253</v>
      </c>
      <c r="AD616" s="349">
        <v>5</v>
      </c>
      <c r="AE616" s="440">
        <v>11</v>
      </c>
      <c r="AF616" s="350">
        <v>0.74</v>
      </c>
      <c r="AG616" s="357">
        <f t="shared" si="98"/>
        <v>19.239999999999998</v>
      </c>
      <c r="AH616" s="351">
        <f>IF(AD616&lt;4,FLETES!$H$8,IF(AD616=4,FLETES!$H$9,IF(AD616=5,FLETES!$H$10,IF(AD616=6,FLETES!$H$11,IF(AD616=7,FLETES!$H$12,IF(AD616=8,FLETES!$H$13,IF(AD616=10,FLETES!$H$14,IF(AD616=12,FLETES!$H$15,IF(AD616&gt;12,FLETES!$H$16,"FALSO")))))))))</f>
        <v>26.946735</v>
      </c>
      <c r="AI616" s="357">
        <f t="shared" si="99"/>
        <v>46.186734999999999</v>
      </c>
      <c r="AJ616" s="352">
        <v>0.2</v>
      </c>
      <c r="AK616" s="358">
        <f t="shared" si="100"/>
        <v>57.733418749999998</v>
      </c>
      <c r="AL616" s="418">
        <f t="shared" si="104"/>
        <v>57.733418749999998</v>
      </c>
      <c r="AM616" s="352">
        <v>0.15</v>
      </c>
      <c r="AN616" s="357">
        <f t="shared" si="101"/>
        <v>67.921669117647056</v>
      </c>
      <c r="AO616" s="421">
        <f t="shared" si="102"/>
        <v>67.921669117647056</v>
      </c>
      <c r="AP616" s="355"/>
      <c r="AQ616" s="355"/>
    </row>
    <row r="617" spans="1:43" s="364" customFormat="1" ht="30" customHeight="1" x14ac:dyDescent="0.25">
      <c r="A617" s="444">
        <v>39246</v>
      </c>
      <c r="B617" s="452">
        <v>406303924690</v>
      </c>
      <c r="C617" s="349" t="s">
        <v>4296</v>
      </c>
      <c r="D617" s="444" t="s">
        <v>3988</v>
      </c>
      <c r="E617" s="359" t="s">
        <v>3458</v>
      </c>
      <c r="F617" s="379" t="s">
        <v>3458</v>
      </c>
      <c r="G617" s="363" t="s">
        <v>279</v>
      </c>
      <c r="H617" s="349" t="s">
        <v>4376</v>
      </c>
      <c r="I617" s="349" t="s">
        <v>250</v>
      </c>
      <c r="J617" s="349" t="s">
        <v>4381</v>
      </c>
      <c r="K617" s="349" t="s">
        <v>537</v>
      </c>
      <c r="L617" s="349" t="s">
        <v>537</v>
      </c>
      <c r="M617" s="349" t="s">
        <v>3679</v>
      </c>
      <c r="N617" s="380">
        <v>0.8</v>
      </c>
      <c r="O617" s="349" t="s">
        <v>2364</v>
      </c>
      <c r="P617" s="349" t="s">
        <v>268</v>
      </c>
      <c r="Q617" s="349" t="s">
        <v>268</v>
      </c>
      <c r="R617" s="349" t="s">
        <v>268</v>
      </c>
      <c r="S617" s="349">
        <v>0</v>
      </c>
      <c r="T617" s="349" t="s">
        <v>268</v>
      </c>
      <c r="U617" s="349">
        <v>0</v>
      </c>
      <c r="V617" s="349" t="s">
        <v>413</v>
      </c>
      <c r="W617" s="360"/>
      <c r="X617" s="349" t="s">
        <v>2440</v>
      </c>
      <c r="Y617" s="349">
        <v>26</v>
      </c>
      <c r="Z617" s="361">
        <v>1</v>
      </c>
      <c r="AA617" s="349">
        <f t="shared" si="103"/>
        <v>26</v>
      </c>
      <c r="AB617" s="349" t="s">
        <v>4295</v>
      </c>
      <c r="AC617" s="349" t="s">
        <v>1253</v>
      </c>
      <c r="AD617" s="349">
        <v>5</v>
      </c>
      <c r="AE617" s="440">
        <v>11</v>
      </c>
      <c r="AF617" s="350">
        <v>0.7</v>
      </c>
      <c r="AG617" s="357">
        <f t="shared" si="98"/>
        <v>18.2</v>
      </c>
      <c r="AH617" s="351">
        <f>IF(AD617&lt;4,FLETES!$H$8,IF(AD617=4,FLETES!$H$9,IF(AD617=5,FLETES!$H$10,IF(AD617=6,FLETES!$H$11,IF(AD617=7,FLETES!$H$12,IF(AD617=8,FLETES!$H$13,IF(AD617=10,FLETES!$H$14,IF(AD617=12,FLETES!$H$15,IF(AD617&gt;12,FLETES!$H$16,"FALSO")))))))))</f>
        <v>26.946735</v>
      </c>
      <c r="AI617" s="357">
        <f t="shared" si="99"/>
        <v>45.146735</v>
      </c>
      <c r="AJ617" s="352">
        <v>0.2</v>
      </c>
      <c r="AK617" s="358">
        <f t="shared" si="100"/>
        <v>56.433418749999994</v>
      </c>
      <c r="AL617" s="418">
        <f t="shared" si="104"/>
        <v>56.433418749999994</v>
      </c>
      <c r="AM617" s="352">
        <v>0.15</v>
      </c>
      <c r="AN617" s="357">
        <f t="shared" si="101"/>
        <v>66.392257352941172</v>
      </c>
      <c r="AO617" s="421">
        <f t="shared" si="102"/>
        <v>66.392257352941172</v>
      </c>
      <c r="AP617" s="355"/>
      <c r="AQ617" s="355"/>
    </row>
    <row r="618" spans="1:43" s="364" customFormat="1" ht="30" customHeight="1" x14ac:dyDescent="0.25">
      <c r="A618" s="444">
        <v>39569</v>
      </c>
      <c r="B618" s="452">
        <v>406303956998</v>
      </c>
      <c r="C618" s="349" t="s">
        <v>4296</v>
      </c>
      <c r="D618" s="444" t="s">
        <v>3990</v>
      </c>
      <c r="E618" s="359" t="s">
        <v>3460</v>
      </c>
      <c r="F618" s="379" t="s">
        <v>3460</v>
      </c>
      <c r="G618" s="363" t="s">
        <v>279</v>
      </c>
      <c r="H618" s="349" t="s">
        <v>4376</v>
      </c>
      <c r="I618" s="349" t="s">
        <v>250</v>
      </c>
      <c r="J618" s="349" t="s">
        <v>4381</v>
      </c>
      <c r="K618" s="349" t="s">
        <v>537</v>
      </c>
      <c r="L618" s="349" t="s">
        <v>537</v>
      </c>
      <c r="M618" s="349" t="s">
        <v>3679</v>
      </c>
      <c r="N618" s="380">
        <v>0.8</v>
      </c>
      <c r="O618" s="349" t="s">
        <v>2364</v>
      </c>
      <c r="P618" s="349" t="s">
        <v>268</v>
      </c>
      <c r="Q618" s="349" t="s">
        <v>268</v>
      </c>
      <c r="R618" s="349" t="s">
        <v>268</v>
      </c>
      <c r="S618" s="349">
        <v>0</v>
      </c>
      <c r="T618" s="349" t="s">
        <v>268</v>
      </c>
      <c r="U618" s="349">
        <v>0</v>
      </c>
      <c r="V618" s="349" t="s">
        <v>413</v>
      </c>
      <c r="W618" s="360"/>
      <c r="X618" s="349" t="s">
        <v>2440</v>
      </c>
      <c r="Y618" s="349">
        <v>26</v>
      </c>
      <c r="Z618" s="361">
        <v>1</v>
      </c>
      <c r="AA618" s="349">
        <f t="shared" si="103"/>
        <v>26</v>
      </c>
      <c r="AB618" s="349" t="s">
        <v>4295</v>
      </c>
      <c r="AC618" s="349" t="s">
        <v>1253</v>
      </c>
      <c r="AD618" s="349">
        <v>5</v>
      </c>
      <c r="AE618" s="440">
        <v>11</v>
      </c>
      <c r="AF618" s="350">
        <v>0.7</v>
      </c>
      <c r="AG618" s="357">
        <f t="shared" si="98"/>
        <v>18.2</v>
      </c>
      <c r="AH618" s="351">
        <f>IF(AD618&lt;4,FLETES!$H$8,IF(AD618=4,FLETES!$H$9,IF(AD618=5,FLETES!$H$10,IF(AD618=6,FLETES!$H$11,IF(AD618=7,FLETES!$H$12,IF(AD618=8,FLETES!$H$13,IF(AD618=10,FLETES!$H$14,IF(AD618=12,FLETES!$H$15,IF(AD618&gt;12,FLETES!$H$16,"FALSO")))))))))</f>
        <v>26.946735</v>
      </c>
      <c r="AI618" s="357">
        <f t="shared" si="99"/>
        <v>45.146735</v>
      </c>
      <c r="AJ618" s="352">
        <v>0.2</v>
      </c>
      <c r="AK618" s="358">
        <f t="shared" si="100"/>
        <v>56.433418749999994</v>
      </c>
      <c r="AL618" s="418">
        <f t="shared" si="104"/>
        <v>56.433418749999994</v>
      </c>
      <c r="AM618" s="352">
        <v>0.15</v>
      </c>
      <c r="AN618" s="357">
        <f t="shared" si="101"/>
        <v>66.392257352941172</v>
      </c>
      <c r="AO618" s="421">
        <f t="shared" si="102"/>
        <v>66.392257352941172</v>
      </c>
      <c r="AP618" s="355"/>
      <c r="AQ618" s="355"/>
    </row>
    <row r="619" spans="1:43" s="364" customFormat="1" ht="30" customHeight="1" x14ac:dyDescent="0.25">
      <c r="A619" s="444">
        <v>39176</v>
      </c>
      <c r="B619" s="452">
        <v>406303917692</v>
      </c>
      <c r="C619" s="349" t="s">
        <v>4296</v>
      </c>
      <c r="D619" s="444" t="s">
        <v>3992</v>
      </c>
      <c r="E619" s="359" t="s">
        <v>3462</v>
      </c>
      <c r="F619" s="359" t="s">
        <v>3462</v>
      </c>
      <c r="G619" s="363" t="s">
        <v>279</v>
      </c>
      <c r="H619" s="349" t="s">
        <v>4376</v>
      </c>
      <c r="I619" s="349" t="s">
        <v>250</v>
      </c>
      <c r="J619" s="349" t="s">
        <v>4381</v>
      </c>
      <c r="K619" s="349" t="s">
        <v>537</v>
      </c>
      <c r="L619" s="349" t="s">
        <v>537</v>
      </c>
      <c r="M619" s="349" t="s">
        <v>3679</v>
      </c>
      <c r="N619" s="380">
        <v>0.8</v>
      </c>
      <c r="O619" s="349" t="s">
        <v>2364</v>
      </c>
      <c r="P619" s="349" t="s">
        <v>268</v>
      </c>
      <c r="Q619" s="349" t="s">
        <v>268</v>
      </c>
      <c r="R619" s="349" t="s">
        <v>268</v>
      </c>
      <c r="S619" s="349">
        <v>0</v>
      </c>
      <c r="T619" s="349" t="s">
        <v>268</v>
      </c>
      <c r="U619" s="349">
        <v>0</v>
      </c>
      <c r="V619" s="349" t="s">
        <v>413</v>
      </c>
      <c r="W619" s="360"/>
      <c r="X619" s="349" t="s">
        <v>2440</v>
      </c>
      <c r="Y619" s="349">
        <v>26</v>
      </c>
      <c r="Z619" s="361">
        <v>1</v>
      </c>
      <c r="AA619" s="349">
        <f t="shared" si="103"/>
        <v>26</v>
      </c>
      <c r="AB619" s="349" t="s">
        <v>4295</v>
      </c>
      <c r="AC619" s="349" t="s">
        <v>1253</v>
      </c>
      <c r="AD619" s="349">
        <v>5</v>
      </c>
      <c r="AE619" s="440">
        <v>11</v>
      </c>
      <c r="AF619" s="350">
        <v>0.7</v>
      </c>
      <c r="AG619" s="357">
        <f t="shared" si="98"/>
        <v>18.2</v>
      </c>
      <c r="AH619" s="351">
        <f>IF(AD619&lt;4,FLETES!$H$8,IF(AD619=4,FLETES!$H$9,IF(AD619=5,FLETES!$H$10,IF(AD619=6,FLETES!$H$11,IF(AD619=7,FLETES!$H$12,IF(AD619=8,FLETES!$H$13,IF(AD619=10,FLETES!$H$14,IF(AD619=12,FLETES!$H$15,IF(AD619&gt;12,FLETES!$H$16,"FALSO")))))))))</f>
        <v>26.946735</v>
      </c>
      <c r="AI619" s="357">
        <f t="shared" si="99"/>
        <v>45.146735</v>
      </c>
      <c r="AJ619" s="352">
        <v>0.2</v>
      </c>
      <c r="AK619" s="358">
        <f t="shared" si="100"/>
        <v>56.433418749999994</v>
      </c>
      <c r="AL619" s="418">
        <f t="shared" si="104"/>
        <v>56.433418749999994</v>
      </c>
      <c r="AM619" s="352">
        <v>0.15</v>
      </c>
      <c r="AN619" s="357">
        <f t="shared" si="101"/>
        <v>66.392257352941172</v>
      </c>
      <c r="AO619" s="421">
        <f t="shared" si="102"/>
        <v>66.392257352941172</v>
      </c>
      <c r="AP619" s="355"/>
      <c r="AQ619" s="355"/>
    </row>
    <row r="620" spans="1:43" s="364" customFormat="1" ht="30" customHeight="1" x14ac:dyDescent="0.25">
      <c r="A620" s="444">
        <v>39108</v>
      </c>
      <c r="B620" s="452">
        <v>406303910891</v>
      </c>
      <c r="C620" s="349" t="s">
        <v>4296</v>
      </c>
      <c r="D620" s="444" t="s">
        <v>3994</v>
      </c>
      <c r="E620" s="359" t="s">
        <v>3464</v>
      </c>
      <c r="F620" s="379" t="s">
        <v>3464</v>
      </c>
      <c r="G620" s="363" t="s">
        <v>279</v>
      </c>
      <c r="H620" s="349" t="s">
        <v>4376</v>
      </c>
      <c r="I620" s="349" t="s">
        <v>250</v>
      </c>
      <c r="J620" s="349" t="s">
        <v>4381</v>
      </c>
      <c r="K620" s="349" t="s">
        <v>537</v>
      </c>
      <c r="L620" s="349" t="s">
        <v>537</v>
      </c>
      <c r="M620" s="349" t="s">
        <v>3679</v>
      </c>
      <c r="N620" s="380">
        <v>0.8</v>
      </c>
      <c r="O620" s="349" t="s">
        <v>2364</v>
      </c>
      <c r="P620" s="349" t="s">
        <v>268</v>
      </c>
      <c r="Q620" s="349" t="s">
        <v>268</v>
      </c>
      <c r="R620" s="349" t="s">
        <v>268</v>
      </c>
      <c r="S620" s="349">
        <v>0</v>
      </c>
      <c r="T620" s="349" t="s">
        <v>268</v>
      </c>
      <c r="U620" s="349">
        <v>0</v>
      </c>
      <c r="V620" s="349" t="s">
        <v>413</v>
      </c>
      <c r="W620" s="360"/>
      <c r="X620" s="349" t="s">
        <v>2440</v>
      </c>
      <c r="Y620" s="349">
        <v>26</v>
      </c>
      <c r="Z620" s="361">
        <v>1</v>
      </c>
      <c r="AA620" s="349">
        <f t="shared" si="103"/>
        <v>26</v>
      </c>
      <c r="AB620" s="349" t="s">
        <v>4295</v>
      </c>
      <c r="AC620" s="349" t="s">
        <v>1253</v>
      </c>
      <c r="AD620" s="349">
        <v>5</v>
      </c>
      <c r="AE620" s="440">
        <v>11</v>
      </c>
      <c r="AF620" s="350">
        <v>0.7</v>
      </c>
      <c r="AG620" s="357">
        <f t="shared" si="98"/>
        <v>18.2</v>
      </c>
      <c r="AH620" s="351">
        <f>IF(AD620&lt;4,FLETES!$H$8,IF(AD620=4,FLETES!$H$9,IF(AD620=5,FLETES!$H$10,IF(AD620=6,FLETES!$H$11,IF(AD620=7,FLETES!$H$12,IF(AD620=8,FLETES!$H$13,IF(AD620=10,FLETES!$H$14,IF(AD620=12,FLETES!$H$15,IF(AD620&gt;12,FLETES!$H$16,"FALSO")))))))))</f>
        <v>26.946735</v>
      </c>
      <c r="AI620" s="357">
        <f t="shared" si="99"/>
        <v>45.146735</v>
      </c>
      <c r="AJ620" s="352">
        <v>0.2</v>
      </c>
      <c r="AK620" s="358">
        <f t="shared" si="100"/>
        <v>56.433418749999994</v>
      </c>
      <c r="AL620" s="418">
        <f t="shared" si="104"/>
        <v>56.433418749999994</v>
      </c>
      <c r="AM620" s="352">
        <v>0.15</v>
      </c>
      <c r="AN620" s="357">
        <f t="shared" si="101"/>
        <v>66.392257352941172</v>
      </c>
      <c r="AO620" s="421">
        <f t="shared" si="102"/>
        <v>66.392257352941172</v>
      </c>
      <c r="AP620" s="355"/>
      <c r="AQ620" s="355"/>
    </row>
    <row r="621" spans="1:43" s="364" customFormat="1" ht="30" customHeight="1" x14ac:dyDescent="0.25">
      <c r="A621" s="349">
        <v>755798</v>
      </c>
      <c r="B621" s="440">
        <v>40637557989</v>
      </c>
      <c r="C621" s="349" t="s">
        <v>4296</v>
      </c>
      <c r="D621" s="349" t="s">
        <v>2467</v>
      </c>
      <c r="E621" s="356" t="s">
        <v>2597</v>
      </c>
      <c r="F621" s="355" t="s">
        <v>2597</v>
      </c>
      <c r="G621" s="363" t="s">
        <v>279</v>
      </c>
      <c r="H621" s="349" t="s">
        <v>4376</v>
      </c>
      <c r="I621" s="349" t="s">
        <v>250</v>
      </c>
      <c r="J621" s="349" t="s">
        <v>4381</v>
      </c>
      <c r="K621" s="349" t="s">
        <v>537</v>
      </c>
      <c r="L621" s="349" t="s">
        <v>537</v>
      </c>
      <c r="M621" s="349" t="s">
        <v>3679</v>
      </c>
      <c r="N621" s="380">
        <v>0.8</v>
      </c>
      <c r="O621" s="349" t="s">
        <v>2364</v>
      </c>
      <c r="P621" s="349" t="s">
        <v>268</v>
      </c>
      <c r="Q621" s="349" t="s">
        <v>268</v>
      </c>
      <c r="R621" s="349" t="s">
        <v>268</v>
      </c>
      <c r="S621" s="349">
        <v>0</v>
      </c>
      <c r="T621" s="349" t="s">
        <v>268</v>
      </c>
      <c r="U621" s="349">
        <v>0</v>
      </c>
      <c r="V621" s="349" t="s">
        <v>413</v>
      </c>
      <c r="W621" s="360" t="s">
        <v>2795</v>
      </c>
      <c r="X621" s="349" t="s">
        <v>2440</v>
      </c>
      <c r="Y621" s="349">
        <v>26</v>
      </c>
      <c r="Z621" s="361">
        <v>1</v>
      </c>
      <c r="AA621" s="349">
        <f t="shared" si="103"/>
        <v>26</v>
      </c>
      <c r="AB621" s="349" t="s">
        <v>4295</v>
      </c>
      <c r="AC621" s="349" t="s">
        <v>1253</v>
      </c>
      <c r="AD621" s="349">
        <v>5</v>
      </c>
      <c r="AE621" s="440">
        <f t="shared" ref="AE621:AE626" si="105">AD621*2.2</f>
        <v>11</v>
      </c>
      <c r="AF621" s="350">
        <v>0.80769230769230771</v>
      </c>
      <c r="AG621" s="351">
        <f t="shared" si="98"/>
        <v>21</v>
      </c>
      <c r="AH621" s="351">
        <f>IF(AD621&lt;4,FLETES!$H$8,IF(AD621=4,FLETES!$H$9,IF(AD621=5,FLETES!$H$10,IF(AD621=6,FLETES!$H$11,IF(AD621=7,FLETES!$H$12,IF(AD621=8,FLETES!$H$13,IF(AD621=10,FLETES!$H$14,IF(AD621=12,FLETES!$H$15,IF(AD621&gt;12,FLETES!$H$16,"FALSO")))))))))</f>
        <v>26.946735</v>
      </c>
      <c r="AI621" s="357">
        <f t="shared" si="99"/>
        <v>47.946735000000004</v>
      </c>
      <c r="AJ621" s="352">
        <v>0.2</v>
      </c>
      <c r="AK621" s="358">
        <f t="shared" si="100"/>
        <v>59.933418750000001</v>
      </c>
      <c r="AL621" s="418">
        <f t="shared" si="104"/>
        <v>59.933418750000001</v>
      </c>
      <c r="AM621" s="354">
        <v>0.15</v>
      </c>
      <c r="AN621" s="351">
        <f t="shared" si="101"/>
        <v>70.509904411764708</v>
      </c>
      <c r="AO621" s="421">
        <f t="shared" si="102"/>
        <v>70.509904411764708</v>
      </c>
      <c r="AP621" s="377" t="s">
        <v>2476</v>
      </c>
      <c r="AQ621" s="355"/>
    </row>
    <row r="622" spans="1:43" s="364" customFormat="1" ht="30" customHeight="1" x14ac:dyDescent="0.25">
      <c r="A622" s="391">
        <v>538598</v>
      </c>
      <c r="B622" s="391">
        <v>40635385989</v>
      </c>
      <c r="C622" s="349" t="s">
        <v>4296</v>
      </c>
      <c r="D622" s="349">
        <v>0</v>
      </c>
      <c r="E622" s="356" t="s">
        <v>1932</v>
      </c>
      <c r="F622" s="355" t="s">
        <v>1932</v>
      </c>
      <c r="G622" s="363" t="s">
        <v>279</v>
      </c>
      <c r="H622" s="349" t="s">
        <v>4376</v>
      </c>
      <c r="I622" s="349" t="s">
        <v>250</v>
      </c>
      <c r="J622" s="349" t="s">
        <v>4379</v>
      </c>
      <c r="K622" s="349" t="s">
        <v>650</v>
      </c>
      <c r="L622" s="349" t="s">
        <v>650</v>
      </c>
      <c r="M622" s="349" t="s">
        <v>256</v>
      </c>
      <c r="N622" s="380">
        <v>0.8</v>
      </c>
      <c r="O622" s="349" t="s">
        <v>2364</v>
      </c>
      <c r="P622" s="349" t="s">
        <v>268</v>
      </c>
      <c r="Q622" s="349" t="s">
        <v>268</v>
      </c>
      <c r="R622" s="349" t="s">
        <v>268</v>
      </c>
      <c r="S622" s="349">
        <v>0</v>
      </c>
      <c r="T622" s="349" t="s">
        <v>268</v>
      </c>
      <c r="U622" s="349">
        <v>0</v>
      </c>
      <c r="V622" s="349" t="s">
        <v>413</v>
      </c>
      <c r="W622" s="360" t="s">
        <v>2656</v>
      </c>
      <c r="X622" s="349" t="s">
        <v>4480</v>
      </c>
      <c r="Y622" s="349">
        <v>30</v>
      </c>
      <c r="Z622" s="361">
        <v>1</v>
      </c>
      <c r="AA622" s="349">
        <f t="shared" si="103"/>
        <v>30</v>
      </c>
      <c r="AB622" s="349" t="s">
        <v>4295</v>
      </c>
      <c r="AC622" s="349" t="s">
        <v>1253</v>
      </c>
      <c r="AD622" s="349">
        <v>5</v>
      </c>
      <c r="AE622" s="440">
        <f t="shared" si="105"/>
        <v>11</v>
      </c>
      <c r="AF622" s="350">
        <v>0.8</v>
      </c>
      <c r="AG622" s="351">
        <f t="shared" si="98"/>
        <v>24</v>
      </c>
      <c r="AH622" s="351">
        <f>IF(AD622&lt;4,FLETES!$H$8,IF(AD622=4,FLETES!$H$9,IF(AD622=5,FLETES!$H$10,IF(AD622=6,FLETES!$H$11,IF(AD622=7,FLETES!$H$12,IF(AD622=8,FLETES!$H$13,IF(AD622=10,FLETES!$H$14,IF(AD622=12,FLETES!$H$15,IF(AD622&gt;12,FLETES!$H$16,"FALSO")))))))))</f>
        <v>26.946735</v>
      </c>
      <c r="AI622" s="357">
        <f t="shared" si="99"/>
        <v>50.946735000000004</v>
      </c>
      <c r="AJ622" s="352">
        <v>0.2</v>
      </c>
      <c r="AK622" s="358">
        <f t="shared" si="100"/>
        <v>63.683418750000001</v>
      </c>
      <c r="AL622" s="418">
        <f t="shared" si="104"/>
        <v>63.683418750000001</v>
      </c>
      <c r="AM622" s="354">
        <v>0.15</v>
      </c>
      <c r="AN622" s="351">
        <f t="shared" si="101"/>
        <v>74.921669117647056</v>
      </c>
      <c r="AO622" s="421">
        <f t="shared" si="102"/>
        <v>74.921669117647056</v>
      </c>
      <c r="AP622" s="355"/>
      <c r="AQ622" s="355"/>
    </row>
    <row r="623" spans="1:43" s="364" customFormat="1" ht="30" customHeight="1" x14ac:dyDescent="0.25">
      <c r="A623" s="391">
        <v>799440</v>
      </c>
      <c r="B623" s="391">
        <v>40637994409</v>
      </c>
      <c r="C623" s="349" t="s">
        <v>4296</v>
      </c>
      <c r="D623" s="349" t="s">
        <v>1024</v>
      </c>
      <c r="E623" s="356" t="s">
        <v>1916</v>
      </c>
      <c r="F623" s="355" t="s">
        <v>1916</v>
      </c>
      <c r="G623" s="363" t="s">
        <v>279</v>
      </c>
      <c r="H623" s="349" t="s">
        <v>4376</v>
      </c>
      <c r="I623" s="349" t="s">
        <v>250</v>
      </c>
      <c r="J623" s="349" t="s">
        <v>4379</v>
      </c>
      <c r="K623" s="349" t="s">
        <v>548</v>
      </c>
      <c r="L623" s="349" t="s">
        <v>548</v>
      </c>
      <c r="M623" s="349" t="s">
        <v>256</v>
      </c>
      <c r="N623" s="380">
        <v>0.8</v>
      </c>
      <c r="O623" s="349" t="s">
        <v>2364</v>
      </c>
      <c r="P623" s="349" t="s">
        <v>268</v>
      </c>
      <c r="Q623" s="349" t="s">
        <v>268</v>
      </c>
      <c r="R623" s="349" t="s">
        <v>268</v>
      </c>
      <c r="S623" s="349">
        <v>0</v>
      </c>
      <c r="T623" s="349" t="s">
        <v>268</v>
      </c>
      <c r="U623" s="349">
        <v>0</v>
      </c>
      <c r="V623" s="349" t="s">
        <v>413</v>
      </c>
      <c r="W623" s="360" t="s">
        <v>2656</v>
      </c>
      <c r="X623" s="349" t="s">
        <v>4480</v>
      </c>
      <c r="Y623" s="349">
        <v>30</v>
      </c>
      <c r="Z623" s="361">
        <v>1</v>
      </c>
      <c r="AA623" s="349">
        <f t="shared" si="103"/>
        <v>30</v>
      </c>
      <c r="AB623" s="349" t="s">
        <v>4295</v>
      </c>
      <c r="AC623" s="349" t="s">
        <v>1253</v>
      </c>
      <c r="AD623" s="349">
        <v>5</v>
      </c>
      <c r="AE623" s="440">
        <f t="shared" si="105"/>
        <v>11</v>
      </c>
      <c r="AF623" s="350">
        <v>0.5</v>
      </c>
      <c r="AG623" s="351">
        <f t="shared" si="98"/>
        <v>15</v>
      </c>
      <c r="AH623" s="351">
        <f>IF(AD623&lt;4,FLETES!$H$8,IF(AD623=4,FLETES!$H$9,IF(AD623=5,FLETES!$H$10,IF(AD623=6,FLETES!$H$11,IF(AD623=7,FLETES!$H$12,IF(AD623=8,FLETES!$H$13,IF(AD623=10,FLETES!$H$14,IF(AD623=12,FLETES!$H$15,IF(AD623&gt;12,FLETES!$H$16,"FALSO")))))))))</f>
        <v>26.946735</v>
      </c>
      <c r="AI623" s="357">
        <f t="shared" si="99"/>
        <v>41.946735000000004</v>
      </c>
      <c r="AJ623" s="352">
        <v>0.2</v>
      </c>
      <c r="AK623" s="358">
        <f t="shared" si="100"/>
        <v>52.433418750000001</v>
      </c>
      <c r="AL623" s="418">
        <f t="shared" si="104"/>
        <v>52.433418750000001</v>
      </c>
      <c r="AM623" s="354">
        <v>0.15</v>
      </c>
      <c r="AN623" s="351">
        <f t="shared" si="101"/>
        <v>61.686375000000005</v>
      </c>
      <c r="AO623" s="421">
        <f t="shared" si="102"/>
        <v>61.686375000000005</v>
      </c>
      <c r="AP623" s="355"/>
      <c r="AQ623" s="355"/>
    </row>
    <row r="624" spans="1:43" s="364" customFormat="1" ht="30" customHeight="1" x14ac:dyDescent="0.25">
      <c r="A624" s="391">
        <v>799419</v>
      </c>
      <c r="B624" s="391">
        <v>40637994199</v>
      </c>
      <c r="C624" s="349" t="s">
        <v>4296</v>
      </c>
      <c r="D624" s="349" t="s">
        <v>1031</v>
      </c>
      <c r="E624" s="392" t="s">
        <v>1915</v>
      </c>
      <c r="F624" s="349" t="s">
        <v>1915</v>
      </c>
      <c r="G624" s="363" t="s">
        <v>279</v>
      </c>
      <c r="H624" s="349" t="s">
        <v>4376</v>
      </c>
      <c r="I624" s="349" t="s">
        <v>250</v>
      </c>
      <c r="J624" s="349" t="s">
        <v>4379</v>
      </c>
      <c r="K624" s="349" t="s">
        <v>545</v>
      </c>
      <c r="L624" s="349" t="s">
        <v>545</v>
      </c>
      <c r="M624" s="349" t="s">
        <v>256</v>
      </c>
      <c r="N624" s="380">
        <v>0.8</v>
      </c>
      <c r="O624" s="349" t="s">
        <v>2364</v>
      </c>
      <c r="P624" s="349" t="s">
        <v>268</v>
      </c>
      <c r="Q624" s="349" t="s">
        <v>268</v>
      </c>
      <c r="R624" s="349" t="s">
        <v>268</v>
      </c>
      <c r="S624" s="349">
        <v>0</v>
      </c>
      <c r="T624" s="349" t="s">
        <v>268</v>
      </c>
      <c r="U624" s="349">
        <v>0</v>
      </c>
      <c r="V624" s="349" t="s">
        <v>413</v>
      </c>
      <c r="W624" s="360" t="s">
        <v>2656</v>
      </c>
      <c r="X624" s="349" t="s">
        <v>4480</v>
      </c>
      <c r="Y624" s="349">
        <v>30</v>
      </c>
      <c r="Z624" s="361">
        <v>1</v>
      </c>
      <c r="AA624" s="349">
        <f t="shared" si="103"/>
        <v>30</v>
      </c>
      <c r="AB624" s="349" t="s">
        <v>4295</v>
      </c>
      <c r="AC624" s="349" t="s">
        <v>1253</v>
      </c>
      <c r="AD624" s="349">
        <v>5</v>
      </c>
      <c r="AE624" s="440">
        <f t="shared" si="105"/>
        <v>11</v>
      </c>
      <c r="AF624" s="350">
        <v>0.5</v>
      </c>
      <c r="AG624" s="357">
        <f t="shared" si="98"/>
        <v>15</v>
      </c>
      <c r="AH624" s="357">
        <f>IF(AD624&lt;4,FLETES!$H$8,IF(AD624=4,FLETES!$H$9,IF(AD624=5,FLETES!$H$10,IF(AD624=6,FLETES!$H$11,IF(AD624=7,FLETES!$H$12,IF(AD624=8,FLETES!$H$13,IF(AD624=10,FLETES!$H$14,IF(AD624=12,FLETES!$H$15,IF(AD624&gt;12,FLETES!$H$16,"FALSO")))))))))</f>
        <v>26.946735</v>
      </c>
      <c r="AI624" s="357">
        <f t="shared" si="99"/>
        <v>41.946735000000004</v>
      </c>
      <c r="AJ624" s="352">
        <v>0.2</v>
      </c>
      <c r="AK624" s="358">
        <f t="shared" si="100"/>
        <v>52.433418750000001</v>
      </c>
      <c r="AL624" s="418">
        <f t="shared" si="104"/>
        <v>52.433418750000001</v>
      </c>
      <c r="AM624" s="352">
        <v>0.15</v>
      </c>
      <c r="AN624" s="357">
        <f t="shared" si="101"/>
        <v>61.686375000000005</v>
      </c>
      <c r="AO624" s="421">
        <f t="shared" si="102"/>
        <v>61.686375000000005</v>
      </c>
      <c r="AP624" s="349"/>
      <c r="AQ624" s="349"/>
    </row>
    <row r="625" spans="1:43" s="364" customFormat="1" ht="30" customHeight="1" x14ac:dyDescent="0.25">
      <c r="A625" s="391">
        <v>339689</v>
      </c>
      <c r="B625" s="391">
        <v>40633396899</v>
      </c>
      <c r="C625" s="349" t="s">
        <v>4296</v>
      </c>
      <c r="D625" s="349" t="s">
        <v>994</v>
      </c>
      <c r="E625" s="356" t="s">
        <v>1904</v>
      </c>
      <c r="F625" s="355" t="s">
        <v>541</v>
      </c>
      <c r="G625" s="378" t="s">
        <v>279</v>
      </c>
      <c r="H625" s="349" t="s">
        <v>4376</v>
      </c>
      <c r="I625" s="349" t="s">
        <v>250</v>
      </c>
      <c r="J625" s="349" t="s">
        <v>4379</v>
      </c>
      <c r="K625" s="349" t="s">
        <v>537</v>
      </c>
      <c r="L625" s="349" t="s">
        <v>537</v>
      </c>
      <c r="M625" s="349" t="s">
        <v>3679</v>
      </c>
      <c r="N625" s="380">
        <v>0.8</v>
      </c>
      <c r="O625" s="349" t="s">
        <v>2364</v>
      </c>
      <c r="P625" s="349" t="s">
        <v>268</v>
      </c>
      <c r="Q625" s="349" t="s">
        <v>268</v>
      </c>
      <c r="R625" s="349" t="s">
        <v>268</v>
      </c>
      <c r="S625" s="349">
        <v>0</v>
      </c>
      <c r="T625" s="349" t="s">
        <v>268</v>
      </c>
      <c r="U625" s="349">
        <v>0</v>
      </c>
      <c r="V625" s="349" t="s">
        <v>413</v>
      </c>
      <c r="W625" s="360" t="s">
        <v>542</v>
      </c>
      <c r="X625" s="349" t="s">
        <v>2440</v>
      </c>
      <c r="Y625" s="349">
        <v>30</v>
      </c>
      <c r="Z625" s="361">
        <v>1</v>
      </c>
      <c r="AA625" s="349">
        <f t="shared" si="103"/>
        <v>30</v>
      </c>
      <c r="AB625" s="349" t="s">
        <v>4295</v>
      </c>
      <c r="AC625" s="349" t="s">
        <v>1253</v>
      </c>
      <c r="AD625" s="349">
        <v>5</v>
      </c>
      <c r="AE625" s="440">
        <f t="shared" si="105"/>
        <v>11</v>
      </c>
      <c r="AF625" s="350">
        <v>0.52</v>
      </c>
      <c r="AG625" s="351">
        <f t="shared" si="98"/>
        <v>15.600000000000001</v>
      </c>
      <c r="AH625" s="351">
        <f>IF(AD625&lt;4,FLETES!$H$8,IF(AD625=4,FLETES!$H$9,IF(AD625=5,FLETES!$H$10,IF(AD625=6,FLETES!$H$11,IF(AD625=7,FLETES!$H$12,IF(AD625=8,FLETES!$H$13,IF(AD625=10,FLETES!$H$14,IF(AD625=12,FLETES!$H$15,IF(AD625&gt;12,FLETES!$H$16,"FALSO")))))))))</f>
        <v>26.946735</v>
      </c>
      <c r="AI625" s="357">
        <f t="shared" si="99"/>
        <v>42.546734999999998</v>
      </c>
      <c r="AJ625" s="352">
        <v>0.2</v>
      </c>
      <c r="AK625" s="358">
        <f t="shared" si="100"/>
        <v>53.183418749999994</v>
      </c>
      <c r="AL625" s="418">
        <f t="shared" si="104"/>
        <v>53.183418749999994</v>
      </c>
      <c r="AM625" s="354">
        <v>0.15</v>
      </c>
      <c r="AN625" s="351">
        <f t="shared" si="101"/>
        <v>62.568727941176462</v>
      </c>
      <c r="AO625" s="421">
        <f t="shared" si="102"/>
        <v>62.568727941176462</v>
      </c>
      <c r="AP625" s="355"/>
      <c r="AQ625" s="355"/>
    </row>
    <row r="626" spans="1:43" s="364" customFormat="1" ht="30" customHeight="1" x14ac:dyDescent="0.25">
      <c r="A626" s="391">
        <v>771819</v>
      </c>
      <c r="B626" s="391">
        <v>81200001438</v>
      </c>
      <c r="C626" s="349" t="s">
        <v>4296</v>
      </c>
      <c r="D626" s="349">
        <v>0</v>
      </c>
      <c r="E626" s="356" t="s">
        <v>1925</v>
      </c>
      <c r="F626" s="355" t="s">
        <v>1925</v>
      </c>
      <c r="G626" s="363" t="s">
        <v>279</v>
      </c>
      <c r="H626" s="349" t="s">
        <v>4402</v>
      </c>
      <c r="I626" s="349" t="s">
        <v>250</v>
      </c>
      <c r="J626" s="349" t="s">
        <v>4379</v>
      </c>
      <c r="K626" s="349" t="s">
        <v>264</v>
      </c>
      <c r="L626" s="349" t="s">
        <v>264</v>
      </c>
      <c r="M626" s="349" t="s">
        <v>255</v>
      </c>
      <c r="N626" s="380">
        <v>0.2</v>
      </c>
      <c r="O626" s="349" t="s">
        <v>2364</v>
      </c>
      <c r="P626" s="349" t="s">
        <v>268</v>
      </c>
      <c r="Q626" s="349" t="s">
        <v>268</v>
      </c>
      <c r="R626" s="349" t="s">
        <v>268</v>
      </c>
      <c r="S626" s="349">
        <v>0</v>
      </c>
      <c r="T626" s="349" t="s">
        <v>268</v>
      </c>
      <c r="U626" s="349">
        <v>0</v>
      </c>
      <c r="V626" s="349" t="s">
        <v>413</v>
      </c>
      <c r="W626" s="360" t="s">
        <v>2656</v>
      </c>
      <c r="X626" s="349" t="s">
        <v>2439</v>
      </c>
      <c r="Y626" s="349">
        <v>40</v>
      </c>
      <c r="Z626" s="361">
        <v>1</v>
      </c>
      <c r="AA626" s="349">
        <f t="shared" si="103"/>
        <v>40</v>
      </c>
      <c r="AB626" s="349" t="s">
        <v>4295</v>
      </c>
      <c r="AC626" s="349" t="s">
        <v>1253</v>
      </c>
      <c r="AD626" s="349">
        <v>5</v>
      </c>
      <c r="AE626" s="440">
        <f t="shared" si="105"/>
        <v>11</v>
      </c>
      <c r="AF626" s="350">
        <v>0.45</v>
      </c>
      <c r="AG626" s="351">
        <f t="shared" si="98"/>
        <v>18</v>
      </c>
      <c r="AH626" s="351">
        <f>IF(AD626&lt;4,FLETES!$H$8,IF(AD626=4,FLETES!$H$9,IF(AD626=5,FLETES!$H$10,IF(AD626=6,FLETES!$H$11,IF(AD626=7,FLETES!$H$12,IF(AD626=8,FLETES!$H$13,IF(AD626=10,FLETES!$H$14,IF(AD626=12,FLETES!$H$15,IF(AD626&gt;12,FLETES!$H$16,"FALSO")))))))))</f>
        <v>26.946735</v>
      </c>
      <c r="AI626" s="357">
        <f t="shared" si="99"/>
        <v>44.946735000000004</v>
      </c>
      <c r="AJ626" s="352">
        <v>0.2</v>
      </c>
      <c r="AK626" s="358">
        <f t="shared" si="100"/>
        <v>56.183418750000001</v>
      </c>
      <c r="AL626" s="418">
        <f t="shared" si="104"/>
        <v>56.183418750000001</v>
      </c>
      <c r="AM626" s="354">
        <v>0.15</v>
      </c>
      <c r="AN626" s="351">
        <f t="shared" si="101"/>
        <v>66.09813970588236</v>
      </c>
      <c r="AO626" s="421">
        <f t="shared" si="102"/>
        <v>66.09813970588236</v>
      </c>
      <c r="AP626" s="355"/>
      <c r="AQ626" s="355"/>
    </row>
    <row r="627" spans="1:43" s="364" customFormat="1" ht="30" customHeight="1" x14ac:dyDescent="0.25">
      <c r="A627" s="444">
        <v>87764</v>
      </c>
      <c r="B627" s="453">
        <v>406308142990</v>
      </c>
      <c r="C627" s="349" t="s">
        <v>4296</v>
      </c>
      <c r="D627" s="444" t="s">
        <v>3997</v>
      </c>
      <c r="E627" s="359" t="s">
        <v>3467</v>
      </c>
      <c r="F627" s="359" t="s">
        <v>3467</v>
      </c>
      <c r="G627" s="363" t="s">
        <v>279</v>
      </c>
      <c r="H627" s="349" t="s">
        <v>4402</v>
      </c>
      <c r="I627" s="349" t="s">
        <v>250</v>
      </c>
      <c r="J627" s="349" t="s">
        <v>4381</v>
      </c>
      <c r="K627" s="349" t="s">
        <v>572</v>
      </c>
      <c r="L627" s="349" t="s">
        <v>572</v>
      </c>
      <c r="M627" s="349" t="s">
        <v>255</v>
      </c>
      <c r="N627" s="380">
        <v>0.2</v>
      </c>
      <c r="O627" s="349" t="s">
        <v>2364</v>
      </c>
      <c r="P627" s="349" t="s">
        <v>268</v>
      </c>
      <c r="Q627" s="349" t="s">
        <v>268</v>
      </c>
      <c r="R627" s="349" t="s">
        <v>268</v>
      </c>
      <c r="S627" s="349">
        <v>0</v>
      </c>
      <c r="T627" s="349" t="s">
        <v>268</v>
      </c>
      <c r="U627" s="349">
        <v>0</v>
      </c>
      <c r="V627" s="349" t="s">
        <v>413</v>
      </c>
      <c r="W627" s="360"/>
      <c r="X627" s="349" t="s">
        <v>2439</v>
      </c>
      <c r="Y627" s="349">
        <v>40</v>
      </c>
      <c r="Z627" s="361">
        <v>1</v>
      </c>
      <c r="AA627" s="349">
        <f t="shared" si="103"/>
        <v>40</v>
      </c>
      <c r="AB627" s="349" t="s">
        <v>4295</v>
      </c>
      <c r="AC627" s="349" t="s">
        <v>1253</v>
      </c>
      <c r="AD627" s="349">
        <v>5</v>
      </c>
      <c r="AE627" s="440">
        <v>11</v>
      </c>
      <c r="AF627" s="350">
        <v>0.57999999999999996</v>
      </c>
      <c r="AG627" s="357">
        <f t="shared" si="98"/>
        <v>23.2</v>
      </c>
      <c r="AH627" s="351">
        <f>IF(AD627&lt;4,FLETES!$H$8,IF(AD627=4,FLETES!$H$9,IF(AD627=5,FLETES!$H$10,IF(AD627=6,FLETES!$H$11,IF(AD627=7,FLETES!$H$12,IF(AD627=8,FLETES!$H$13,IF(AD627=10,FLETES!$H$14,IF(AD627=12,FLETES!$H$15,IF(AD627&gt;12,FLETES!$H$16,"FALSO")))))))))</f>
        <v>26.946735</v>
      </c>
      <c r="AI627" s="357">
        <f t="shared" si="99"/>
        <v>50.146735</v>
      </c>
      <c r="AJ627" s="352">
        <v>0.2</v>
      </c>
      <c r="AK627" s="358">
        <f t="shared" si="100"/>
        <v>62.683418749999994</v>
      </c>
      <c r="AL627" s="418">
        <f t="shared" si="104"/>
        <v>62.683418749999994</v>
      </c>
      <c r="AM627" s="352">
        <v>0.15</v>
      </c>
      <c r="AN627" s="357">
        <f t="shared" si="101"/>
        <v>73.745198529411766</v>
      </c>
      <c r="AO627" s="421">
        <f t="shared" si="102"/>
        <v>73.745198529411766</v>
      </c>
      <c r="AP627" s="355"/>
      <c r="AQ627" s="355"/>
    </row>
    <row r="628" spans="1:43" s="347" customFormat="1" ht="30" customHeight="1" x14ac:dyDescent="0.25">
      <c r="A628" s="444">
        <v>87692</v>
      </c>
      <c r="B628" s="453">
        <v>406308780598</v>
      </c>
      <c r="C628" s="349" t="s">
        <v>4296</v>
      </c>
      <c r="D628" s="444" t="s">
        <v>3999</v>
      </c>
      <c r="E628" s="359" t="s">
        <v>3469</v>
      </c>
      <c r="F628" s="359" t="s">
        <v>3469</v>
      </c>
      <c r="G628" s="363" t="s">
        <v>279</v>
      </c>
      <c r="H628" s="349" t="s">
        <v>4402</v>
      </c>
      <c r="I628" s="349" t="s">
        <v>250</v>
      </c>
      <c r="J628" s="349" t="s">
        <v>4381</v>
      </c>
      <c r="K628" s="349" t="s">
        <v>575</v>
      </c>
      <c r="L628" s="349" t="s">
        <v>575</v>
      </c>
      <c r="M628" s="349" t="s">
        <v>255</v>
      </c>
      <c r="N628" s="380">
        <v>0.2</v>
      </c>
      <c r="O628" s="349" t="s">
        <v>2364</v>
      </c>
      <c r="P628" s="349" t="s">
        <v>268</v>
      </c>
      <c r="Q628" s="349" t="s">
        <v>268</v>
      </c>
      <c r="R628" s="349" t="s">
        <v>268</v>
      </c>
      <c r="S628" s="349">
        <v>0</v>
      </c>
      <c r="T628" s="349" t="s">
        <v>268</v>
      </c>
      <c r="U628" s="349">
        <v>0</v>
      </c>
      <c r="V628" s="349" t="s">
        <v>413</v>
      </c>
      <c r="W628" s="360"/>
      <c r="X628" s="349" t="s">
        <v>2439</v>
      </c>
      <c r="Y628" s="349">
        <v>40</v>
      </c>
      <c r="Z628" s="361">
        <v>1</v>
      </c>
      <c r="AA628" s="349">
        <f t="shared" si="103"/>
        <v>40</v>
      </c>
      <c r="AB628" s="349" t="s">
        <v>4295</v>
      </c>
      <c r="AC628" s="349" t="s">
        <v>1253</v>
      </c>
      <c r="AD628" s="349">
        <v>5</v>
      </c>
      <c r="AE628" s="440">
        <v>11</v>
      </c>
      <c r="AF628" s="350">
        <v>0.57999999999999996</v>
      </c>
      <c r="AG628" s="357">
        <f t="shared" si="98"/>
        <v>23.2</v>
      </c>
      <c r="AH628" s="351">
        <f>IF(AD628&lt;4,FLETES!$H$8,IF(AD628=4,FLETES!$H$9,IF(AD628=5,FLETES!$H$10,IF(AD628=6,FLETES!$H$11,IF(AD628=7,FLETES!$H$12,IF(AD628=8,FLETES!$H$13,IF(AD628=10,FLETES!$H$14,IF(AD628=12,FLETES!$H$15,IF(AD628&gt;12,FLETES!$H$16,"FALSO")))))))))</f>
        <v>26.946735</v>
      </c>
      <c r="AI628" s="357">
        <f t="shared" si="99"/>
        <v>50.146735</v>
      </c>
      <c r="AJ628" s="352">
        <v>0.2</v>
      </c>
      <c r="AK628" s="358">
        <f t="shared" si="100"/>
        <v>62.683418749999994</v>
      </c>
      <c r="AL628" s="418">
        <f t="shared" si="104"/>
        <v>62.683418749999994</v>
      </c>
      <c r="AM628" s="352">
        <v>0.15</v>
      </c>
      <c r="AN628" s="357">
        <f t="shared" si="101"/>
        <v>73.745198529411766</v>
      </c>
      <c r="AO628" s="421">
        <f t="shared" si="102"/>
        <v>73.745198529411766</v>
      </c>
      <c r="AP628" s="355"/>
      <c r="AQ628" s="355"/>
    </row>
    <row r="629" spans="1:43" s="347" customFormat="1" ht="30" customHeight="1" x14ac:dyDescent="0.25">
      <c r="A629" s="444">
        <v>87683</v>
      </c>
      <c r="B629" s="453">
        <v>406308762891</v>
      </c>
      <c r="C629" s="349" t="s">
        <v>4296</v>
      </c>
      <c r="D629" s="444" t="s">
        <v>4001</v>
      </c>
      <c r="E629" s="359" t="s">
        <v>3471</v>
      </c>
      <c r="F629" s="359" t="s">
        <v>3471</v>
      </c>
      <c r="G629" s="363" t="s">
        <v>279</v>
      </c>
      <c r="H629" s="349" t="s">
        <v>4402</v>
      </c>
      <c r="I629" s="349" t="s">
        <v>250</v>
      </c>
      <c r="J629" s="349" t="s">
        <v>4381</v>
      </c>
      <c r="K629" s="349" t="s">
        <v>548</v>
      </c>
      <c r="L629" s="349" t="s">
        <v>548</v>
      </c>
      <c r="M629" s="349" t="s">
        <v>255</v>
      </c>
      <c r="N629" s="380">
        <v>0.2</v>
      </c>
      <c r="O629" s="349" t="s">
        <v>2364</v>
      </c>
      <c r="P629" s="349" t="s">
        <v>268</v>
      </c>
      <c r="Q629" s="349" t="s">
        <v>268</v>
      </c>
      <c r="R629" s="349" t="s">
        <v>268</v>
      </c>
      <c r="S629" s="349">
        <v>0</v>
      </c>
      <c r="T629" s="349" t="s">
        <v>268</v>
      </c>
      <c r="U629" s="349">
        <v>0</v>
      </c>
      <c r="V629" s="349" t="s">
        <v>413</v>
      </c>
      <c r="W629" s="360"/>
      <c r="X629" s="349" t="s">
        <v>2439</v>
      </c>
      <c r="Y629" s="349">
        <v>40</v>
      </c>
      <c r="Z629" s="361">
        <v>1</v>
      </c>
      <c r="AA629" s="349">
        <f t="shared" ref="AA629:AA655" si="106">Y629*Z629</f>
        <v>40</v>
      </c>
      <c r="AB629" s="349" t="s">
        <v>4295</v>
      </c>
      <c r="AC629" s="349" t="s">
        <v>1253</v>
      </c>
      <c r="AD629" s="349">
        <v>5</v>
      </c>
      <c r="AE629" s="440">
        <v>11</v>
      </c>
      <c r="AF629" s="350">
        <v>0.48</v>
      </c>
      <c r="AG629" s="357">
        <f t="shared" ref="AG629:AG692" si="107">Y629*AF629</f>
        <v>19.2</v>
      </c>
      <c r="AH629" s="351">
        <f>IF(AD629&lt;4,FLETES!$H$8,IF(AD629=4,FLETES!$H$9,IF(AD629=5,FLETES!$H$10,IF(AD629=6,FLETES!$H$11,IF(AD629=7,FLETES!$H$12,IF(AD629=8,FLETES!$H$13,IF(AD629=10,FLETES!$H$14,IF(AD629=12,FLETES!$H$15,IF(AD629&gt;12,FLETES!$H$16,"FALSO")))))))))</f>
        <v>26.946735</v>
      </c>
      <c r="AI629" s="357">
        <f t="shared" si="99"/>
        <v>46.146735</v>
      </c>
      <c r="AJ629" s="352">
        <v>0.2</v>
      </c>
      <c r="AK629" s="358">
        <f t="shared" si="100"/>
        <v>57.683418749999994</v>
      </c>
      <c r="AL629" s="418">
        <f t="shared" si="104"/>
        <v>57.683418749999994</v>
      </c>
      <c r="AM629" s="352">
        <v>0.15</v>
      </c>
      <c r="AN629" s="357">
        <f t="shared" si="101"/>
        <v>67.862845588235288</v>
      </c>
      <c r="AO629" s="421">
        <f t="shared" si="102"/>
        <v>67.862845588235288</v>
      </c>
      <c r="AP629" s="355"/>
      <c r="AQ629" s="355"/>
    </row>
    <row r="630" spans="1:43" s="347" customFormat="1" ht="30" customHeight="1" x14ac:dyDescent="0.25">
      <c r="A630" s="444">
        <v>87876</v>
      </c>
      <c r="B630" s="453">
        <v>406308787696</v>
      </c>
      <c r="C630" s="349" t="s">
        <v>4296</v>
      </c>
      <c r="D630" s="444" t="s">
        <v>4003</v>
      </c>
      <c r="E630" s="359" t="s">
        <v>3473</v>
      </c>
      <c r="F630" s="359" t="s">
        <v>3473</v>
      </c>
      <c r="G630" s="363" t="s">
        <v>279</v>
      </c>
      <c r="H630" s="349" t="s">
        <v>4402</v>
      </c>
      <c r="I630" s="349" t="s">
        <v>250</v>
      </c>
      <c r="J630" s="349" t="s">
        <v>4381</v>
      </c>
      <c r="K630" s="349" t="s">
        <v>3044</v>
      </c>
      <c r="L630" s="349" t="s">
        <v>3044</v>
      </c>
      <c r="M630" s="349" t="s">
        <v>255</v>
      </c>
      <c r="N630" s="380">
        <v>0.2</v>
      </c>
      <c r="O630" s="349" t="s">
        <v>2364</v>
      </c>
      <c r="P630" s="349" t="s">
        <v>268</v>
      </c>
      <c r="Q630" s="349" t="s">
        <v>268</v>
      </c>
      <c r="R630" s="349" t="s">
        <v>268</v>
      </c>
      <c r="S630" s="349">
        <v>0</v>
      </c>
      <c r="T630" s="349" t="s">
        <v>268</v>
      </c>
      <c r="U630" s="349">
        <v>0</v>
      </c>
      <c r="V630" s="349" t="s">
        <v>413</v>
      </c>
      <c r="W630" s="360"/>
      <c r="X630" s="349" t="s">
        <v>2439</v>
      </c>
      <c r="Y630" s="349">
        <v>40</v>
      </c>
      <c r="Z630" s="361">
        <v>1</v>
      </c>
      <c r="AA630" s="349">
        <f t="shared" si="106"/>
        <v>40</v>
      </c>
      <c r="AB630" s="349" t="s">
        <v>4295</v>
      </c>
      <c r="AC630" s="349" t="s">
        <v>1253</v>
      </c>
      <c r="AD630" s="349">
        <v>5</v>
      </c>
      <c r="AE630" s="440">
        <v>11</v>
      </c>
      <c r="AF630" s="350">
        <v>0.57999999999999996</v>
      </c>
      <c r="AG630" s="357">
        <f t="shared" si="107"/>
        <v>23.2</v>
      </c>
      <c r="AH630" s="351">
        <f>IF(AD630&lt;4,FLETES!$H$8,IF(AD630=4,FLETES!$H$9,IF(AD630=5,FLETES!$H$10,IF(AD630=6,FLETES!$H$11,IF(AD630=7,FLETES!$H$12,IF(AD630=8,FLETES!$H$13,IF(AD630=10,FLETES!$H$14,IF(AD630=12,FLETES!$H$15,IF(AD630&gt;12,FLETES!$H$16,"FALSO")))))))))</f>
        <v>26.946735</v>
      </c>
      <c r="AI630" s="357">
        <f t="shared" si="99"/>
        <v>50.146735</v>
      </c>
      <c r="AJ630" s="352">
        <v>0.2</v>
      </c>
      <c r="AK630" s="358">
        <f t="shared" si="100"/>
        <v>62.683418749999994</v>
      </c>
      <c r="AL630" s="418">
        <f t="shared" si="104"/>
        <v>62.683418749999994</v>
      </c>
      <c r="AM630" s="352">
        <v>0.15</v>
      </c>
      <c r="AN630" s="357">
        <f t="shared" si="101"/>
        <v>73.745198529411766</v>
      </c>
      <c r="AO630" s="421">
        <f t="shared" si="102"/>
        <v>73.745198529411766</v>
      </c>
      <c r="AP630" s="355"/>
      <c r="AQ630" s="355"/>
    </row>
    <row r="631" spans="1:43" s="347" customFormat="1" ht="30" customHeight="1" x14ac:dyDescent="0.25">
      <c r="A631" s="444">
        <v>81667</v>
      </c>
      <c r="B631" s="453">
        <v>406308181296</v>
      </c>
      <c r="C631" s="349" t="s">
        <v>4296</v>
      </c>
      <c r="D631" s="444" t="s">
        <v>4005</v>
      </c>
      <c r="E631" s="359" t="s">
        <v>3475</v>
      </c>
      <c r="F631" s="359" t="s">
        <v>3475</v>
      </c>
      <c r="G631" s="363" t="s">
        <v>279</v>
      </c>
      <c r="H631" s="349" t="s">
        <v>4402</v>
      </c>
      <c r="I631" s="349" t="s">
        <v>250</v>
      </c>
      <c r="J631" s="349" t="s">
        <v>4401</v>
      </c>
      <c r="K631" s="349" t="s">
        <v>3044</v>
      </c>
      <c r="L631" s="349" t="s">
        <v>3044</v>
      </c>
      <c r="M631" s="349" t="s">
        <v>255</v>
      </c>
      <c r="N631" s="380">
        <v>0.2</v>
      </c>
      <c r="O631" s="349" t="s">
        <v>2364</v>
      </c>
      <c r="P631" s="349" t="s">
        <v>268</v>
      </c>
      <c r="Q631" s="349" t="s">
        <v>268</v>
      </c>
      <c r="R631" s="349" t="s">
        <v>268</v>
      </c>
      <c r="S631" s="349">
        <v>0</v>
      </c>
      <c r="T631" s="349" t="s">
        <v>268</v>
      </c>
      <c r="U631" s="349">
        <v>0</v>
      </c>
      <c r="V631" s="349" t="s">
        <v>413</v>
      </c>
      <c r="W631" s="360"/>
      <c r="X631" s="349" t="s">
        <v>2439</v>
      </c>
      <c r="Y631" s="349">
        <v>40</v>
      </c>
      <c r="Z631" s="361">
        <v>1</v>
      </c>
      <c r="AA631" s="349">
        <f t="shared" si="106"/>
        <v>40</v>
      </c>
      <c r="AB631" s="349" t="s">
        <v>4295</v>
      </c>
      <c r="AC631" s="349" t="s">
        <v>1253</v>
      </c>
      <c r="AD631" s="349">
        <v>5</v>
      </c>
      <c r="AE631" s="440">
        <v>11</v>
      </c>
      <c r="AF631" s="350">
        <v>0.6</v>
      </c>
      <c r="AG631" s="357">
        <f t="shared" si="107"/>
        <v>24</v>
      </c>
      <c r="AH631" s="351">
        <f>IF(AD631&lt;4,FLETES!$H$8,IF(AD631=4,FLETES!$H$9,IF(AD631=5,FLETES!$H$10,IF(AD631=6,FLETES!$H$11,IF(AD631=7,FLETES!$H$12,IF(AD631=8,FLETES!$H$13,IF(AD631=10,FLETES!$H$14,IF(AD631=12,FLETES!$H$15,IF(AD631&gt;12,FLETES!$H$16,"FALSO")))))))))</f>
        <v>26.946735</v>
      </c>
      <c r="AI631" s="357">
        <f t="shared" si="99"/>
        <v>50.946735000000004</v>
      </c>
      <c r="AJ631" s="352">
        <v>0.2</v>
      </c>
      <c r="AK631" s="358">
        <f t="shared" si="100"/>
        <v>63.683418750000001</v>
      </c>
      <c r="AL631" s="418">
        <f t="shared" si="104"/>
        <v>63.683418750000001</v>
      </c>
      <c r="AM631" s="352">
        <v>0.15</v>
      </c>
      <c r="AN631" s="357">
        <f t="shared" si="101"/>
        <v>74.921669117647056</v>
      </c>
      <c r="AO631" s="421">
        <f t="shared" si="102"/>
        <v>74.921669117647056</v>
      </c>
      <c r="AP631" s="355"/>
      <c r="AQ631" s="355"/>
    </row>
    <row r="632" spans="1:43" s="347" customFormat="1" ht="30" customHeight="1" x14ac:dyDescent="0.25">
      <c r="A632" s="444">
        <v>87838</v>
      </c>
      <c r="B632" s="453">
        <v>406308788495</v>
      </c>
      <c r="C632" s="349" t="s">
        <v>4296</v>
      </c>
      <c r="D632" s="444" t="s">
        <v>4007</v>
      </c>
      <c r="E632" s="359" t="s">
        <v>3477</v>
      </c>
      <c r="F632" s="359" t="s">
        <v>3477</v>
      </c>
      <c r="G632" s="363" t="s">
        <v>279</v>
      </c>
      <c r="H632" s="349" t="s">
        <v>4402</v>
      </c>
      <c r="I632" s="349" t="s">
        <v>250</v>
      </c>
      <c r="J632" s="349" t="s">
        <v>4401</v>
      </c>
      <c r="K632" s="349" t="s">
        <v>572</v>
      </c>
      <c r="L632" s="349" t="s">
        <v>572</v>
      </c>
      <c r="M632" s="349" t="s">
        <v>255</v>
      </c>
      <c r="N632" s="380">
        <v>0.2</v>
      </c>
      <c r="O632" s="349" t="s">
        <v>2364</v>
      </c>
      <c r="P632" s="349" t="s">
        <v>268</v>
      </c>
      <c r="Q632" s="349" t="s">
        <v>268</v>
      </c>
      <c r="R632" s="349" t="s">
        <v>268</v>
      </c>
      <c r="S632" s="349">
        <v>0</v>
      </c>
      <c r="T632" s="349" t="s">
        <v>268</v>
      </c>
      <c r="U632" s="349">
        <v>0</v>
      </c>
      <c r="V632" s="349" t="s">
        <v>413</v>
      </c>
      <c r="W632" s="360"/>
      <c r="X632" s="349" t="s">
        <v>2439</v>
      </c>
      <c r="Y632" s="349">
        <v>40</v>
      </c>
      <c r="Z632" s="361">
        <v>1</v>
      </c>
      <c r="AA632" s="349">
        <f t="shared" si="106"/>
        <v>40</v>
      </c>
      <c r="AB632" s="349" t="s">
        <v>4295</v>
      </c>
      <c r="AC632" s="349" t="s">
        <v>1253</v>
      </c>
      <c r="AD632" s="349">
        <v>5</v>
      </c>
      <c r="AE632" s="440">
        <v>11</v>
      </c>
      <c r="AF632" s="350">
        <v>0.6</v>
      </c>
      <c r="AG632" s="357">
        <f t="shared" si="107"/>
        <v>24</v>
      </c>
      <c r="AH632" s="351">
        <f>IF(AD632&lt;4,FLETES!$H$8,IF(AD632=4,FLETES!$H$9,IF(AD632=5,FLETES!$H$10,IF(AD632=6,FLETES!$H$11,IF(AD632=7,FLETES!$H$12,IF(AD632=8,FLETES!$H$13,IF(AD632=10,FLETES!$H$14,IF(AD632=12,FLETES!$H$15,IF(AD632&gt;12,FLETES!$H$16,"FALSO")))))))))</f>
        <v>26.946735</v>
      </c>
      <c r="AI632" s="357">
        <f t="shared" si="99"/>
        <v>50.946735000000004</v>
      </c>
      <c r="AJ632" s="352">
        <v>0.2</v>
      </c>
      <c r="AK632" s="358">
        <f t="shared" si="100"/>
        <v>63.683418750000001</v>
      </c>
      <c r="AL632" s="418">
        <f t="shared" si="104"/>
        <v>63.683418750000001</v>
      </c>
      <c r="AM632" s="352">
        <v>0.15</v>
      </c>
      <c r="AN632" s="357">
        <f t="shared" si="101"/>
        <v>74.921669117647056</v>
      </c>
      <c r="AO632" s="421">
        <f t="shared" si="102"/>
        <v>74.921669117647056</v>
      </c>
      <c r="AP632" s="355"/>
      <c r="AQ632" s="355"/>
    </row>
    <row r="633" spans="1:43" s="347" customFormat="1" ht="30" customHeight="1" x14ac:dyDescent="0.25">
      <c r="A633" s="444">
        <v>81611</v>
      </c>
      <c r="B633" s="453">
        <v>406308149197</v>
      </c>
      <c r="C633" s="349" t="s">
        <v>4296</v>
      </c>
      <c r="D633" s="444" t="s">
        <v>4009</v>
      </c>
      <c r="E633" s="359" t="s">
        <v>3479</v>
      </c>
      <c r="F633" s="359" t="s">
        <v>3479</v>
      </c>
      <c r="G633" s="363" t="s">
        <v>279</v>
      </c>
      <c r="H633" s="349" t="s">
        <v>4402</v>
      </c>
      <c r="I633" s="349" t="s">
        <v>250</v>
      </c>
      <c r="J633" s="349" t="s">
        <v>4381</v>
      </c>
      <c r="K633" s="349" t="s">
        <v>570</v>
      </c>
      <c r="L633" s="349" t="s">
        <v>570</v>
      </c>
      <c r="M633" s="349" t="s">
        <v>255</v>
      </c>
      <c r="N633" s="380">
        <v>0.2</v>
      </c>
      <c r="O633" s="349" t="s">
        <v>2364</v>
      </c>
      <c r="P633" s="349" t="s">
        <v>268</v>
      </c>
      <c r="Q633" s="349" t="s">
        <v>268</v>
      </c>
      <c r="R633" s="349" t="s">
        <v>268</v>
      </c>
      <c r="S633" s="349">
        <v>0</v>
      </c>
      <c r="T633" s="349" t="s">
        <v>268</v>
      </c>
      <c r="U633" s="349">
        <v>0</v>
      </c>
      <c r="V633" s="349" t="s">
        <v>413</v>
      </c>
      <c r="W633" s="360"/>
      <c r="X633" s="349" t="s">
        <v>2439</v>
      </c>
      <c r="Y633" s="349">
        <v>40</v>
      </c>
      <c r="Z633" s="361">
        <v>1</v>
      </c>
      <c r="AA633" s="349">
        <f t="shared" si="106"/>
        <v>40</v>
      </c>
      <c r="AB633" s="349" t="s">
        <v>4295</v>
      </c>
      <c r="AC633" s="349" t="s">
        <v>1253</v>
      </c>
      <c r="AD633" s="349">
        <v>5</v>
      </c>
      <c r="AE633" s="440">
        <v>11</v>
      </c>
      <c r="AF633" s="350">
        <v>0.48</v>
      </c>
      <c r="AG633" s="357">
        <f t="shared" si="107"/>
        <v>19.2</v>
      </c>
      <c r="AH633" s="351">
        <f>IF(AD633&lt;4,FLETES!$H$8,IF(AD633=4,FLETES!$H$9,IF(AD633=5,FLETES!$H$10,IF(AD633=6,FLETES!$H$11,IF(AD633=7,FLETES!$H$12,IF(AD633=8,FLETES!$H$13,IF(AD633=10,FLETES!$H$14,IF(AD633=12,FLETES!$H$15,IF(AD633&gt;12,FLETES!$H$16,"FALSO")))))))))</f>
        <v>26.946735</v>
      </c>
      <c r="AI633" s="357">
        <f t="shared" si="99"/>
        <v>46.146735</v>
      </c>
      <c r="AJ633" s="352">
        <v>0.2</v>
      </c>
      <c r="AK633" s="358">
        <f t="shared" si="100"/>
        <v>57.683418749999994</v>
      </c>
      <c r="AL633" s="418">
        <f t="shared" si="104"/>
        <v>57.683418749999994</v>
      </c>
      <c r="AM633" s="352">
        <v>0.15</v>
      </c>
      <c r="AN633" s="357">
        <f t="shared" si="101"/>
        <v>67.862845588235288</v>
      </c>
      <c r="AO633" s="421">
        <f t="shared" si="102"/>
        <v>67.862845588235288</v>
      </c>
      <c r="AP633" s="355"/>
      <c r="AQ633" s="355"/>
    </row>
    <row r="634" spans="1:43" s="347" customFormat="1" ht="30" customHeight="1" x14ac:dyDescent="0.25">
      <c r="A634" s="444">
        <v>87662</v>
      </c>
      <c r="B634" s="453">
        <v>406308174892</v>
      </c>
      <c r="C634" s="349" t="s">
        <v>4296</v>
      </c>
      <c r="D634" s="444" t="s">
        <v>4011</v>
      </c>
      <c r="E634" s="359" t="s">
        <v>3481</v>
      </c>
      <c r="F634" s="359" t="s">
        <v>3481</v>
      </c>
      <c r="G634" s="363" t="s">
        <v>279</v>
      </c>
      <c r="H634" s="349" t="s">
        <v>4402</v>
      </c>
      <c r="I634" s="349" t="s">
        <v>250</v>
      </c>
      <c r="J634" s="349" t="s">
        <v>4381</v>
      </c>
      <c r="K634" s="349" t="s">
        <v>3660</v>
      </c>
      <c r="L634" s="349" t="s">
        <v>3660</v>
      </c>
      <c r="M634" s="349" t="s">
        <v>255</v>
      </c>
      <c r="N634" s="380">
        <v>0.2</v>
      </c>
      <c r="O634" s="349" t="s">
        <v>2364</v>
      </c>
      <c r="P634" s="349" t="s">
        <v>268</v>
      </c>
      <c r="Q634" s="349" t="s">
        <v>268</v>
      </c>
      <c r="R634" s="349" t="s">
        <v>268</v>
      </c>
      <c r="S634" s="349">
        <v>0</v>
      </c>
      <c r="T634" s="349" t="s">
        <v>268</v>
      </c>
      <c r="U634" s="349">
        <v>0</v>
      </c>
      <c r="V634" s="349" t="s">
        <v>413</v>
      </c>
      <c r="W634" s="360"/>
      <c r="X634" s="349" t="s">
        <v>2439</v>
      </c>
      <c r="Y634" s="349">
        <v>40</v>
      </c>
      <c r="Z634" s="361">
        <v>1</v>
      </c>
      <c r="AA634" s="349">
        <f t="shared" si="106"/>
        <v>40</v>
      </c>
      <c r="AB634" s="349" t="s">
        <v>4295</v>
      </c>
      <c r="AC634" s="349" t="s">
        <v>1253</v>
      </c>
      <c r="AD634" s="349">
        <v>5</v>
      </c>
      <c r="AE634" s="440">
        <v>11</v>
      </c>
      <c r="AF634" s="350">
        <v>0.57999999999999996</v>
      </c>
      <c r="AG634" s="357">
        <f t="shared" si="107"/>
        <v>23.2</v>
      </c>
      <c r="AH634" s="351">
        <f>IF(AD634&lt;4,FLETES!$H$8,IF(AD634=4,FLETES!$H$9,IF(AD634=5,FLETES!$H$10,IF(AD634=6,FLETES!$H$11,IF(AD634=7,FLETES!$H$12,IF(AD634=8,FLETES!$H$13,IF(AD634=10,FLETES!$H$14,IF(AD634=12,FLETES!$H$15,IF(AD634&gt;12,FLETES!$H$16,"FALSO")))))))))</f>
        <v>26.946735</v>
      </c>
      <c r="AI634" s="357">
        <f t="shared" si="99"/>
        <v>50.146735</v>
      </c>
      <c r="AJ634" s="352">
        <v>0.2</v>
      </c>
      <c r="AK634" s="358">
        <f t="shared" si="100"/>
        <v>62.683418749999994</v>
      </c>
      <c r="AL634" s="418">
        <f t="shared" si="104"/>
        <v>62.683418749999994</v>
      </c>
      <c r="AM634" s="352">
        <v>0.15</v>
      </c>
      <c r="AN634" s="357">
        <f t="shared" si="101"/>
        <v>73.745198529411766</v>
      </c>
      <c r="AO634" s="421">
        <f t="shared" si="102"/>
        <v>73.745198529411766</v>
      </c>
      <c r="AP634" s="355"/>
      <c r="AQ634" s="355"/>
    </row>
    <row r="635" spans="1:43" s="347" customFormat="1" ht="30" customHeight="1" x14ac:dyDescent="0.25">
      <c r="A635" s="444">
        <v>87891</v>
      </c>
      <c r="B635" s="453">
        <v>406308789195</v>
      </c>
      <c r="C635" s="349" t="s">
        <v>4296</v>
      </c>
      <c r="D635" s="444" t="s">
        <v>4013</v>
      </c>
      <c r="E635" s="359" t="s">
        <v>3483</v>
      </c>
      <c r="F635" s="359" t="s">
        <v>3483</v>
      </c>
      <c r="G635" s="363" t="s">
        <v>279</v>
      </c>
      <c r="H635" s="349" t="s">
        <v>4402</v>
      </c>
      <c r="I635" s="349" t="s">
        <v>250</v>
      </c>
      <c r="J635" s="349" t="s">
        <v>4401</v>
      </c>
      <c r="K635" s="349" t="s">
        <v>3660</v>
      </c>
      <c r="L635" s="349" t="s">
        <v>3660</v>
      </c>
      <c r="M635" s="349" t="s">
        <v>255</v>
      </c>
      <c r="N635" s="380">
        <v>0.2</v>
      </c>
      <c r="O635" s="349" t="s">
        <v>2364</v>
      </c>
      <c r="P635" s="349" t="s">
        <v>268</v>
      </c>
      <c r="Q635" s="349" t="s">
        <v>268</v>
      </c>
      <c r="R635" s="349" t="s">
        <v>268</v>
      </c>
      <c r="S635" s="349">
        <v>0</v>
      </c>
      <c r="T635" s="349" t="s">
        <v>268</v>
      </c>
      <c r="U635" s="349">
        <v>0</v>
      </c>
      <c r="V635" s="349" t="s">
        <v>413</v>
      </c>
      <c r="W635" s="360"/>
      <c r="X635" s="349" t="s">
        <v>2439</v>
      </c>
      <c r="Y635" s="349">
        <v>40</v>
      </c>
      <c r="Z635" s="361">
        <v>1</v>
      </c>
      <c r="AA635" s="349">
        <f t="shared" si="106"/>
        <v>40</v>
      </c>
      <c r="AB635" s="349" t="s">
        <v>4295</v>
      </c>
      <c r="AC635" s="349" t="s">
        <v>1253</v>
      </c>
      <c r="AD635" s="349">
        <v>5</v>
      </c>
      <c r="AE635" s="440">
        <v>11</v>
      </c>
      <c r="AF635" s="350">
        <v>0.6</v>
      </c>
      <c r="AG635" s="357">
        <f t="shared" si="107"/>
        <v>24</v>
      </c>
      <c r="AH635" s="351">
        <f>IF(AD635&lt;4,FLETES!$H$8,IF(AD635=4,FLETES!$H$9,IF(AD635=5,FLETES!$H$10,IF(AD635=6,FLETES!$H$11,IF(AD635=7,FLETES!$H$12,IF(AD635=8,FLETES!$H$13,IF(AD635=10,FLETES!$H$14,IF(AD635=12,FLETES!$H$15,IF(AD635&gt;12,FLETES!$H$16,"FALSO")))))))))</f>
        <v>26.946735</v>
      </c>
      <c r="AI635" s="357">
        <f t="shared" si="99"/>
        <v>50.946735000000004</v>
      </c>
      <c r="AJ635" s="352">
        <v>0.2</v>
      </c>
      <c r="AK635" s="358">
        <f t="shared" si="100"/>
        <v>63.683418750000001</v>
      </c>
      <c r="AL635" s="418">
        <f t="shared" si="104"/>
        <v>63.683418750000001</v>
      </c>
      <c r="AM635" s="352">
        <v>0.15</v>
      </c>
      <c r="AN635" s="357">
        <f t="shared" si="101"/>
        <v>74.921669117647056</v>
      </c>
      <c r="AO635" s="421">
        <f t="shared" si="102"/>
        <v>74.921669117647056</v>
      </c>
      <c r="AP635" s="355"/>
      <c r="AQ635" s="355"/>
    </row>
    <row r="636" spans="1:43" s="347" customFormat="1" ht="30" customHeight="1" x14ac:dyDescent="0.25">
      <c r="A636" s="444">
        <v>87786</v>
      </c>
      <c r="B636" s="453">
        <v>406308164992</v>
      </c>
      <c r="C636" s="349" t="s">
        <v>4296</v>
      </c>
      <c r="D636" s="444" t="s">
        <v>4015</v>
      </c>
      <c r="E636" s="359" t="s">
        <v>3485</v>
      </c>
      <c r="F636" s="359" t="s">
        <v>3485</v>
      </c>
      <c r="G636" s="363" t="s">
        <v>279</v>
      </c>
      <c r="H636" s="349" t="s">
        <v>4402</v>
      </c>
      <c r="I636" s="349" t="s">
        <v>250</v>
      </c>
      <c r="J636" s="349" t="s">
        <v>4381</v>
      </c>
      <c r="K636" s="349" t="s">
        <v>3662</v>
      </c>
      <c r="L636" s="349" t="s">
        <v>3662</v>
      </c>
      <c r="M636" s="349" t="s">
        <v>255</v>
      </c>
      <c r="N636" s="380">
        <v>0.2</v>
      </c>
      <c r="O636" s="349" t="s">
        <v>2364</v>
      </c>
      <c r="P636" s="349" t="s">
        <v>268</v>
      </c>
      <c r="Q636" s="349" t="s">
        <v>268</v>
      </c>
      <c r="R636" s="349" t="s">
        <v>268</v>
      </c>
      <c r="S636" s="349">
        <v>0</v>
      </c>
      <c r="T636" s="349" t="s">
        <v>268</v>
      </c>
      <c r="U636" s="349">
        <v>0</v>
      </c>
      <c r="V636" s="349" t="s">
        <v>413</v>
      </c>
      <c r="W636" s="360"/>
      <c r="X636" s="349" t="s">
        <v>2439</v>
      </c>
      <c r="Y636" s="349">
        <v>40</v>
      </c>
      <c r="Z636" s="361">
        <v>1</v>
      </c>
      <c r="AA636" s="349">
        <f t="shared" si="106"/>
        <v>40</v>
      </c>
      <c r="AB636" s="349" t="s">
        <v>4295</v>
      </c>
      <c r="AC636" s="349" t="s">
        <v>1253</v>
      </c>
      <c r="AD636" s="349">
        <v>5</v>
      </c>
      <c r="AE636" s="440">
        <v>11</v>
      </c>
      <c r="AF636" s="350">
        <v>0.57999999999999996</v>
      </c>
      <c r="AG636" s="357">
        <f t="shared" si="107"/>
        <v>23.2</v>
      </c>
      <c r="AH636" s="351">
        <f>IF(AD636&lt;4,FLETES!$H$8,IF(AD636=4,FLETES!$H$9,IF(AD636=5,FLETES!$H$10,IF(AD636=6,FLETES!$H$11,IF(AD636=7,FLETES!$H$12,IF(AD636=8,FLETES!$H$13,IF(AD636=10,FLETES!$H$14,IF(AD636=12,FLETES!$H$15,IF(AD636&gt;12,FLETES!$H$16,"FALSO")))))))))</f>
        <v>26.946735</v>
      </c>
      <c r="AI636" s="357">
        <f t="shared" si="99"/>
        <v>50.146735</v>
      </c>
      <c r="AJ636" s="352">
        <v>0.2</v>
      </c>
      <c r="AK636" s="358">
        <f t="shared" si="100"/>
        <v>62.683418749999994</v>
      </c>
      <c r="AL636" s="418">
        <f t="shared" si="104"/>
        <v>62.683418749999994</v>
      </c>
      <c r="AM636" s="352">
        <v>0.15</v>
      </c>
      <c r="AN636" s="357">
        <f t="shared" si="101"/>
        <v>73.745198529411766</v>
      </c>
      <c r="AO636" s="421">
        <f t="shared" si="102"/>
        <v>73.745198529411766</v>
      </c>
      <c r="AP636" s="355"/>
      <c r="AQ636" s="355"/>
    </row>
    <row r="637" spans="1:43" s="347" customFormat="1" ht="30" customHeight="1" x14ac:dyDescent="0.25">
      <c r="A637" s="444">
        <v>87984</v>
      </c>
      <c r="B637" s="453">
        <v>406308796391</v>
      </c>
      <c r="C637" s="349" t="s">
        <v>4296</v>
      </c>
      <c r="D637" s="444" t="s">
        <v>4017</v>
      </c>
      <c r="E637" s="359" t="s">
        <v>3487</v>
      </c>
      <c r="F637" s="359" t="s">
        <v>3487</v>
      </c>
      <c r="G637" s="363" t="s">
        <v>279</v>
      </c>
      <c r="H637" s="349" t="s">
        <v>4402</v>
      </c>
      <c r="I637" s="349" t="s">
        <v>250</v>
      </c>
      <c r="J637" s="349" t="s">
        <v>4401</v>
      </c>
      <c r="K637" s="349" t="s">
        <v>3662</v>
      </c>
      <c r="L637" s="349" t="s">
        <v>3662</v>
      </c>
      <c r="M637" s="349" t="s">
        <v>255</v>
      </c>
      <c r="N637" s="380">
        <v>0.2</v>
      </c>
      <c r="O637" s="349" t="s">
        <v>2364</v>
      </c>
      <c r="P637" s="349" t="s">
        <v>268</v>
      </c>
      <c r="Q637" s="349" t="s">
        <v>268</v>
      </c>
      <c r="R637" s="349" t="s">
        <v>268</v>
      </c>
      <c r="S637" s="349">
        <v>0</v>
      </c>
      <c r="T637" s="349" t="s">
        <v>268</v>
      </c>
      <c r="U637" s="349">
        <v>0</v>
      </c>
      <c r="V637" s="349" t="s">
        <v>413</v>
      </c>
      <c r="W637" s="360"/>
      <c r="X637" s="349" t="s">
        <v>2439</v>
      </c>
      <c r="Y637" s="349">
        <v>40</v>
      </c>
      <c r="Z637" s="361">
        <v>1</v>
      </c>
      <c r="AA637" s="349">
        <f t="shared" si="106"/>
        <v>40</v>
      </c>
      <c r="AB637" s="349" t="s">
        <v>4295</v>
      </c>
      <c r="AC637" s="349" t="s">
        <v>1253</v>
      </c>
      <c r="AD637" s="349">
        <v>5</v>
      </c>
      <c r="AE637" s="440">
        <v>11</v>
      </c>
      <c r="AF637" s="350">
        <v>0.6</v>
      </c>
      <c r="AG637" s="357">
        <f t="shared" si="107"/>
        <v>24</v>
      </c>
      <c r="AH637" s="351">
        <f>IF(AD637&lt;4,FLETES!$H$8,IF(AD637=4,FLETES!$H$9,IF(AD637=5,FLETES!$H$10,IF(AD637=6,FLETES!$H$11,IF(AD637=7,FLETES!$H$12,IF(AD637=8,FLETES!$H$13,IF(AD637=10,FLETES!$H$14,IF(AD637=12,FLETES!$H$15,IF(AD637&gt;12,FLETES!$H$16,"FALSO")))))))))</f>
        <v>26.946735</v>
      </c>
      <c r="AI637" s="357">
        <f t="shared" si="99"/>
        <v>50.946735000000004</v>
      </c>
      <c r="AJ637" s="352">
        <v>0.2</v>
      </c>
      <c r="AK637" s="358">
        <f t="shared" si="100"/>
        <v>63.683418750000001</v>
      </c>
      <c r="AL637" s="418">
        <f t="shared" si="104"/>
        <v>63.683418750000001</v>
      </c>
      <c r="AM637" s="352">
        <v>0.15</v>
      </c>
      <c r="AN637" s="357">
        <f t="shared" si="101"/>
        <v>74.921669117647056</v>
      </c>
      <c r="AO637" s="421">
        <f t="shared" si="102"/>
        <v>74.921669117647056</v>
      </c>
      <c r="AP637" s="355"/>
      <c r="AQ637" s="355"/>
    </row>
    <row r="638" spans="1:43" s="347" customFormat="1" ht="30" customHeight="1" x14ac:dyDescent="0.25">
      <c r="A638" s="444">
        <v>81491</v>
      </c>
      <c r="B638" s="453">
        <v>406308161199</v>
      </c>
      <c r="C638" s="349" t="s">
        <v>4296</v>
      </c>
      <c r="D638" s="444" t="s">
        <v>4019</v>
      </c>
      <c r="E638" s="359" t="s">
        <v>3489</v>
      </c>
      <c r="F638" s="359" t="s">
        <v>3489</v>
      </c>
      <c r="G638" s="363" t="s">
        <v>279</v>
      </c>
      <c r="H638" s="349" t="s">
        <v>4402</v>
      </c>
      <c r="I638" s="349" t="s">
        <v>250</v>
      </c>
      <c r="J638" s="349" t="s">
        <v>4381</v>
      </c>
      <c r="K638" s="349" t="s">
        <v>3663</v>
      </c>
      <c r="L638" s="349" t="s">
        <v>3663</v>
      </c>
      <c r="M638" s="349" t="s">
        <v>255</v>
      </c>
      <c r="N638" s="380">
        <v>0.2</v>
      </c>
      <c r="O638" s="349" t="s">
        <v>2364</v>
      </c>
      <c r="P638" s="349" t="s">
        <v>268</v>
      </c>
      <c r="Q638" s="349" t="s">
        <v>268</v>
      </c>
      <c r="R638" s="349" t="s">
        <v>268</v>
      </c>
      <c r="S638" s="349">
        <v>0</v>
      </c>
      <c r="T638" s="349" t="s">
        <v>268</v>
      </c>
      <c r="U638" s="349">
        <v>0</v>
      </c>
      <c r="V638" s="349" t="s">
        <v>413</v>
      </c>
      <c r="W638" s="360"/>
      <c r="X638" s="349" t="s">
        <v>2439</v>
      </c>
      <c r="Y638" s="349">
        <v>40</v>
      </c>
      <c r="Z638" s="361">
        <v>1</v>
      </c>
      <c r="AA638" s="349">
        <f t="shared" si="106"/>
        <v>40</v>
      </c>
      <c r="AB638" s="349" t="s">
        <v>4295</v>
      </c>
      <c r="AC638" s="349" t="s">
        <v>1253</v>
      </c>
      <c r="AD638" s="349">
        <v>5</v>
      </c>
      <c r="AE638" s="440">
        <v>11</v>
      </c>
      <c r="AF638" s="350">
        <v>0.57999999999999996</v>
      </c>
      <c r="AG638" s="357">
        <f t="shared" si="107"/>
        <v>23.2</v>
      </c>
      <c r="AH638" s="351">
        <f>IF(AD638&lt;4,FLETES!$H$8,IF(AD638=4,FLETES!$H$9,IF(AD638=5,FLETES!$H$10,IF(AD638=6,FLETES!$H$11,IF(AD638=7,FLETES!$H$12,IF(AD638=8,FLETES!$H$13,IF(AD638=10,FLETES!$H$14,IF(AD638=12,FLETES!$H$15,IF(AD638&gt;12,FLETES!$H$16,"FALSO")))))))))</f>
        <v>26.946735</v>
      </c>
      <c r="AI638" s="357">
        <f t="shared" si="99"/>
        <v>50.146735</v>
      </c>
      <c r="AJ638" s="352">
        <v>0.2</v>
      </c>
      <c r="AK638" s="358">
        <f t="shared" si="100"/>
        <v>62.683418749999994</v>
      </c>
      <c r="AL638" s="418">
        <f t="shared" si="104"/>
        <v>62.683418749999994</v>
      </c>
      <c r="AM638" s="352">
        <v>0.15</v>
      </c>
      <c r="AN638" s="357">
        <f t="shared" si="101"/>
        <v>73.745198529411766</v>
      </c>
      <c r="AO638" s="421">
        <f t="shared" si="102"/>
        <v>73.745198529411766</v>
      </c>
      <c r="AP638" s="355"/>
      <c r="AQ638" s="355"/>
    </row>
    <row r="639" spans="1:43" s="347" customFormat="1" ht="30" customHeight="1" x14ac:dyDescent="0.25">
      <c r="A639" s="444">
        <v>81527</v>
      </c>
      <c r="B639" s="453">
        <v>406308766295</v>
      </c>
      <c r="C639" s="349" t="s">
        <v>4296</v>
      </c>
      <c r="D639" s="444" t="s">
        <v>4021</v>
      </c>
      <c r="E639" s="359" t="s">
        <v>3491</v>
      </c>
      <c r="F639" s="359" t="s">
        <v>3491</v>
      </c>
      <c r="G639" s="363" t="s">
        <v>279</v>
      </c>
      <c r="H639" s="349" t="s">
        <v>4402</v>
      </c>
      <c r="I639" s="349" t="s">
        <v>250</v>
      </c>
      <c r="J639" s="349" t="s">
        <v>4401</v>
      </c>
      <c r="K639" s="349" t="s">
        <v>3663</v>
      </c>
      <c r="L639" s="349" t="s">
        <v>3663</v>
      </c>
      <c r="M639" s="349" t="s">
        <v>255</v>
      </c>
      <c r="N639" s="380">
        <v>0.2</v>
      </c>
      <c r="O639" s="349" t="s">
        <v>2364</v>
      </c>
      <c r="P639" s="349" t="s">
        <v>268</v>
      </c>
      <c r="Q639" s="349" t="s">
        <v>268</v>
      </c>
      <c r="R639" s="349" t="s">
        <v>268</v>
      </c>
      <c r="S639" s="349">
        <v>0</v>
      </c>
      <c r="T639" s="349" t="s">
        <v>268</v>
      </c>
      <c r="U639" s="349">
        <v>0</v>
      </c>
      <c r="V639" s="349" t="s">
        <v>413</v>
      </c>
      <c r="W639" s="360"/>
      <c r="X639" s="349" t="s">
        <v>2439</v>
      </c>
      <c r="Y639" s="349">
        <v>40</v>
      </c>
      <c r="Z639" s="361">
        <v>1</v>
      </c>
      <c r="AA639" s="349">
        <f t="shared" si="106"/>
        <v>40</v>
      </c>
      <c r="AB639" s="349" t="s">
        <v>4295</v>
      </c>
      <c r="AC639" s="349" t="s">
        <v>1253</v>
      </c>
      <c r="AD639" s="349">
        <v>5</v>
      </c>
      <c r="AE639" s="440">
        <v>11</v>
      </c>
      <c r="AF639" s="350">
        <v>0.6</v>
      </c>
      <c r="AG639" s="357">
        <f t="shared" si="107"/>
        <v>24</v>
      </c>
      <c r="AH639" s="351">
        <f>IF(AD639&lt;4,FLETES!$H$8,IF(AD639=4,FLETES!$H$9,IF(AD639=5,FLETES!$H$10,IF(AD639=6,FLETES!$H$11,IF(AD639=7,FLETES!$H$12,IF(AD639=8,FLETES!$H$13,IF(AD639=10,FLETES!$H$14,IF(AD639=12,FLETES!$H$15,IF(AD639&gt;12,FLETES!$H$16,"FALSO")))))))))</f>
        <v>26.946735</v>
      </c>
      <c r="AI639" s="357">
        <f t="shared" si="99"/>
        <v>50.946735000000004</v>
      </c>
      <c r="AJ639" s="352">
        <v>0.2</v>
      </c>
      <c r="AK639" s="358">
        <f t="shared" si="100"/>
        <v>63.683418750000001</v>
      </c>
      <c r="AL639" s="418">
        <f t="shared" si="104"/>
        <v>63.683418750000001</v>
      </c>
      <c r="AM639" s="352">
        <v>0.15</v>
      </c>
      <c r="AN639" s="357">
        <f t="shared" si="101"/>
        <v>74.921669117647056</v>
      </c>
      <c r="AO639" s="421">
        <f t="shared" si="102"/>
        <v>74.921669117647056</v>
      </c>
      <c r="AP639" s="355"/>
      <c r="AQ639" s="355"/>
    </row>
    <row r="640" spans="1:43" s="347" customFormat="1" ht="30" customHeight="1" x14ac:dyDescent="0.25">
      <c r="A640" s="444">
        <v>81812</v>
      </c>
      <c r="B640" s="453">
        <v>406308800999</v>
      </c>
      <c r="C640" s="349" t="s">
        <v>4296</v>
      </c>
      <c r="D640" s="444" t="s">
        <v>4023</v>
      </c>
      <c r="E640" s="359" t="s">
        <v>3493</v>
      </c>
      <c r="F640" s="359" t="s">
        <v>3493</v>
      </c>
      <c r="G640" s="363" t="s">
        <v>279</v>
      </c>
      <c r="H640" s="349" t="s">
        <v>4402</v>
      </c>
      <c r="I640" s="349" t="s">
        <v>250</v>
      </c>
      <c r="J640" s="349" t="s">
        <v>4381</v>
      </c>
      <c r="K640" s="349" t="s">
        <v>3667</v>
      </c>
      <c r="L640" s="349" t="s">
        <v>3667</v>
      </c>
      <c r="M640" s="349" t="s">
        <v>255</v>
      </c>
      <c r="N640" s="380">
        <v>0.2</v>
      </c>
      <c r="O640" s="349" t="s">
        <v>2364</v>
      </c>
      <c r="P640" s="349" t="s">
        <v>268</v>
      </c>
      <c r="Q640" s="349" t="s">
        <v>268</v>
      </c>
      <c r="R640" s="349" t="s">
        <v>268</v>
      </c>
      <c r="S640" s="349">
        <v>0</v>
      </c>
      <c r="T640" s="349" t="s">
        <v>268</v>
      </c>
      <c r="U640" s="349">
        <v>0</v>
      </c>
      <c r="V640" s="349" t="s">
        <v>413</v>
      </c>
      <c r="W640" s="360"/>
      <c r="X640" s="349" t="s">
        <v>2439</v>
      </c>
      <c r="Y640" s="349">
        <v>40</v>
      </c>
      <c r="Z640" s="361">
        <v>1</v>
      </c>
      <c r="AA640" s="349">
        <f t="shared" si="106"/>
        <v>40</v>
      </c>
      <c r="AB640" s="349" t="s">
        <v>4295</v>
      </c>
      <c r="AC640" s="349" t="s">
        <v>1253</v>
      </c>
      <c r="AD640" s="349">
        <v>5</v>
      </c>
      <c r="AE640" s="440">
        <v>11</v>
      </c>
      <c r="AF640" s="350">
        <v>0.57999999999999996</v>
      </c>
      <c r="AG640" s="357">
        <f t="shared" si="107"/>
        <v>23.2</v>
      </c>
      <c r="AH640" s="351">
        <f>IF(AD640&lt;4,FLETES!$H$8,IF(AD640=4,FLETES!$H$9,IF(AD640=5,FLETES!$H$10,IF(AD640=6,FLETES!$H$11,IF(AD640=7,FLETES!$H$12,IF(AD640=8,FLETES!$H$13,IF(AD640=10,FLETES!$H$14,IF(AD640=12,FLETES!$H$15,IF(AD640&gt;12,FLETES!$H$16,"FALSO")))))))))</f>
        <v>26.946735</v>
      </c>
      <c r="AI640" s="357">
        <f t="shared" si="99"/>
        <v>50.146735</v>
      </c>
      <c r="AJ640" s="352">
        <v>0.2</v>
      </c>
      <c r="AK640" s="358">
        <f t="shared" si="100"/>
        <v>62.683418749999994</v>
      </c>
      <c r="AL640" s="418">
        <f t="shared" si="104"/>
        <v>62.683418749999994</v>
      </c>
      <c r="AM640" s="352">
        <v>0.15</v>
      </c>
      <c r="AN640" s="357">
        <f t="shared" si="101"/>
        <v>73.745198529411766</v>
      </c>
      <c r="AO640" s="421">
        <f t="shared" si="102"/>
        <v>73.745198529411766</v>
      </c>
      <c r="AP640" s="355"/>
      <c r="AQ640" s="355"/>
    </row>
    <row r="641" spans="1:43" s="347" customFormat="1" ht="30" customHeight="1" x14ac:dyDescent="0.25">
      <c r="A641" s="444">
        <v>87907</v>
      </c>
      <c r="B641" s="453">
        <v>406308154191</v>
      </c>
      <c r="C641" s="349" t="s">
        <v>4296</v>
      </c>
      <c r="D641" s="444" t="s">
        <v>4025</v>
      </c>
      <c r="E641" s="359" t="s">
        <v>3495</v>
      </c>
      <c r="F641" s="359" t="s">
        <v>3495</v>
      </c>
      <c r="G641" s="363" t="s">
        <v>279</v>
      </c>
      <c r="H641" s="349" t="s">
        <v>4402</v>
      </c>
      <c r="I641" s="349" t="s">
        <v>250</v>
      </c>
      <c r="J641" s="349" t="s">
        <v>4401</v>
      </c>
      <c r="K641" s="349" t="s">
        <v>3667</v>
      </c>
      <c r="L641" s="349" t="s">
        <v>3667</v>
      </c>
      <c r="M641" s="349" t="s">
        <v>255</v>
      </c>
      <c r="N641" s="380">
        <v>0.2</v>
      </c>
      <c r="O641" s="349" t="s">
        <v>2364</v>
      </c>
      <c r="P641" s="349" t="s">
        <v>268</v>
      </c>
      <c r="Q641" s="349" t="s">
        <v>268</v>
      </c>
      <c r="R641" s="349" t="s">
        <v>268</v>
      </c>
      <c r="S641" s="349">
        <v>0</v>
      </c>
      <c r="T641" s="349" t="s">
        <v>268</v>
      </c>
      <c r="U641" s="349">
        <v>0</v>
      </c>
      <c r="V641" s="349" t="s">
        <v>413</v>
      </c>
      <c r="W641" s="360"/>
      <c r="X641" s="349" t="s">
        <v>2439</v>
      </c>
      <c r="Y641" s="349">
        <v>40</v>
      </c>
      <c r="Z641" s="361">
        <v>1</v>
      </c>
      <c r="AA641" s="349">
        <f t="shared" si="106"/>
        <v>40</v>
      </c>
      <c r="AB641" s="349" t="s">
        <v>4295</v>
      </c>
      <c r="AC641" s="349" t="s">
        <v>1253</v>
      </c>
      <c r="AD641" s="349">
        <v>5</v>
      </c>
      <c r="AE641" s="440">
        <v>11</v>
      </c>
      <c r="AF641" s="350">
        <v>0.6</v>
      </c>
      <c r="AG641" s="357">
        <f t="shared" si="107"/>
        <v>24</v>
      </c>
      <c r="AH641" s="351">
        <f>IF(AD641&lt;4,FLETES!$H$8,IF(AD641=4,FLETES!$H$9,IF(AD641=5,FLETES!$H$10,IF(AD641=6,FLETES!$H$11,IF(AD641=7,FLETES!$H$12,IF(AD641=8,FLETES!$H$13,IF(AD641=10,FLETES!$H$14,IF(AD641=12,FLETES!$H$15,IF(AD641&gt;12,FLETES!$H$16,"FALSO")))))))))</f>
        <v>26.946735</v>
      </c>
      <c r="AI641" s="357">
        <f t="shared" si="99"/>
        <v>50.946735000000004</v>
      </c>
      <c r="AJ641" s="352">
        <v>0.2</v>
      </c>
      <c r="AK641" s="358">
        <f t="shared" si="100"/>
        <v>63.683418750000001</v>
      </c>
      <c r="AL641" s="418">
        <f t="shared" si="104"/>
        <v>63.683418750000001</v>
      </c>
      <c r="AM641" s="352">
        <v>0.15</v>
      </c>
      <c r="AN641" s="357">
        <f t="shared" si="101"/>
        <v>74.921669117647056</v>
      </c>
      <c r="AO641" s="421">
        <f t="shared" si="102"/>
        <v>74.921669117647056</v>
      </c>
      <c r="AP641" s="355"/>
      <c r="AQ641" s="355"/>
    </row>
    <row r="642" spans="1:43" s="347" customFormat="1" ht="30" customHeight="1" x14ac:dyDescent="0.25">
      <c r="A642" s="444">
        <v>87868</v>
      </c>
      <c r="B642" s="453">
        <v>406308144994</v>
      </c>
      <c r="C642" s="349" t="s">
        <v>4296</v>
      </c>
      <c r="D642" s="444" t="s">
        <v>4027</v>
      </c>
      <c r="E642" s="359" t="s">
        <v>3497</v>
      </c>
      <c r="F642" s="359" t="s">
        <v>3497</v>
      </c>
      <c r="G642" s="363" t="s">
        <v>279</v>
      </c>
      <c r="H642" s="349" t="s">
        <v>4402</v>
      </c>
      <c r="I642" s="349" t="s">
        <v>250</v>
      </c>
      <c r="J642" s="349" t="s">
        <v>4381</v>
      </c>
      <c r="K642" s="349" t="s">
        <v>3669</v>
      </c>
      <c r="L642" s="349" t="s">
        <v>3669</v>
      </c>
      <c r="M642" s="349" t="s">
        <v>255</v>
      </c>
      <c r="N642" s="380">
        <v>0.2</v>
      </c>
      <c r="O642" s="349" t="s">
        <v>2364</v>
      </c>
      <c r="P642" s="349" t="s">
        <v>268</v>
      </c>
      <c r="Q642" s="349" t="s">
        <v>268</v>
      </c>
      <c r="R642" s="349" t="s">
        <v>268</v>
      </c>
      <c r="S642" s="349">
        <v>0</v>
      </c>
      <c r="T642" s="349" t="s">
        <v>268</v>
      </c>
      <c r="U642" s="349">
        <v>0</v>
      </c>
      <c r="V642" s="349" t="s">
        <v>413</v>
      </c>
      <c r="W642" s="360"/>
      <c r="X642" s="349" t="s">
        <v>2439</v>
      </c>
      <c r="Y642" s="349">
        <v>40</v>
      </c>
      <c r="Z642" s="361">
        <v>1</v>
      </c>
      <c r="AA642" s="349">
        <f t="shared" si="106"/>
        <v>40</v>
      </c>
      <c r="AB642" s="349" t="s">
        <v>4295</v>
      </c>
      <c r="AC642" s="349" t="s">
        <v>1253</v>
      </c>
      <c r="AD642" s="349">
        <v>5</v>
      </c>
      <c r="AE642" s="440">
        <v>11</v>
      </c>
      <c r="AF642" s="350">
        <v>0.57999999999999996</v>
      </c>
      <c r="AG642" s="357">
        <f t="shared" si="107"/>
        <v>23.2</v>
      </c>
      <c r="AH642" s="351">
        <f>IF(AD642&lt;4,FLETES!$H$8,IF(AD642=4,FLETES!$H$9,IF(AD642=5,FLETES!$H$10,IF(AD642=6,FLETES!$H$11,IF(AD642=7,FLETES!$H$12,IF(AD642=8,FLETES!$H$13,IF(AD642=10,FLETES!$H$14,IF(AD642=12,FLETES!$H$15,IF(AD642&gt;12,FLETES!$H$16,"FALSO")))))))))</f>
        <v>26.946735</v>
      </c>
      <c r="AI642" s="357">
        <f t="shared" ref="AI642:AI705" si="108">SUM(AG642:AH642)</f>
        <v>50.146735</v>
      </c>
      <c r="AJ642" s="352">
        <v>0.2</v>
      </c>
      <c r="AK642" s="358">
        <f t="shared" ref="AK642:AK705" si="109">AI642/(1-AJ642)</f>
        <v>62.683418749999994</v>
      </c>
      <c r="AL642" s="418">
        <f t="shared" si="104"/>
        <v>62.683418749999994</v>
      </c>
      <c r="AM642" s="352">
        <v>0.15</v>
      </c>
      <c r="AN642" s="357">
        <f t="shared" ref="AN642:AN705" si="110">AL642/(1-AM642)</f>
        <v>73.745198529411766</v>
      </c>
      <c r="AO642" s="421">
        <f t="shared" ref="AO642:AO705" si="111">AN642</f>
        <v>73.745198529411766</v>
      </c>
      <c r="AP642" s="355"/>
      <c r="AQ642" s="355"/>
    </row>
    <row r="643" spans="1:43" s="347" customFormat="1" ht="30" customHeight="1" x14ac:dyDescent="0.25">
      <c r="A643" s="444">
        <v>87793</v>
      </c>
      <c r="B643" s="453">
        <v>406308157796</v>
      </c>
      <c r="C643" s="349" t="s">
        <v>4296</v>
      </c>
      <c r="D643" s="444" t="s">
        <v>4029</v>
      </c>
      <c r="E643" s="359" t="s">
        <v>3499</v>
      </c>
      <c r="F643" s="359" t="s">
        <v>3499</v>
      </c>
      <c r="G643" s="363" t="s">
        <v>279</v>
      </c>
      <c r="H643" s="349" t="s">
        <v>4402</v>
      </c>
      <c r="I643" s="349" t="s">
        <v>250</v>
      </c>
      <c r="J643" s="349" t="s">
        <v>4401</v>
      </c>
      <c r="K643" s="349" t="s">
        <v>3669</v>
      </c>
      <c r="L643" s="349" t="s">
        <v>3669</v>
      </c>
      <c r="M643" s="349" t="s">
        <v>255</v>
      </c>
      <c r="N643" s="380">
        <v>0.2</v>
      </c>
      <c r="O643" s="349" t="s">
        <v>2364</v>
      </c>
      <c r="P643" s="349" t="s">
        <v>268</v>
      </c>
      <c r="Q643" s="349" t="s">
        <v>268</v>
      </c>
      <c r="R643" s="349" t="s">
        <v>268</v>
      </c>
      <c r="S643" s="349">
        <v>0</v>
      </c>
      <c r="T643" s="349" t="s">
        <v>268</v>
      </c>
      <c r="U643" s="349">
        <v>0</v>
      </c>
      <c r="V643" s="349" t="s">
        <v>413</v>
      </c>
      <c r="W643" s="360"/>
      <c r="X643" s="349" t="s">
        <v>2439</v>
      </c>
      <c r="Y643" s="349">
        <v>40</v>
      </c>
      <c r="Z643" s="361">
        <v>1</v>
      </c>
      <c r="AA643" s="349">
        <f t="shared" si="106"/>
        <v>40</v>
      </c>
      <c r="AB643" s="349" t="s">
        <v>4295</v>
      </c>
      <c r="AC643" s="349" t="s">
        <v>1253</v>
      </c>
      <c r="AD643" s="349">
        <v>5</v>
      </c>
      <c r="AE643" s="440">
        <v>11</v>
      </c>
      <c r="AF643" s="350">
        <v>0.6</v>
      </c>
      <c r="AG643" s="357">
        <f t="shared" si="107"/>
        <v>24</v>
      </c>
      <c r="AH643" s="351">
        <f>IF(AD643&lt;4,FLETES!$H$8,IF(AD643=4,FLETES!$H$9,IF(AD643=5,FLETES!$H$10,IF(AD643=6,FLETES!$H$11,IF(AD643=7,FLETES!$H$12,IF(AD643=8,FLETES!$H$13,IF(AD643=10,FLETES!$H$14,IF(AD643=12,FLETES!$H$15,IF(AD643&gt;12,FLETES!$H$16,"FALSO")))))))))</f>
        <v>26.946735</v>
      </c>
      <c r="AI643" s="357">
        <f t="shared" si="108"/>
        <v>50.946735000000004</v>
      </c>
      <c r="AJ643" s="352">
        <v>0.2</v>
      </c>
      <c r="AK643" s="358">
        <f t="shared" si="109"/>
        <v>63.683418750000001</v>
      </c>
      <c r="AL643" s="418">
        <f t="shared" si="104"/>
        <v>63.683418750000001</v>
      </c>
      <c r="AM643" s="352">
        <v>0.15</v>
      </c>
      <c r="AN643" s="357">
        <f t="shared" si="110"/>
        <v>74.921669117647056</v>
      </c>
      <c r="AO643" s="421">
        <f t="shared" si="111"/>
        <v>74.921669117647056</v>
      </c>
      <c r="AP643" s="355"/>
      <c r="AQ643" s="355"/>
    </row>
    <row r="644" spans="1:43" s="347" customFormat="1" ht="30" customHeight="1" x14ac:dyDescent="0.25">
      <c r="A644" s="444">
        <v>81805</v>
      </c>
      <c r="B644" s="453">
        <v>406308779394</v>
      </c>
      <c r="C644" s="349" t="s">
        <v>4296</v>
      </c>
      <c r="D644" s="444" t="s">
        <v>4031</v>
      </c>
      <c r="E644" s="359" t="s">
        <v>3501</v>
      </c>
      <c r="F644" s="359" t="s">
        <v>3501</v>
      </c>
      <c r="G644" s="363" t="s">
        <v>279</v>
      </c>
      <c r="H644" s="349" t="s">
        <v>4402</v>
      </c>
      <c r="I644" s="349" t="s">
        <v>250</v>
      </c>
      <c r="J644" s="349" t="s">
        <v>4381</v>
      </c>
      <c r="K644" s="349" t="s">
        <v>3670</v>
      </c>
      <c r="L644" s="349" t="s">
        <v>3670</v>
      </c>
      <c r="M644" s="349" t="s">
        <v>255</v>
      </c>
      <c r="N644" s="380">
        <v>0.2</v>
      </c>
      <c r="O644" s="349" t="s">
        <v>2364</v>
      </c>
      <c r="P644" s="349" t="s">
        <v>268</v>
      </c>
      <c r="Q644" s="349" t="s">
        <v>268</v>
      </c>
      <c r="R644" s="349" t="s">
        <v>268</v>
      </c>
      <c r="S644" s="349">
        <v>0</v>
      </c>
      <c r="T644" s="349" t="s">
        <v>268</v>
      </c>
      <c r="U644" s="349">
        <v>0</v>
      </c>
      <c r="V644" s="349" t="s">
        <v>413</v>
      </c>
      <c r="W644" s="360"/>
      <c r="X644" s="349" t="s">
        <v>2439</v>
      </c>
      <c r="Y644" s="349">
        <v>40</v>
      </c>
      <c r="Z644" s="361">
        <v>1</v>
      </c>
      <c r="AA644" s="349">
        <f t="shared" si="106"/>
        <v>40</v>
      </c>
      <c r="AB644" s="349" t="s">
        <v>4295</v>
      </c>
      <c r="AC644" s="349" t="s">
        <v>1253</v>
      </c>
      <c r="AD644" s="349">
        <v>5</v>
      </c>
      <c r="AE644" s="440">
        <v>11</v>
      </c>
      <c r="AF644" s="350">
        <v>0.57999999999999996</v>
      </c>
      <c r="AG644" s="357">
        <f t="shared" si="107"/>
        <v>23.2</v>
      </c>
      <c r="AH644" s="351">
        <f>IF(AD644&lt;4,FLETES!$H$8,IF(AD644=4,FLETES!$H$9,IF(AD644=5,FLETES!$H$10,IF(AD644=6,FLETES!$H$11,IF(AD644=7,FLETES!$H$12,IF(AD644=8,FLETES!$H$13,IF(AD644=10,FLETES!$H$14,IF(AD644=12,FLETES!$H$15,IF(AD644&gt;12,FLETES!$H$16,"FALSO")))))))))</f>
        <v>26.946735</v>
      </c>
      <c r="AI644" s="357">
        <f t="shared" si="108"/>
        <v>50.146735</v>
      </c>
      <c r="AJ644" s="352">
        <v>0.2</v>
      </c>
      <c r="AK644" s="358">
        <f t="shared" si="109"/>
        <v>62.683418749999994</v>
      </c>
      <c r="AL644" s="418">
        <f t="shared" si="104"/>
        <v>62.683418749999994</v>
      </c>
      <c r="AM644" s="352">
        <v>0.15</v>
      </c>
      <c r="AN644" s="357">
        <f t="shared" si="110"/>
        <v>73.745198529411766</v>
      </c>
      <c r="AO644" s="421">
        <f t="shared" si="111"/>
        <v>73.745198529411766</v>
      </c>
      <c r="AP644" s="355"/>
      <c r="AQ644" s="355"/>
    </row>
    <row r="645" spans="1:43" s="347" customFormat="1" ht="30" customHeight="1" x14ac:dyDescent="0.25">
      <c r="A645" s="444">
        <v>87971</v>
      </c>
      <c r="B645" s="453">
        <v>406308080292</v>
      </c>
      <c r="C645" s="349" t="s">
        <v>4296</v>
      </c>
      <c r="D645" s="444" t="s">
        <v>4033</v>
      </c>
      <c r="E645" s="359" t="s">
        <v>3503</v>
      </c>
      <c r="F645" s="359" t="s">
        <v>3503</v>
      </c>
      <c r="G645" s="363" t="s">
        <v>279</v>
      </c>
      <c r="H645" s="349" t="s">
        <v>4402</v>
      </c>
      <c r="I645" s="349" t="s">
        <v>250</v>
      </c>
      <c r="J645" s="349" t="s">
        <v>4401</v>
      </c>
      <c r="K645" s="349" t="s">
        <v>3670</v>
      </c>
      <c r="L645" s="349" t="s">
        <v>3670</v>
      </c>
      <c r="M645" s="349" t="s">
        <v>255</v>
      </c>
      <c r="N645" s="380">
        <v>0.2</v>
      </c>
      <c r="O645" s="349" t="s">
        <v>2364</v>
      </c>
      <c r="P645" s="349" t="s">
        <v>268</v>
      </c>
      <c r="Q645" s="349" t="s">
        <v>268</v>
      </c>
      <c r="R645" s="349" t="s">
        <v>268</v>
      </c>
      <c r="S645" s="349">
        <v>0</v>
      </c>
      <c r="T645" s="349" t="s">
        <v>268</v>
      </c>
      <c r="U645" s="349">
        <v>0</v>
      </c>
      <c r="V645" s="349" t="s">
        <v>413</v>
      </c>
      <c r="W645" s="360"/>
      <c r="X645" s="349" t="s">
        <v>2439</v>
      </c>
      <c r="Y645" s="349">
        <v>40</v>
      </c>
      <c r="Z645" s="361">
        <v>1</v>
      </c>
      <c r="AA645" s="349">
        <f t="shared" si="106"/>
        <v>40</v>
      </c>
      <c r="AB645" s="349" t="s">
        <v>4295</v>
      </c>
      <c r="AC645" s="349" t="s">
        <v>1253</v>
      </c>
      <c r="AD645" s="349">
        <v>5</v>
      </c>
      <c r="AE645" s="440">
        <v>11</v>
      </c>
      <c r="AF645" s="350">
        <v>0.6</v>
      </c>
      <c r="AG645" s="357">
        <f t="shared" si="107"/>
        <v>24</v>
      </c>
      <c r="AH645" s="351">
        <f>IF(AD645&lt;4,FLETES!$H$8,IF(AD645=4,FLETES!$H$9,IF(AD645=5,FLETES!$H$10,IF(AD645=6,FLETES!$H$11,IF(AD645=7,FLETES!$H$12,IF(AD645=8,FLETES!$H$13,IF(AD645=10,FLETES!$H$14,IF(AD645=12,FLETES!$H$15,IF(AD645&gt;12,FLETES!$H$16,"FALSO")))))))))</f>
        <v>26.946735</v>
      </c>
      <c r="AI645" s="357">
        <f t="shared" si="108"/>
        <v>50.946735000000004</v>
      </c>
      <c r="AJ645" s="352">
        <v>0.2</v>
      </c>
      <c r="AK645" s="358">
        <f t="shared" si="109"/>
        <v>63.683418750000001</v>
      </c>
      <c r="AL645" s="418">
        <f t="shared" si="104"/>
        <v>63.683418750000001</v>
      </c>
      <c r="AM645" s="352">
        <v>0.15</v>
      </c>
      <c r="AN645" s="357">
        <f t="shared" si="110"/>
        <v>74.921669117647056</v>
      </c>
      <c r="AO645" s="421">
        <f t="shared" si="111"/>
        <v>74.921669117647056</v>
      </c>
      <c r="AP645" s="355"/>
      <c r="AQ645" s="355"/>
    </row>
    <row r="646" spans="1:43" s="347" customFormat="1" ht="30" customHeight="1" x14ac:dyDescent="0.25">
      <c r="A646" s="444">
        <v>81702</v>
      </c>
      <c r="B646" s="453">
        <v>406308151992</v>
      </c>
      <c r="C646" s="349" t="s">
        <v>4296</v>
      </c>
      <c r="D646" s="444" t="s">
        <v>4035</v>
      </c>
      <c r="E646" s="359" t="s">
        <v>3505</v>
      </c>
      <c r="F646" s="359" t="s">
        <v>3505</v>
      </c>
      <c r="G646" s="363" t="s">
        <v>279</v>
      </c>
      <c r="H646" s="349" t="s">
        <v>4402</v>
      </c>
      <c r="I646" s="349" t="s">
        <v>250</v>
      </c>
      <c r="J646" s="349" t="s">
        <v>4381</v>
      </c>
      <c r="K646" s="349" t="s">
        <v>3671</v>
      </c>
      <c r="L646" s="349" t="s">
        <v>3671</v>
      </c>
      <c r="M646" s="349" t="s">
        <v>255</v>
      </c>
      <c r="N646" s="380">
        <v>0.2</v>
      </c>
      <c r="O646" s="349" t="s">
        <v>2364</v>
      </c>
      <c r="P646" s="349" t="s">
        <v>268</v>
      </c>
      <c r="Q646" s="349" t="s">
        <v>268</v>
      </c>
      <c r="R646" s="349" t="s">
        <v>268</v>
      </c>
      <c r="S646" s="349">
        <v>0</v>
      </c>
      <c r="T646" s="349" t="s">
        <v>268</v>
      </c>
      <c r="U646" s="349">
        <v>0</v>
      </c>
      <c r="V646" s="349" t="s">
        <v>413</v>
      </c>
      <c r="W646" s="360"/>
      <c r="X646" s="349" t="s">
        <v>2439</v>
      </c>
      <c r="Y646" s="349">
        <v>40</v>
      </c>
      <c r="Z646" s="361">
        <v>1</v>
      </c>
      <c r="AA646" s="349">
        <f t="shared" si="106"/>
        <v>40</v>
      </c>
      <c r="AB646" s="349" t="s">
        <v>4295</v>
      </c>
      <c r="AC646" s="349" t="s">
        <v>1253</v>
      </c>
      <c r="AD646" s="349">
        <v>5</v>
      </c>
      <c r="AE646" s="440">
        <v>11</v>
      </c>
      <c r="AF646" s="350">
        <v>0.57999999999999996</v>
      </c>
      <c r="AG646" s="357">
        <f t="shared" si="107"/>
        <v>23.2</v>
      </c>
      <c r="AH646" s="351">
        <f>IF(AD646&lt;4,FLETES!$H$8,IF(AD646=4,FLETES!$H$9,IF(AD646=5,FLETES!$H$10,IF(AD646=6,FLETES!$H$11,IF(AD646=7,FLETES!$H$12,IF(AD646=8,FLETES!$H$13,IF(AD646=10,FLETES!$H$14,IF(AD646=12,FLETES!$H$15,IF(AD646&gt;12,FLETES!$H$16,"FALSO")))))))))</f>
        <v>26.946735</v>
      </c>
      <c r="AI646" s="357">
        <f t="shared" si="108"/>
        <v>50.146735</v>
      </c>
      <c r="AJ646" s="352">
        <v>0.2</v>
      </c>
      <c r="AK646" s="358">
        <f t="shared" si="109"/>
        <v>62.683418749999994</v>
      </c>
      <c r="AL646" s="418">
        <f t="shared" si="104"/>
        <v>62.683418749999994</v>
      </c>
      <c r="AM646" s="352">
        <v>0.15</v>
      </c>
      <c r="AN646" s="357">
        <f t="shared" si="110"/>
        <v>73.745198529411766</v>
      </c>
      <c r="AO646" s="421">
        <f t="shared" si="111"/>
        <v>73.745198529411766</v>
      </c>
      <c r="AP646" s="355"/>
      <c r="AQ646" s="355"/>
    </row>
    <row r="647" spans="1:43" s="347" customFormat="1" ht="30" customHeight="1" x14ac:dyDescent="0.25">
      <c r="A647" s="444">
        <v>87822</v>
      </c>
      <c r="B647" s="453">
        <v>406308125498</v>
      </c>
      <c r="C647" s="349" t="s">
        <v>4296</v>
      </c>
      <c r="D647" s="444" t="s">
        <v>4037</v>
      </c>
      <c r="E647" s="359" t="s">
        <v>3507</v>
      </c>
      <c r="F647" s="359" t="s">
        <v>3507</v>
      </c>
      <c r="G647" s="363" t="s">
        <v>279</v>
      </c>
      <c r="H647" s="349" t="s">
        <v>4402</v>
      </c>
      <c r="I647" s="349" t="s">
        <v>250</v>
      </c>
      <c r="J647" s="349" t="s">
        <v>4401</v>
      </c>
      <c r="K647" s="349" t="s">
        <v>3671</v>
      </c>
      <c r="L647" s="349" t="s">
        <v>3671</v>
      </c>
      <c r="M647" s="349" t="s">
        <v>255</v>
      </c>
      <c r="N647" s="380">
        <v>0.2</v>
      </c>
      <c r="O647" s="349" t="s">
        <v>2364</v>
      </c>
      <c r="P647" s="349" t="s">
        <v>268</v>
      </c>
      <c r="Q647" s="349" t="s">
        <v>268</v>
      </c>
      <c r="R647" s="349" t="s">
        <v>268</v>
      </c>
      <c r="S647" s="349">
        <v>0</v>
      </c>
      <c r="T647" s="349" t="s">
        <v>268</v>
      </c>
      <c r="U647" s="349">
        <v>0</v>
      </c>
      <c r="V647" s="349" t="s">
        <v>413</v>
      </c>
      <c r="W647" s="360"/>
      <c r="X647" s="349" t="s">
        <v>2439</v>
      </c>
      <c r="Y647" s="349">
        <v>40</v>
      </c>
      <c r="Z647" s="361">
        <v>1</v>
      </c>
      <c r="AA647" s="349">
        <f t="shared" si="106"/>
        <v>40</v>
      </c>
      <c r="AB647" s="349" t="s">
        <v>4295</v>
      </c>
      <c r="AC647" s="349" t="s">
        <v>1253</v>
      </c>
      <c r="AD647" s="349">
        <v>5</v>
      </c>
      <c r="AE647" s="440">
        <v>11</v>
      </c>
      <c r="AF647" s="350">
        <v>0.6</v>
      </c>
      <c r="AG647" s="357">
        <f t="shared" si="107"/>
        <v>24</v>
      </c>
      <c r="AH647" s="351">
        <f>IF(AD647&lt;4,FLETES!$H$8,IF(AD647=4,FLETES!$H$9,IF(AD647=5,FLETES!$H$10,IF(AD647=6,FLETES!$H$11,IF(AD647=7,FLETES!$H$12,IF(AD647=8,FLETES!$H$13,IF(AD647=10,FLETES!$H$14,IF(AD647=12,FLETES!$H$15,IF(AD647&gt;12,FLETES!$H$16,"FALSO")))))))))</f>
        <v>26.946735</v>
      </c>
      <c r="AI647" s="357">
        <f t="shared" si="108"/>
        <v>50.946735000000004</v>
      </c>
      <c r="AJ647" s="352">
        <v>0.2</v>
      </c>
      <c r="AK647" s="358">
        <f t="shared" si="109"/>
        <v>63.683418750000001</v>
      </c>
      <c r="AL647" s="418">
        <f t="shared" si="104"/>
        <v>63.683418750000001</v>
      </c>
      <c r="AM647" s="352">
        <v>0.15</v>
      </c>
      <c r="AN647" s="357">
        <f t="shared" si="110"/>
        <v>74.921669117647056</v>
      </c>
      <c r="AO647" s="421">
        <f t="shared" si="111"/>
        <v>74.921669117647056</v>
      </c>
      <c r="AP647" s="355"/>
      <c r="AQ647" s="355"/>
    </row>
    <row r="648" spans="1:43" s="364" customFormat="1" ht="30" customHeight="1" x14ac:dyDescent="0.25">
      <c r="A648" s="444">
        <v>81299</v>
      </c>
      <c r="B648" s="453">
        <v>406308759396</v>
      </c>
      <c r="C648" s="349" t="s">
        <v>4296</v>
      </c>
      <c r="D648" s="444" t="s">
        <v>4039</v>
      </c>
      <c r="E648" s="359" t="s">
        <v>3509</v>
      </c>
      <c r="F648" s="359" t="s">
        <v>3509</v>
      </c>
      <c r="G648" s="363" t="s">
        <v>279</v>
      </c>
      <c r="H648" s="349" t="s">
        <v>4402</v>
      </c>
      <c r="I648" s="349" t="s">
        <v>250</v>
      </c>
      <c r="J648" s="349" t="s">
        <v>4381</v>
      </c>
      <c r="K648" s="349" t="s">
        <v>3672</v>
      </c>
      <c r="L648" s="349" t="s">
        <v>3672</v>
      </c>
      <c r="M648" s="349" t="s">
        <v>255</v>
      </c>
      <c r="N648" s="380">
        <v>0.2</v>
      </c>
      <c r="O648" s="349" t="s">
        <v>2364</v>
      </c>
      <c r="P648" s="349" t="s">
        <v>268</v>
      </c>
      <c r="Q648" s="349" t="s">
        <v>268</v>
      </c>
      <c r="R648" s="349" t="s">
        <v>268</v>
      </c>
      <c r="S648" s="349">
        <v>0</v>
      </c>
      <c r="T648" s="349" t="s">
        <v>268</v>
      </c>
      <c r="U648" s="349">
        <v>0</v>
      </c>
      <c r="V648" s="349" t="s">
        <v>413</v>
      </c>
      <c r="W648" s="360"/>
      <c r="X648" s="349" t="s">
        <v>2439</v>
      </c>
      <c r="Y648" s="349">
        <v>40</v>
      </c>
      <c r="Z648" s="361">
        <v>1</v>
      </c>
      <c r="AA648" s="349">
        <f t="shared" si="106"/>
        <v>40</v>
      </c>
      <c r="AB648" s="349" t="s">
        <v>4295</v>
      </c>
      <c r="AC648" s="349" t="s">
        <v>1253</v>
      </c>
      <c r="AD648" s="349">
        <v>5</v>
      </c>
      <c r="AE648" s="440">
        <v>11</v>
      </c>
      <c r="AF648" s="350">
        <v>0.57999999999999996</v>
      </c>
      <c r="AG648" s="357">
        <f t="shared" si="107"/>
        <v>23.2</v>
      </c>
      <c r="AH648" s="351">
        <f>IF(AD648&lt;4,FLETES!$H$8,IF(AD648=4,FLETES!$H$9,IF(AD648=5,FLETES!$H$10,IF(AD648=6,FLETES!$H$11,IF(AD648=7,FLETES!$H$12,IF(AD648=8,FLETES!$H$13,IF(AD648=10,FLETES!$H$14,IF(AD648=12,FLETES!$H$15,IF(AD648&gt;12,FLETES!$H$16,"FALSO")))))))))</f>
        <v>26.946735</v>
      </c>
      <c r="AI648" s="357">
        <f t="shared" si="108"/>
        <v>50.146735</v>
      </c>
      <c r="AJ648" s="352">
        <v>0.2</v>
      </c>
      <c r="AK648" s="358">
        <f t="shared" si="109"/>
        <v>62.683418749999994</v>
      </c>
      <c r="AL648" s="418">
        <f t="shared" si="104"/>
        <v>62.683418749999994</v>
      </c>
      <c r="AM648" s="352">
        <v>0.15</v>
      </c>
      <c r="AN648" s="357">
        <f t="shared" si="110"/>
        <v>73.745198529411766</v>
      </c>
      <c r="AO648" s="421">
        <f t="shared" si="111"/>
        <v>73.745198529411766</v>
      </c>
      <c r="AP648" s="355"/>
      <c r="AQ648" s="355"/>
    </row>
    <row r="649" spans="1:43" s="364" customFormat="1" ht="30" customHeight="1" x14ac:dyDescent="0.25">
      <c r="A649" s="444">
        <v>87963</v>
      </c>
      <c r="B649" s="453">
        <v>406308786897</v>
      </c>
      <c r="C649" s="349" t="s">
        <v>4296</v>
      </c>
      <c r="D649" s="444" t="s">
        <v>4041</v>
      </c>
      <c r="E649" s="359" t="s">
        <v>3511</v>
      </c>
      <c r="F649" s="359" t="s">
        <v>3511</v>
      </c>
      <c r="G649" s="363" t="s">
        <v>279</v>
      </c>
      <c r="H649" s="349" t="s">
        <v>4402</v>
      </c>
      <c r="I649" s="349" t="s">
        <v>250</v>
      </c>
      <c r="J649" s="349" t="s">
        <v>4401</v>
      </c>
      <c r="K649" s="349" t="s">
        <v>3672</v>
      </c>
      <c r="L649" s="349" t="s">
        <v>3672</v>
      </c>
      <c r="M649" s="349" t="s">
        <v>255</v>
      </c>
      <c r="N649" s="380">
        <v>0.2</v>
      </c>
      <c r="O649" s="349" t="s">
        <v>2364</v>
      </c>
      <c r="P649" s="349" t="s">
        <v>268</v>
      </c>
      <c r="Q649" s="349" t="s">
        <v>268</v>
      </c>
      <c r="R649" s="349" t="s">
        <v>268</v>
      </c>
      <c r="S649" s="349">
        <v>0</v>
      </c>
      <c r="T649" s="349" t="s">
        <v>268</v>
      </c>
      <c r="U649" s="349">
        <v>0</v>
      </c>
      <c r="V649" s="349" t="s">
        <v>413</v>
      </c>
      <c r="W649" s="360"/>
      <c r="X649" s="349" t="s">
        <v>2439</v>
      </c>
      <c r="Y649" s="349">
        <v>40</v>
      </c>
      <c r="Z649" s="361">
        <v>1</v>
      </c>
      <c r="AA649" s="349">
        <f t="shared" si="106"/>
        <v>40</v>
      </c>
      <c r="AB649" s="349" t="s">
        <v>4295</v>
      </c>
      <c r="AC649" s="349" t="s">
        <v>1253</v>
      </c>
      <c r="AD649" s="349">
        <v>5</v>
      </c>
      <c r="AE649" s="440">
        <v>11</v>
      </c>
      <c r="AF649" s="350">
        <v>0.6</v>
      </c>
      <c r="AG649" s="357">
        <f t="shared" si="107"/>
        <v>24</v>
      </c>
      <c r="AH649" s="351">
        <f>IF(AD649&lt;4,FLETES!$H$8,IF(AD649=4,FLETES!$H$9,IF(AD649=5,FLETES!$H$10,IF(AD649=6,FLETES!$H$11,IF(AD649=7,FLETES!$H$12,IF(AD649=8,FLETES!$H$13,IF(AD649=10,FLETES!$H$14,IF(AD649=12,FLETES!$H$15,IF(AD649&gt;12,FLETES!$H$16,"FALSO")))))))))</f>
        <v>26.946735</v>
      </c>
      <c r="AI649" s="357">
        <f t="shared" si="108"/>
        <v>50.946735000000004</v>
      </c>
      <c r="AJ649" s="352">
        <v>0.2</v>
      </c>
      <c r="AK649" s="358">
        <f t="shared" si="109"/>
        <v>63.683418750000001</v>
      </c>
      <c r="AL649" s="418">
        <f t="shared" si="104"/>
        <v>63.683418750000001</v>
      </c>
      <c r="AM649" s="352">
        <v>0.15</v>
      </c>
      <c r="AN649" s="357">
        <f t="shared" si="110"/>
        <v>74.921669117647056</v>
      </c>
      <c r="AO649" s="421">
        <f t="shared" si="111"/>
        <v>74.921669117647056</v>
      </c>
      <c r="AP649" s="355"/>
      <c r="AQ649" s="355"/>
    </row>
    <row r="650" spans="1:43" s="364" customFormat="1" ht="30" customHeight="1" x14ac:dyDescent="0.25">
      <c r="A650" s="444">
        <v>87628</v>
      </c>
      <c r="B650" s="453">
        <v>406308129991</v>
      </c>
      <c r="C650" s="349" t="s">
        <v>4296</v>
      </c>
      <c r="D650" s="444" t="s">
        <v>4043</v>
      </c>
      <c r="E650" s="359" t="s">
        <v>3513</v>
      </c>
      <c r="F650" s="359" t="s">
        <v>3513</v>
      </c>
      <c r="G650" s="363" t="s">
        <v>279</v>
      </c>
      <c r="H650" s="349" t="s">
        <v>4402</v>
      </c>
      <c r="I650" s="349" t="s">
        <v>250</v>
      </c>
      <c r="J650" s="349" t="s">
        <v>4381</v>
      </c>
      <c r="K650" s="349" t="s">
        <v>580</v>
      </c>
      <c r="L650" s="349" t="s">
        <v>580</v>
      </c>
      <c r="M650" s="349" t="s">
        <v>255</v>
      </c>
      <c r="N650" s="380">
        <v>0.2</v>
      </c>
      <c r="O650" s="349" t="s">
        <v>2364</v>
      </c>
      <c r="P650" s="349" t="s">
        <v>268</v>
      </c>
      <c r="Q650" s="349" t="s">
        <v>268</v>
      </c>
      <c r="R650" s="349" t="s">
        <v>268</v>
      </c>
      <c r="S650" s="349">
        <v>0</v>
      </c>
      <c r="T650" s="349" t="s">
        <v>268</v>
      </c>
      <c r="U650" s="349">
        <v>0</v>
      </c>
      <c r="V650" s="349" t="s">
        <v>413</v>
      </c>
      <c r="W650" s="360"/>
      <c r="X650" s="349" t="s">
        <v>2439</v>
      </c>
      <c r="Y650" s="349">
        <v>40</v>
      </c>
      <c r="Z650" s="361">
        <v>1</v>
      </c>
      <c r="AA650" s="349">
        <f t="shared" si="106"/>
        <v>40</v>
      </c>
      <c r="AB650" s="349" t="s">
        <v>4295</v>
      </c>
      <c r="AC650" s="349" t="s">
        <v>1253</v>
      </c>
      <c r="AD650" s="349">
        <v>5</v>
      </c>
      <c r="AE650" s="440">
        <v>11</v>
      </c>
      <c r="AF650" s="350">
        <v>0.48</v>
      </c>
      <c r="AG650" s="357">
        <f t="shared" si="107"/>
        <v>19.2</v>
      </c>
      <c r="AH650" s="351">
        <f>IF(AD650&lt;4,FLETES!$H$8,IF(AD650=4,FLETES!$H$9,IF(AD650=5,FLETES!$H$10,IF(AD650=6,FLETES!$H$11,IF(AD650=7,FLETES!$H$12,IF(AD650=8,FLETES!$H$13,IF(AD650=10,FLETES!$H$14,IF(AD650=12,FLETES!$H$15,IF(AD650&gt;12,FLETES!$H$16,"FALSO")))))))))</f>
        <v>26.946735</v>
      </c>
      <c r="AI650" s="357">
        <f t="shared" si="108"/>
        <v>46.146735</v>
      </c>
      <c r="AJ650" s="352">
        <v>0.2</v>
      </c>
      <c r="AK650" s="358">
        <f t="shared" si="109"/>
        <v>57.683418749999994</v>
      </c>
      <c r="AL650" s="418">
        <f t="shared" si="104"/>
        <v>57.683418749999994</v>
      </c>
      <c r="AM650" s="352">
        <v>0.15</v>
      </c>
      <c r="AN650" s="357">
        <f t="shared" si="110"/>
        <v>67.862845588235288</v>
      </c>
      <c r="AO650" s="421">
        <f t="shared" si="111"/>
        <v>67.862845588235288</v>
      </c>
      <c r="AP650" s="355"/>
      <c r="AQ650" s="355"/>
    </row>
    <row r="651" spans="1:43" s="364" customFormat="1" ht="30" customHeight="1" x14ac:dyDescent="0.25">
      <c r="A651" s="444">
        <v>81429</v>
      </c>
      <c r="B651" s="453">
        <v>406308776492</v>
      </c>
      <c r="C651" s="349" t="s">
        <v>4296</v>
      </c>
      <c r="D651" s="444" t="s">
        <v>4045</v>
      </c>
      <c r="E651" s="359" t="s">
        <v>3515</v>
      </c>
      <c r="F651" s="359" t="s">
        <v>3515</v>
      </c>
      <c r="G651" s="363" t="s">
        <v>279</v>
      </c>
      <c r="H651" s="349" t="s">
        <v>4402</v>
      </c>
      <c r="I651" s="349" t="s">
        <v>250</v>
      </c>
      <c r="J651" s="349" t="s">
        <v>4381</v>
      </c>
      <c r="K651" s="349" t="s">
        <v>571</v>
      </c>
      <c r="L651" s="349" t="s">
        <v>571</v>
      </c>
      <c r="M651" s="349" t="s">
        <v>255</v>
      </c>
      <c r="N651" s="380">
        <v>0.2</v>
      </c>
      <c r="O651" s="349" t="s">
        <v>2364</v>
      </c>
      <c r="P651" s="349" t="s">
        <v>268</v>
      </c>
      <c r="Q651" s="349" t="s">
        <v>268</v>
      </c>
      <c r="R651" s="349" t="s">
        <v>268</v>
      </c>
      <c r="S651" s="349">
        <v>0</v>
      </c>
      <c r="T651" s="349" t="s">
        <v>268</v>
      </c>
      <c r="U651" s="349">
        <v>0</v>
      </c>
      <c r="V651" s="349" t="s">
        <v>413</v>
      </c>
      <c r="W651" s="360"/>
      <c r="X651" s="349" t="s">
        <v>2439</v>
      </c>
      <c r="Y651" s="349">
        <v>40</v>
      </c>
      <c r="Z651" s="361">
        <v>1</v>
      </c>
      <c r="AA651" s="349">
        <f t="shared" si="106"/>
        <v>40</v>
      </c>
      <c r="AB651" s="349" t="s">
        <v>4295</v>
      </c>
      <c r="AC651" s="349" t="s">
        <v>1253</v>
      </c>
      <c r="AD651" s="349">
        <v>5</v>
      </c>
      <c r="AE651" s="440">
        <v>11</v>
      </c>
      <c r="AF651" s="350">
        <v>0.48</v>
      </c>
      <c r="AG651" s="357">
        <f t="shared" si="107"/>
        <v>19.2</v>
      </c>
      <c r="AH651" s="351">
        <f>IF(AD651&lt;4,FLETES!$H$8,IF(AD651=4,FLETES!$H$9,IF(AD651=5,FLETES!$H$10,IF(AD651=6,FLETES!$H$11,IF(AD651=7,FLETES!$H$12,IF(AD651=8,FLETES!$H$13,IF(AD651=10,FLETES!$H$14,IF(AD651=12,FLETES!$H$15,IF(AD651&gt;12,FLETES!$H$16,"FALSO")))))))))</f>
        <v>26.946735</v>
      </c>
      <c r="AI651" s="357">
        <f t="shared" si="108"/>
        <v>46.146735</v>
      </c>
      <c r="AJ651" s="352">
        <v>0.2</v>
      </c>
      <c r="AK651" s="358">
        <f t="shared" si="109"/>
        <v>57.683418749999994</v>
      </c>
      <c r="AL651" s="418">
        <f t="shared" si="104"/>
        <v>57.683418749999994</v>
      </c>
      <c r="AM651" s="352">
        <v>0.15</v>
      </c>
      <c r="AN651" s="357">
        <f t="shared" si="110"/>
        <v>67.862845588235288</v>
      </c>
      <c r="AO651" s="421">
        <f t="shared" si="111"/>
        <v>67.862845588235288</v>
      </c>
      <c r="AP651" s="355"/>
      <c r="AQ651" s="355"/>
    </row>
    <row r="652" spans="1:43" s="364" customFormat="1" ht="30" customHeight="1" x14ac:dyDescent="0.25">
      <c r="A652" s="444">
        <v>81660</v>
      </c>
      <c r="B652" s="453">
        <v>406308152791</v>
      </c>
      <c r="C652" s="349" t="s">
        <v>4296</v>
      </c>
      <c r="D652" s="444" t="s">
        <v>4047</v>
      </c>
      <c r="E652" s="359" t="s">
        <v>3517</v>
      </c>
      <c r="F652" s="359" t="s">
        <v>3517</v>
      </c>
      <c r="G652" s="363" t="s">
        <v>279</v>
      </c>
      <c r="H652" s="349" t="s">
        <v>4402</v>
      </c>
      <c r="I652" s="349" t="s">
        <v>250</v>
      </c>
      <c r="J652" s="349" t="s">
        <v>4381</v>
      </c>
      <c r="K652" s="349" t="s">
        <v>597</v>
      </c>
      <c r="L652" s="349" t="s">
        <v>597</v>
      </c>
      <c r="M652" s="349" t="s">
        <v>255</v>
      </c>
      <c r="N652" s="380">
        <v>0.2</v>
      </c>
      <c r="O652" s="349" t="s">
        <v>2364</v>
      </c>
      <c r="P652" s="349" t="s">
        <v>268</v>
      </c>
      <c r="Q652" s="349" t="s">
        <v>268</v>
      </c>
      <c r="R652" s="349" t="s">
        <v>268</v>
      </c>
      <c r="S652" s="349">
        <v>0</v>
      </c>
      <c r="T652" s="349" t="s">
        <v>268</v>
      </c>
      <c r="U652" s="349">
        <v>0</v>
      </c>
      <c r="V652" s="349" t="s">
        <v>413</v>
      </c>
      <c r="W652" s="360"/>
      <c r="X652" s="349" t="s">
        <v>2439</v>
      </c>
      <c r="Y652" s="349">
        <v>40</v>
      </c>
      <c r="Z652" s="361">
        <v>1</v>
      </c>
      <c r="AA652" s="349">
        <f t="shared" si="106"/>
        <v>40</v>
      </c>
      <c r="AB652" s="349" t="s">
        <v>4295</v>
      </c>
      <c r="AC652" s="349" t="s">
        <v>1253</v>
      </c>
      <c r="AD652" s="349">
        <v>5</v>
      </c>
      <c r="AE652" s="440">
        <v>11</v>
      </c>
      <c r="AF652" s="350">
        <v>0.48</v>
      </c>
      <c r="AG652" s="357">
        <f t="shared" si="107"/>
        <v>19.2</v>
      </c>
      <c r="AH652" s="351">
        <f>IF(AD652&lt;4,FLETES!$H$8,IF(AD652=4,FLETES!$H$9,IF(AD652=5,FLETES!$H$10,IF(AD652=6,FLETES!$H$11,IF(AD652=7,FLETES!$H$12,IF(AD652=8,FLETES!$H$13,IF(AD652=10,FLETES!$H$14,IF(AD652=12,FLETES!$H$15,IF(AD652&gt;12,FLETES!$H$16,"FALSO")))))))))</f>
        <v>26.946735</v>
      </c>
      <c r="AI652" s="357">
        <f t="shared" si="108"/>
        <v>46.146735</v>
      </c>
      <c r="AJ652" s="352">
        <v>0.2</v>
      </c>
      <c r="AK652" s="358">
        <f t="shared" si="109"/>
        <v>57.683418749999994</v>
      </c>
      <c r="AL652" s="418">
        <f t="shared" si="104"/>
        <v>57.683418749999994</v>
      </c>
      <c r="AM652" s="352">
        <v>0.15</v>
      </c>
      <c r="AN652" s="357">
        <f t="shared" si="110"/>
        <v>67.862845588235288</v>
      </c>
      <c r="AO652" s="421">
        <f t="shared" si="111"/>
        <v>67.862845588235288</v>
      </c>
      <c r="AP652" s="355"/>
      <c r="AQ652" s="355"/>
    </row>
    <row r="653" spans="1:43" s="364" customFormat="1" ht="30" customHeight="1" x14ac:dyDescent="0.25">
      <c r="A653" s="444">
        <v>81577</v>
      </c>
      <c r="B653" s="453">
        <v>406308182194</v>
      </c>
      <c r="C653" s="349" t="s">
        <v>4296</v>
      </c>
      <c r="D653" s="444" t="s">
        <v>4049</v>
      </c>
      <c r="E653" s="359" t="s">
        <v>3519</v>
      </c>
      <c r="F653" s="359" t="s">
        <v>3519</v>
      </c>
      <c r="G653" s="363" t="s">
        <v>279</v>
      </c>
      <c r="H653" s="349" t="s">
        <v>4402</v>
      </c>
      <c r="I653" s="349" t="s">
        <v>250</v>
      </c>
      <c r="J653" s="349" t="s">
        <v>4381</v>
      </c>
      <c r="K653" s="349" t="s">
        <v>578</v>
      </c>
      <c r="L653" s="349" t="s">
        <v>578</v>
      </c>
      <c r="M653" s="349" t="s">
        <v>255</v>
      </c>
      <c r="N653" s="380">
        <v>0.2</v>
      </c>
      <c r="O653" s="349" t="s">
        <v>2364</v>
      </c>
      <c r="P653" s="349" t="s">
        <v>268</v>
      </c>
      <c r="Q653" s="349" t="s">
        <v>268</v>
      </c>
      <c r="R653" s="349" t="s">
        <v>268</v>
      </c>
      <c r="S653" s="349">
        <v>0</v>
      </c>
      <c r="T653" s="349" t="s">
        <v>268</v>
      </c>
      <c r="U653" s="349">
        <v>0</v>
      </c>
      <c r="V653" s="349" t="s">
        <v>413</v>
      </c>
      <c r="W653" s="360"/>
      <c r="X653" s="349" t="s">
        <v>2439</v>
      </c>
      <c r="Y653" s="349">
        <v>40</v>
      </c>
      <c r="Z653" s="361">
        <v>1</v>
      </c>
      <c r="AA653" s="349">
        <f t="shared" si="106"/>
        <v>40</v>
      </c>
      <c r="AB653" s="349" t="s">
        <v>4295</v>
      </c>
      <c r="AC653" s="349" t="s">
        <v>1253</v>
      </c>
      <c r="AD653" s="349">
        <v>5</v>
      </c>
      <c r="AE653" s="440">
        <v>11</v>
      </c>
      <c r="AF653" s="350">
        <v>0.48</v>
      </c>
      <c r="AG653" s="357">
        <f t="shared" si="107"/>
        <v>19.2</v>
      </c>
      <c r="AH653" s="351">
        <f>IF(AD653&lt;4,FLETES!$H$8,IF(AD653=4,FLETES!$H$9,IF(AD653=5,FLETES!$H$10,IF(AD653=6,FLETES!$H$11,IF(AD653=7,FLETES!$H$12,IF(AD653=8,FLETES!$H$13,IF(AD653=10,FLETES!$H$14,IF(AD653=12,FLETES!$H$15,IF(AD653&gt;12,FLETES!$H$16,"FALSO")))))))))</f>
        <v>26.946735</v>
      </c>
      <c r="AI653" s="357">
        <f t="shared" si="108"/>
        <v>46.146735</v>
      </c>
      <c r="AJ653" s="352">
        <v>0.2</v>
      </c>
      <c r="AK653" s="358">
        <f t="shared" si="109"/>
        <v>57.683418749999994</v>
      </c>
      <c r="AL653" s="418">
        <f t="shared" si="104"/>
        <v>57.683418749999994</v>
      </c>
      <c r="AM653" s="352">
        <v>0.15</v>
      </c>
      <c r="AN653" s="357">
        <f t="shared" si="110"/>
        <v>67.862845588235288</v>
      </c>
      <c r="AO653" s="421">
        <f t="shared" si="111"/>
        <v>67.862845588235288</v>
      </c>
      <c r="AP653" s="355"/>
      <c r="AQ653" s="355"/>
    </row>
    <row r="654" spans="1:43" s="364" customFormat="1" ht="30" customHeight="1" x14ac:dyDescent="0.25">
      <c r="A654" s="444">
        <v>87884</v>
      </c>
      <c r="B654" s="453">
        <v>406308783896</v>
      </c>
      <c r="C654" s="349" t="s">
        <v>4296</v>
      </c>
      <c r="D654" s="444" t="s">
        <v>4051</v>
      </c>
      <c r="E654" s="359" t="s">
        <v>3521</v>
      </c>
      <c r="F654" s="359" t="s">
        <v>3521</v>
      </c>
      <c r="G654" s="363" t="s">
        <v>279</v>
      </c>
      <c r="H654" s="349" t="s">
        <v>4402</v>
      </c>
      <c r="I654" s="349" t="s">
        <v>250</v>
      </c>
      <c r="J654" s="349" t="s">
        <v>4401</v>
      </c>
      <c r="K654" s="349" t="s">
        <v>575</v>
      </c>
      <c r="L654" s="349" t="s">
        <v>575</v>
      </c>
      <c r="M654" s="349" t="s">
        <v>255</v>
      </c>
      <c r="N654" s="380">
        <v>0.2</v>
      </c>
      <c r="O654" s="349" t="s">
        <v>2364</v>
      </c>
      <c r="P654" s="349" t="s">
        <v>268</v>
      </c>
      <c r="Q654" s="349" t="s">
        <v>268</v>
      </c>
      <c r="R654" s="349" t="s">
        <v>268</v>
      </c>
      <c r="S654" s="349">
        <v>0</v>
      </c>
      <c r="T654" s="349" t="s">
        <v>268</v>
      </c>
      <c r="U654" s="349">
        <v>0</v>
      </c>
      <c r="V654" s="349" t="s">
        <v>413</v>
      </c>
      <c r="W654" s="360"/>
      <c r="X654" s="349" t="s">
        <v>2439</v>
      </c>
      <c r="Y654" s="349">
        <v>40</v>
      </c>
      <c r="Z654" s="361">
        <v>1</v>
      </c>
      <c r="AA654" s="349">
        <f t="shared" si="106"/>
        <v>40</v>
      </c>
      <c r="AB654" s="349" t="s">
        <v>4295</v>
      </c>
      <c r="AC654" s="349" t="s">
        <v>1253</v>
      </c>
      <c r="AD654" s="349">
        <v>5</v>
      </c>
      <c r="AE654" s="440">
        <v>11</v>
      </c>
      <c r="AF654" s="350">
        <v>0.6</v>
      </c>
      <c r="AG654" s="357">
        <f t="shared" si="107"/>
        <v>24</v>
      </c>
      <c r="AH654" s="351">
        <f>IF(AD654&lt;4,FLETES!$H$8,IF(AD654=4,FLETES!$H$9,IF(AD654=5,FLETES!$H$10,IF(AD654=6,FLETES!$H$11,IF(AD654=7,FLETES!$H$12,IF(AD654=8,FLETES!$H$13,IF(AD654=10,FLETES!$H$14,IF(AD654=12,FLETES!$H$15,IF(AD654&gt;12,FLETES!$H$16,"FALSO")))))))))</f>
        <v>26.946735</v>
      </c>
      <c r="AI654" s="357">
        <f t="shared" si="108"/>
        <v>50.946735000000004</v>
      </c>
      <c r="AJ654" s="352">
        <v>0.2</v>
      </c>
      <c r="AK654" s="358">
        <f t="shared" si="109"/>
        <v>63.683418750000001</v>
      </c>
      <c r="AL654" s="418">
        <f t="shared" si="104"/>
        <v>63.683418750000001</v>
      </c>
      <c r="AM654" s="352">
        <v>0.15</v>
      </c>
      <c r="AN654" s="357">
        <f t="shared" si="110"/>
        <v>74.921669117647056</v>
      </c>
      <c r="AO654" s="421">
        <f t="shared" si="111"/>
        <v>74.921669117647056</v>
      </c>
      <c r="AP654" s="355"/>
      <c r="AQ654" s="355"/>
    </row>
    <row r="655" spans="1:43" s="347" customFormat="1" ht="30" customHeight="1" x14ac:dyDescent="0.25">
      <c r="A655" s="444">
        <v>87855</v>
      </c>
      <c r="B655" s="453">
        <v>406308785593</v>
      </c>
      <c r="C655" s="349" t="s">
        <v>4296</v>
      </c>
      <c r="D655" s="444" t="s">
        <v>4053</v>
      </c>
      <c r="E655" s="359" t="s">
        <v>3523</v>
      </c>
      <c r="F655" s="359" t="s">
        <v>3523</v>
      </c>
      <c r="G655" s="363" t="s">
        <v>279</v>
      </c>
      <c r="H655" s="349" t="s">
        <v>4402</v>
      </c>
      <c r="I655" s="349" t="s">
        <v>250</v>
      </c>
      <c r="J655" s="349" t="s">
        <v>4381</v>
      </c>
      <c r="K655" s="349" t="s">
        <v>563</v>
      </c>
      <c r="L655" s="349" t="s">
        <v>563</v>
      </c>
      <c r="M655" s="349" t="s">
        <v>255</v>
      </c>
      <c r="N655" s="380">
        <v>0.2</v>
      </c>
      <c r="O655" s="349" t="s">
        <v>2364</v>
      </c>
      <c r="P655" s="349" t="s">
        <v>268</v>
      </c>
      <c r="Q655" s="349" t="s">
        <v>268</v>
      </c>
      <c r="R655" s="349" t="s">
        <v>268</v>
      </c>
      <c r="S655" s="349">
        <v>0</v>
      </c>
      <c r="T655" s="349" t="s">
        <v>268</v>
      </c>
      <c r="U655" s="349">
        <v>0</v>
      </c>
      <c r="V655" s="349" t="s">
        <v>413</v>
      </c>
      <c r="W655" s="360"/>
      <c r="X655" s="349" t="s">
        <v>2439</v>
      </c>
      <c r="Y655" s="349">
        <v>40</v>
      </c>
      <c r="Z655" s="361">
        <v>1</v>
      </c>
      <c r="AA655" s="349">
        <f t="shared" si="106"/>
        <v>40</v>
      </c>
      <c r="AB655" s="349" t="s">
        <v>4295</v>
      </c>
      <c r="AC655" s="349" t="s">
        <v>1253</v>
      </c>
      <c r="AD655" s="349">
        <v>5</v>
      </c>
      <c r="AE655" s="440">
        <v>11</v>
      </c>
      <c r="AF655" s="350">
        <v>0.48</v>
      </c>
      <c r="AG655" s="357">
        <f t="shared" si="107"/>
        <v>19.2</v>
      </c>
      <c r="AH655" s="351">
        <f>IF(AD655&lt;4,FLETES!$H$8,IF(AD655=4,FLETES!$H$9,IF(AD655=5,FLETES!$H$10,IF(AD655=6,FLETES!$H$11,IF(AD655=7,FLETES!$H$12,IF(AD655=8,FLETES!$H$13,IF(AD655=10,FLETES!$H$14,IF(AD655=12,FLETES!$H$15,IF(AD655&gt;12,FLETES!$H$16,"FALSO")))))))))</f>
        <v>26.946735</v>
      </c>
      <c r="AI655" s="357">
        <f t="shared" si="108"/>
        <v>46.146735</v>
      </c>
      <c r="AJ655" s="352">
        <v>0.2</v>
      </c>
      <c r="AK655" s="358">
        <f t="shared" si="109"/>
        <v>57.683418749999994</v>
      </c>
      <c r="AL655" s="418">
        <f t="shared" si="104"/>
        <v>57.683418749999994</v>
      </c>
      <c r="AM655" s="352">
        <v>0.15</v>
      </c>
      <c r="AN655" s="357">
        <f t="shared" si="110"/>
        <v>67.862845588235288</v>
      </c>
      <c r="AO655" s="421">
        <f t="shared" si="111"/>
        <v>67.862845588235288</v>
      </c>
      <c r="AP655" s="355"/>
      <c r="AQ655" s="355"/>
    </row>
    <row r="656" spans="1:43" s="347" customFormat="1" ht="30" customHeight="1" x14ac:dyDescent="0.25">
      <c r="A656" s="391">
        <v>354372</v>
      </c>
      <c r="B656" s="391">
        <v>40633543729</v>
      </c>
      <c r="C656" s="349" t="s">
        <v>4296</v>
      </c>
      <c r="D656" s="349" t="s">
        <v>684</v>
      </c>
      <c r="E656" s="356" t="s">
        <v>2035</v>
      </c>
      <c r="F656" s="355" t="s">
        <v>2035</v>
      </c>
      <c r="G656" s="363" t="s">
        <v>4414</v>
      </c>
      <c r="H656" s="349" t="s">
        <v>4376</v>
      </c>
      <c r="I656" s="349" t="s">
        <v>4463</v>
      </c>
      <c r="J656" s="349" t="s">
        <v>4379</v>
      </c>
      <c r="K656" s="349" t="s">
        <v>4344</v>
      </c>
      <c r="L656" s="349" t="s">
        <v>4344</v>
      </c>
      <c r="M656" s="349" t="s">
        <v>359</v>
      </c>
      <c r="N656" s="349" t="s">
        <v>268</v>
      </c>
      <c r="O656" s="349" t="s">
        <v>287</v>
      </c>
      <c r="P656" s="349" t="s">
        <v>268</v>
      </c>
      <c r="Q656" s="349" t="s">
        <v>268</v>
      </c>
      <c r="R656" s="349" t="s">
        <v>268</v>
      </c>
      <c r="S656" s="349">
        <v>0</v>
      </c>
      <c r="T656" s="349" t="s">
        <v>268</v>
      </c>
      <c r="U656" s="349">
        <v>0</v>
      </c>
      <c r="V656" s="349" t="s">
        <v>413</v>
      </c>
      <c r="W656" s="349" t="s">
        <v>4344</v>
      </c>
      <c r="X656" s="349" t="s">
        <v>253</v>
      </c>
      <c r="Y656" s="349">
        <v>16</v>
      </c>
      <c r="Z656" s="361">
        <v>1</v>
      </c>
      <c r="AA656" s="349">
        <v>16</v>
      </c>
      <c r="AB656" s="349" t="s">
        <v>276</v>
      </c>
      <c r="AC656" s="349" t="s">
        <v>2878</v>
      </c>
      <c r="AD656" s="349">
        <v>4</v>
      </c>
      <c r="AE656" s="440">
        <f t="shared" ref="AE656:AE664" si="112">AD656*2.2</f>
        <v>8.8000000000000007</v>
      </c>
      <c r="AF656" s="350">
        <v>2.0499999999999998</v>
      </c>
      <c r="AG656" s="351">
        <f t="shared" si="107"/>
        <v>32.799999999999997</v>
      </c>
      <c r="AH656" s="351">
        <f>IF(AD656&lt;4,FLETES!$H$8,IF(AD656=4,FLETES!$H$9,IF(AD656=5,FLETES!$H$10,IF(AD656=6,FLETES!$H$11,IF(AD656=7,FLETES!$H$12,IF(AD656=8,FLETES!$H$13,IF(AD656=10,FLETES!$H$14,IF(AD656=12,FLETES!$H$15,IF(AD656&gt;12,FLETES!$H$16,"FALSO")))))))))</f>
        <v>22.277568000000002</v>
      </c>
      <c r="AI656" s="357">
        <f t="shared" si="108"/>
        <v>55.077567999999999</v>
      </c>
      <c r="AJ656" s="352">
        <v>0.2</v>
      </c>
      <c r="AK656" s="358">
        <f t="shared" si="109"/>
        <v>68.846959999999996</v>
      </c>
      <c r="AL656" s="418">
        <f t="shared" si="104"/>
        <v>68.846959999999996</v>
      </c>
      <c r="AM656" s="354">
        <v>0.15</v>
      </c>
      <c r="AN656" s="351">
        <f t="shared" si="110"/>
        <v>80.996423529411757</v>
      </c>
      <c r="AO656" s="421">
        <f t="shared" si="111"/>
        <v>80.996423529411757</v>
      </c>
      <c r="AP656" s="355"/>
      <c r="AQ656" s="355"/>
    </row>
    <row r="657" spans="1:43" s="364" customFormat="1" ht="30" customHeight="1" x14ac:dyDescent="0.25">
      <c r="A657" s="391">
        <v>354392</v>
      </c>
      <c r="B657" s="391">
        <v>40633543929</v>
      </c>
      <c r="C657" s="349" t="s">
        <v>4296</v>
      </c>
      <c r="D657" s="349" t="s">
        <v>715</v>
      </c>
      <c r="E657" s="356" t="s">
        <v>2038</v>
      </c>
      <c r="F657" s="355" t="s">
        <v>4556</v>
      </c>
      <c r="G657" s="363" t="s">
        <v>4414</v>
      </c>
      <c r="H657" s="349" t="s">
        <v>4376</v>
      </c>
      <c r="I657" s="349" t="s">
        <v>4463</v>
      </c>
      <c r="J657" s="349" t="s">
        <v>4379</v>
      </c>
      <c r="K657" s="349" t="s">
        <v>548</v>
      </c>
      <c r="L657" s="349" t="s">
        <v>548</v>
      </c>
      <c r="M657" s="349" t="s">
        <v>359</v>
      </c>
      <c r="N657" s="349" t="s">
        <v>268</v>
      </c>
      <c r="O657" s="349" t="s">
        <v>287</v>
      </c>
      <c r="P657" s="349" t="s">
        <v>268</v>
      </c>
      <c r="Q657" s="349" t="s">
        <v>268</v>
      </c>
      <c r="R657" s="349" t="s">
        <v>268</v>
      </c>
      <c r="S657" s="349">
        <v>0</v>
      </c>
      <c r="T657" s="349" t="s">
        <v>268</v>
      </c>
      <c r="U657" s="349">
        <v>0</v>
      </c>
      <c r="V657" s="349" t="s">
        <v>413</v>
      </c>
      <c r="W657" s="349" t="s">
        <v>548</v>
      </c>
      <c r="X657" s="349" t="s">
        <v>253</v>
      </c>
      <c r="Y657" s="349">
        <v>16</v>
      </c>
      <c r="Z657" s="361">
        <v>1</v>
      </c>
      <c r="AA657" s="349">
        <v>16</v>
      </c>
      <c r="AB657" s="349" t="s">
        <v>276</v>
      </c>
      <c r="AC657" s="349" t="s">
        <v>2878</v>
      </c>
      <c r="AD657" s="349">
        <v>4</v>
      </c>
      <c r="AE657" s="440">
        <f t="shared" si="112"/>
        <v>8.8000000000000007</v>
      </c>
      <c r="AF657" s="350">
        <v>2.0499999999999998</v>
      </c>
      <c r="AG657" s="351">
        <f t="shared" si="107"/>
        <v>32.799999999999997</v>
      </c>
      <c r="AH657" s="351">
        <f>IF(AD657&lt;4,FLETES!$H$8,IF(AD657=4,FLETES!$H$9,IF(AD657=5,FLETES!$H$10,IF(AD657=6,FLETES!$H$11,IF(AD657=7,FLETES!$H$12,IF(AD657=8,FLETES!$H$13,IF(AD657=10,FLETES!$H$14,IF(AD657=12,FLETES!$H$15,IF(AD657&gt;12,FLETES!$H$16,"FALSO")))))))))</f>
        <v>22.277568000000002</v>
      </c>
      <c r="AI657" s="357">
        <f t="shared" si="108"/>
        <v>55.077567999999999</v>
      </c>
      <c r="AJ657" s="352">
        <v>0.2</v>
      </c>
      <c r="AK657" s="358">
        <f t="shared" si="109"/>
        <v>68.846959999999996</v>
      </c>
      <c r="AL657" s="418">
        <f t="shared" si="104"/>
        <v>68.846959999999996</v>
      </c>
      <c r="AM657" s="354">
        <v>0.15</v>
      </c>
      <c r="AN657" s="351">
        <f t="shared" si="110"/>
        <v>80.996423529411757</v>
      </c>
      <c r="AO657" s="421">
        <f t="shared" si="111"/>
        <v>80.996423529411757</v>
      </c>
      <c r="AP657" s="355"/>
      <c r="AQ657" s="355"/>
    </row>
    <row r="658" spans="1:43" s="364" customFormat="1" ht="30" customHeight="1" x14ac:dyDescent="0.25">
      <c r="A658" s="391">
        <v>375213</v>
      </c>
      <c r="B658" s="391">
        <v>40633752139</v>
      </c>
      <c r="C658" s="349" t="s">
        <v>4296</v>
      </c>
      <c r="D658" s="349" t="s">
        <v>767</v>
      </c>
      <c r="E658" s="356" t="s">
        <v>2039</v>
      </c>
      <c r="F658" s="355" t="s">
        <v>2039</v>
      </c>
      <c r="G658" s="363" t="s">
        <v>4414</v>
      </c>
      <c r="H658" s="349" t="s">
        <v>4376</v>
      </c>
      <c r="I658" s="349" t="s">
        <v>4463</v>
      </c>
      <c r="J658" s="349" t="s">
        <v>4379</v>
      </c>
      <c r="K658" s="349" t="s">
        <v>545</v>
      </c>
      <c r="L658" s="349" t="s">
        <v>545</v>
      </c>
      <c r="M658" s="349" t="s">
        <v>359</v>
      </c>
      <c r="N658" s="349" t="s">
        <v>268</v>
      </c>
      <c r="O658" s="349" t="s">
        <v>287</v>
      </c>
      <c r="P658" s="349" t="s">
        <v>268</v>
      </c>
      <c r="Q658" s="349" t="s">
        <v>268</v>
      </c>
      <c r="R658" s="349" t="s">
        <v>268</v>
      </c>
      <c r="S658" s="349">
        <v>0</v>
      </c>
      <c r="T658" s="349" t="s">
        <v>268</v>
      </c>
      <c r="U658" s="349">
        <v>0</v>
      </c>
      <c r="V658" s="349" t="s">
        <v>413</v>
      </c>
      <c r="W658" s="349" t="s">
        <v>545</v>
      </c>
      <c r="X658" s="349" t="s">
        <v>253</v>
      </c>
      <c r="Y658" s="349">
        <v>16</v>
      </c>
      <c r="Z658" s="361">
        <v>1</v>
      </c>
      <c r="AA658" s="349">
        <v>16</v>
      </c>
      <c r="AB658" s="349" t="s">
        <v>276</v>
      </c>
      <c r="AC658" s="349" t="s">
        <v>2878</v>
      </c>
      <c r="AD658" s="349">
        <v>4</v>
      </c>
      <c r="AE658" s="440">
        <f t="shared" si="112"/>
        <v>8.8000000000000007</v>
      </c>
      <c r="AF658" s="350">
        <v>2.0499999999999998</v>
      </c>
      <c r="AG658" s="351">
        <f t="shared" si="107"/>
        <v>32.799999999999997</v>
      </c>
      <c r="AH658" s="351">
        <f>IF(AD658&lt;4,FLETES!$H$8,IF(AD658=4,FLETES!$H$9,IF(AD658=5,FLETES!$H$10,IF(AD658=6,FLETES!$H$11,IF(AD658=7,FLETES!$H$12,IF(AD658=8,FLETES!$H$13,IF(AD658=10,FLETES!$H$14,IF(AD658=12,FLETES!$H$15,IF(AD658&gt;12,FLETES!$H$16,"FALSO")))))))))</f>
        <v>22.277568000000002</v>
      </c>
      <c r="AI658" s="357">
        <f t="shared" si="108"/>
        <v>55.077567999999999</v>
      </c>
      <c r="AJ658" s="352">
        <v>0.2</v>
      </c>
      <c r="AK658" s="358">
        <f t="shared" si="109"/>
        <v>68.846959999999996</v>
      </c>
      <c r="AL658" s="418">
        <f t="shared" si="104"/>
        <v>68.846959999999996</v>
      </c>
      <c r="AM658" s="354">
        <v>0.15</v>
      </c>
      <c r="AN658" s="351">
        <f t="shared" si="110"/>
        <v>80.996423529411757</v>
      </c>
      <c r="AO658" s="421">
        <f t="shared" si="111"/>
        <v>80.996423529411757</v>
      </c>
      <c r="AP658" s="355"/>
      <c r="AQ658" s="355"/>
    </row>
    <row r="659" spans="1:43" s="364" customFormat="1" ht="30" customHeight="1" x14ac:dyDescent="0.25">
      <c r="A659" s="391">
        <v>354381</v>
      </c>
      <c r="B659" s="391">
        <v>40633543819</v>
      </c>
      <c r="C659" s="349" t="s">
        <v>4296</v>
      </c>
      <c r="D659" s="349" t="s">
        <v>685</v>
      </c>
      <c r="E659" s="356" t="s">
        <v>2036</v>
      </c>
      <c r="F659" s="355" t="s">
        <v>2036</v>
      </c>
      <c r="G659" s="363" t="s">
        <v>4414</v>
      </c>
      <c r="H659" s="349" t="s">
        <v>4376</v>
      </c>
      <c r="I659" s="349" t="s">
        <v>4463</v>
      </c>
      <c r="J659" s="349" t="s">
        <v>4379</v>
      </c>
      <c r="K659" s="349" t="s">
        <v>4344</v>
      </c>
      <c r="L659" s="349" t="s">
        <v>4344</v>
      </c>
      <c r="M659" s="349" t="s">
        <v>359</v>
      </c>
      <c r="N659" s="349" t="s">
        <v>268</v>
      </c>
      <c r="O659" s="349" t="s">
        <v>287</v>
      </c>
      <c r="P659" s="349" t="s">
        <v>268</v>
      </c>
      <c r="Q659" s="349" t="s">
        <v>268</v>
      </c>
      <c r="R659" s="349" t="s">
        <v>268</v>
      </c>
      <c r="S659" s="349">
        <v>0</v>
      </c>
      <c r="T659" s="349" t="s">
        <v>268</v>
      </c>
      <c r="U659" s="349">
        <v>0</v>
      </c>
      <c r="V659" s="349" t="s">
        <v>413</v>
      </c>
      <c r="W659" s="349" t="s">
        <v>4344</v>
      </c>
      <c r="X659" s="349" t="s">
        <v>253</v>
      </c>
      <c r="Y659" s="349">
        <v>26</v>
      </c>
      <c r="Z659" s="361">
        <v>1</v>
      </c>
      <c r="AA659" s="349">
        <v>26</v>
      </c>
      <c r="AB659" s="349" t="s">
        <v>4295</v>
      </c>
      <c r="AC659" s="349" t="s">
        <v>1253</v>
      </c>
      <c r="AD659" s="349">
        <v>4</v>
      </c>
      <c r="AE659" s="440">
        <f t="shared" si="112"/>
        <v>8.8000000000000007</v>
      </c>
      <c r="AF659" s="350">
        <v>2.0499999999999998</v>
      </c>
      <c r="AG659" s="351">
        <f t="shared" si="107"/>
        <v>53.3</v>
      </c>
      <c r="AH659" s="351">
        <f>IF(AD659&lt;4,FLETES!$H$8,IF(AD659=4,FLETES!$H$9,IF(AD659=5,FLETES!$H$10,IF(AD659=6,FLETES!$H$11,IF(AD659=7,FLETES!$H$12,IF(AD659=8,FLETES!$H$13,IF(AD659=10,FLETES!$H$14,IF(AD659=12,FLETES!$H$15,IF(AD659&gt;12,FLETES!$H$16,"FALSO")))))))))</f>
        <v>22.277568000000002</v>
      </c>
      <c r="AI659" s="357">
        <f t="shared" si="108"/>
        <v>75.577567999999999</v>
      </c>
      <c r="AJ659" s="352">
        <v>0.2</v>
      </c>
      <c r="AK659" s="358">
        <f t="shared" si="109"/>
        <v>94.471959999999996</v>
      </c>
      <c r="AL659" s="418">
        <f t="shared" si="104"/>
        <v>94.471959999999996</v>
      </c>
      <c r="AM659" s="354">
        <v>0.15</v>
      </c>
      <c r="AN659" s="351">
        <f t="shared" si="110"/>
        <v>111.14348235294118</v>
      </c>
      <c r="AO659" s="421">
        <f t="shared" si="111"/>
        <v>111.14348235294118</v>
      </c>
      <c r="AP659" s="355"/>
      <c r="AQ659" s="355"/>
    </row>
    <row r="660" spans="1:43" s="364" customFormat="1" ht="30" customHeight="1" x14ac:dyDescent="0.25">
      <c r="A660" s="391">
        <v>354399</v>
      </c>
      <c r="B660" s="391">
        <v>40633543999</v>
      </c>
      <c r="C660" s="349" t="s">
        <v>4296</v>
      </c>
      <c r="D660" s="349" t="s">
        <v>717</v>
      </c>
      <c r="E660" s="356" t="s">
        <v>2037</v>
      </c>
      <c r="F660" s="355" t="s">
        <v>2037</v>
      </c>
      <c r="G660" s="363" t="s">
        <v>4414</v>
      </c>
      <c r="H660" s="349" t="s">
        <v>4376</v>
      </c>
      <c r="I660" s="349" t="s">
        <v>4463</v>
      </c>
      <c r="J660" s="349" t="s">
        <v>4379</v>
      </c>
      <c r="K660" s="349" t="s">
        <v>548</v>
      </c>
      <c r="L660" s="349" t="s">
        <v>548</v>
      </c>
      <c r="M660" s="349" t="s">
        <v>359</v>
      </c>
      <c r="N660" s="349" t="s">
        <v>268</v>
      </c>
      <c r="O660" s="349" t="s">
        <v>287</v>
      </c>
      <c r="P660" s="349" t="s">
        <v>268</v>
      </c>
      <c r="Q660" s="349" t="s">
        <v>268</v>
      </c>
      <c r="R660" s="349" t="s">
        <v>268</v>
      </c>
      <c r="S660" s="349">
        <v>0</v>
      </c>
      <c r="T660" s="349" t="s">
        <v>268</v>
      </c>
      <c r="U660" s="349">
        <v>0</v>
      </c>
      <c r="V660" s="349" t="s">
        <v>413</v>
      </c>
      <c r="W660" s="349" t="s">
        <v>548</v>
      </c>
      <c r="X660" s="349" t="s">
        <v>253</v>
      </c>
      <c r="Y660" s="349">
        <v>26</v>
      </c>
      <c r="Z660" s="361">
        <v>1</v>
      </c>
      <c r="AA660" s="349">
        <v>26</v>
      </c>
      <c r="AB660" s="349" t="s">
        <v>4295</v>
      </c>
      <c r="AC660" s="349" t="s">
        <v>1253</v>
      </c>
      <c r="AD660" s="349">
        <v>4</v>
      </c>
      <c r="AE660" s="440">
        <f t="shared" si="112"/>
        <v>8.8000000000000007</v>
      </c>
      <c r="AF660" s="350">
        <v>2.0499999999999998</v>
      </c>
      <c r="AG660" s="351">
        <f t="shared" si="107"/>
        <v>53.3</v>
      </c>
      <c r="AH660" s="351">
        <f>IF(AD660&lt;4,FLETES!$H$8,IF(AD660=4,FLETES!$H$9,IF(AD660=5,FLETES!$H$10,IF(AD660=6,FLETES!$H$11,IF(AD660=7,FLETES!$H$12,IF(AD660=8,FLETES!$H$13,IF(AD660=10,FLETES!$H$14,IF(AD660=12,FLETES!$H$15,IF(AD660&gt;12,FLETES!$H$16,"FALSO")))))))))</f>
        <v>22.277568000000002</v>
      </c>
      <c r="AI660" s="357">
        <f t="shared" si="108"/>
        <v>75.577567999999999</v>
      </c>
      <c r="AJ660" s="352">
        <v>0.2</v>
      </c>
      <c r="AK660" s="358">
        <f t="shared" si="109"/>
        <v>94.471959999999996</v>
      </c>
      <c r="AL660" s="418">
        <f t="shared" si="104"/>
        <v>94.471959999999996</v>
      </c>
      <c r="AM660" s="354">
        <v>0.15</v>
      </c>
      <c r="AN660" s="351">
        <f t="shared" si="110"/>
        <v>111.14348235294118</v>
      </c>
      <c r="AO660" s="421">
        <f t="shared" si="111"/>
        <v>111.14348235294118</v>
      </c>
      <c r="AP660" s="355"/>
      <c r="AQ660" s="355"/>
    </row>
    <row r="661" spans="1:43" s="364" customFormat="1" ht="30" customHeight="1" x14ac:dyDescent="0.25">
      <c r="A661" s="391">
        <v>354406</v>
      </c>
      <c r="B661" s="391">
        <v>40633544069</v>
      </c>
      <c r="C661" s="349" t="s">
        <v>4296</v>
      </c>
      <c r="D661" s="349" t="s">
        <v>1224</v>
      </c>
      <c r="E661" s="356" t="s">
        <v>2040</v>
      </c>
      <c r="F661" s="355" t="s">
        <v>2040</v>
      </c>
      <c r="G661" s="363" t="s">
        <v>4414</v>
      </c>
      <c r="H661" s="349" t="s">
        <v>4376</v>
      </c>
      <c r="I661" s="349" t="s">
        <v>4463</v>
      </c>
      <c r="J661" s="349" t="s">
        <v>4379</v>
      </c>
      <c r="K661" s="349" t="s">
        <v>545</v>
      </c>
      <c r="L661" s="349" t="s">
        <v>545</v>
      </c>
      <c r="M661" s="349" t="s">
        <v>359</v>
      </c>
      <c r="N661" s="349" t="s">
        <v>268</v>
      </c>
      <c r="O661" s="349" t="s">
        <v>287</v>
      </c>
      <c r="P661" s="349" t="s">
        <v>268</v>
      </c>
      <c r="Q661" s="349" t="s">
        <v>268</v>
      </c>
      <c r="R661" s="349" t="s">
        <v>268</v>
      </c>
      <c r="S661" s="349">
        <v>0</v>
      </c>
      <c r="T661" s="349" t="s">
        <v>268</v>
      </c>
      <c r="U661" s="349">
        <v>0</v>
      </c>
      <c r="V661" s="349" t="s">
        <v>413</v>
      </c>
      <c r="W661" s="349" t="s">
        <v>545</v>
      </c>
      <c r="X661" s="349" t="s">
        <v>253</v>
      </c>
      <c r="Y661" s="349">
        <v>26</v>
      </c>
      <c r="Z661" s="361">
        <v>1</v>
      </c>
      <c r="AA661" s="349">
        <v>26</v>
      </c>
      <c r="AB661" s="349" t="s">
        <v>4295</v>
      </c>
      <c r="AC661" s="349" t="s">
        <v>1253</v>
      </c>
      <c r="AD661" s="349">
        <v>4</v>
      </c>
      <c r="AE661" s="440">
        <f t="shared" si="112"/>
        <v>8.8000000000000007</v>
      </c>
      <c r="AF661" s="350">
        <v>2.0499999999999998</v>
      </c>
      <c r="AG661" s="351">
        <f t="shared" si="107"/>
        <v>53.3</v>
      </c>
      <c r="AH661" s="351">
        <f>IF(AD661&lt;4,FLETES!$H$8,IF(AD661=4,FLETES!$H$9,IF(AD661=5,FLETES!$H$10,IF(AD661=6,FLETES!$H$11,IF(AD661=7,FLETES!$H$12,IF(AD661=8,FLETES!$H$13,IF(AD661=10,FLETES!$H$14,IF(AD661=12,FLETES!$H$15,IF(AD661&gt;12,FLETES!$H$16,"FALSO")))))))))</f>
        <v>22.277568000000002</v>
      </c>
      <c r="AI661" s="357">
        <f t="shared" si="108"/>
        <v>75.577567999999999</v>
      </c>
      <c r="AJ661" s="352">
        <v>0.2</v>
      </c>
      <c r="AK661" s="358">
        <f t="shared" si="109"/>
        <v>94.471959999999996</v>
      </c>
      <c r="AL661" s="418">
        <f t="shared" si="104"/>
        <v>94.471959999999996</v>
      </c>
      <c r="AM661" s="354">
        <v>0.15</v>
      </c>
      <c r="AN661" s="351">
        <f t="shared" si="110"/>
        <v>111.14348235294118</v>
      </c>
      <c r="AO661" s="421">
        <f t="shared" si="111"/>
        <v>111.14348235294118</v>
      </c>
      <c r="AP661" s="355"/>
      <c r="AQ661" s="355"/>
    </row>
    <row r="662" spans="1:43" s="364" customFormat="1" ht="30" customHeight="1" x14ac:dyDescent="0.25">
      <c r="A662" s="391">
        <v>771749</v>
      </c>
      <c r="B662" s="391">
        <v>81200001416</v>
      </c>
      <c r="C662" s="349" t="s">
        <v>24</v>
      </c>
      <c r="D662" s="349">
        <v>0</v>
      </c>
      <c r="E662" s="356" t="s">
        <v>1945</v>
      </c>
      <c r="F662" s="355" t="s">
        <v>1945</v>
      </c>
      <c r="G662" s="363" t="s">
        <v>278</v>
      </c>
      <c r="H662" s="349" t="s">
        <v>4376</v>
      </c>
      <c r="I662" s="349" t="s">
        <v>250</v>
      </c>
      <c r="J662" s="349" t="s">
        <v>4379</v>
      </c>
      <c r="K662" s="349" t="s">
        <v>537</v>
      </c>
      <c r="L662" s="349" t="s">
        <v>537</v>
      </c>
      <c r="M662" s="349" t="s">
        <v>252</v>
      </c>
      <c r="N662" s="349" t="s">
        <v>268</v>
      </c>
      <c r="O662" s="349" t="s">
        <v>2367</v>
      </c>
      <c r="P662" s="349" t="s">
        <v>4493</v>
      </c>
      <c r="Q662" s="349" t="s">
        <v>4494</v>
      </c>
      <c r="R662" s="349" t="s">
        <v>268</v>
      </c>
      <c r="S662" s="349">
        <v>0</v>
      </c>
      <c r="T662" s="349" t="s">
        <v>268</v>
      </c>
      <c r="U662" s="349">
        <v>0</v>
      </c>
      <c r="V662" s="349" t="s">
        <v>413</v>
      </c>
      <c r="W662" s="360" t="s">
        <v>2779</v>
      </c>
      <c r="X662" s="361" t="s">
        <v>253</v>
      </c>
      <c r="Y662" s="349">
        <v>120</v>
      </c>
      <c r="Z662" s="361">
        <v>10</v>
      </c>
      <c r="AA662" s="349">
        <v>120</v>
      </c>
      <c r="AB662" s="349" t="s">
        <v>4295</v>
      </c>
      <c r="AC662" s="349" t="s">
        <v>4297</v>
      </c>
      <c r="AD662" s="349">
        <v>6</v>
      </c>
      <c r="AE662" s="440">
        <f t="shared" si="112"/>
        <v>13.200000000000001</v>
      </c>
      <c r="AF662" s="350">
        <v>0.28999999999999998</v>
      </c>
      <c r="AG662" s="351">
        <f t="shared" si="107"/>
        <v>34.799999999999997</v>
      </c>
      <c r="AH662" s="351">
        <f>IF(AD662&lt;4,FLETES!$H$8,IF(AD662=4,FLETES!$H$9,IF(AD662=5,FLETES!$H$10,IF(AD662=6,FLETES!$H$11,IF(AD662=7,FLETES!$H$12,IF(AD662=8,FLETES!$H$13,IF(AD662=10,FLETES!$H$14,IF(AD662=12,FLETES!$H$15,IF(AD662&gt;12,FLETES!$H$16,"FALSO")))))))))</f>
        <v>31.615901999999998</v>
      </c>
      <c r="AI662" s="351">
        <f t="shared" si="108"/>
        <v>66.415901999999988</v>
      </c>
      <c r="AJ662" s="352">
        <v>0.2</v>
      </c>
      <c r="AK662" s="353">
        <f t="shared" si="109"/>
        <v>83.019877499999978</v>
      </c>
      <c r="AL662" s="417">
        <f>(AG662*6.4%)+AK662</f>
        <v>85.247077499999975</v>
      </c>
      <c r="AM662" s="354">
        <v>0.15</v>
      </c>
      <c r="AN662" s="351">
        <f t="shared" si="110"/>
        <v>100.29067941176469</v>
      </c>
      <c r="AO662" s="421">
        <f t="shared" si="111"/>
        <v>100.29067941176469</v>
      </c>
      <c r="AP662" s="355"/>
      <c r="AQ662" s="355"/>
    </row>
    <row r="663" spans="1:43" s="347" customFormat="1" ht="30" customHeight="1" x14ac:dyDescent="0.25">
      <c r="A663" s="391">
        <v>771672</v>
      </c>
      <c r="B663" s="391">
        <v>81200001395</v>
      </c>
      <c r="C663" s="349" t="s">
        <v>24</v>
      </c>
      <c r="D663" s="349">
        <v>0</v>
      </c>
      <c r="E663" s="356" t="s">
        <v>1946</v>
      </c>
      <c r="F663" s="355" t="s">
        <v>1946</v>
      </c>
      <c r="G663" s="363" t="s">
        <v>278</v>
      </c>
      <c r="H663" s="349" t="s">
        <v>4376</v>
      </c>
      <c r="I663" s="349" t="s">
        <v>250</v>
      </c>
      <c r="J663" s="349" t="s">
        <v>4379</v>
      </c>
      <c r="K663" s="349" t="s">
        <v>652</v>
      </c>
      <c r="L663" s="349" t="s">
        <v>652</v>
      </c>
      <c r="M663" s="349" t="s">
        <v>252</v>
      </c>
      <c r="N663" s="349" t="s">
        <v>268</v>
      </c>
      <c r="O663" s="349" t="s">
        <v>2367</v>
      </c>
      <c r="P663" s="349" t="s">
        <v>4493</v>
      </c>
      <c r="Q663" s="349" t="s">
        <v>4494</v>
      </c>
      <c r="R663" s="349" t="s">
        <v>268</v>
      </c>
      <c r="S663" s="349">
        <v>0</v>
      </c>
      <c r="T663" s="349" t="s">
        <v>268</v>
      </c>
      <c r="U663" s="349">
        <v>0</v>
      </c>
      <c r="V663" s="349" t="s">
        <v>413</v>
      </c>
      <c r="W663" s="360" t="s">
        <v>2656</v>
      </c>
      <c r="X663" s="361" t="s">
        <v>253</v>
      </c>
      <c r="Y663" s="349">
        <v>120</v>
      </c>
      <c r="Z663" s="361">
        <v>10</v>
      </c>
      <c r="AA663" s="349">
        <v>120</v>
      </c>
      <c r="AB663" s="349" t="s">
        <v>4295</v>
      </c>
      <c r="AC663" s="349" t="s">
        <v>4297</v>
      </c>
      <c r="AD663" s="349">
        <v>6</v>
      </c>
      <c r="AE663" s="440">
        <f t="shared" si="112"/>
        <v>13.200000000000001</v>
      </c>
      <c r="AF663" s="350">
        <v>0.28999999999999998</v>
      </c>
      <c r="AG663" s="351">
        <f t="shared" si="107"/>
        <v>34.799999999999997</v>
      </c>
      <c r="AH663" s="351">
        <f>IF(AD663&lt;4,FLETES!$H$8,IF(AD663=4,FLETES!$H$9,IF(AD663=5,FLETES!$H$10,IF(AD663=6,FLETES!$H$11,IF(AD663=7,FLETES!$H$12,IF(AD663=8,FLETES!$H$13,IF(AD663=10,FLETES!$H$14,IF(AD663=12,FLETES!$H$15,IF(AD663&gt;12,FLETES!$H$16,"FALSO")))))))))</f>
        <v>31.615901999999998</v>
      </c>
      <c r="AI663" s="351">
        <f t="shared" si="108"/>
        <v>66.415901999999988</v>
      </c>
      <c r="AJ663" s="352">
        <v>0.2</v>
      </c>
      <c r="AK663" s="353">
        <f t="shared" si="109"/>
        <v>83.019877499999978</v>
      </c>
      <c r="AL663" s="417">
        <f>(AG663*6.4%)+AK663</f>
        <v>85.247077499999975</v>
      </c>
      <c r="AM663" s="354">
        <v>0.15</v>
      </c>
      <c r="AN663" s="351">
        <f t="shared" si="110"/>
        <v>100.29067941176469</v>
      </c>
      <c r="AO663" s="421">
        <f t="shared" si="111"/>
        <v>100.29067941176469</v>
      </c>
      <c r="AP663" s="355"/>
      <c r="AQ663" s="355"/>
    </row>
    <row r="664" spans="1:43" s="347" customFormat="1" ht="30" customHeight="1" x14ac:dyDescent="0.25">
      <c r="A664" s="391">
        <v>771840</v>
      </c>
      <c r="B664" s="391">
        <v>81200001414</v>
      </c>
      <c r="C664" s="349" t="s">
        <v>24</v>
      </c>
      <c r="D664" s="349">
        <v>0</v>
      </c>
      <c r="E664" s="356" t="s">
        <v>1947</v>
      </c>
      <c r="F664" s="355" t="s">
        <v>1947</v>
      </c>
      <c r="G664" s="363" t="s">
        <v>278</v>
      </c>
      <c r="H664" s="349" t="s">
        <v>4376</v>
      </c>
      <c r="I664" s="349" t="s">
        <v>250</v>
      </c>
      <c r="J664" s="349" t="s">
        <v>4379</v>
      </c>
      <c r="K664" s="349" t="s">
        <v>571</v>
      </c>
      <c r="L664" s="349" t="s">
        <v>571</v>
      </c>
      <c r="M664" s="349" t="s">
        <v>252</v>
      </c>
      <c r="N664" s="349" t="s">
        <v>268</v>
      </c>
      <c r="O664" s="349" t="s">
        <v>2367</v>
      </c>
      <c r="P664" s="349" t="s">
        <v>4493</v>
      </c>
      <c r="Q664" s="349" t="s">
        <v>4494</v>
      </c>
      <c r="R664" s="349" t="s">
        <v>268</v>
      </c>
      <c r="S664" s="349">
        <v>0</v>
      </c>
      <c r="T664" s="349" t="s">
        <v>268</v>
      </c>
      <c r="U664" s="349">
        <v>0</v>
      </c>
      <c r="V664" s="349" t="s">
        <v>413</v>
      </c>
      <c r="W664" s="360" t="s">
        <v>2656</v>
      </c>
      <c r="X664" s="361" t="s">
        <v>253</v>
      </c>
      <c r="Y664" s="349">
        <v>120</v>
      </c>
      <c r="Z664" s="361">
        <v>10</v>
      </c>
      <c r="AA664" s="349">
        <v>120</v>
      </c>
      <c r="AB664" s="349" t="s">
        <v>4295</v>
      </c>
      <c r="AC664" s="349" t="s">
        <v>4297</v>
      </c>
      <c r="AD664" s="349">
        <v>6</v>
      </c>
      <c r="AE664" s="440">
        <f t="shared" si="112"/>
        <v>13.200000000000001</v>
      </c>
      <c r="AF664" s="350">
        <v>0.28999999999999998</v>
      </c>
      <c r="AG664" s="351">
        <f t="shared" si="107"/>
        <v>34.799999999999997</v>
      </c>
      <c r="AH664" s="351">
        <f>IF(AD664&lt;4,FLETES!$H$8,IF(AD664=4,FLETES!$H$9,IF(AD664=5,FLETES!$H$10,IF(AD664=6,FLETES!$H$11,IF(AD664=7,FLETES!$H$12,IF(AD664=8,FLETES!$H$13,IF(AD664=10,FLETES!$H$14,IF(AD664=12,FLETES!$H$15,IF(AD664&gt;12,FLETES!$H$16,"FALSO")))))))))</f>
        <v>31.615901999999998</v>
      </c>
      <c r="AI664" s="351">
        <f t="shared" si="108"/>
        <v>66.415901999999988</v>
      </c>
      <c r="AJ664" s="352">
        <v>0.2</v>
      </c>
      <c r="AK664" s="353">
        <f t="shared" si="109"/>
        <v>83.019877499999978</v>
      </c>
      <c r="AL664" s="417">
        <f>(AG664*6.4%)+AK664</f>
        <v>85.247077499999975</v>
      </c>
      <c r="AM664" s="354">
        <v>0.15</v>
      </c>
      <c r="AN664" s="351">
        <f t="shared" si="110"/>
        <v>100.29067941176469</v>
      </c>
      <c r="AO664" s="421">
        <f t="shared" si="111"/>
        <v>100.29067941176469</v>
      </c>
      <c r="AP664" s="355"/>
      <c r="AQ664" s="355"/>
    </row>
    <row r="665" spans="1:43" s="347" customFormat="1" ht="30" customHeight="1" x14ac:dyDescent="0.25">
      <c r="A665" s="444">
        <v>54194</v>
      </c>
      <c r="B665" s="391">
        <v>406305419491</v>
      </c>
      <c r="C665" s="349" t="s">
        <v>4296</v>
      </c>
      <c r="D665" s="444" t="s">
        <v>4081</v>
      </c>
      <c r="E665" s="359" t="s">
        <v>3551</v>
      </c>
      <c r="F665" s="359" t="s">
        <v>3551</v>
      </c>
      <c r="G665" s="363" t="s">
        <v>4406</v>
      </c>
      <c r="H665" s="349" t="s">
        <v>4376</v>
      </c>
      <c r="I665" s="349" t="s">
        <v>250</v>
      </c>
      <c r="J665" s="349" t="s">
        <v>4381</v>
      </c>
      <c r="K665" s="349" t="s">
        <v>3680</v>
      </c>
      <c r="L665" s="349" t="s">
        <v>3680</v>
      </c>
      <c r="M665" s="349" t="s">
        <v>4334</v>
      </c>
      <c r="N665" s="380" t="s">
        <v>268</v>
      </c>
      <c r="O665" s="349" t="s">
        <v>569</v>
      </c>
      <c r="P665" s="349" t="s">
        <v>4493</v>
      </c>
      <c r="Q665" s="349" t="s">
        <v>268</v>
      </c>
      <c r="R665" s="349" t="s">
        <v>268</v>
      </c>
      <c r="S665" s="349">
        <v>0</v>
      </c>
      <c r="T665" s="349" t="s">
        <v>268</v>
      </c>
      <c r="U665" s="349">
        <v>0</v>
      </c>
      <c r="V665" s="349" t="s">
        <v>413</v>
      </c>
      <c r="W665" s="360"/>
      <c r="X665" s="349" t="s">
        <v>268</v>
      </c>
      <c r="Y665" s="349">
        <v>60</v>
      </c>
      <c r="Z665" s="361">
        <v>10</v>
      </c>
      <c r="AA665" s="349">
        <f t="shared" ref="AA665:AA696" si="113">Y665</f>
        <v>60</v>
      </c>
      <c r="AB665" s="349" t="s">
        <v>276</v>
      </c>
      <c r="AC665" s="349" t="s">
        <v>2878</v>
      </c>
      <c r="AD665" s="349">
        <v>4</v>
      </c>
      <c r="AE665" s="440">
        <v>9</v>
      </c>
      <c r="AF665" s="350">
        <v>0.22</v>
      </c>
      <c r="AG665" s="357">
        <f t="shared" si="107"/>
        <v>13.2</v>
      </c>
      <c r="AH665" s="351">
        <f>IF(AD665&lt;4,FLETES!$H$8,IF(AD665=4,FLETES!$H$9,IF(AD665=5,FLETES!$H$10,IF(AD665=6,FLETES!$H$11,IF(AD665=7,FLETES!$H$12,IF(AD665=8,FLETES!$H$13,IF(AD665=10,FLETES!$H$14,IF(AD665=12,FLETES!$H$15,IF(AD665&gt;12,FLETES!$H$16,"FALSO")))))))))</f>
        <v>22.277568000000002</v>
      </c>
      <c r="AI665" s="357">
        <f t="shared" si="108"/>
        <v>35.477568000000005</v>
      </c>
      <c r="AJ665" s="352">
        <v>0.2</v>
      </c>
      <c r="AK665" s="358">
        <f t="shared" si="109"/>
        <v>44.346960000000003</v>
      </c>
      <c r="AL665" s="418">
        <f t="shared" ref="AL665:AL728" si="114">AK665</f>
        <v>44.346960000000003</v>
      </c>
      <c r="AM665" s="352">
        <v>0.15</v>
      </c>
      <c r="AN665" s="357">
        <f t="shared" si="110"/>
        <v>52.172894117647061</v>
      </c>
      <c r="AO665" s="421">
        <f t="shared" si="111"/>
        <v>52.172894117647061</v>
      </c>
      <c r="AP665" s="355"/>
      <c r="AQ665" s="355"/>
    </row>
    <row r="666" spans="1:43" s="347" customFormat="1" ht="30" customHeight="1" x14ac:dyDescent="0.25">
      <c r="A666" s="444">
        <v>53557</v>
      </c>
      <c r="B666" s="391">
        <v>406305355799</v>
      </c>
      <c r="C666" s="349" t="s">
        <v>4296</v>
      </c>
      <c r="D666" s="444" t="s">
        <v>4082</v>
      </c>
      <c r="E666" s="359" t="s">
        <v>3552</v>
      </c>
      <c r="F666" s="359" t="s">
        <v>3552</v>
      </c>
      <c r="G666" s="363" t="s">
        <v>4406</v>
      </c>
      <c r="H666" s="349" t="s">
        <v>4376</v>
      </c>
      <c r="I666" s="349" t="s">
        <v>250</v>
      </c>
      <c r="J666" s="349" t="s">
        <v>4381</v>
      </c>
      <c r="K666" s="349" t="s">
        <v>582</v>
      </c>
      <c r="L666" s="349" t="s">
        <v>582</v>
      </c>
      <c r="M666" s="349" t="s">
        <v>4334</v>
      </c>
      <c r="N666" s="380" t="s">
        <v>268</v>
      </c>
      <c r="O666" s="349" t="s">
        <v>569</v>
      </c>
      <c r="P666" s="349" t="s">
        <v>4493</v>
      </c>
      <c r="Q666" s="349" t="s">
        <v>268</v>
      </c>
      <c r="R666" s="349" t="s">
        <v>268</v>
      </c>
      <c r="S666" s="349">
        <v>0</v>
      </c>
      <c r="T666" s="349" t="s">
        <v>268</v>
      </c>
      <c r="U666" s="349">
        <v>0</v>
      </c>
      <c r="V666" s="349" t="s">
        <v>413</v>
      </c>
      <c r="W666" s="360"/>
      <c r="X666" s="349" t="s">
        <v>268</v>
      </c>
      <c r="Y666" s="349">
        <v>60</v>
      </c>
      <c r="Z666" s="361">
        <v>10</v>
      </c>
      <c r="AA666" s="349">
        <f t="shared" si="113"/>
        <v>60</v>
      </c>
      <c r="AB666" s="349" t="s">
        <v>276</v>
      </c>
      <c r="AC666" s="349" t="s">
        <v>2878</v>
      </c>
      <c r="AD666" s="349">
        <v>4</v>
      </c>
      <c r="AE666" s="440">
        <v>9</v>
      </c>
      <c r="AF666" s="350">
        <v>0.22</v>
      </c>
      <c r="AG666" s="357">
        <f t="shared" si="107"/>
        <v>13.2</v>
      </c>
      <c r="AH666" s="351">
        <f>IF(AD666&lt;4,FLETES!$H$8,IF(AD666=4,FLETES!$H$9,IF(AD666=5,FLETES!$H$10,IF(AD666=6,FLETES!$H$11,IF(AD666=7,FLETES!$H$12,IF(AD666=8,FLETES!$H$13,IF(AD666=10,FLETES!$H$14,IF(AD666=12,FLETES!$H$15,IF(AD666&gt;12,FLETES!$H$16,"FALSO")))))))))</f>
        <v>22.277568000000002</v>
      </c>
      <c r="AI666" s="357">
        <f t="shared" si="108"/>
        <v>35.477568000000005</v>
      </c>
      <c r="AJ666" s="352">
        <v>0.2</v>
      </c>
      <c r="AK666" s="358">
        <f t="shared" si="109"/>
        <v>44.346960000000003</v>
      </c>
      <c r="AL666" s="418">
        <f t="shared" si="114"/>
        <v>44.346960000000003</v>
      </c>
      <c r="AM666" s="352">
        <v>0.15</v>
      </c>
      <c r="AN666" s="357">
        <f t="shared" si="110"/>
        <v>52.172894117647061</v>
      </c>
      <c r="AO666" s="421">
        <f t="shared" si="111"/>
        <v>52.172894117647061</v>
      </c>
      <c r="AP666" s="355"/>
      <c r="AQ666" s="355"/>
    </row>
    <row r="667" spans="1:43" s="347" customFormat="1" ht="30" customHeight="1" x14ac:dyDescent="0.25">
      <c r="A667" s="444">
        <v>54242</v>
      </c>
      <c r="B667" s="391">
        <v>406305424297</v>
      </c>
      <c r="C667" s="349" t="s">
        <v>4296</v>
      </c>
      <c r="D667" s="444" t="s">
        <v>4083</v>
      </c>
      <c r="E667" s="359" t="s">
        <v>3553</v>
      </c>
      <c r="F667" s="359" t="s">
        <v>3553</v>
      </c>
      <c r="G667" s="363" t="s">
        <v>4406</v>
      </c>
      <c r="H667" s="349" t="s">
        <v>4376</v>
      </c>
      <c r="I667" s="349" t="s">
        <v>250</v>
      </c>
      <c r="J667" s="349" t="s">
        <v>4381</v>
      </c>
      <c r="K667" s="349" t="s">
        <v>548</v>
      </c>
      <c r="L667" s="349" t="s">
        <v>548</v>
      </c>
      <c r="M667" s="349" t="s">
        <v>4334</v>
      </c>
      <c r="N667" s="380" t="s">
        <v>268</v>
      </c>
      <c r="O667" s="349" t="s">
        <v>569</v>
      </c>
      <c r="P667" s="349" t="s">
        <v>4493</v>
      </c>
      <c r="Q667" s="349" t="s">
        <v>268</v>
      </c>
      <c r="R667" s="349" t="s">
        <v>268</v>
      </c>
      <c r="S667" s="349">
        <v>0</v>
      </c>
      <c r="T667" s="349" t="s">
        <v>268</v>
      </c>
      <c r="U667" s="349">
        <v>0</v>
      </c>
      <c r="V667" s="349" t="s">
        <v>413</v>
      </c>
      <c r="W667" s="360"/>
      <c r="X667" s="349" t="s">
        <v>268</v>
      </c>
      <c r="Y667" s="349">
        <v>60</v>
      </c>
      <c r="Z667" s="361">
        <v>10</v>
      </c>
      <c r="AA667" s="349">
        <f t="shared" si="113"/>
        <v>60</v>
      </c>
      <c r="AB667" s="349" t="s">
        <v>276</v>
      </c>
      <c r="AC667" s="349" t="s">
        <v>2878</v>
      </c>
      <c r="AD667" s="349">
        <v>4</v>
      </c>
      <c r="AE667" s="440">
        <v>9</v>
      </c>
      <c r="AF667" s="350">
        <v>0.22</v>
      </c>
      <c r="AG667" s="357">
        <f t="shared" si="107"/>
        <v>13.2</v>
      </c>
      <c r="AH667" s="351">
        <f>IF(AD667&lt;4,FLETES!$H$8,IF(AD667=4,FLETES!$H$9,IF(AD667=5,FLETES!$H$10,IF(AD667=6,FLETES!$H$11,IF(AD667=7,FLETES!$H$12,IF(AD667=8,FLETES!$H$13,IF(AD667=10,FLETES!$H$14,IF(AD667=12,FLETES!$H$15,IF(AD667&gt;12,FLETES!$H$16,"FALSO")))))))))</f>
        <v>22.277568000000002</v>
      </c>
      <c r="AI667" s="357">
        <f t="shared" si="108"/>
        <v>35.477568000000005</v>
      </c>
      <c r="AJ667" s="352">
        <v>0.2</v>
      </c>
      <c r="AK667" s="358">
        <f t="shared" si="109"/>
        <v>44.346960000000003</v>
      </c>
      <c r="AL667" s="418">
        <f t="shared" si="114"/>
        <v>44.346960000000003</v>
      </c>
      <c r="AM667" s="352">
        <v>0.15</v>
      </c>
      <c r="AN667" s="357">
        <f t="shared" si="110"/>
        <v>52.172894117647061</v>
      </c>
      <c r="AO667" s="421">
        <f t="shared" si="111"/>
        <v>52.172894117647061</v>
      </c>
      <c r="AP667" s="355"/>
      <c r="AQ667" s="355"/>
    </row>
    <row r="668" spans="1:43" s="347" customFormat="1" ht="30" customHeight="1" x14ac:dyDescent="0.25">
      <c r="A668" s="444">
        <v>53676</v>
      </c>
      <c r="B668" s="391">
        <v>406305367693</v>
      </c>
      <c r="C668" s="349" t="s">
        <v>4296</v>
      </c>
      <c r="D668" s="444" t="s">
        <v>4085</v>
      </c>
      <c r="E668" s="359" t="s">
        <v>3555</v>
      </c>
      <c r="F668" s="379" t="s">
        <v>3555</v>
      </c>
      <c r="G668" s="363" t="s">
        <v>4406</v>
      </c>
      <c r="H668" s="349" t="s">
        <v>4376</v>
      </c>
      <c r="I668" s="349" t="s">
        <v>250</v>
      </c>
      <c r="J668" s="349" t="s">
        <v>4381</v>
      </c>
      <c r="K668" s="349" t="s">
        <v>3044</v>
      </c>
      <c r="L668" s="349" t="s">
        <v>3044</v>
      </c>
      <c r="M668" s="349" t="s">
        <v>4334</v>
      </c>
      <c r="N668" s="380" t="s">
        <v>268</v>
      </c>
      <c r="O668" s="349" t="s">
        <v>569</v>
      </c>
      <c r="P668" s="349" t="s">
        <v>4493</v>
      </c>
      <c r="Q668" s="349" t="s">
        <v>268</v>
      </c>
      <c r="R668" s="349" t="s">
        <v>268</v>
      </c>
      <c r="S668" s="349">
        <v>0</v>
      </c>
      <c r="T668" s="349" t="s">
        <v>268</v>
      </c>
      <c r="U668" s="349">
        <v>0</v>
      </c>
      <c r="V668" s="349" t="s">
        <v>413</v>
      </c>
      <c r="W668" s="360"/>
      <c r="X668" s="349" t="s">
        <v>268</v>
      </c>
      <c r="Y668" s="349">
        <v>60</v>
      </c>
      <c r="Z668" s="361">
        <v>10</v>
      </c>
      <c r="AA668" s="349">
        <f t="shared" si="113"/>
        <v>60</v>
      </c>
      <c r="AB668" s="349" t="s">
        <v>276</v>
      </c>
      <c r="AC668" s="349" t="s">
        <v>2878</v>
      </c>
      <c r="AD668" s="349">
        <v>4</v>
      </c>
      <c r="AE668" s="440">
        <v>9</v>
      </c>
      <c r="AF668" s="350">
        <v>0.24</v>
      </c>
      <c r="AG668" s="357">
        <f t="shared" si="107"/>
        <v>14.399999999999999</v>
      </c>
      <c r="AH668" s="351">
        <f>IF(AD668&lt;4,FLETES!$H$8,IF(AD668=4,FLETES!$H$9,IF(AD668=5,FLETES!$H$10,IF(AD668=6,FLETES!$H$11,IF(AD668=7,FLETES!$H$12,IF(AD668=8,FLETES!$H$13,IF(AD668=10,FLETES!$H$14,IF(AD668=12,FLETES!$H$15,IF(AD668&gt;12,FLETES!$H$16,"FALSO")))))))))</f>
        <v>22.277568000000002</v>
      </c>
      <c r="AI668" s="357">
        <f t="shared" si="108"/>
        <v>36.677568000000001</v>
      </c>
      <c r="AJ668" s="352">
        <v>0.2</v>
      </c>
      <c r="AK668" s="358">
        <f t="shared" si="109"/>
        <v>45.846959999999996</v>
      </c>
      <c r="AL668" s="418">
        <f t="shared" si="114"/>
        <v>45.846959999999996</v>
      </c>
      <c r="AM668" s="352">
        <v>0.15</v>
      </c>
      <c r="AN668" s="357">
        <f t="shared" si="110"/>
        <v>53.937599999999996</v>
      </c>
      <c r="AO668" s="421">
        <f t="shared" si="111"/>
        <v>53.937599999999996</v>
      </c>
      <c r="AP668" s="355"/>
      <c r="AQ668" s="355"/>
    </row>
    <row r="669" spans="1:43" s="347" customFormat="1" ht="30" customHeight="1" x14ac:dyDescent="0.25">
      <c r="A669" s="444">
        <v>53897</v>
      </c>
      <c r="B669" s="391">
        <v>406305389794</v>
      </c>
      <c r="C669" s="349" t="s">
        <v>4296</v>
      </c>
      <c r="D669" s="444" t="s">
        <v>4087</v>
      </c>
      <c r="E669" s="359" t="s">
        <v>3557</v>
      </c>
      <c r="F669" s="379" t="s">
        <v>3557</v>
      </c>
      <c r="G669" s="363" t="s">
        <v>4406</v>
      </c>
      <c r="H669" s="349" t="s">
        <v>4376</v>
      </c>
      <c r="I669" s="349" t="s">
        <v>250</v>
      </c>
      <c r="J669" s="349" t="s">
        <v>4401</v>
      </c>
      <c r="K669" s="349" t="s">
        <v>3044</v>
      </c>
      <c r="L669" s="349" t="s">
        <v>3044</v>
      </c>
      <c r="M669" s="349" t="s">
        <v>4334</v>
      </c>
      <c r="N669" s="380" t="s">
        <v>268</v>
      </c>
      <c r="O669" s="349" t="s">
        <v>569</v>
      </c>
      <c r="P669" s="349" t="s">
        <v>4493</v>
      </c>
      <c r="Q669" s="349" t="s">
        <v>268</v>
      </c>
      <c r="R669" s="349" t="s">
        <v>268</v>
      </c>
      <c r="S669" s="349">
        <v>0</v>
      </c>
      <c r="T669" s="349" t="s">
        <v>268</v>
      </c>
      <c r="U669" s="349">
        <v>0</v>
      </c>
      <c r="V669" s="349" t="s">
        <v>413</v>
      </c>
      <c r="W669" s="360"/>
      <c r="X669" s="349" t="s">
        <v>268</v>
      </c>
      <c r="Y669" s="349">
        <v>60</v>
      </c>
      <c r="Z669" s="361">
        <v>10</v>
      </c>
      <c r="AA669" s="349">
        <f t="shared" si="113"/>
        <v>60</v>
      </c>
      <c r="AB669" s="349" t="s">
        <v>276</v>
      </c>
      <c r="AC669" s="349" t="s">
        <v>2878</v>
      </c>
      <c r="AD669" s="349">
        <v>4</v>
      </c>
      <c r="AE669" s="440">
        <v>9</v>
      </c>
      <c r="AF669" s="350">
        <v>0.27</v>
      </c>
      <c r="AG669" s="357">
        <f t="shared" si="107"/>
        <v>16.200000000000003</v>
      </c>
      <c r="AH669" s="351">
        <f>IF(AD669&lt;4,FLETES!$H$8,IF(AD669=4,FLETES!$H$9,IF(AD669=5,FLETES!$H$10,IF(AD669=6,FLETES!$H$11,IF(AD669=7,FLETES!$H$12,IF(AD669=8,FLETES!$H$13,IF(AD669=10,FLETES!$H$14,IF(AD669=12,FLETES!$H$15,IF(AD669&gt;12,FLETES!$H$16,"FALSO")))))))))</f>
        <v>22.277568000000002</v>
      </c>
      <c r="AI669" s="357">
        <f t="shared" si="108"/>
        <v>38.477568000000005</v>
      </c>
      <c r="AJ669" s="352">
        <v>0.2</v>
      </c>
      <c r="AK669" s="358">
        <f t="shared" si="109"/>
        <v>48.096960000000003</v>
      </c>
      <c r="AL669" s="418">
        <f t="shared" si="114"/>
        <v>48.096960000000003</v>
      </c>
      <c r="AM669" s="352">
        <v>0.15</v>
      </c>
      <c r="AN669" s="357">
        <f t="shared" si="110"/>
        <v>56.584658823529416</v>
      </c>
      <c r="AO669" s="421">
        <f t="shared" si="111"/>
        <v>56.584658823529416</v>
      </c>
      <c r="AP669" s="355"/>
      <c r="AQ669" s="355"/>
    </row>
    <row r="670" spans="1:43" s="347" customFormat="1" ht="30" customHeight="1" x14ac:dyDescent="0.25">
      <c r="A670" s="444">
        <v>54286</v>
      </c>
      <c r="B670" s="391">
        <v>406305428691</v>
      </c>
      <c r="C670" s="349" t="s">
        <v>4296</v>
      </c>
      <c r="D670" s="444" t="s">
        <v>4089</v>
      </c>
      <c r="E670" s="359" t="s">
        <v>3559</v>
      </c>
      <c r="F670" s="359" t="s">
        <v>3559</v>
      </c>
      <c r="G670" s="363" t="s">
        <v>4406</v>
      </c>
      <c r="H670" s="349" t="s">
        <v>4376</v>
      </c>
      <c r="I670" s="349" t="s">
        <v>250</v>
      </c>
      <c r="J670" s="349" t="s">
        <v>4381</v>
      </c>
      <c r="K670" s="349" t="s">
        <v>568</v>
      </c>
      <c r="L670" s="349" t="s">
        <v>568</v>
      </c>
      <c r="M670" s="349" t="s">
        <v>4334</v>
      </c>
      <c r="N670" s="380" t="s">
        <v>268</v>
      </c>
      <c r="O670" s="349" t="s">
        <v>569</v>
      </c>
      <c r="P670" s="349" t="s">
        <v>4493</v>
      </c>
      <c r="Q670" s="349" t="s">
        <v>268</v>
      </c>
      <c r="R670" s="349" t="s">
        <v>268</v>
      </c>
      <c r="S670" s="349">
        <v>0</v>
      </c>
      <c r="T670" s="349" t="s">
        <v>268</v>
      </c>
      <c r="U670" s="349">
        <v>0</v>
      </c>
      <c r="V670" s="349" t="s">
        <v>413</v>
      </c>
      <c r="W670" s="360"/>
      <c r="X670" s="349" t="s">
        <v>268</v>
      </c>
      <c r="Y670" s="349">
        <v>60</v>
      </c>
      <c r="Z670" s="361">
        <v>10</v>
      </c>
      <c r="AA670" s="349">
        <f t="shared" si="113"/>
        <v>60</v>
      </c>
      <c r="AB670" s="349" t="s">
        <v>276</v>
      </c>
      <c r="AC670" s="349" t="s">
        <v>2878</v>
      </c>
      <c r="AD670" s="349">
        <v>4</v>
      </c>
      <c r="AE670" s="440">
        <v>9</v>
      </c>
      <c r="AF670" s="350">
        <v>0.27</v>
      </c>
      <c r="AG670" s="357">
        <f t="shared" si="107"/>
        <v>16.200000000000003</v>
      </c>
      <c r="AH670" s="351">
        <f>IF(AD670&lt;4,FLETES!$H$8,IF(AD670=4,FLETES!$H$9,IF(AD670=5,FLETES!$H$10,IF(AD670=6,FLETES!$H$11,IF(AD670=7,FLETES!$H$12,IF(AD670=8,FLETES!$H$13,IF(AD670=10,FLETES!$H$14,IF(AD670=12,FLETES!$H$15,IF(AD670&gt;12,FLETES!$H$16,"FALSO")))))))))</f>
        <v>22.277568000000002</v>
      </c>
      <c r="AI670" s="357">
        <f t="shared" si="108"/>
        <v>38.477568000000005</v>
      </c>
      <c r="AJ670" s="352">
        <v>0.2</v>
      </c>
      <c r="AK670" s="358">
        <f t="shared" si="109"/>
        <v>48.096960000000003</v>
      </c>
      <c r="AL670" s="418">
        <f t="shared" si="114"/>
        <v>48.096960000000003</v>
      </c>
      <c r="AM670" s="352">
        <v>0.15</v>
      </c>
      <c r="AN670" s="357">
        <f t="shared" si="110"/>
        <v>56.584658823529416</v>
      </c>
      <c r="AO670" s="421">
        <f t="shared" si="111"/>
        <v>56.584658823529416</v>
      </c>
      <c r="AP670" s="355"/>
      <c r="AQ670" s="355"/>
    </row>
    <row r="671" spans="1:43" s="347" customFormat="1" ht="30" customHeight="1" x14ac:dyDescent="0.25">
      <c r="A671" s="444">
        <v>53995</v>
      </c>
      <c r="B671" s="391">
        <v>406305399595</v>
      </c>
      <c r="C671" s="349" t="s">
        <v>4296</v>
      </c>
      <c r="D671" s="444" t="s">
        <v>4091</v>
      </c>
      <c r="E671" s="359" t="s">
        <v>3561</v>
      </c>
      <c r="F671" s="359" t="s">
        <v>3561</v>
      </c>
      <c r="G671" s="363" t="s">
        <v>4406</v>
      </c>
      <c r="H671" s="349" t="s">
        <v>4376</v>
      </c>
      <c r="I671" s="349" t="s">
        <v>250</v>
      </c>
      <c r="J671" s="349" t="s">
        <v>4381</v>
      </c>
      <c r="K671" s="349" t="s">
        <v>568</v>
      </c>
      <c r="L671" s="349" t="s">
        <v>568</v>
      </c>
      <c r="M671" s="349" t="s">
        <v>4334</v>
      </c>
      <c r="N671" s="380" t="s">
        <v>268</v>
      </c>
      <c r="O671" s="349" t="s">
        <v>569</v>
      </c>
      <c r="P671" s="349" t="s">
        <v>4493</v>
      </c>
      <c r="Q671" s="349" t="s">
        <v>268</v>
      </c>
      <c r="R671" s="349" t="s">
        <v>268</v>
      </c>
      <c r="S671" s="349">
        <v>0</v>
      </c>
      <c r="T671" s="349" t="s">
        <v>268</v>
      </c>
      <c r="U671" s="349">
        <v>0</v>
      </c>
      <c r="V671" s="349" t="s">
        <v>413</v>
      </c>
      <c r="W671" s="360"/>
      <c r="X671" s="349" t="s">
        <v>268</v>
      </c>
      <c r="Y671" s="349">
        <v>60</v>
      </c>
      <c r="Z671" s="361">
        <v>10</v>
      </c>
      <c r="AA671" s="349">
        <f t="shared" si="113"/>
        <v>60</v>
      </c>
      <c r="AB671" s="349" t="s">
        <v>276</v>
      </c>
      <c r="AC671" s="349" t="s">
        <v>2878</v>
      </c>
      <c r="AD671" s="349">
        <v>4</v>
      </c>
      <c r="AE671" s="440">
        <v>9</v>
      </c>
      <c r="AF671" s="350">
        <v>0.27</v>
      </c>
      <c r="AG671" s="357">
        <f t="shared" si="107"/>
        <v>16.200000000000003</v>
      </c>
      <c r="AH671" s="351">
        <f>IF(AD671&lt;4,FLETES!$H$8,IF(AD671=4,FLETES!$H$9,IF(AD671=5,FLETES!$H$10,IF(AD671=6,FLETES!$H$11,IF(AD671=7,FLETES!$H$12,IF(AD671=8,FLETES!$H$13,IF(AD671=10,FLETES!$H$14,IF(AD671=12,FLETES!$H$15,IF(AD671&gt;12,FLETES!$H$16,"FALSO")))))))))</f>
        <v>22.277568000000002</v>
      </c>
      <c r="AI671" s="357">
        <f t="shared" si="108"/>
        <v>38.477568000000005</v>
      </c>
      <c r="AJ671" s="352">
        <v>0.2</v>
      </c>
      <c r="AK671" s="358">
        <f t="shared" si="109"/>
        <v>48.096960000000003</v>
      </c>
      <c r="AL671" s="418">
        <f t="shared" si="114"/>
        <v>48.096960000000003</v>
      </c>
      <c r="AM671" s="352">
        <v>0.15</v>
      </c>
      <c r="AN671" s="357">
        <f t="shared" si="110"/>
        <v>56.584658823529416</v>
      </c>
      <c r="AO671" s="421">
        <f t="shared" si="111"/>
        <v>56.584658823529416</v>
      </c>
      <c r="AP671" s="355"/>
      <c r="AQ671" s="355"/>
    </row>
    <row r="672" spans="1:43" s="347" customFormat="1" ht="30" customHeight="1" x14ac:dyDescent="0.25">
      <c r="A672" s="444">
        <v>54002</v>
      </c>
      <c r="B672" s="391">
        <v>406305400291</v>
      </c>
      <c r="C672" s="349" t="s">
        <v>4296</v>
      </c>
      <c r="D672" s="444" t="s">
        <v>4093</v>
      </c>
      <c r="E672" s="359" t="s">
        <v>3563</v>
      </c>
      <c r="F672" s="359" t="s">
        <v>3563</v>
      </c>
      <c r="G672" s="363" t="s">
        <v>4406</v>
      </c>
      <c r="H672" s="349" t="s">
        <v>4376</v>
      </c>
      <c r="I672" s="349" t="s">
        <v>250</v>
      </c>
      <c r="J672" s="349" t="s">
        <v>4381</v>
      </c>
      <c r="K672" s="349" t="s">
        <v>568</v>
      </c>
      <c r="L672" s="349" t="s">
        <v>568</v>
      </c>
      <c r="M672" s="349" t="s">
        <v>4334</v>
      </c>
      <c r="N672" s="380" t="s">
        <v>268</v>
      </c>
      <c r="O672" s="349" t="s">
        <v>569</v>
      </c>
      <c r="P672" s="349" t="s">
        <v>4493</v>
      </c>
      <c r="Q672" s="349" t="s">
        <v>268</v>
      </c>
      <c r="R672" s="349" t="s">
        <v>268</v>
      </c>
      <c r="S672" s="349">
        <v>0</v>
      </c>
      <c r="T672" s="349" t="s">
        <v>268</v>
      </c>
      <c r="U672" s="349">
        <v>0</v>
      </c>
      <c r="V672" s="349" t="s">
        <v>413</v>
      </c>
      <c r="W672" s="360"/>
      <c r="X672" s="349" t="s">
        <v>268</v>
      </c>
      <c r="Y672" s="349">
        <v>60</v>
      </c>
      <c r="Z672" s="361">
        <v>10</v>
      </c>
      <c r="AA672" s="349">
        <f t="shared" si="113"/>
        <v>60</v>
      </c>
      <c r="AB672" s="349" t="s">
        <v>276</v>
      </c>
      <c r="AC672" s="349" t="s">
        <v>2878</v>
      </c>
      <c r="AD672" s="349">
        <v>4</v>
      </c>
      <c r="AE672" s="440">
        <v>9</v>
      </c>
      <c r="AF672" s="350">
        <v>0.27</v>
      </c>
      <c r="AG672" s="357">
        <f t="shared" si="107"/>
        <v>16.200000000000003</v>
      </c>
      <c r="AH672" s="351">
        <f>IF(AD672&lt;4,FLETES!$H$8,IF(AD672=4,FLETES!$H$9,IF(AD672=5,FLETES!$H$10,IF(AD672=6,FLETES!$H$11,IF(AD672=7,FLETES!$H$12,IF(AD672=8,FLETES!$H$13,IF(AD672=10,FLETES!$H$14,IF(AD672=12,FLETES!$H$15,IF(AD672&gt;12,FLETES!$H$16,"FALSO")))))))))</f>
        <v>22.277568000000002</v>
      </c>
      <c r="AI672" s="357">
        <f t="shared" si="108"/>
        <v>38.477568000000005</v>
      </c>
      <c r="AJ672" s="352">
        <v>0.2</v>
      </c>
      <c r="AK672" s="358">
        <f t="shared" si="109"/>
        <v>48.096960000000003</v>
      </c>
      <c r="AL672" s="418">
        <f t="shared" si="114"/>
        <v>48.096960000000003</v>
      </c>
      <c r="AM672" s="352">
        <v>0.15</v>
      </c>
      <c r="AN672" s="357">
        <f t="shared" si="110"/>
        <v>56.584658823529416</v>
      </c>
      <c r="AO672" s="421">
        <f t="shared" si="111"/>
        <v>56.584658823529416</v>
      </c>
      <c r="AP672" s="355"/>
      <c r="AQ672" s="355"/>
    </row>
    <row r="673" spans="1:43" s="347" customFormat="1" ht="30" customHeight="1" x14ac:dyDescent="0.25">
      <c r="A673" s="444">
        <v>54017</v>
      </c>
      <c r="B673" s="391">
        <v>406305401793</v>
      </c>
      <c r="C673" s="349" t="s">
        <v>4296</v>
      </c>
      <c r="D673" s="444" t="s">
        <v>4095</v>
      </c>
      <c r="E673" s="359" t="s">
        <v>3565</v>
      </c>
      <c r="F673" s="359" t="s">
        <v>3565</v>
      </c>
      <c r="G673" s="363" t="s">
        <v>4406</v>
      </c>
      <c r="H673" s="349" t="s">
        <v>4376</v>
      </c>
      <c r="I673" s="349" t="s">
        <v>250</v>
      </c>
      <c r="J673" s="349" t="s">
        <v>4381</v>
      </c>
      <c r="K673" s="349" t="s">
        <v>568</v>
      </c>
      <c r="L673" s="349" t="s">
        <v>568</v>
      </c>
      <c r="M673" s="349" t="s">
        <v>4334</v>
      </c>
      <c r="N673" s="380" t="s">
        <v>268</v>
      </c>
      <c r="O673" s="349" t="s">
        <v>569</v>
      </c>
      <c r="P673" s="349" t="s">
        <v>4493</v>
      </c>
      <c r="Q673" s="349" t="s">
        <v>268</v>
      </c>
      <c r="R673" s="349" t="s">
        <v>268</v>
      </c>
      <c r="S673" s="349">
        <v>0</v>
      </c>
      <c r="T673" s="349" t="s">
        <v>268</v>
      </c>
      <c r="U673" s="349">
        <v>0</v>
      </c>
      <c r="V673" s="349" t="s">
        <v>413</v>
      </c>
      <c r="W673" s="360"/>
      <c r="X673" s="349" t="s">
        <v>268</v>
      </c>
      <c r="Y673" s="349">
        <v>60</v>
      </c>
      <c r="Z673" s="361">
        <v>10</v>
      </c>
      <c r="AA673" s="349">
        <f t="shared" si="113"/>
        <v>60</v>
      </c>
      <c r="AB673" s="349" t="s">
        <v>276</v>
      </c>
      <c r="AC673" s="349" t="s">
        <v>2878</v>
      </c>
      <c r="AD673" s="349">
        <v>4</v>
      </c>
      <c r="AE673" s="440">
        <v>9</v>
      </c>
      <c r="AF673" s="350">
        <v>0.27</v>
      </c>
      <c r="AG673" s="357">
        <f t="shared" si="107"/>
        <v>16.200000000000003</v>
      </c>
      <c r="AH673" s="351">
        <f>IF(AD673&lt;4,FLETES!$H$8,IF(AD673=4,FLETES!$H$9,IF(AD673=5,FLETES!$H$10,IF(AD673=6,FLETES!$H$11,IF(AD673=7,FLETES!$H$12,IF(AD673=8,FLETES!$H$13,IF(AD673=10,FLETES!$H$14,IF(AD673=12,FLETES!$H$15,IF(AD673&gt;12,FLETES!$H$16,"FALSO")))))))))</f>
        <v>22.277568000000002</v>
      </c>
      <c r="AI673" s="357">
        <f t="shared" si="108"/>
        <v>38.477568000000005</v>
      </c>
      <c r="AJ673" s="352">
        <v>0.2</v>
      </c>
      <c r="AK673" s="358">
        <f t="shared" si="109"/>
        <v>48.096960000000003</v>
      </c>
      <c r="AL673" s="418">
        <f t="shared" si="114"/>
        <v>48.096960000000003</v>
      </c>
      <c r="AM673" s="352">
        <v>0.15</v>
      </c>
      <c r="AN673" s="357">
        <f t="shared" si="110"/>
        <v>56.584658823529416</v>
      </c>
      <c r="AO673" s="421">
        <f t="shared" si="111"/>
        <v>56.584658823529416</v>
      </c>
      <c r="AP673" s="355"/>
      <c r="AQ673" s="355"/>
    </row>
    <row r="674" spans="1:43" s="347" customFormat="1" ht="30" customHeight="1" x14ac:dyDescent="0.25">
      <c r="A674" s="444">
        <v>53753</v>
      </c>
      <c r="B674" s="391">
        <v>406305375391</v>
      </c>
      <c r="C674" s="349" t="s">
        <v>4296</v>
      </c>
      <c r="D674" s="444" t="s">
        <v>4097</v>
      </c>
      <c r="E674" s="359" t="s">
        <v>3567</v>
      </c>
      <c r="F674" s="359" t="s">
        <v>3567</v>
      </c>
      <c r="G674" s="363" t="s">
        <v>4406</v>
      </c>
      <c r="H674" s="349" t="s">
        <v>4376</v>
      </c>
      <c r="I674" s="349" t="s">
        <v>250</v>
      </c>
      <c r="J674" s="349" t="s">
        <v>4381</v>
      </c>
      <c r="K674" s="349" t="s">
        <v>558</v>
      </c>
      <c r="L674" s="349" t="s">
        <v>558</v>
      </c>
      <c r="M674" s="349" t="s">
        <v>4334</v>
      </c>
      <c r="N674" s="380" t="s">
        <v>268</v>
      </c>
      <c r="O674" s="349" t="s">
        <v>569</v>
      </c>
      <c r="P674" s="349" t="s">
        <v>4493</v>
      </c>
      <c r="Q674" s="349" t="s">
        <v>268</v>
      </c>
      <c r="R674" s="349" t="s">
        <v>268</v>
      </c>
      <c r="S674" s="349">
        <v>0</v>
      </c>
      <c r="T674" s="349" t="s">
        <v>268</v>
      </c>
      <c r="U674" s="349">
        <v>0</v>
      </c>
      <c r="V674" s="349" t="s">
        <v>413</v>
      </c>
      <c r="W674" s="360"/>
      <c r="X674" s="349" t="s">
        <v>268</v>
      </c>
      <c r="Y674" s="349">
        <v>60</v>
      </c>
      <c r="Z674" s="361">
        <v>10</v>
      </c>
      <c r="AA674" s="349">
        <f t="shared" si="113"/>
        <v>60</v>
      </c>
      <c r="AB674" s="349" t="s">
        <v>276</v>
      </c>
      <c r="AC674" s="349" t="s">
        <v>2878</v>
      </c>
      <c r="AD674" s="349">
        <v>4</v>
      </c>
      <c r="AE674" s="440">
        <v>9</v>
      </c>
      <c r="AF674" s="350">
        <v>0.22</v>
      </c>
      <c r="AG674" s="357">
        <f t="shared" si="107"/>
        <v>13.2</v>
      </c>
      <c r="AH674" s="351">
        <f>IF(AD674&lt;4,FLETES!$H$8,IF(AD674=4,FLETES!$H$9,IF(AD674=5,FLETES!$H$10,IF(AD674=6,FLETES!$H$11,IF(AD674=7,FLETES!$H$12,IF(AD674=8,FLETES!$H$13,IF(AD674=10,FLETES!$H$14,IF(AD674=12,FLETES!$H$15,IF(AD674&gt;12,FLETES!$H$16,"FALSO")))))))))</f>
        <v>22.277568000000002</v>
      </c>
      <c r="AI674" s="357">
        <f t="shared" si="108"/>
        <v>35.477568000000005</v>
      </c>
      <c r="AJ674" s="352">
        <v>0.2</v>
      </c>
      <c r="AK674" s="358">
        <f t="shared" si="109"/>
        <v>44.346960000000003</v>
      </c>
      <c r="AL674" s="418">
        <f t="shared" si="114"/>
        <v>44.346960000000003</v>
      </c>
      <c r="AM674" s="352">
        <v>0.15</v>
      </c>
      <c r="AN674" s="357">
        <f t="shared" si="110"/>
        <v>52.172894117647061</v>
      </c>
      <c r="AO674" s="421">
        <f t="shared" si="111"/>
        <v>52.172894117647061</v>
      </c>
      <c r="AP674" s="355"/>
      <c r="AQ674" s="355"/>
    </row>
    <row r="675" spans="1:43" s="347" customFormat="1" ht="30" customHeight="1" x14ac:dyDescent="0.25">
      <c r="A675" s="444">
        <v>54496</v>
      </c>
      <c r="B675" s="391">
        <v>406305449696</v>
      </c>
      <c r="C675" s="349" t="s">
        <v>4296</v>
      </c>
      <c r="D675" s="444" t="s">
        <v>4098</v>
      </c>
      <c r="E675" s="359" t="s">
        <v>3568</v>
      </c>
      <c r="F675" s="359" t="s">
        <v>3568</v>
      </c>
      <c r="G675" s="363" t="s">
        <v>4406</v>
      </c>
      <c r="H675" s="349" t="s">
        <v>4376</v>
      </c>
      <c r="I675" s="349" t="s">
        <v>250</v>
      </c>
      <c r="J675" s="349" t="s">
        <v>4381</v>
      </c>
      <c r="K675" s="349" t="s">
        <v>572</v>
      </c>
      <c r="L675" s="349" t="s">
        <v>572</v>
      </c>
      <c r="M675" s="349" t="s">
        <v>4334</v>
      </c>
      <c r="N675" s="380" t="s">
        <v>268</v>
      </c>
      <c r="O675" s="349" t="s">
        <v>569</v>
      </c>
      <c r="P675" s="349" t="s">
        <v>4493</v>
      </c>
      <c r="Q675" s="349" t="s">
        <v>268</v>
      </c>
      <c r="R675" s="349" t="s">
        <v>268</v>
      </c>
      <c r="S675" s="349">
        <v>0</v>
      </c>
      <c r="T675" s="349" t="s">
        <v>268</v>
      </c>
      <c r="U675" s="349">
        <v>0</v>
      </c>
      <c r="V675" s="349" t="s">
        <v>413</v>
      </c>
      <c r="W675" s="360"/>
      <c r="X675" s="349" t="s">
        <v>268</v>
      </c>
      <c r="Y675" s="349">
        <v>60</v>
      </c>
      <c r="Z675" s="361">
        <v>10</v>
      </c>
      <c r="AA675" s="349">
        <f t="shared" si="113"/>
        <v>60</v>
      </c>
      <c r="AB675" s="349" t="s">
        <v>276</v>
      </c>
      <c r="AC675" s="349" t="s">
        <v>2878</v>
      </c>
      <c r="AD675" s="349">
        <v>4</v>
      </c>
      <c r="AE675" s="440">
        <v>9</v>
      </c>
      <c r="AF675" s="350">
        <v>0.24</v>
      </c>
      <c r="AG675" s="357">
        <f t="shared" si="107"/>
        <v>14.399999999999999</v>
      </c>
      <c r="AH675" s="351">
        <f>IF(AD675&lt;4,FLETES!$H$8,IF(AD675=4,FLETES!$H$9,IF(AD675=5,FLETES!$H$10,IF(AD675=6,FLETES!$H$11,IF(AD675=7,FLETES!$H$12,IF(AD675=8,FLETES!$H$13,IF(AD675=10,FLETES!$H$14,IF(AD675=12,FLETES!$H$15,IF(AD675&gt;12,FLETES!$H$16,"FALSO")))))))))</f>
        <v>22.277568000000002</v>
      </c>
      <c r="AI675" s="357">
        <f t="shared" si="108"/>
        <v>36.677568000000001</v>
      </c>
      <c r="AJ675" s="352">
        <v>0.2</v>
      </c>
      <c r="AK675" s="358">
        <f t="shared" si="109"/>
        <v>45.846959999999996</v>
      </c>
      <c r="AL675" s="418">
        <f t="shared" si="114"/>
        <v>45.846959999999996</v>
      </c>
      <c r="AM675" s="352">
        <v>0.15</v>
      </c>
      <c r="AN675" s="357">
        <f t="shared" si="110"/>
        <v>53.937599999999996</v>
      </c>
      <c r="AO675" s="421">
        <f t="shared" si="111"/>
        <v>53.937599999999996</v>
      </c>
      <c r="AP675" s="355"/>
      <c r="AQ675" s="355"/>
    </row>
    <row r="676" spans="1:43" s="347" customFormat="1" ht="30" customHeight="1" x14ac:dyDescent="0.25">
      <c r="A676" s="444">
        <v>53741</v>
      </c>
      <c r="B676" s="391">
        <v>406305374196</v>
      </c>
      <c r="C676" s="349" t="s">
        <v>4296</v>
      </c>
      <c r="D676" s="444" t="s">
        <v>4100</v>
      </c>
      <c r="E676" s="359" t="s">
        <v>3570</v>
      </c>
      <c r="F676" s="359" t="s">
        <v>3570</v>
      </c>
      <c r="G676" s="363" t="s">
        <v>4406</v>
      </c>
      <c r="H676" s="349" t="s">
        <v>4376</v>
      </c>
      <c r="I676" s="349" t="s">
        <v>250</v>
      </c>
      <c r="J676" s="349" t="s">
        <v>4381</v>
      </c>
      <c r="K676" s="349" t="s">
        <v>570</v>
      </c>
      <c r="L676" s="349" t="s">
        <v>570</v>
      </c>
      <c r="M676" s="349" t="s">
        <v>4334</v>
      </c>
      <c r="N676" s="380" t="s">
        <v>268</v>
      </c>
      <c r="O676" s="349" t="s">
        <v>569</v>
      </c>
      <c r="P676" s="349" t="s">
        <v>4493</v>
      </c>
      <c r="Q676" s="349" t="s">
        <v>268</v>
      </c>
      <c r="R676" s="349" t="s">
        <v>268</v>
      </c>
      <c r="S676" s="349">
        <v>0</v>
      </c>
      <c r="T676" s="349" t="s">
        <v>268</v>
      </c>
      <c r="U676" s="349">
        <v>0</v>
      </c>
      <c r="V676" s="349" t="s">
        <v>413</v>
      </c>
      <c r="W676" s="360"/>
      <c r="X676" s="349" t="s">
        <v>268</v>
      </c>
      <c r="Y676" s="349">
        <v>60</v>
      </c>
      <c r="Z676" s="361">
        <v>10</v>
      </c>
      <c r="AA676" s="349">
        <f t="shared" si="113"/>
        <v>60</v>
      </c>
      <c r="AB676" s="349" t="s">
        <v>276</v>
      </c>
      <c r="AC676" s="349" t="s">
        <v>2878</v>
      </c>
      <c r="AD676" s="349">
        <v>4</v>
      </c>
      <c r="AE676" s="440">
        <v>9</v>
      </c>
      <c r="AF676" s="350">
        <v>0.22</v>
      </c>
      <c r="AG676" s="357">
        <f t="shared" si="107"/>
        <v>13.2</v>
      </c>
      <c r="AH676" s="351">
        <f>IF(AD676&lt;4,FLETES!$H$8,IF(AD676=4,FLETES!$H$9,IF(AD676=5,FLETES!$H$10,IF(AD676=6,FLETES!$H$11,IF(AD676=7,FLETES!$H$12,IF(AD676=8,FLETES!$H$13,IF(AD676=10,FLETES!$H$14,IF(AD676=12,FLETES!$H$15,IF(AD676&gt;12,FLETES!$H$16,"FALSO")))))))))</f>
        <v>22.277568000000002</v>
      </c>
      <c r="AI676" s="357">
        <f t="shared" si="108"/>
        <v>35.477568000000005</v>
      </c>
      <c r="AJ676" s="352">
        <v>0.2</v>
      </c>
      <c r="AK676" s="358">
        <f t="shared" si="109"/>
        <v>44.346960000000003</v>
      </c>
      <c r="AL676" s="418">
        <f t="shared" si="114"/>
        <v>44.346960000000003</v>
      </c>
      <c r="AM676" s="352">
        <v>0.15</v>
      </c>
      <c r="AN676" s="357">
        <f t="shared" si="110"/>
        <v>52.172894117647061</v>
      </c>
      <c r="AO676" s="421">
        <f t="shared" si="111"/>
        <v>52.172894117647061</v>
      </c>
      <c r="AP676" s="355"/>
      <c r="AQ676" s="355"/>
    </row>
    <row r="677" spans="1:43" s="347" customFormat="1" ht="30" customHeight="1" x14ac:dyDescent="0.25">
      <c r="A677" s="444">
        <v>53564</v>
      </c>
      <c r="B677" s="391">
        <v>406305356499</v>
      </c>
      <c r="C677" s="349" t="s">
        <v>4296</v>
      </c>
      <c r="D677" s="444" t="s">
        <v>4102</v>
      </c>
      <c r="E677" s="359" t="s">
        <v>3572</v>
      </c>
      <c r="F677" s="359" t="s">
        <v>3572</v>
      </c>
      <c r="G677" s="363" t="s">
        <v>4406</v>
      </c>
      <c r="H677" s="349" t="s">
        <v>4376</v>
      </c>
      <c r="I677" s="349" t="s">
        <v>250</v>
      </c>
      <c r="J677" s="349" t="s">
        <v>4381</v>
      </c>
      <c r="K677" s="349" t="s">
        <v>2669</v>
      </c>
      <c r="L677" s="349" t="s">
        <v>2669</v>
      </c>
      <c r="M677" s="349" t="s">
        <v>4334</v>
      </c>
      <c r="N677" s="380" t="s">
        <v>268</v>
      </c>
      <c r="O677" s="349" t="s">
        <v>569</v>
      </c>
      <c r="P677" s="349" t="s">
        <v>4493</v>
      </c>
      <c r="Q677" s="349" t="s">
        <v>268</v>
      </c>
      <c r="R677" s="349" t="s">
        <v>268</v>
      </c>
      <c r="S677" s="349">
        <v>0</v>
      </c>
      <c r="T677" s="349" t="s">
        <v>268</v>
      </c>
      <c r="U677" s="349">
        <v>0</v>
      </c>
      <c r="V677" s="349" t="s">
        <v>413</v>
      </c>
      <c r="W677" s="360"/>
      <c r="X677" s="349" t="s">
        <v>268</v>
      </c>
      <c r="Y677" s="349">
        <v>60</v>
      </c>
      <c r="Z677" s="361">
        <v>10</v>
      </c>
      <c r="AA677" s="349">
        <f t="shared" si="113"/>
        <v>60</v>
      </c>
      <c r="AB677" s="349" t="s">
        <v>276</v>
      </c>
      <c r="AC677" s="349" t="s">
        <v>2878</v>
      </c>
      <c r="AD677" s="349">
        <v>4</v>
      </c>
      <c r="AE677" s="440">
        <v>9</v>
      </c>
      <c r="AF677" s="350">
        <v>0.22</v>
      </c>
      <c r="AG677" s="357">
        <f t="shared" si="107"/>
        <v>13.2</v>
      </c>
      <c r="AH677" s="351">
        <f>IF(AD677&lt;4,FLETES!$H$8,IF(AD677=4,FLETES!$H$9,IF(AD677=5,FLETES!$H$10,IF(AD677=6,FLETES!$H$11,IF(AD677=7,FLETES!$H$12,IF(AD677=8,FLETES!$H$13,IF(AD677=10,FLETES!$H$14,IF(AD677=12,FLETES!$H$15,IF(AD677&gt;12,FLETES!$H$16,"FALSO")))))))))</f>
        <v>22.277568000000002</v>
      </c>
      <c r="AI677" s="357">
        <f t="shared" si="108"/>
        <v>35.477568000000005</v>
      </c>
      <c r="AJ677" s="352">
        <v>0.2</v>
      </c>
      <c r="AK677" s="358">
        <f t="shared" si="109"/>
        <v>44.346960000000003</v>
      </c>
      <c r="AL677" s="418">
        <f t="shared" si="114"/>
        <v>44.346960000000003</v>
      </c>
      <c r="AM677" s="352">
        <v>0.15</v>
      </c>
      <c r="AN677" s="357">
        <f t="shared" si="110"/>
        <v>52.172894117647061</v>
      </c>
      <c r="AO677" s="421">
        <f t="shared" si="111"/>
        <v>52.172894117647061</v>
      </c>
      <c r="AP677" s="355"/>
      <c r="AQ677" s="355"/>
    </row>
    <row r="678" spans="1:43" s="347" customFormat="1" ht="30" customHeight="1" x14ac:dyDescent="0.25">
      <c r="A678" s="444">
        <v>54216</v>
      </c>
      <c r="B678" s="391">
        <v>406305421692</v>
      </c>
      <c r="C678" s="349" t="s">
        <v>4296</v>
      </c>
      <c r="D678" s="444" t="s">
        <v>4104</v>
      </c>
      <c r="E678" s="359" t="s">
        <v>3574</v>
      </c>
      <c r="F678" s="359" t="s">
        <v>3574</v>
      </c>
      <c r="G678" s="363" t="s">
        <v>4406</v>
      </c>
      <c r="H678" s="349" t="s">
        <v>4376</v>
      </c>
      <c r="I678" s="349" t="s">
        <v>250</v>
      </c>
      <c r="J678" s="349" t="s">
        <v>4381</v>
      </c>
      <c r="K678" s="349" t="s">
        <v>565</v>
      </c>
      <c r="L678" s="349" t="s">
        <v>565</v>
      </c>
      <c r="M678" s="349" t="s">
        <v>4334</v>
      </c>
      <c r="N678" s="380" t="s">
        <v>268</v>
      </c>
      <c r="O678" s="349" t="s">
        <v>569</v>
      </c>
      <c r="P678" s="349" t="s">
        <v>4493</v>
      </c>
      <c r="Q678" s="349" t="s">
        <v>268</v>
      </c>
      <c r="R678" s="349" t="s">
        <v>268</v>
      </c>
      <c r="S678" s="349">
        <v>0</v>
      </c>
      <c r="T678" s="349" t="s">
        <v>268</v>
      </c>
      <c r="U678" s="349">
        <v>0</v>
      </c>
      <c r="V678" s="349" t="s">
        <v>413</v>
      </c>
      <c r="W678" s="360"/>
      <c r="X678" s="349" t="s">
        <v>268</v>
      </c>
      <c r="Y678" s="349">
        <v>60</v>
      </c>
      <c r="Z678" s="361">
        <v>10</v>
      </c>
      <c r="AA678" s="349">
        <f t="shared" si="113"/>
        <v>60</v>
      </c>
      <c r="AB678" s="349" t="s">
        <v>276</v>
      </c>
      <c r="AC678" s="349" t="s">
        <v>2878</v>
      </c>
      <c r="AD678" s="349">
        <v>4</v>
      </c>
      <c r="AE678" s="440">
        <v>9</v>
      </c>
      <c r="AF678" s="350">
        <v>0.22</v>
      </c>
      <c r="AG678" s="357">
        <f t="shared" si="107"/>
        <v>13.2</v>
      </c>
      <c r="AH678" s="351">
        <f>IF(AD678&lt;4,FLETES!$H$8,IF(AD678=4,FLETES!$H$9,IF(AD678=5,FLETES!$H$10,IF(AD678=6,FLETES!$H$11,IF(AD678=7,FLETES!$H$12,IF(AD678=8,FLETES!$H$13,IF(AD678=10,FLETES!$H$14,IF(AD678=12,FLETES!$H$15,IF(AD678&gt;12,FLETES!$H$16,"FALSO")))))))))</f>
        <v>22.277568000000002</v>
      </c>
      <c r="AI678" s="357">
        <f t="shared" si="108"/>
        <v>35.477568000000005</v>
      </c>
      <c r="AJ678" s="352">
        <v>0.2</v>
      </c>
      <c r="AK678" s="358">
        <f t="shared" si="109"/>
        <v>44.346960000000003</v>
      </c>
      <c r="AL678" s="418">
        <f t="shared" si="114"/>
        <v>44.346960000000003</v>
      </c>
      <c r="AM678" s="352">
        <v>0.15</v>
      </c>
      <c r="AN678" s="357">
        <f t="shared" si="110"/>
        <v>52.172894117647061</v>
      </c>
      <c r="AO678" s="421">
        <f t="shared" si="111"/>
        <v>52.172894117647061</v>
      </c>
      <c r="AP678" s="355"/>
      <c r="AQ678" s="355"/>
    </row>
    <row r="679" spans="1:43" s="347" customFormat="1" ht="30" customHeight="1" x14ac:dyDescent="0.25">
      <c r="A679" s="444">
        <v>53572</v>
      </c>
      <c r="B679" s="391">
        <v>406305357298</v>
      </c>
      <c r="C679" s="349" t="s">
        <v>4296</v>
      </c>
      <c r="D679" s="444" t="s">
        <v>4106</v>
      </c>
      <c r="E679" s="359" t="s">
        <v>3576</v>
      </c>
      <c r="F679" s="359" t="s">
        <v>3576</v>
      </c>
      <c r="G679" s="363" t="s">
        <v>4406</v>
      </c>
      <c r="H679" s="349" t="s">
        <v>4376</v>
      </c>
      <c r="I679" s="349" t="s">
        <v>250</v>
      </c>
      <c r="J679" s="349" t="s">
        <v>4381</v>
      </c>
      <c r="K679" s="349" t="s">
        <v>561</v>
      </c>
      <c r="L679" s="349" t="s">
        <v>561</v>
      </c>
      <c r="M679" s="349" t="s">
        <v>4334</v>
      </c>
      <c r="N679" s="380" t="s">
        <v>268</v>
      </c>
      <c r="O679" s="349" t="s">
        <v>569</v>
      </c>
      <c r="P679" s="349" t="s">
        <v>4493</v>
      </c>
      <c r="Q679" s="349" t="s">
        <v>268</v>
      </c>
      <c r="R679" s="349" t="s">
        <v>268</v>
      </c>
      <c r="S679" s="349">
        <v>0</v>
      </c>
      <c r="T679" s="349" t="s">
        <v>268</v>
      </c>
      <c r="U679" s="349">
        <v>0</v>
      </c>
      <c r="V679" s="349" t="s">
        <v>413</v>
      </c>
      <c r="W679" s="360"/>
      <c r="X679" s="349" t="s">
        <v>268</v>
      </c>
      <c r="Y679" s="349">
        <v>60</v>
      </c>
      <c r="Z679" s="361">
        <v>10</v>
      </c>
      <c r="AA679" s="349">
        <f t="shared" si="113"/>
        <v>60</v>
      </c>
      <c r="AB679" s="349" t="s">
        <v>276</v>
      </c>
      <c r="AC679" s="349" t="s">
        <v>2878</v>
      </c>
      <c r="AD679" s="349">
        <v>4</v>
      </c>
      <c r="AE679" s="440">
        <v>9</v>
      </c>
      <c r="AF679" s="350">
        <v>0.22</v>
      </c>
      <c r="AG679" s="357">
        <f t="shared" si="107"/>
        <v>13.2</v>
      </c>
      <c r="AH679" s="351">
        <f>IF(AD679&lt;4,FLETES!$H$8,IF(AD679=4,FLETES!$H$9,IF(AD679=5,FLETES!$H$10,IF(AD679=6,FLETES!$H$11,IF(AD679=7,FLETES!$H$12,IF(AD679=8,FLETES!$H$13,IF(AD679=10,FLETES!$H$14,IF(AD679=12,FLETES!$H$15,IF(AD679&gt;12,FLETES!$H$16,"FALSO")))))))))</f>
        <v>22.277568000000002</v>
      </c>
      <c r="AI679" s="357">
        <f t="shared" si="108"/>
        <v>35.477568000000005</v>
      </c>
      <c r="AJ679" s="352">
        <v>0.2</v>
      </c>
      <c r="AK679" s="358">
        <f t="shared" si="109"/>
        <v>44.346960000000003</v>
      </c>
      <c r="AL679" s="418">
        <f t="shared" si="114"/>
        <v>44.346960000000003</v>
      </c>
      <c r="AM679" s="352">
        <v>0.15</v>
      </c>
      <c r="AN679" s="357">
        <f t="shared" si="110"/>
        <v>52.172894117647061</v>
      </c>
      <c r="AO679" s="421">
        <f t="shared" si="111"/>
        <v>52.172894117647061</v>
      </c>
      <c r="AP679" s="355"/>
      <c r="AQ679" s="355"/>
    </row>
    <row r="680" spans="1:43" s="347" customFormat="1" ht="30" customHeight="1" x14ac:dyDescent="0.25">
      <c r="A680" s="444">
        <v>53608</v>
      </c>
      <c r="B680" s="391">
        <v>406305360892</v>
      </c>
      <c r="C680" s="349" t="s">
        <v>4296</v>
      </c>
      <c r="D680" s="444" t="s">
        <v>4108</v>
      </c>
      <c r="E680" s="359" t="s">
        <v>3578</v>
      </c>
      <c r="F680" s="359" t="s">
        <v>3578</v>
      </c>
      <c r="G680" s="363" t="s">
        <v>4406</v>
      </c>
      <c r="H680" s="349" t="s">
        <v>4376</v>
      </c>
      <c r="I680" s="349" t="s">
        <v>250</v>
      </c>
      <c r="J680" s="349" t="s">
        <v>4381</v>
      </c>
      <c r="K680" s="349" t="s">
        <v>3660</v>
      </c>
      <c r="L680" s="349" t="s">
        <v>3660</v>
      </c>
      <c r="M680" s="349" t="s">
        <v>4334</v>
      </c>
      <c r="N680" s="380" t="s">
        <v>268</v>
      </c>
      <c r="O680" s="349" t="s">
        <v>569</v>
      </c>
      <c r="P680" s="349" t="s">
        <v>4493</v>
      </c>
      <c r="Q680" s="349" t="s">
        <v>268</v>
      </c>
      <c r="R680" s="349" t="s">
        <v>268</v>
      </c>
      <c r="S680" s="349">
        <v>0</v>
      </c>
      <c r="T680" s="349" t="s">
        <v>268</v>
      </c>
      <c r="U680" s="349">
        <v>0</v>
      </c>
      <c r="V680" s="349" t="s">
        <v>413</v>
      </c>
      <c r="W680" s="360"/>
      <c r="X680" s="349" t="s">
        <v>268</v>
      </c>
      <c r="Y680" s="349">
        <v>60</v>
      </c>
      <c r="Z680" s="361">
        <v>10</v>
      </c>
      <c r="AA680" s="349">
        <f t="shared" si="113"/>
        <v>60</v>
      </c>
      <c r="AB680" s="349" t="s">
        <v>276</v>
      </c>
      <c r="AC680" s="349" t="s">
        <v>2878</v>
      </c>
      <c r="AD680" s="349">
        <v>4</v>
      </c>
      <c r="AE680" s="440">
        <v>9</v>
      </c>
      <c r="AF680" s="350">
        <v>0.24</v>
      </c>
      <c r="AG680" s="357">
        <f t="shared" si="107"/>
        <v>14.399999999999999</v>
      </c>
      <c r="AH680" s="351">
        <f>IF(AD680&lt;4,FLETES!$H$8,IF(AD680=4,FLETES!$H$9,IF(AD680=5,FLETES!$H$10,IF(AD680=6,FLETES!$H$11,IF(AD680=7,FLETES!$H$12,IF(AD680=8,FLETES!$H$13,IF(AD680=10,FLETES!$H$14,IF(AD680=12,FLETES!$H$15,IF(AD680&gt;12,FLETES!$H$16,"FALSO")))))))))</f>
        <v>22.277568000000002</v>
      </c>
      <c r="AI680" s="357">
        <f t="shared" si="108"/>
        <v>36.677568000000001</v>
      </c>
      <c r="AJ680" s="352">
        <v>0.2</v>
      </c>
      <c r="AK680" s="358">
        <f t="shared" si="109"/>
        <v>45.846959999999996</v>
      </c>
      <c r="AL680" s="418">
        <f t="shared" si="114"/>
        <v>45.846959999999996</v>
      </c>
      <c r="AM680" s="352">
        <v>0.15</v>
      </c>
      <c r="AN680" s="357">
        <f t="shared" si="110"/>
        <v>53.937599999999996</v>
      </c>
      <c r="AO680" s="421">
        <f t="shared" si="111"/>
        <v>53.937599999999996</v>
      </c>
      <c r="AP680" s="355"/>
      <c r="AQ680" s="355"/>
    </row>
    <row r="681" spans="1:43" s="347" customFormat="1" ht="30" customHeight="1" x14ac:dyDescent="0.25">
      <c r="A681" s="444">
        <v>53716</v>
      </c>
      <c r="B681" s="391">
        <v>406305371690</v>
      </c>
      <c r="C681" s="349" t="s">
        <v>4296</v>
      </c>
      <c r="D681" s="444" t="s">
        <v>4110</v>
      </c>
      <c r="E681" s="359" t="s">
        <v>3580</v>
      </c>
      <c r="F681" s="359" t="s">
        <v>3580</v>
      </c>
      <c r="G681" s="363" t="s">
        <v>4406</v>
      </c>
      <c r="H681" s="349" t="s">
        <v>4376</v>
      </c>
      <c r="I681" s="349" t="s">
        <v>250</v>
      </c>
      <c r="J681" s="349" t="s">
        <v>4401</v>
      </c>
      <c r="K681" s="349" t="s">
        <v>3660</v>
      </c>
      <c r="L681" s="349" t="s">
        <v>3660</v>
      </c>
      <c r="M681" s="349" t="s">
        <v>4334</v>
      </c>
      <c r="N681" s="380" t="s">
        <v>268</v>
      </c>
      <c r="O681" s="349" t="s">
        <v>569</v>
      </c>
      <c r="P681" s="349" t="s">
        <v>4493</v>
      </c>
      <c r="Q681" s="349" t="s">
        <v>268</v>
      </c>
      <c r="R681" s="349" t="s">
        <v>268</v>
      </c>
      <c r="S681" s="349">
        <v>0</v>
      </c>
      <c r="T681" s="349" t="s">
        <v>268</v>
      </c>
      <c r="U681" s="349">
        <v>0</v>
      </c>
      <c r="V681" s="349" t="s">
        <v>413</v>
      </c>
      <c r="W681" s="360"/>
      <c r="X681" s="349" t="s">
        <v>268</v>
      </c>
      <c r="Y681" s="349">
        <v>60</v>
      </c>
      <c r="Z681" s="361">
        <v>10</v>
      </c>
      <c r="AA681" s="349">
        <f t="shared" si="113"/>
        <v>60</v>
      </c>
      <c r="AB681" s="349" t="s">
        <v>276</v>
      </c>
      <c r="AC681" s="349" t="s">
        <v>2878</v>
      </c>
      <c r="AD681" s="349">
        <v>4</v>
      </c>
      <c r="AE681" s="440">
        <v>9</v>
      </c>
      <c r="AF681" s="350">
        <v>0.27</v>
      </c>
      <c r="AG681" s="357">
        <f t="shared" si="107"/>
        <v>16.200000000000003</v>
      </c>
      <c r="AH681" s="351">
        <f>IF(AD681&lt;4,FLETES!$H$8,IF(AD681=4,FLETES!$H$9,IF(AD681=5,FLETES!$H$10,IF(AD681=6,FLETES!$H$11,IF(AD681=7,FLETES!$H$12,IF(AD681=8,FLETES!$H$13,IF(AD681=10,FLETES!$H$14,IF(AD681=12,FLETES!$H$15,IF(AD681&gt;12,FLETES!$H$16,"FALSO")))))))))</f>
        <v>22.277568000000002</v>
      </c>
      <c r="AI681" s="357">
        <f t="shared" si="108"/>
        <v>38.477568000000005</v>
      </c>
      <c r="AJ681" s="352">
        <v>0.2</v>
      </c>
      <c r="AK681" s="358">
        <f t="shared" si="109"/>
        <v>48.096960000000003</v>
      </c>
      <c r="AL681" s="418">
        <f t="shared" si="114"/>
        <v>48.096960000000003</v>
      </c>
      <c r="AM681" s="352">
        <v>0.15</v>
      </c>
      <c r="AN681" s="357">
        <f t="shared" si="110"/>
        <v>56.584658823529416</v>
      </c>
      <c r="AO681" s="421">
        <f t="shared" si="111"/>
        <v>56.584658823529416</v>
      </c>
      <c r="AP681" s="355"/>
      <c r="AQ681" s="355"/>
    </row>
    <row r="682" spans="1:43" s="347" customFormat="1" ht="30" customHeight="1" x14ac:dyDescent="0.25">
      <c r="A682" s="444">
        <v>53858</v>
      </c>
      <c r="B682" s="391">
        <v>406305385895</v>
      </c>
      <c r="C682" s="349" t="s">
        <v>4296</v>
      </c>
      <c r="D682" s="444" t="s">
        <v>4112</v>
      </c>
      <c r="E682" s="359" t="s">
        <v>3582</v>
      </c>
      <c r="F682" s="379" t="s">
        <v>3582</v>
      </c>
      <c r="G682" s="363" t="s">
        <v>4406</v>
      </c>
      <c r="H682" s="349" t="s">
        <v>4376</v>
      </c>
      <c r="I682" s="349" t="s">
        <v>250</v>
      </c>
      <c r="J682" s="349" t="s">
        <v>4401</v>
      </c>
      <c r="K682" s="349" t="s">
        <v>572</v>
      </c>
      <c r="L682" s="349" t="s">
        <v>572</v>
      </c>
      <c r="M682" s="349" t="s">
        <v>4334</v>
      </c>
      <c r="N682" s="380" t="s">
        <v>268</v>
      </c>
      <c r="O682" s="349" t="s">
        <v>569</v>
      </c>
      <c r="P682" s="349" t="s">
        <v>4493</v>
      </c>
      <c r="Q682" s="349" t="s">
        <v>268</v>
      </c>
      <c r="R682" s="349" t="s">
        <v>268</v>
      </c>
      <c r="S682" s="349">
        <v>0</v>
      </c>
      <c r="T682" s="349" t="s">
        <v>268</v>
      </c>
      <c r="U682" s="349">
        <v>0</v>
      </c>
      <c r="V682" s="349" t="s">
        <v>413</v>
      </c>
      <c r="W682" s="360"/>
      <c r="X682" s="349" t="s">
        <v>268</v>
      </c>
      <c r="Y682" s="349">
        <v>60</v>
      </c>
      <c r="Z682" s="361">
        <v>10</v>
      </c>
      <c r="AA682" s="349">
        <f t="shared" si="113"/>
        <v>60</v>
      </c>
      <c r="AB682" s="349" t="s">
        <v>276</v>
      </c>
      <c r="AC682" s="349" t="s">
        <v>2878</v>
      </c>
      <c r="AD682" s="349">
        <v>4</v>
      </c>
      <c r="AE682" s="440">
        <v>9</v>
      </c>
      <c r="AF682" s="350">
        <v>0.27</v>
      </c>
      <c r="AG682" s="357">
        <f t="shared" si="107"/>
        <v>16.200000000000003</v>
      </c>
      <c r="AH682" s="351">
        <f>IF(AD682&lt;4,FLETES!$H$8,IF(AD682=4,FLETES!$H$9,IF(AD682=5,FLETES!$H$10,IF(AD682=6,FLETES!$H$11,IF(AD682=7,FLETES!$H$12,IF(AD682=8,FLETES!$H$13,IF(AD682=10,FLETES!$H$14,IF(AD682=12,FLETES!$H$15,IF(AD682&gt;12,FLETES!$H$16,"FALSO")))))))))</f>
        <v>22.277568000000002</v>
      </c>
      <c r="AI682" s="357">
        <f t="shared" si="108"/>
        <v>38.477568000000005</v>
      </c>
      <c r="AJ682" s="352">
        <v>0.2</v>
      </c>
      <c r="AK682" s="358">
        <f t="shared" si="109"/>
        <v>48.096960000000003</v>
      </c>
      <c r="AL682" s="418">
        <f t="shared" si="114"/>
        <v>48.096960000000003</v>
      </c>
      <c r="AM682" s="352">
        <v>0.15</v>
      </c>
      <c r="AN682" s="357">
        <f t="shared" si="110"/>
        <v>56.584658823529416</v>
      </c>
      <c r="AO682" s="421">
        <f t="shared" si="111"/>
        <v>56.584658823529416</v>
      </c>
      <c r="AP682" s="355"/>
      <c r="AQ682" s="355"/>
    </row>
    <row r="683" spans="1:43" s="347" customFormat="1" ht="30" customHeight="1" x14ac:dyDescent="0.25">
      <c r="A683" s="444">
        <v>53601</v>
      </c>
      <c r="B683" s="391">
        <v>406305360199</v>
      </c>
      <c r="C683" s="349" t="s">
        <v>4296</v>
      </c>
      <c r="D683" s="444" t="s">
        <v>4114</v>
      </c>
      <c r="E683" s="359" t="s">
        <v>3584</v>
      </c>
      <c r="F683" s="359" t="s">
        <v>3584</v>
      </c>
      <c r="G683" s="363" t="s">
        <v>4406</v>
      </c>
      <c r="H683" s="349" t="s">
        <v>4376</v>
      </c>
      <c r="I683" s="349" t="s">
        <v>250</v>
      </c>
      <c r="J683" s="349" t="s">
        <v>4381</v>
      </c>
      <c r="K683" s="349" t="s">
        <v>3662</v>
      </c>
      <c r="L683" s="349" t="s">
        <v>3662</v>
      </c>
      <c r="M683" s="349" t="s">
        <v>4334</v>
      </c>
      <c r="N683" s="380" t="s">
        <v>268</v>
      </c>
      <c r="O683" s="349" t="s">
        <v>569</v>
      </c>
      <c r="P683" s="349" t="s">
        <v>4493</v>
      </c>
      <c r="Q683" s="349" t="s">
        <v>268</v>
      </c>
      <c r="R683" s="349" t="s">
        <v>268</v>
      </c>
      <c r="S683" s="349">
        <v>0</v>
      </c>
      <c r="T683" s="349" t="s">
        <v>268</v>
      </c>
      <c r="U683" s="349">
        <v>0</v>
      </c>
      <c r="V683" s="349" t="s">
        <v>413</v>
      </c>
      <c r="W683" s="360"/>
      <c r="X683" s="349" t="s">
        <v>268</v>
      </c>
      <c r="Y683" s="349">
        <v>60</v>
      </c>
      <c r="Z683" s="361">
        <v>10</v>
      </c>
      <c r="AA683" s="349">
        <f t="shared" si="113"/>
        <v>60</v>
      </c>
      <c r="AB683" s="349" t="s">
        <v>276</v>
      </c>
      <c r="AC683" s="349" t="s">
        <v>2878</v>
      </c>
      <c r="AD683" s="349">
        <v>4</v>
      </c>
      <c r="AE683" s="440">
        <v>9</v>
      </c>
      <c r="AF683" s="350">
        <v>0.24</v>
      </c>
      <c r="AG683" s="357">
        <f t="shared" si="107"/>
        <v>14.399999999999999</v>
      </c>
      <c r="AH683" s="351">
        <f>IF(AD683&lt;4,FLETES!$H$8,IF(AD683=4,FLETES!$H$9,IF(AD683=5,FLETES!$H$10,IF(AD683=6,FLETES!$H$11,IF(AD683=7,FLETES!$H$12,IF(AD683=8,FLETES!$H$13,IF(AD683=10,FLETES!$H$14,IF(AD683=12,FLETES!$H$15,IF(AD683&gt;12,FLETES!$H$16,"FALSO")))))))))</f>
        <v>22.277568000000002</v>
      </c>
      <c r="AI683" s="357">
        <f t="shared" si="108"/>
        <v>36.677568000000001</v>
      </c>
      <c r="AJ683" s="352">
        <v>0.2</v>
      </c>
      <c r="AK683" s="358">
        <f t="shared" si="109"/>
        <v>45.846959999999996</v>
      </c>
      <c r="AL683" s="418">
        <f t="shared" si="114"/>
        <v>45.846959999999996</v>
      </c>
      <c r="AM683" s="352">
        <v>0.15</v>
      </c>
      <c r="AN683" s="357">
        <f t="shared" si="110"/>
        <v>53.937599999999996</v>
      </c>
      <c r="AO683" s="421">
        <f t="shared" si="111"/>
        <v>53.937599999999996</v>
      </c>
      <c r="AP683" s="355"/>
      <c r="AQ683" s="355"/>
    </row>
    <row r="684" spans="1:43" s="347" customFormat="1" ht="30" customHeight="1" x14ac:dyDescent="0.25">
      <c r="A684" s="444">
        <v>53733</v>
      </c>
      <c r="B684" s="391">
        <v>406305373397</v>
      </c>
      <c r="C684" s="349" t="s">
        <v>4296</v>
      </c>
      <c r="D684" s="444" t="s">
        <v>4116</v>
      </c>
      <c r="E684" s="359" t="s">
        <v>3586</v>
      </c>
      <c r="F684" s="359" t="s">
        <v>3586</v>
      </c>
      <c r="G684" s="363" t="s">
        <v>4406</v>
      </c>
      <c r="H684" s="349" t="s">
        <v>4376</v>
      </c>
      <c r="I684" s="349" t="s">
        <v>250</v>
      </c>
      <c r="J684" s="349" t="s">
        <v>4401</v>
      </c>
      <c r="K684" s="349" t="s">
        <v>3662</v>
      </c>
      <c r="L684" s="349" t="s">
        <v>3662</v>
      </c>
      <c r="M684" s="349" t="s">
        <v>4334</v>
      </c>
      <c r="N684" s="380" t="s">
        <v>268</v>
      </c>
      <c r="O684" s="349" t="s">
        <v>569</v>
      </c>
      <c r="P684" s="349" t="s">
        <v>4493</v>
      </c>
      <c r="Q684" s="349" t="s">
        <v>268</v>
      </c>
      <c r="R684" s="349" t="s">
        <v>268</v>
      </c>
      <c r="S684" s="349">
        <v>0</v>
      </c>
      <c r="T684" s="349" t="s">
        <v>268</v>
      </c>
      <c r="U684" s="349">
        <v>0</v>
      </c>
      <c r="V684" s="349" t="s">
        <v>413</v>
      </c>
      <c r="W684" s="360"/>
      <c r="X684" s="349" t="s">
        <v>268</v>
      </c>
      <c r="Y684" s="349">
        <v>60</v>
      </c>
      <c r="Z684" s="361">
        <v>10</v>
      </c>
      <c r="AA684" s="349">
        <f t="shared" si="113"/>
        <v>60</v>
      </c>
      <c r="AB684" s="349" t="s">
        <v>276</v>
      </c>
      <c r="AC684" s="349" t="s">
        <v>2878</v>
      </c>
      <c r="AD684" s="349">
        <v>4</v>
      </c>
      <c r="AE684" s="440">
        <v>9</v>
      </c>
      <c r="AF684" s="350">
        <v>0.27</v>
      </c>
      <c r="AG684" s="357">
        <f t="shared" si="107"/>
        <v>16.200000000000003</v>
      </c>
      <c r="AH684" s="351">
        <f>IF(AD684&lt;4,FLETES!$H$8,IF(AD684=4,FLETES!$H$9,IF(AD684=5,FLETES!$H$10,IF(AD684=6,FLETES!$H$11,IF(AD684=7,FLETES!$H$12,IF(AD684=8,FLETES!$H$13,IF(AD684=10,FLETES!$H$14,IF(AD684=12,FLETES!$H$15,IF(AD684&gt;12,FLETES!$H$16,"FALSO")))))))))</f>
        <v>22.277568000000002</v>
      </c>
      <c r="AI684" s="357">
        <f t="shared" si="108"/>
        <v>38.477568000000005</v>
      </c>
      <c r="AJ684" s="352">
        <v>0.2</v>
      </c>
      <c r="AK684" s="358">
        <f t="shared" si="109"/>
        <v>48.096960000000003</v>
      </c>
      <c r="AL684" s="418">
        <f t="shared" si="114"/>
        <v>48.096960000000003</v>
      </c>
      <c r="AM684" s="352">
        <v>0.15</v>
      </c>
      <c r="AN684" s="357">
        <f t="shared" si="110"/>
        <v>56.584658823529416</v>
      </c>
      <c r="AO684" s="421">
        <f t="shared" si="111"/>
        <v>56.584658823529416</v>
      </c>
      <c r="AP684" s="355"/>
      <c r="AQ684" s="355"/>
    </row>
    <row r="685" spans="1:43" s="347" customFormat="1" ht="30" customHeight="1" x14ac:dyDescent="0.25">
      <c r="A685" s="444">
        <v>54206</v>
      </c>
      <c r="B685" s="391">
        <v>406305420695</v>
      </c>
      <c r="C685" s="349" t="s">
        <v>4296</v>
      </c>
      <c r="D685" s="444" t="s">
        <v>4118</v>
      </c>
      <c r="E685" s="359" t="s">
        <v>3588</v>
      </c>
      <c r="F685" s="359" t="s">
        <v>3588</v>
      </c>
      <c r="G685" s="363" t="s">
        <v>4406</v>
      </c>
      <c r="H685" s="349" t="s">
        <v>4376</v>
      </c>
      <c r="I685" s="349" t="s">
        <v>250</v>
      </c>
      <c r="J685" s="349" t="s">
        <v>4381</v>
      </c>
      <c r="K685" s="349" t="s">
        <v>3663</v>
      </c>
      <c r="L685" s="349" t="s">
        <v>3663</v>
      </c>
      <c r="M685" s="349" t="s">
        <v>4334</v>
      </c>
      <c r="N685" s="380" t="s">
        <v>268</v>
      </c>
      <c r="O685" s="349" t="s">
        <v>569</v>
      </c>
      <c r="P685" s="349" t="s">
        <v>4493</v>
      </c>
      <c r="Q685" s="349" t="s">
        <v>268</v>
      </c>
      <c r="R685" s="349" t="s">
        <v>268</v>
      </c>
      <c r="S685" s="349">
        <v>0</v>
      </c>
      <c r="T685" s="349" t="s">
        <v>268</v>
      </c>
      <c r="U685" s="349">
        <v>0</v>
      </c>
      <c r="V685" s="349" t="s">
        <v>413</v>
      </c>
      <c r="W685" s="360"/>
      <c r="X685" s="349" t="s">
        <v>268</v>
      </c>
      <c r="Y685" s="349">
        <v>60</v>
      </c>
      <c r="Z685" s="361">
        <v>10</v>
      </c>
      <c r="AA685" s="349">
        <f t="shared" si="113"/>
        <v>60</v>
      </c>
      <c r="AB685" s="349" t="s">
        <v>276</v>
      </c>
      <c r="AC685" s="349" t="s">
        <v>2878</v>
      </c>
      <c r="AD685" s="349">
        <v>4</v>
      </c>
      <c r="AE685" s="440">
        <v>9</v>
      </c>
      <c r="AF685" s="350">
        <v>0.24</v>
      </c>
      <c r="AG685" s="357">
        <f t="shared" si="107"/>
        <v>14.399999999999999</v>
      </c>
      <c r="AH685" s="351">
        <f>IF(AD685&lt;4,FLETES!$H$8,IF(AD685=4,FLETES!$H$9,IF(AD685=5,FLETES!$H$10,IF(AD685=6,FLETES!$H$11,IF(AD685=7,FLETES!$H$12,IF(AD685=8,FLETES!$H$13,IF(AD685=10,FLETES!$H$14,IF(AD685=12,FLETES!$H$15,IF(AD685&gt;12,FLETES!$H$16,"FALSO")))))))))</f>
        <v>22.277568000000002</v>
      </c>
      <c r="AI685" s="357">
        <f t="shared" si="108"/>
        <v>36.677568000000001</v>
      </c>
      <c r="AJ685" s="352">
        <v>0.2</v>
      </c>
      <c r="AK685" s="358">
        <f t="shared" si="109"/>
        <v>45.846959999999996</v>
      </c>
      <c r="AL685" s="418">
        <f t="shared" si="114"/>
        <v>45.846959999999996</v>
      </c>
      <c r="AM685" s="352">
        <v>0.15</v>
      </c>
      <c r="AN685" s="357">
        <f t="shared" si="110"/>
        <v>53.937599999999996</v>
      </c>
      <c r="AO685" s="421">
        <f t="shared" si="111"/>
        <v>53.937599999999996</v>
      </c>
      <c r="AP685" s="355"/>
      <c r="AQ685" s="355"/>
    </row>
    <row r="686" spans="1:43" s="347" customFormat="1" ht="30" customHeight="1" x14ac:dyDescent="0.25">
      <c r="A686" s="444">
        <v>53887</v>
      </c>
      <c r="B686" s="391">
        <v>406305388797</v>
      </c>
      <c r="C686" s="349" t="s">
        <v>4296</v>
      </c>
      <c r="D686" s="444" t="s">
        <v>4120</v>
      </c>
      <c r="E686" s="359" t="s">
        <v>3590</v>
      </c>
      <c r="F686" s="359" t="s">
        <v>3590</v>
      </c>
      <c r="G686" s="363" t="s">
        <v>4406</v>
      </c>
      <c r="H686" s="349" t="s">
        <v>4376</v>
      </c>
      <c r="I686" s="349" t="s">
        <v>250</v>
      </c>
      <c r="J686" s="349" t="s">
        <v>4401</v>
      </c>
      <c r="K686" s="349" t="s">
        <v>3663</v>
      </c>
      <c r="L686" s="349" t="s">
        <v>3663</v>
      </c>
      <c r="M686" s="349" t="s">
        <v>4334</v>
      </c>
      <c r="N686" s="380" t="s">
        <v>268</v>
      </c>
      <c r="O686" s="349" t="s">
        <v>569</v>
      </c>
      <c r="P686" s="349" t="s">
        <v>4493</v>
      </c>
      <c r="Q686" s="349" t="s">
        <v>268</v>
      </c>
      <c r="R686" s="349" t="s">
        <v>268</v>
      </c>
      <c r="S686" s="349">
        <v>0</v>
      </c>
      <c r="T686" s="349" t="s">
        <v>268</v>
      </c>
      <c r="U686" s="349">
        <v>0</v>
      </c>
      <c r="V686" s="349" t="s">
        <v>413</v>
      </c>
      <c r="W686" s="360"/>
      <c r="X686" s="349" t="s">
        <v>268</v>
      </c>
      <c r="Y686" s="349">
        <v>60</v>
      </c>
      <c r="Z686" s="361">
        <v>10</v>
      </c>
      <c r="AA686" s="349">
        <f t="shared" si="113"/>
        <v>60</v>
      </c>
      <c r="AB686" s="349" t="s">
        <v>276</v>
      </c>
      <c r="AC686" s="349" t="s">
        <v>2878</v>
      </c>
      <c r="AD686" s="349">
        <v>4</v>
      </c>
      <c r="AE686" s="440">
        <v>9</v>
      </c>
      <c r="AF686" s="350">
        <v>0.27</v>
      </c>
      <c r="AG686" s="357">
        <f t="shared" si="107"/>
        <v>16.200000000000003</v>
      </c>
      <c r="AH686" s="351">
        <f>IF(AD686&lt;4,FLETES!$H$8,IF(AD686=4,FLETES!$H$9,IF(AD686=5,FLETES!$H$10,IF(AD686=6,FLETES!$H$11,IF(AD686=7,FLETES!$H$12,IF(AD686=8,FLETES!$H$13,IF(AD686=10,FLETES!$H$14,IF(AD686=12,FLETES!$H$15,IF(AD686&gt;12,FLETES!$H$16,"FALSO")))))))))</f>
        <v>22.277568000000002</v>
      </c>
      <c r="AI686" s="357">
        <f t="shared" si="108"/>
        <v>38.477568000000005</v>
      </c>
      <c r="AJ686" s="352">
        <v>0.2</v>
      </c>
      <c r="AK686" s="358">
        <f t="shared" si="109"/>
        <v>48.096960000000003</v>
      </c>
      <c r="AL686" s="418">
        <f t="shared" si="114"/>
        <v>48.096960000000003</v>
      </c>
      <c r="AM686" s="352">
        <v>0.15</v>
      </c>
      <c r="AN686" s="357">
        <f t="shared" si="110"/>
        <v>56.584658823529416</v>
      </c>
      <c r="AO686" s="421">
        <f t="shared" si="111"/>
        <v>56.584658823529416</v>
      </c>
      <c r="AP686" s="355"/>
      <c r="AQ686" s="355"/>
    </row>
    <row r="687" spans="1:43" s="347" customFormat="1" ht="30" customHeight="1" x14ac:dyDescent="0.25">
      <c r="A687" s="444">
        <v>53794</v>
      </c>
      <c r="B687" s="391">
        <v>406305379498</v>
      </c>
      <c r="C687" s="349" t="s">
        <v>4296</v>
      </c>
      <c r="D687" s="444" t="s">
        <v>4122</v>
      </c>
      <c r="E687" s="359" t="s">
        <v>3592</v>
      </c>
      <c r="F687" s="359" t="s">
        <v>3592</v>
      </c>
      <c r="G687" s="363" t="s">
        <v>4406</v>
      </c>
      <c r="H687" s="349" t="s">
        <v>4376</v>
      </c>
      <c r="I687" s="349" t="s">
        <v>250</v>
      </c>
      <c r="J687" s="349" t="s">
        <v>4381</v>
      </c>
      <c r="K687" s="349" t="s">
        <v>3667</v>
      </c>
      <c r="L687" s="349" t="s">
        <v>3667</v>
      </c>
      <c r="M687" s="349" t="s">
        <v>4334</v>
      </c>
      <c r="N687" s="380" t="s">
        <v>268</v>
      </c>
      <c r="O687" s="349" t="s">
        <v>569</v>
      </c>
      <c r="P687" s="349" t="s">
        <v>4493</v>
      </c>
      <c r="Q687" s="349" t="s">
        <v>268</v>
      </c>
      <c r="R687" s="349" t="s">
        <v>268</v>
      </c>
      <c r="S687" s="349">
        <v>0</v>
      </c>
      <c r="T687" s="349" t="s">
        <v>268</v>
      </c>
      <c r="U687" s="349">
        <v>0</v>
      </c>
      <c r="V687" s="349" t="s">
        <v>413</v>
      </c>
      <c r="W687" s="360"/>
      <c r="X687" s="349" t="s">
        <v>268</v>
      </c>
      <c r="Y687" s="349">
        <v>60</v>
      </c>
      <c r="Z687" s="361">
        <v>10</v>
      </c>
      <c r="AA687" s="349">
        <f t="shared" si="113"/>
        <v>60</v>
      </c>
      <c r="AB687" s="349" t="s">
        <v>276</v>
      </c>
      <c r="AC687" s="349" t="s">
        <v>2878</v>
      </c>
      <c r="AD687" s="349">
        <v>4</v>
      </c>
      <c r="AE687" s="440">
        <v>9</v>
      </c>
      <c r="AF687" s="350">
        <v>0.24</v>
      </c>
      <c r="AG687" s="357">
        <f t="shared" si="107"/>
        <v>14.399999999999999</v>
      </c>
      <c r="AH687" s="351">
        <f>IF(AD687&lt;4,FLETES!$H$8,IF(AD687=4,FLETES!$H$9,IF(AD687=5,FLETES!$H$10,IF(AD687=6,FLETES!$H$11,IF(AD687=7,FLETES!$H$12,IF(AD687=8,FLETES!$H$13,IF(AD687=10,FLETES!$H$14,IF(AD687=12,FLETES!$H$15,IF(AD687&gt;12,FLETES!$H$16,"FALSO")))))))))</f>
        <v>22.277568000000002</v>
      </c>
      <c r="AI687" s="357">
        <f t="shared" si="108"/>
        <v>36.677568000000001</v>
      </c>
      <c r="AJ687" s="352">
        <v>0.2</v>
      </c>
      <c r="AK687" s="358">
        <f t="shared" si="109"/>
        <v>45.846959999999996</v>
      </c>
      <c r="AL687" s="418">
        <f t="shared" si="114"/>
        <v>45.846959999999996</v>
      </c>
      <c r="AM687" s="352">
        <v>0.15</v>
      </c>
      <c r="AN687" s="357">
        <f t="shared" si="110"/>
        <v>53.937599999999996</v>
      </c>
      <c r="AO687" s="421">
        <f t="shared" si="111"/>
        <v>53.937599999999996</v>
      </c>
      <c r="AP687" s="355"/>
      <c r="AQ687" s="355"/>
    </row>
    <row r="688" spans="1:43" s="347" customFormat="1" ht="30" customHeight="1" x14ac:dyDescent="0.25">
      <c r="A688" s="444">
        <v>54759</v>
      </c>
      <c r="B688" s="391">
        <v>406305475992</v>
      </c>
      <c r="C688" s="349" t="s">
        <v>4296</v>
      </c>
      <c r="D688" s="444" t="s">
        <v>4124</v>
      </c>
      <c r="E688" s="359" t="s">
        <v>3594</v>
      </c>
      <c r="F688" s="359" t="s">
        <v>3594</v>
      </c>
      <c r="G688" s="363" t="s">
        <v>4406</v>
      </c>
      <c r="H688" s="349" t="s">
        <v>4376</v>
      </c>
      <c r="I688" s="349" t="s">
        <v>250</v>
      </c>
      <c r="J688" s="349" t="s">
        <v>4401</v>
      </c>
      <c r="K688" s="349" t="s">
        <v>3667</v>
      </c>
      <c r="L688" s="349" t="s">
        <v>3667</v>
      </c>
      <c r="M688" s="349" t="s">
        <v>4334</v>
      </c>
      <c r="N688" s="380" t="s">
        <v>268</v>
      </c>
      <c r="O688" s="349" t="s">
        <v>569</v>
      </c>
      <c r="P688" s="349" t="s">
        <v>4493</v>
      </c>
      <c r="Q688" s="349" t="s">
        <v>268</v>
      </c>
      <c r="R688" s="349" t="s">
        <v>268</v>
      </c>
      <c r="S688" s="349">
        <v>0</v>
      </c>
      <c r="T688" s="349" t="s">
        <v>268</v>
      </c>
      <c r="U688" s="349">
        <v>0</v>
      </c>
      <c r="V688" s="349" t="s">
        <v>413</v>
      </c>
      <c r="W688" s="360"/>
      <c r="X688" s="349" t="s">
        <v>268</v>
      </c>
      <c r="Y688" s="349">
        <v>60</v>
      </c>
      <c r="Z688" s="361">
        <v>10</v>
      </c>
      <c r="AA688" s="349">
        <f t="shared" si="113"/>
        <v>60</v>
      </c>
      <c r="AB688" s="349" t="s">
        <v>276</v>
      </c>
      <c r="AC688" s="349" t="s">
        <v>2878</v>
      </c>
      <c r="AD688" s="349">
        <v>4</v>
      </c>
      <c r="AE688" s="440">
        <v>9</v>
      </c>
      <c r="AF688" s="350">
        <v>0.27</v>
      </c>
      <c r="AG688" s="357">
        <f t="shared" si="107"/>
        <v>16.200000000000003</v>
      </c>
      <c r="AH688" s="351">
        <f>IF(AD688&lt;4,FLETES!$H$8,IF(AD688=4,FLETES!$H$9,IF(AD688=5,FLETES!$H$10,IF(AD688=6,FLETES!$H$11,IF(AD688=7,FLETES!$H$12,IF(AD688=8,FLETES!$H$13,IF(AD688=10,FLETES!$H$14,IF(AD688=12,FLETES!$H$15,IF(AD688&gt;12,FLETES!$H$16,"FALSO")))))))))</f>
        <v>22.277568000000002</v>
      </c>
      <c r="AI688" s="357">
        <f t="shared" si="108"/>
        <v>38.477568000000005</v>
      </c>
      <c r="AJ688" s="352">
        <v>0.2</v>
      </c>
      <c r="AK688" s="358">
        <f t="shared" si="109"/>
        <v>48.096960000000003</v>
      </c>
      <c r="AL688" s="418">
        <f t="shared" si="114"/>
        <v>48.096960000000003</v>
      </c>
      <c r="AM688" s="352">
        <v>0.15</v>
      </c>
      <c r="AN688" s="357">
        <f t="shared" si="110"/>
        <v>56.584658823529416</v>
      </c>
      <c r="AO688" s="421">
        <f t="shared" si="111"/>
        <v>56.584658823529416</v>
      </c>
      <c r="AP688" s="355"/>
      <c r="AQ688" s="355"/>
    </row>
    <row r="689" spans="1:43" s="347" customFormat="1" ht="30" customHeight="1" x14ac:dyDescent="0.25">
      <c r="A689" s="444">
        <v>54557</v>
      </c>
      <c r="B689" s="391">
        <v>406305455796</v>
      </c>
      <c r="C689" s="349" t="s">
        <v>4296</v>
      </c>
      <c r="D689" s="444" t="s">
        <v>4126</v>
      </c>
      <c r="E689" s="359" t="s">
        <v>3596</v>
      </c>
      <c r="F689" s="359" t="s">
        <v>3596</v>
      </c>
      <c r="G689" s="363" t="s">
        <v>4406</v>
      </c>
      <c r="H689" s="349" t="s">
        <v>4376</v>
      </c>
      <c r="I689" s="349" t="s">
        <v>250</v>
      </c>
      <c r="J689" s="349" t="s">
        <v>4381</v>
      </c>
      <c r="K689" s="349" t="s">
        <v>3669</v>
      </c>
      <c r="L689" s="349" t="s">
        <v>3669</v>
      </c>
      <c r="M689" s="349" t="s">
        <v>4334</v>
      </c>
      <c r="N689" s="380" t="s">
        <v>268</v>
      </c>
      <c r="O689" s="349" t="s">
        <v>569</v>
      </c>
      <c r="P689" s="349" t="s">
        <v>4493</v>
      </c>
      <c r="Q689" s="349" t="s">
        <v>268</v>
      </c>
      <c r="R689" s="349" t="s">
        <v>268</v>
      </c>
      <c r="S689" s="349">
        <v>0</v>
      </c>
      <c r="T689" s="349" t="s">
        <v>268</v>
      </c>
      <c r="U689" s="349">
        <v>0</v>
      </c>
      <c r="V689" s="349" t="s">
        <v>413</v>
      </c>
      <c r="W689" s="360"/>
      <c r="X689" s="349" t="s">
        <v>268</v>
      </c>
      <c r="Y689" s="349">
        <v>60</v>
      </c>
      <c r="Z689" s="361">
        <v>10</v>
      </c>
      <c r="AA689" s="349">
        <f t="shared" si="113"/>
        <v>60</v>
      </c>
      <c r="AB689" s="349" t="s">
        <v>276</v>
      </c>
      <c r="AC689" s="349" t="s">
        <v>2878</v>
      </c>
      <c r="AD689" s="349">
        <v>4</v>
      </c>
      <c r="AE689" s="440">
        <v>9</v>
      </c>
      <c r="AF689" s="350">
        <v>0.24</v>
      </c>
      <c r="AG689" s="357">
        <f t="shared" si="107"/>
        <v>14.399999999999999</v>
      </c>
      <c r="AH689" s="351">
        <f>IF(AD689&lt;4,FLETES!$H$8,IF(AD689=4,FLETES!$H$9,IF(AD689=5,FLETES!$H$10,IF(AD689=6,FLETES!$H$11,IF(AD689=7,FLETES!$H$12,IF(AD689=8,FLETES!$H$13,IF(AD689=10,FLETES!$H$14,IF(AD689=12,FLETES!$H$15,IF(AD689&gt;12,FLETES!$H$16,"FALSO")))))))))</f>
        <v>22.277568000000002</v>
      </c>
      <c r="AI689" s="357">
        <f t="shared" si="108"/>
        <v>36.677568000000001</v>
      </c>
      <c r="AJ689" s="352">
        <v>0.2</v>
      </c>
      <c r="AK689" s="358">
        <f t="shared" si="109"/>
        <v>45.846959999999996</v>
      </c>
      <c r="AL689" s="418">
        <f t="shared" si="114"/>
        <v>45.846959999999996</v>
      </c>
      <c r="AM689" s="352">
        <v>0.15</v>
      </c>
      <c r="AN689" s="357">
        <f t="shared" si="110"/>
        <v>53.937599999999996</v>
      </c>
      <c r="AO689" s="421">
        <f t="shared" si="111"/>
        <v>53.937599999999996</v>
      </c>
      <c r="AP689" s="355"/>
      <c r="AQ689" s="355"/>
    </row>
    <row r="690" spans="1:43" s="347" customFormat="1" ht="30" customHeight="1" x14ac:dyDescent="0.25">
      <c r="A690" s="444">
        <v>53586</v>
      </c>
      <c r="B690" s="391">
        <v>406305358691</v>
      </c>
      <c r="C690" s="349" t="s">
        <v>4296</v>
      </c>
      <c r="D690" s="444" t="s">
        <v>4128</v>
      </c>
      <c r="E690" s="359" t="s">
        <v>3598</v>
      </c>
      <c r="F690" s="359" t="s">
        <v>3598</v>
      </c>
      <c r="G690" s="363" t="s">
        <v>4406</v>
      </c>
      <c r="H690" s="349" t="s">
        <v>4376</v>
      </c>
      <c r="I690" s="349" t="s">
        <v>250</v>
      </c>
      <c r="J690" s="349" t="s">
        <v>4401</v>
      </c>
      <c r="K690" s="349" t="s">
        <v>3669</v>
      </c>
      <c r="L690" s="349" t="s">
        <v>3669</v>
      </c>
      <c r="M690" s="349" t="s">
        <v>4334</v>
      </c>
      <c r="N690" s="380" t="s">
        <v>268</v>
      </c>
      <c r="O690" s="349" t="s">
        <v>569</v>
      </c>
      <c r="P690" s="349" t="s">
        <v>4493</v>
      </c>
      <c r="Q690" s="349" t="s">
        <v>268</v>
      </c>
      <c r="R690" s="349" t="s">
        <v>268</v>
      </c>
      <c r="S690" s="349">
        <v>0</v>
      </c>
      <c r="T690" s="349" t="s">
        <v>268</v>
      </c>
      <c r="U690" s="349">
        <v>0</v>
      </c>
      <c r="V690" s="349" t="s">
        <v>413</v>
      </c>
      <c r="W690" s="360"/>
      <c r="X690" s="349" t="s">
        <v>268</v>
      </c>
      <c r="Y690" s="349">
        <v>60</v>
      </c>
      <c r="Z690" s="361">
        <v>10</v>
      </c>
      <c r="AA690" s="349">
        <f t="shared" si="113"/>
        <v>60</v>
      </c>
      <c r="AB690" s="349" t="s">
        <v>276</v>
      </c>
      <c r="AC690" s="349" t="s">
        <v>2878</v>
      </c>
      <c r="AD690" s="349">
        <v>4</v>
      </c>
      <c r="AE690" s="440">
        <v>9</v>
      </c>
      <c r="AF690" s="350">
        <v>0.27</v>
      </c>
      <c r="AG690" s="357">
        <f t="shared" si="107"/>
        <v>16.200000000000003</v>
      </c>
      <c r="AH690" s="351">
        <f>IF(AD690&lt;4,FLETES!$H$8,IF(AD690=4,FLETES!$H$9,IF(AD690=5,FLETES!$H$10,IF(AD690=6,FLETES!$H$11,IF(AD690=7,FLETES!$H$12,IF(AD690=8,FLETES!$H$13,IF(AD690=10,FLETES!$H$14,IF(AD690=12,FLETES!$H$15,IF(AD690&gt;12,FLETES!$H$16,"FALSO")))))))))</f>
        <v>22.277568000000002</v>
      </c>
      <c r="AI690" s="357">
        <f t="shared" si="108"/>
        <v>38.477568000000005</v>
      </c>
      <c r="AJ690" s="352">
        <v>0.2</v>
      </c>
      <c r="AK690" s="358">
        <f t="shared" si="109"/>
        <v>48.096960000000003</v>
      </c>
      <c r="AL690" s="418">
        <f t="shared" si="114"/>
        <v>48.096960000000003</v>
      </c>
      <c r="AM690" s="352">
        <v>0.15</v>
      </c>
      <c r="AN690" s="357">
        <f t="shared" si="110"/>
        <v>56.584658823529416</v>
      </c>
      <c r="AO690" s="421">
        <f t="shared" si="111"/>
        <v>56.584658823529416</v>
      </c>
      <c r="AP690" s="355"/>
      <c r="AQ690" s="355"/>
    </row>
    <row r="691" spans="1:43" s="347" customFormat="1" ht="30" customHeight="1" x14ac:dyDescent="0.25">
      <c r="A691" s="444">
        <v>53773</v>
      </c>
      <c r="B691" s="391">
        <v>406305377395</v>
      </c>
      <c r="C691" s="349" t="s">
        <v>4296</v>
      </c>
      <c r="D691" s="444" t="s">
        <v>4130</v>
      </c>
      <c r="E691" s="359" t="s">
        <v>3600</v>
      </c>
      <c r="F691" s="379" t="s">
        <v>3600</v>
      </c>
      <c r="G691" s="363" t="s">
        <v>4406</v>
      </c>
      <c r="H691" s="349" t="s">
        <v>4376</v>
      </c>
      <c r="I691" s="349" t="s">
        <v>250</v>
      </c>
      <c r="J691" s="349" t="s">
        <v>4381</v>
      </c>
      <c r="K691" s="349" t="s">
        <v>3670</v>
      </c>
      <c r="L691" s="349" t="s">
        <v>3670</v>
      </c>
      <c r="M691" s="349" t="s">
        <v>4334</v>
      </c>
      <c r="N691" s="380" t="s">
        <v>268</v>
      </c>
      <c r="O691" s="349" t="s">
        <v>569</v>
      </c>
      <c r="P691" s="349" t="s">
        <v>4493</v>
      </c>
      <c r="Q691" s="349" t="s">
        <v>268</v>
      </c>
      <c r="R691" s="349" t="s">
        <v>268</v>
      </c>
      <c r="S691" s="349">
        <v>0</v>
      </c>
      <c r="T691" s="349" t="s">
        <v>268</v>
      </c>
      <c r="U691" s="349">
        <v>0</v>
      </c>
      <c r="V691" s="349" t="s">
        <v>413</v>
      </c>
      <c r="W691" s="360"/>
      <c r="X691" s="349" t="s">
        <v>268</v>
      </c>
      <c r="Y691" s="349">
        <v>60</v>
      </c>
      <c r="Z691" s="361">
        <v>10</v>
      </c>
      <c r="AA691" s="349">
        <f t="shared" si="113"/>
        <v>60</v>
      </c>
      <c r="AB691" s="349" t="s">
        <v>276</v>
      </c>
      <c r="AC691" s="349" t="s">
        <v>2878</v>
      </c>
      <c r="AD691" s="349">
        <v>4</v>
      </c>
      <c r="AE691" s="440">
        <v>9</v>
      </c>
      <c r="AF691" s="350">
        <v>0.24</v>
      </c>
      <c r="AG691" s="357">
        <f t="shared" si="107"/>
        <v>14.399999999999999</v>
      </c>
      <c r="AH691" s="351">
        <f>IF(AD691&lt;4,FLETES!$H$8,IF(AD691=4,FLETES!$H$9,IF(AD691=5,FLETES!$H$10,IF(AD691=6,FLETES!$H$11,IF(AD691=7,FLETES!$H$12,IF(AD691=8,FLETES!$H$13,IF(AD691=10,FLETES!$H$14,IF(AD691=12,FLETES!$H$15,IF(AD691&gt;12,FLETES!$H$16,"FALSO")))))))))</f>
        <v>22.277568000000002</v>
      </c>
      <c r="AI691" s="357">
        <f t="shared" si="108"/>
        <v>36.677568000000001</v>
      </c>
      <c r="AJ691" s="352">
        <v>0.2</v>
      </c>
      <c r="AK691" s="358">
        <f t="shared" si="109"/>
        <v>45.846959999999996</v>
      </c>
      <c r="AL691" s="418">
        <f t="shared" si="114"/>
        <v>45.846959999999996</v>
      </c>
      <c r="AM691" s="352">
        <v>0.15</v>
      </c>
      <c r="AN691" s="357">
        <f t="shared" si="110"/>
        <v>53.937599999999996</v>
      </c>
      <c r="AO691" s="421">
        <f t="shared" si="111"/>
        <v>53.937599999999996</v>
      </c>
      <c r="AP691" s="355"/>
      <c r="AQ691" s="355"/>
    </row>
    <row r="692" spans="1:43" s="347" customFormat="1" ht="30" customHeight="1" x14ac:dyDescent="0.25">
      <c r="A692" s="444">
        <v>54333</v>
      </c>
      <c r="B692" s="391">
        <v>406305433398</v>
      </c>
      <c r="C692" s="349" t="s">
        <v>4296</v>
      </c>
      <c r="D692" s="444" t="s">
        <v>4132</v>
      </c>
      <c r="E692" s="359" t="s">
        <v>3602</v>
      </c>
      <c r="F692" s="379" t="s">
        <v>3602</v>
      </c>
      <c r="G692" s="363" t="s">
        <v>4406</v>
      </c>
      <c r="H692" s="349" t="s">
        <v>4376</v>
      </c>
      <c r="I692" s="349" t="s">
        <v>250</v>
      </c>
      <c r="J692" s="349" t="s">
        <v>4401</v>
      </c>
      <c r="K692" s="349" t="s">
        <v>3670</v>
      </c>
      <c r="L692" s="349" t="s">
        <v>3670</v>
      </c>
      <c r="M692" s="349" t="s">
        <v>4334</v>
      </c>
      <c r="N692" s="380" t="s">
        <v>268</v>
      </c>
      <c r="O692" s="349" t="s">
        <v>569</v>
      </c>
      <c r="P692" s="349" t="s">
        <v>4493</v>
      </c>
      <c r="Q692" s="349" t="s">
        <v>268</v>
      </c>
      <c r="R692" s="349" t="s">
        <v>268</v>
      </c>
      <c r="S692" s="349">
        <v>0</v>
      </c>
      <c r="T692" s="349" t="s">
        <v>268</v>
      </c>
      <c r="U692" s="349">
        <v>0</v>
      </c>
      <c r="V692" s="349" t="s">
        <v>413</v>
      </c>
      <c r="W692" s="360"/>
      <c r="X692" s="349" t="s">
        <v>268</v>
      </c>
      <c r="Y692" s="349">
        <v>60</v>
      </c>
      <c r="Z692" s="361">
        <v>10</v>
      </c>
      <c r="AA692" s="349">
        <f t="shared" si="113"/>
        <v>60</v>
      </c>
      <c r="AB692" s="349" t="s">
        <v>276</v>
      </c>
      <c r="AC692" s="349" t="s">
        <v>2878</v>
      </c>
      <c r="AD692" s="349">
        <v>4</v>
      </c>
      <c r="AE692" s="440">
        <v>9</v>
      </c>
      <c r="AF692" s="350">
        <v>0.27</v>
      </c>
      <c r="AG692" s="357">
        <f t="shared" si="107"/>
        <v>16.200000000000003</v>
      </c>
      <c r="AH692" s="351">
        <f>IF(AD692&lt;4,FLETES!$H$8,IF(AD692=4,FLETES!$H$9,IF(AD692=5,FLETES!$H$10,IF(AD692=6,FLETES!$H$11,IF(AD692=7,FLETES!$H$12,IF(AD692=8,FLETES!$H$13,IF(AD692=10,FLETES!$H$14,IF(AD692=12,FLETES!$H$15,IF(AD692&gt;12,FLETES!$H$16,"FALSO")))))))))</f>
        <v>22.277568000000002</v>
      </c>
      <c r="AI692" s="357">
        <f t="shared" si="108"/>
        <v>38.477568000000005</v>
      </c>
      <c r="AJ692" s="352">
        <v>0.2</v>
      </c>
      <c r="AK692" s="358">
        <f t="shared" si="109"/>
        <v>48.096960000000003</v>
      </c>
      <c r="AL692" s="418">
        <f t="shared" si="114"/>
        <v>48.096960000000003</v>
      </c>
      <c r="AM692" s="352">
        <v>0.15</v>
      </c>
      <c r="AN692" s="357">
        <f t="shared" si="110"/>
        <v>56.584658823529416</v>
      </c>
      <c r="AO692" s="421">
        <f t="shared" si="111"/>
        <v>56.584658823529416</v>
      </c>
      <c r="AP692" s="355"/>
      <c r="AQ692" s="355"/>
    </row>
    <row r="693" spans="1:43" s="347" customFormat="1" ht="30" customHeight="1" x14ac:dyDescent="0.25">
      <c r="A693" s="444">
        <v>54524</v>
      </c>
      <c r="B693" s="391">
        <v>406305452498</v>
      </c>
      <c r="C693" s="349" t="s">
        <v>4296</v>
      </c>
      <c r="D693" s="444" t="s">
        <v>4134</v>
      </c>
      <c r="E693" s="359" t="s">
        <v>3604</v>
      </c>
      <c r="F693" s="359" t="s">
        <v>3604</v>
      </c>
      <c r="G693" s="363" t="s">
        <v>4406</v>
      </c>
      <c r="H693" s="349" t="s">
        <v>4376</v>
      </c>
      <c r="I693" s="349" t="s">
        <v>250</v>
      </c>
      <c r="J693" s="349" t="s">
        <v>4381</v>
      </c>
      <c r="K693" s="349" t="s">
        <v>3671</v>
      </c>
      <c r="L693" s="349" t="s">
        <v>3671</v>
      </c>
      <c r="M693" s="349" t="s">
        <v>4334</v>
      </c>
      <c r="N693" s="380" t="s">
        <v>268</v>
      </c>
      <c r="O693" s="349" t="s">
        <v>569</v>
      </c>
      <c r="P693" s="349" t="s">
        <v>4493</v>
      </c>
      <c r="Q693" s="349" t="s">
        <v>268</v>
      </c>
      <c r="R693" s="349" t="s">
        <v>268</v>
      </c>
      <c r="S693" s="349">
        <v>0</v>
      </c>
      <c r="T693" s="349" t="s">
        <v>268</v>
      </c>
      <c r="U693" s="349">
        <v>0</v>
      </c>
      <c r="V693" s="349" t="s">
        <v>413</v>
      </c>
      <c r="W693" s="360"/>
      <c r="X693" s="349" t="s">
        <v>268</v>
      </c>
      <c r="Y693" s="349">
        <v>60</v>
      </c>
      <c r="Z693" s="361">
        <v>10</v>
      </c>
      <c r="AA693" s="349">
        <f t="shared" si="113"/>
        <v>60</v>
      </c>
      <c r="AB693" s="349" t="s">
        <v>276</v>
      </c>
      <c r="AC693" s="349" t="s">
        <v>2878</v>
      </c>
      <c r="AD693" s="349">
        <v>4</v>
      </c>
      <c r="AE693" s="440">
        <v>9</v>
      </c>
      <c r="AF693" s="350">
        <v>0.24</v>
      </c>
      <c r="AG693" s="357">
        <f t="shared" ref="AG693:AG756" si="115">Y693*AF693</f>
        <v>14.399999999999999</v>
      </c>
      <c r="AH693" s="351">
        <f>IF(AD693&lt;4,FLETES!$H$8,IF(AD693=4,FLETES!$H$9,IF(AD693=5,FLETES!$H$10,IF(AD693=6,FLETES!$H$11,IF(AD693=7,FLETES!$H$12,IF(AD693=8,FLETES!$H$13,IF(AD693=10,FLETES!$H$14,IF(AD693=12,FLETES!$H$15,IF(AD693&gt;12,FLETES!$H$16,"FALSO")))))))))</f>
        <v>22.277568000000002</v>
      </c>
      <c r="AI693" s="357">
        <f t="shared" si="108"/>
        <v>36.677568000000001</v>
      </c>
      <c r="AJ693" s="352">
        <v>0.2</v>
      </c>
      <c r="AK693" s="358">
        <f t="shared" si="109"/>
        <v>45.846959999999996</v>
      </c>
      <c r="AL693" s="418">
        <f t="shared" si="114"/>
        <v>45.846959999999996</v>
      </c>
      <c r="AM693" s="352">
        <v>0.15</v>
      </c>
      <c r="AN693" s="357">
        <f t="shared" si="110"/>
        <v>53.937599999999996</v>
      </c>
      <c r="AO693" s="421">
        <f t="shared" si="111"/>
        <v>53.937599999999996</v>
      </c>
      <c r="AP693" s="355"/>
      <c r="AQ693" s="355"/>
    </row>
    <row r="694" spans="1:43" s="347" customFormat="1" ht="30" customHeight="1" x14ac:dyDescent="0.25">
      <c r="A694" s="444">
        <v>54770</v>
      </c>
      <c r="B694" s="391">
        <v>406305477095</v>
      </c>
      <c r="C694" s="349" t="s">
        <v>4296</v>
      </c>
      <c r="D694" s="444" t="s">
        <v>4136</v>
      </c>
      <c r="E694" s="359" t="s">
        <v>3606</v>
      </c>
      <c r="F694" s="359" t="s">
        <v>3606</v>
      </c>
      <c r="G694" s="363" t="s">
        <v>4406</v>
      </c>
      <c r="H694" s="349" t="s">
        <v>4376</v>
      </c>
      <c r="I694" s="349" t="s">
        <v>250</v>
      </c>
      <c r="J694" s="349" t="s">
        <v>4401</v>
      </c>
      <c r="K694" s="349" t="s">
        <v>3671</v>
      </c>
      <c r="L694" s="349" t="s">
        <v>3671</v>
      </c>
      <c r="M694" s="349" t="s">
        <v>4334</v>
      </c>
      <c r="N694" s="380" t="s">
        <v>268</v>
      </c>
      <c r="O694" s="349" t="s">
        <v>569</v>
      </c>
      <c r="P694" s="349" t="s">
        <v>4493</v>
      </c>
      <c r="Q694" s="349" t="s">
        <v>268</v>
      </c>
      <c r="R694" s="349" t="s">
        <v>268</v>
      </c>
      <c r="S694" s="349">
        <v>0</v>
      </c>
      <c r="T694" s="349" t="s">
        <v>268</v>
      </c>
      <c r="U694" s="349">
        <v>0</v>
      </c>
      <c r="V694" s="349" t="s">
        <v>413</v>
      </c>
      <c r="W694" s="360"/>
      <c r="X694" s="349" t="s">
        <v>268</v>
      </c>
      <c r="Y694" s="349">
        <v>60</v>
      </c>
      <c r="Z694" s="361">
        <v>10</v>
      </c>
      <c r="AA694" s="349">
        <f t="shared" si="113"/>
        <v>60</v>
      </c>
      <c r="AB694" s="349" t="s">
        <v>276</v>
      </c>
      <c r="AC694" s="349" t="s">
        <v>2878</v>
      </c>
      <c r="AD694" s="349">
        <v>4</v>
      </c>
      <c r="AE694" s="440">
        <v>9</v>
      </c>
      <c r="AF694" s="350">
        <v>0.27</v>
      </c>
      <c r="AG694" s="357">
        <f t="shared" si="115"/>
        <v>16.200000000000003</v>
      </c>
      <c r="AH694" s="351">
        <f>IF(AD694&lt;4,FLETES!$H$8,IF(AD694=4,FLETES!$H$9,IF(AD694=5,FLETES!$H$10,IF(AD694=6,FLETES!$H$11,IF(AD694=7,FLETES!$H$12,IF(AD694=8,FLETES!$H$13,IF(AD694=10,FLETES!$H$14,IF(AD694=12,FLETES!$H$15,IF(AD694&gt;12,FLETES!$H$16,"FALSO")))))))))</f>
        <v>22.277568000000002</v>
      </c>
      <c r="AI694" s="357">
        <f t="shared" si="108"/>
        <v>38.477568000000005</v>
      </c>
      <c r="AJ694" s="352">
        <v>0.2</v>
      </c>
      <c r="AK694" s="358">
        <f t="shared" si="109"/>
        <v>48.096960000000003</v>
      </c>
      <c r="AL694" s="418">
        <f t="shared" si="114"/>
        <v>48.096960000000003</v>
      </c>
      <c r="AM694" s="352">
        <v>0.15</v>
      </c>
      <c r="AN694" s="357">
        <f t="shared" si="110"/>
        <v>56.584658823529416</v>
      </c>
      <c r="AO694" s="421">
        <f t="shared" si="111"/>
        <v>56.584658823529416</v>
      </c>
      <c r="AP694" s="355"/>
      <c r="AQ694" s="355"/>
    </row>
    <row r="695" spans="1:43" s="347" customFormat="1" ht="30" customHeight="1" x14ac:dyDescent="0.25">
      <c r="A695" s="444">
        <v>53689</v>
      </c>
      <c r="B695" s="391">
        <v>406305368997</v>
      </c>
      <c r="C695" s="349" t="s">
        <v>4296</v>
      </c>
      <c r="D695" s="444" t="s">
        <v>4138</v>
      </c>
      <c r="E695" s="359" t="s">
        <v>3608</v>
      </c>
      <c r="F695" s="379" t="s">
        <v>3608</v>
      </c>
      <c r="G695" s="363" t="s">
        <v>4406</v>
      </c>
      <c r="H695" s="349" t="s">
        <v>4376</v>
      </c>
      <c r="I695" s="349" t="s">
        <v>250</v>
      </c>
      <c r="J695" s="349" t="s">
        <v>4401</v>
      </c>
      <c r="K695" s="349" t="s">
        <v>575</v>
      </c>
      <c r="L695" s="349" t="s">
        <v>575</v>
      </c>
      <c r="M695" s="349" t="s">
        <v>4334</v>
      </c>
      <c r="N695" s="380" t="s">
        <v>268</v>
      </c>
      <c r="O695" s="349" t="s">
        <v>569</v>
      </c>
      <c r="P695" s="349" t="s">
        <v>4493</v>
      </c>
      <c r="Q695" s="349" t="s">
        <v>268</v>
      </c>
      <c r="R695" s="349" t="s">
        <v>268</v>
      </c>
      <c r="S695" s="349">
        <v>0</v>
      </c>
      <c r="T695" s="349" t="s">
        <v>268</v>
      </c>
      <c r="U695" s="349">
        <v>0</v>
      </c>
      <c r="V695" s="349" t="s">
        <v>413</v>
      </c>
      <c r="W695" s="360"/>
      <c r="X695" s="349" t="s">
        <v>268</v>
      </c>
      <c r="Y695" s="349">
        <v>60</v>
      </c>
      <c r="Z695" s="361">
        <v>10</v>
      </c>
      <c r="AA695" s="349">
        <f t="shared" si="113"/>
        <v>60</v>
      </c>
      <c r="AB695" s="349" t="s">
        <v>276</v>
      </c>
      <c r="AC695" s="349" t="s">
        <v>2878</v>
      </c>
      <c r="AD695" s="349">
        <v>4</v>
      </c>
      <c r="AE695" s="440">
        <v>9</v>
      </c>
      <c r="AF695" s="350">
        <v>0.27</v>
      </c>
      <c r="AG695" s="357">
        <f t="shared" si="115"/>
        <v>16.200000000000003</v>
      </c>
      <c r="AH695" s="351">
        <f>IF(AD695&lt;4,FLETES!$H$8,IF(AD695=4,FLETES!$H$9,IF(AD695=5,FLETES!$H$10,IF(AD695=6,FLETES!$H$11,IF(AD695=7,FLETES!$H$12,IF(AD695=8,FLETES!$H$13,IF(AD695=10,FLETES!$H$14,IF(AD695=12,FLETES!$H$15,IF(AD695&gt;12,FLETES!$H$16,"FALSO")))))))))</f>
        <v>22.277568000000002</v>
      </c>
      <c r="AI695" s="357">
        <f t="shared" si="108"/>
        <v>38.477568000000005</v>
      </c>
      <c r="AJ695" s="352">
        <v>0.2</v>
      </c>
      <c r="AK695" s="358">
        <f t="shared" si="109"/>
        <v>48.096960000000003</v>
      </c>
      <c r="AL695" s="418">
        <f t="shared" si="114"/>
        <v>48.096960000000003</v>
      </c>
      <c r="AM695" s="352">
        <v>0.15</v>
      </c>
      <c r="AN695" s="357">
        <f t="shared" si="110"/>
        <v>56.584658823529416</v>
      </c>
      <c r="AO695" s="421">
        <f t="shared" si="111"/>
        <v>56.584658823529416</v>
      </c>
      <c r="AP695" s="355"/>
      <c r="AQ695" s="355"/>
    </row>
    <row r="696" spans="1:43" s="347" customFormat="1" ht="30" customHeight="1" x14ac:dyDescent="0.25">
      <c r="A696" s="444">
        <v>53824</v>
      </c>
      <c r="B696" s="391">
        <v>406305382498</v>
      </c>
      <c r="C696" s="349" t="s">
        <v>4296</v>
      </c>
      <c r="D696" s="444" t="s">
        <v>4140</v>
      </c>
      <c r="E696" s="359" t="s">
        <v>3610</v>
      </c>
      <c r="F696" s="359" t="s">
        <v>3610</v>
      </c>
      <c r="G696" s="363" t="s">
        <v>4406</v>
      </c>
      <c r="H696" s="349" t="s">
        <v>4376</v>
      </c>
      <c r="I696" s="349" t="s">
        <v>250</v>
      </c>
      <c r="J696" s="349" t="s">
        <v>4381</v>
      </c>
      <c r="K696" s="349" t="s">
        <v>3672</v>
      </c>
      <c r="L696" s="349" t="s">
        <v>3672</v>
      </c>
      <c r="M696" s="349" t="s">
        <v>4334</v>
      </c>
      <c r="N696" s="380" t="s">
        <v>268</v>
      </c>
      <c r="O696" s="349" t="s">
        <v>569</v>
      </c>
      <c r="P696" s="349" t="s">
        <v>4493</v>
      </c>
      <c r="Q696" s="349" t="s">
        <v>268</v>
      </c>
      <c r="R696" s="349" t="s">
        <v>268</v>
      </c>
      <c r="S696" s="349">
        <v>0</v>
      </c>
      <c r="T696" s="349" t="s">
        <v>268</v>
      </c>
      <c r="U696" s="349">
        <v>0</v>
      </c>
      <c r="V696" s="349" t="s">
        <v>413</v>
      </c>
      <c r="W696" s="360"/>
      <c r="X696" s="349" t="s">
        <v>268</v>
      </c>
      <c r="Y696" s="349">
        <v>60</v>
      </c>
      <c r="Z696" s="361">
        <v>10</v>
      </c>
      <c r="AA696" s="349">
        <f t="shared" si="113"/>
        <v>60</v>
      </c>
      <c r="AB696" s="349" t="s">
        <v>276</v>
      </c>
      <c r="AC696" s="349" t="s">
        <v>2878</v>
      </c>
      <c r="AD696" s="349">
        <v>4</v>
      </c>
      <c r="AE696" s="440">
        <v>9</v>
      </c>
      <c r="AF696" s="350">
        <v>0.24</v>
      </c>
      <c r="AG696" s="357">
        <f t="shared" si="115"/>
        <v>14.399999999999999</v>
      </c>
      <c r="AH696" s="351">
        <f>IF(AD696&lt;4,FLETES!$H$8,IF(AD696=4,FLETES!$H$9,IF(AD696=5,FLETES!$H$10,IF(AD696=6,FLETES!$H$11,IF(AD696=7,FLETES!$H$12,IF(AD696=8,FLETES!$H$13,IF(AD696=10,FLETES!$H$14,IF(AD696=12,FLETES!$H$15,IF(AD696&gt;12,FLETES!$H$16,"FALSO")))))))))</f>
        <v>22.277568000000002</v>
      </c>
      <c r="AI696" s="357">
        <f t="shared" si="108"/>
        <v>36.677568000000001</v>
      </c>
      <c r="AJ696" s="352">
        <v>0.2</v>
      </c>
      <c r="AK696" s="358">
        <f t="shared" si="109"/>
        <v>45.846959999999996</v>
      </c>
      <c r="AL696" s="418">
        <f t="shared" si="114"/>
        <v>45.846959999999996</v>
      </c>
      <c r="AM696" s="352">
        <v>0.15</v>
      </c>
      <c r="AN696" s="357">
        <f t="shared" si="110"/>
        <v>53.937599999999996</v>
      </c>
      <c r="AO696" s="421">
        <f t="shared" si="111"/>
        <v>53.937599999999996</v>
      </c>
      <c r="AP696" s="355"/>
      <c r="AQ696" s="355"/>
    </row>
    <row r="697" spans="1:43" s="347" customFormat="1" ht="30" customHeight="1" x14ac:dyDescent="0.25">
      <c r="A697" s="444">
        <v>53579</v>
      </c>
      <c r="B697" s="391">
        <v>406305357991</v>
      </c>
      <c r="C697" s="349" t="s">
        <v>4296</v>
      </c>
      <c r="D697" s="444" t="s">
        <v>4142</v>
      </c>
      <c r="E697" s="359" t="s">
        <v>3612</v>
      </c>
      <c r="F697" s="359" t="s">
        <v>3612</v>
      </c>
      <c r="G697" s="363" t="s">
        <v>4406</v>
      </c>
      <c r="H697" s="349" t="s">
        <v>4376</v>
      </c>
      <c r="I697" s="349" t="s">
        <v>250</v>
      </c>
      <c r="J697" s="349" t="s">
        <v>4401</v>
      </c>
      <c r="K697" s="349" t="s">
        <v>3672</v>
      </c>
      <c r="L697" s="349" t="s">
        <v>3672</v>
      </c>
      <c r="M697" s="349" t="s">
        <v>4334</v>
      </c>
      <c r="N697" s="380" t="s">
        <v>268</v>
      </c>
      <c r="O697" s="349" t="s">
        <v>569</v>
      </c>
      <c r="P697" s="349" t="s">
        <v>4493</v>
      </c>
      <c r="Q697" s="349" t="s">
        <v>268</v>
      </c>
      <c r="R697" s="349" t="s">
        <v>268</v>
      </c>
      <c r="S697" s="349">
        <v>0</v>
      </c>
      <c r="T697" s="349" t="s">
        <v>268</v>
      </c>
      <c r="U697" s="349">
        <v>0</v>
      </c>
      <c r="V697" s="349" t="s">
        <v>413</v>
      </c>
      <c r="W697" s="360"/>
      <c r="X697" s="349" t="s">
        <v>268</v>
      </c>
      <c r="Y697" s="349">
        <v>60</v>
      </c>
      <c r="Z697" s="361">
        <v>10</v>
      </c>
      <c r="AA697" s="349">
        <f t="shared" ref="AA697:AA728" si="116">Y697</f>
        <v>60</v>
      </c>
      <c r="AB697" s="349" t="s">
        <v>276</v>
      </c>
      <c r="AC697" s="349" t="s">
        <v>2878</v>
      </c>
      <c r="AD697" s="349">
        <v>4</v>
      </c>
      <c r="AE697" s="440">
        <v>9</v>
      </c>
      <c r="AF697" s="350">
        <v>0.27</v>
      </c>
      <c r="AG697" s="357">
        <f t="shared" si="115"/>
        <v>16.200000000000003</v>
      </c>
      <c r="AH697" s="351">
        <f>IF(AD697&lt;4,FLETES!$H$8,IF(AD697=4,FLETES!$H$9,IF(AD697=5,FLETES!$H$10,IF(AD697=6,FLETES!$H$11,IF(AD697=7,FLETES!$H$12,IF(AD697=8,FLETES!$H$13,IF(AD697=10,FLETES!$H$14,IF(AD697=12,FLETES!$H$15,IF(AD697&gt;12,FLETES!$H$16,"FALSO")))))))))</f>
        <v>22.277568000000002</v>
      </c>
      <c r="AI697" s="357">
        <f t="shared" si="108"/>
        <v>38.477568000000005</v>
      </c>
      <c r="AJ697" s="352">
        <v>0.2</v>
      </c>
      <c r="AK697" s="358">
        <f t="shared" si="109"/>
        <v>48.096960000000003</v>
      </c>
      <c r="AL697" s="418">
        <f t="shared" si="114"/>
        <v>48.096960000000003</v>
      </c>
      <c r="AM697" s="352">
        <v>0.15</v>
      </c>
      <c r="AN697" s="357">
        <f t="shared" si="110"/>
        <v>56.584658823529416</v>
      </c>
      <c r="AO697" s="421">
        <f t="shared" si="111"/>
        <v>56.584658823529416</v>
      </c>
      <c r="AP697" s="355"/>
      <c r="AQ697" s="355"/>
    </row>
    <row r="698" spans="1:43" s="347" customFormat="1" ht="30" customHeight="1" x14ac:dyDescent="0.25">
      <c r="A698" s="444">
        <v>53916</v>
      </c>
      <c r="B698" s="391">
        <v>406305391698</v>
      </c>
      <c r="C698" s="349" t="s">
        <v>4296</v>
      </c>
      <c r="D698" s="444" t="s">
        <v>4144</v>
      </c>
      <c r="E698" s="359" t="s">
        <v>3614</v>
      </c>
      <c r="F698" s="359" t="s">
        <v>3614</v>
      </c>
      <c r="G698" s="363" t="s">
        <v>4406</v>
      </c>
      <c r="H698" s="349" t="s">
        <v>4376</v>
      </c>
      <c r="I698" s="349" t="s">
        <v>250</v>
      </c>
      <c r="J698" s="349" t="s">
        <v>4381</v>
      </c>
      <c r="K698" s="349" t="s">
        <v>3654</v>
      </c>
      <c r="L698" s="349" t="s">
        <v>3654</v>
      </c>
      <c r="M698" s="349" t="s">
        <v>4334</v>
      </c>
      <c r="N698" s="380" t="s">
        <v>268</v>
      </c>
      <c r="O698" s="349" t="s">
        <v>569</v>
      </c>
      <c r="P698" s="349" t="s">
        <v>4493</v>
      </c>
      <c r="Q698" s="349" t="s">
        <v>268</v>
      </c>
      <c r="R698" s="349" t="s">
        <v>268</v>
      </c>
      <c r="S698" s="349">
        <v>0</v>
      </c>
      <c r="T698" s="349" t="s">
        <v>268</v>
      </c>
      <c r="U698" s="349">
        <v>0</v>
      </c>
      <c r="V698" s="349" t="s">
        <v>413</v>
      </c>
      <c r="W698" s="360"/>
      <c r="X698" s="349" t="s">
        <v>268</v>
      </c>
      <c r="Y698" s="349">
        <v>60</v>
      </c>
      <c r="Z698" s="361">
        <v>10</v>
      </c>
      <c r="AA698" s="349">
        <f t="shared" si="116"/>
        <v>60</v>
      </c>
      <c r="AB698" s="349" t="s">
        <v>276</v>
      </c>
      <c r="AC698" s="349" t="s">
        <v>2878</v>
      </c>
      <c r="AD698" s="349">
        <v>4</v>
      </c>
      <c r="AE698" s="440">
        <v>9</v>
      </c>
      <c r="AF698" s="350">
        <v>0.24</v>
      </c>
      <c r="AG698" s="357">
        <f t="shared" si="115"/>
        <v>14.399999999999999</v>
      </c>
      <c r="AH698" s="351">
        <f>IF(AD698&lt;4,FLETES!$H$8,IF(AD698=4,FLETES!$H$9,IF(AD698=5,FLETES!$H$10,IF(AD698=6,FLETES!$H$11,IF(AD698=7,FLETES!$H$12,IF(AD698=8,FLETES!$H$13,IF(AD698=10,FLETES!$H$14,IF(AD698=12,FLETES!$H$15,IF(AD698&gt;12,FLETES!$H$16,"FALSO")))))))))</f>
        <v>22.277568000000002</v>
      </c>
      <c r="AI698" s="357">
        <f t="shared" si="108"/>
        <v>36.677568000000001</v>
      </c>
      <c r="AJ698" s="352">
        <v>0.2</v>
      </c>
      <c r="AK698" s="358">
        <f t="shared" si="109"/>
        <v>45.846959999999996</v>
      </c>
      <c r="AL698" s="418">
        <f t="shared" si="114"/>
        <v>45.846959999999996</v>
      </c>
      <c r="AM698" s="352">
        <v>0.15</v>
      </c>
      <c r="AN698" s="357">
        <f t="shared" si="110"/>
        <v>53.937599999999996</v>
      </c>
      <c r="AO698" s="421">
        <f t="shared" si="111"/>
        <v>53.937599999999996</v>
      </c>
      <c r="AP698" s="355"/>
      <c r="AQ698" s="355"/>
    </row>
    <row r="699" spans="1:43" s="347" customFormat="1" ht="30" customHeight="1" x14ac:dyDescent="0.25">
      <c r="A699" s="444">
        <v>53988</v>
      </c>
      <c r="B699" s="391">
        <v>406305398895</v>
      </c>
      <c r="C699" s="349" t="s">
        <v>4296</v>
      </c>
      <c r="D699" s="444" t="s">
        <v>4146</v>
      </c>
      <c r="E699" s="359" t="s">
        <v>3616</v>
      </c>
      <c r="F699" s="359" t="s">
        <v>3616</v>
      </c>
      <c r="G699" s="363" t="s">
        <v>4406</v>
      </c>
      <c r="H699" s="349" t="s">
        <v>4376</v>
      </c>
      <c r="I699" s="349" t="s">
        <v>250</v>
      </c>
      <c r="J699" s="349" t="s">
        <v>4381</v>
      </c>
      <c r="K699" s="349" t="s">
        <v>3655</v>
      </c>
      <c r="L699" s="349" t="s">
        <v>3655</v>
      </c>
      <c r="M699" s="349" t="s">
        <v>4334</v>
      </c>
      <c r="N699" s="380" t="s">
        <v>268</v>
      </c>
      <c r="O699" s="349" t="s">
        <v>569</v>
      </c>
      <c r="P699" s="349" t="s">
        <v>4493</v>
      </c>
      <c r="Q699" s="349" t="s">
        <v>268</v>
      </c>
      <c r="R699" s="349" t="s">
        <v>268</v>
      </c>
      <c r="S699" s="349">
        <v>0</v>
      </c>
      <c r="T699" s="349" t="s">
        <v>268</v>
      </c>
      <c r="U699" s="349">
        <v>0</v>
      </c>
      <c r="V699" s="349" t="s">
        <v>413</v>
      </c>
      <c r="W699" s="360"/>
      <c r="X699" s="349" t="s">
        <v>268</v>
      </c>
      <c r="Y699" s="349">
        <v>60</v>
      </c>
      <c r="Z699" s="361">
        <v>10</v>
      </c>
      <c r="AA699" s="349">
        <f t="shared" si="116"/>
        <v>60</v>
      </c>
      <c r="AB699" s="349" t="s">
        <v>276</v>
      </c>
      <c r="AC699" s="349" t="s">
        <v>2878</v>
      </c>
      <c r="AD699" s="349">
        <v>4</v>
      </c>
      <c r="AE699" s="440">
        <v>9</v>
      </c>
      <c r="AF699" s="350">
        <v>0.24</v>
      </c>
      <c r="AG699" s="357">
        <f t="shared" si="115"/>
        <v>14.399999999999999</v>
      </c>
      <c r="AH699" s="351">
        <f>IF(AD699&lt;4,FLETES!$H$8,IF(AD699=4,FLETES!$H$9,IF(AD699=5,FLETES!$H$10,IF(AD699=6,FLETES!$H$11,IF(AD699=7,FLETES!$H$12,IF(AD699=8,FLETES!$H$13,IF(AD699=10,FLETES!$H$14,IF(AD699=12,FLETES!$H$15,IF(AD699&gt;12,FLETES!$H$16,"FALSO")))))))))</f>
        <v>22.277568000000002</v>
      </c>
      <c r="AI699" s="357">
        <f t="shared" si="108"/>
        <v>36.677568000000001</v>
      </c>
      <c r="AJ699" s="352">
        <v>0.2</v>
      </c>
      <c r="AK699" s="358">
        <f t="shared" si="109"/>
        <v>45.846959999999996</v>
      </c>
      <c r="AL699" s="418">
        <f t="shared" si="114"/>
        <v>45.846959999999996</v>
      </c>
      <c r="AM699" s="352">
        <v>0.15</v>
      </c>
      <c r="AN699" s="357">
        <f t="shared" si="110"/>
        <v>53.937599999999996</v>
      </c>
      <c r="AO699" s="421">
        <f t="shared" si="111"/>
        <v>53.937599999999996</v>
      </c>
      <c r="AP699" s="355"/>
      <c r="AQ699" s="355"/>
    </row>
    <row r="700" spans="1:43" s="347" customFormat="1" ht="30" customHeight="1" x14ac:dyDescent="0.25">
      <c r="A700" s="444">
        <v>53967</v>
      </c>
      <c r="B700" s="391">
        <v>406305396792</v>
      </c>
      <c r="C700" s="349" t="s">
        <v>4296</v>
      </c>
      <c r="D700" s="444" t="s">
        <v>4148</v>
      </c>
      <c r="E700" s="359" t="s">
        <v>3618</v>
      </c>
      <c r="F700" s="359" t="s">
        <v>3618</v>
      </c>
      <c r="G700" s="363" t="s">
        <v>4406</v>
      </c>
      <c r="H700" s="349" t="s">
        <v>4376</v>
      </c>
      <c r="I700" s="349" t="s">
        <v>250</v>
      </c>
      <c r="J700" s="349" t="s">
        <v>4381</v>
      </c>
      <c r="K700" s="349" t="s">
        <v>3656</v>
      </c>
      <c r="L700" s="349" t="s">
        <v>3656</v>
      </c>
      <c r="M700" s="349" t="s">
        <v>4334</v>
      </c>
      <c r="N700" s="380" t="s">
        <v>268</v>
      </c>
      <c r="O700" s="349" t="s">
        <v>569</v>
      </c>
      <c r="P700" s="349" t="s">
        <v>4493</v>
      </c>
      <c r="Q700" s="349" t="s">
        <v>268</v>
      </c>
      <c r="R700" s="349" t="s">
        <v>268</v>
      </c>
      <c r="S700" s="349">
        <v>0</v>
      </c>
      <c r="T700" s="349" t="s">
        <v>268</v>
      </c>
      <c r="U700" s="349">
        <v>0</v>
      </c>
      <c r="V700" s="349" t="s">
        <v>413</v>
      </c>
      <c r="W700" s="360"/>
      <c r="X700" s="349" t="s">
        <v>268</v>
      </c>
      <c r="Y700" s="349">
        <v>60</v>
      </c>
      <c r="Z700" s="361">
        <v>10</v>
      </c>
      <c r="AA700" s="349">
        <f t="shared" si="116"/>
        <v>60</v>
      </c>
      <c r="AB700" s="349" t="s">
        <v>276</v>
      </c>
      <c r="AC700" s="349" t="s">
        <v>2878</v>
      </c>
      <c r="AD700" s="349">
        <v>4</v>
      </c>
      <c r="AE700" s="440">
        <v>9</v>
      </c>
      <c r="AF700" s="350">
        <v>0.24</v>
      </c>
      <c r="AG700" s="357">
        <f t="shared" si="115"/>
        <v>14.399999999999999</v>
      </c>
      <c r="AH700" s="351">
        <f>IF(AD700&lt;4,FLETES!$H$8,IF(AD700=4,FLETES!$H$9,IF(AD700=5,FLETES!$H$10,IF(AD700=6,FLETES!$H$11,IF(AD700=7,FLETES!$H$12,IF(AD700=8,FLETES!$H$13,IF(AD700=10,FLETES!$H$14,IF(AD700=12,FLETES!$H$15,IF(AD700&gt;12,FLETES!$H$16,"FALSO")))))))))</f>
        <v>22.277568000000002</v>
      </c>
      <c r="AI700" s="357">
        <f t="shared" si="108"/>
        <v>36.677568000000001</v>
      </c>
      <c r="AJ700" s="352">
        <v>0.2</v>
      </c>
      <c r="AK700" s="358">
        <f t="shared" si="109"/>
        <v>45.846959999999996</v>
      </c>
      <c r="AL700" s="418">
        <f t="shared" si="114"/>
        <v>45.846959999999996</v>
      </c>
      <c r="AM700" s="352">
        <v>0.15</v>
      </c>
      <c r="AN700" s="357">
        <f t="shared" si="110"/>
        <v>53.937599999999996</v>
      </c>
      <c r="AO700" s="421">
        <f t="shared" si="111"/>
        <v>53.937599999999996</v>
      </c>
      <c r="AP700" s="355"/>
      <c r="AQ700" s="355"/>
    </row>
    <row r="701" spans="1:43" s="347" customFormat="1" ht="30" customHeight="1" x14ac:dyDescent="0.25">
      <c r="A701" s="444">
        <v>54034</v>
      </c>
      <c r="B701" s="391">
        <v>406305403490</v>
      </c>
      <c r="C701" s="349" t="s">
        <v>4296</v>
      </c>
      <c r="D701" s="444" t="s">
        <v>4150</v>
      </c>
      <c r="E701" s="359" t="s">
        <v>3620</v>
      </c>
      <c r="F701" s="359" t="s">
        <v>3620</v>
      </c>
      <c r="G701" s="363" t="s">
        <v>4406</v>
      </c>
      <c r="H701" s="349" t="s">
        <v>4376</v>
      </c>
      <c r="I701" s="349" t="s">
        <v>250</v>
      </c>
      <c r="J701" s="349" t="s">
        <v>4381</v>
      </c>
      <c r="K701" s="349" t="s">
        <v>3657</v>
      </c>
      <c r="L701" s="349" t="s">
        <v>3657</v>
      </c>
      <c r="M701" s="349" t="s">
        <v>4334</v>
      </c>
      <c r="N701" s="380" t="s">
        <v>268</v>
      </c>
      <c r="O701" s="349" t="s">
        <v>569</v>
      </c>
      <c r="P701" s="349" t="s">
        <v>4493</v>
      </c>
      <c r="Q701" s="349" t="s">
        <v>268</v>
      </c>
      <c r="R701" s="349" t="s">
        <v>268</v>
      </c>
      <c r="S701" s="349">
        <v>0</v>
      </c>
      <c r="T701" s="349" t="s">
        <v>268</v>
      </c>
      <c r="U701" s="349">
        <v>0</v>
      </c>
      <c r="V701" s="349" t="s">
        <v>413</v>
      </c>
      <c r="W701" s="360"/>
      <c r="X701" s="349" t="s">
        <v>268</v>
      </c>
      <c r="Y701" s="349">
        <v>60</v>
      </c>
      <c r="Z701" s="361">
        <v>10</v>
      </c>
      <c r="AA701" s="349">
        <f t="shared" si="116"/>
        <v>60</v>
      </c>
      <c r="AB701" s="349" t="s">
        <v>276</v>
      </c>
      <c r="AC701" s="349" t="s">
        <v>2878</v>
      </c>
      <c r="AD701" s="349">
        <v>4</v>
      </c>
      <c r="AE701" s="440">
        <v>9</v>
      </c>
      <c r="AF701" s="350">
        <v>0.24</v>
      </c>
      <c r="AG701" s="357">
        <f t="shared" si="115"/>
        <v>14.399999999999999</v>
      </c>
      <c r="AH701" s="351">
        <f>IF(AD701&lt;4,FLETES!$H$8,IF(AD701=4,FLETES!$H$9,IF(AD701=5,FLETES!$H$10,IF(AD701=6,FLETES!$H$11,IF(AD701=7,FLETES!$H$12,IF(AD701=8,FLETES!$H$13,IF(AD701=10,FLETES!$H$14,IF(AD701=12,FLETES!$H$15,IF(AD701&gt;12,FLETES!$H$16,"FALSO")))))))))</f>
        <v>22.277568000000002</v>
      </c>
      <c r="AI701" s="357">
        <f t="shared" si="108"/>
        <v>36.677568000000001</v>
      </c>
      <c r="AJ701" s="352">
        <v>0.2</v>
      </c>
      <c r="AK701" s="358">
        <f t="shared" si="109"/>
        <v>45.846959999999996</v>
      </c>
      <c r="AL701" s="418">
        <f t="shared" si="114"/>
        <v>45.846959999999996</v>
      </c>
      <c r="AM701" s="352">
        <v>0.15</v>
      </c>
      <c r="AN701" s="357">
        <f t="shared" si="110"/>
        <v>53.937599999999996</v>
      </c>
      <c r="AO701" s="421">
        <f t="shared" si="111"/>
        <v>53.937599999999996</v>
      </c>
      <c r="AP701" s="355"/>
      <c r="AQ701" s="355"/>
    </row>
    <row r="702" spans="1:43" s="347" customFormat="1" ht="30" customHeight="1" x14ac:dyDescent="0.25">
      <c r="A702" s="444">
        <v>54779</v>
      </c>
      <c r="B702" s="391">
        <v>406305477996</v>
      </c>
      <c r="C702" s="349" t="s">
        <v>4296</v>
      </c>
      <c r="D702" s="444" t="s">
        <v>4151</v>
      </c>
      <c r="E702" s="359" t="s">
        <v>3621</v>
      </c>
      <c r="F702" s="359" t="s">
        <v>3621</v>
      </c>
      <c r="G702" s="363" t="s">
        <v>4406</v>
      </c>
      <c r="H702" s="349" t="s">
        <v>4376</v>
      </c>
      <c r="I702" s="349" t="s">
        <v>250</v>
      </c>
      <c r="J702" s="349" t="s">
        <v>4381</v>
      </c>
      <c r="K702" s="349" t="s">
        <v>580</v>
      </c>
      <c r="L702" s="349" t="s">
        <v>580</v>
      </c>
      <c r="M702" s="349" t="s">
        <v>4334</v>
      </c>
      <c r="N702" s="380" t="s">
        <v>268</v>
      </c>
      <c r="O702" s="349" t="s">
        <v>569</v>
      </c>
      <c r="P702" s="349" t="s">
        <v>4493</v>
      </c>
      <c r="Q702" s="349" t="s">
        <v>268</v>
      </c>
      <c r="R702" s="349" t="s">
        <v>268</v>
      </c>
      <c r="S702" s="349">
        <v>0</v>
      </c>
      <c r="T702" s="349" t="s">
        <v>268</v>
      </c>
      <c r="U702" s="349">
        <v>0</v>
      </c>
      <c r="V702" s="349" t="s">
        <v>413</v>
      </c>
      <c r="W702" s="360"/>
      <c r="X702" s="349" t="s">
        <v>268</v>
      </c>
      <c r="Y702" s="349">
        <v>60</v>
      </c>
      <c r="Z702" s="361">
        <v>10</v>
      </c>
      <c r="AA702" s="349">
        <f t="shared" si="116"/>
        <v>60</v>
      </c>
      <c r="AB702" s="349" t="s">
        <v>276</v>
      </c>
      <c r="AC702" s="349" t="s">
        <v>2878</v>
      </c>
      <c r="AD702" s="349">
        <v>4</v>
      </c>
      <c r="AE702" s="440">
        <v>9</v>
      </c>
      <c r="AF702" s="350">
        <v>0.22</v>
      </c>
      <c r="AG702" s="357">
        <f t="shared" si="115"/>
        <v>13.2</v>
      </c>
      <c r="AH702" s="351">
        <f>IF(AD702&lt;4,FLETES!$H$8,IF(AD702=4,FLETES!$H$9,IF(AD702=5,FLETES!$H$10,IF(AD702=6,FLETES!$H$11,IF(AD702=7,FLETES!$H$12,IF(AD702=8,FLETES!$H$13,IF(AD702=10,FLETES!$H$14,IF(AD702=12,FLETES!$H$15,IF(AD702&gt;12,FLETES!$H$16,"FALSO")))))))))</f>
        <v>22.277568000000002</v>
      </c>
      <c r="AI702" s="357">
        <f t="shared" si="108"/>
        <v>35.477568000000005</v>
      </c>
      <c r="AJ702" s="352">
        <v>0.2</v>
      </c>
      <c r="AK702" s="358">
        <f t="shared" si="109"/>
        <v>44.346960000000003</v>
      </c>
      <c r="AL702" s="418">
        <f t="shared" si="114"/>
        <v>44.346960000000003</v>
      </c>
      <c r="AM702" s="352">
        <v>0.15</v>
      </c>
      <c r="AN702" s="357">
        <f t="shared" si="110"/>
        <v>52.172894117647061</v>
      </c>
      <c r="AO702" s="421">
        <f t="shared" si="111"/>
        <v>52.172894117647061</v>
      </c>
      <c r="AP702" s="355"/>
      <c r="AQ702" s="355"/>
    </row>
    <row r="703" spans="1:43" s="347" customFormat="1" ht="30" customHeight="1" x14ac:dyDescent="0.25">
      <c r="A703" s="444">
        <v>54262</v>
      </c>
      <c r="B703" s="391">
        <v>406305426291</v>
      </c>
      <c r="C703" s="349" t="s">
        <v>4296</v>
      </c>
      <c r="D703" s="444" t="s">
        <v>4153</v>
      </c>
      <c r="E703" s="359" t="s">
        <v>3623</v>
      </c>
      <c r="F703" s="359" t="s">
        <v>3623</v>
      </c>
      <c r="G703" s="363" t="s">
        <v>4406</v>
      </c>
      <c r="H703" s="349" t="s">
        <v>4376</v>
      </c>
      <c r="I703" s="349" t="s">
        <v>250</v>
      </c>
      <c r="J703" s="349" t="s">
        <v>4381</v>
      </c>
      <c r="K703" s="349" t="s">
        <v>564</v>
      </c>
      <c r="L703" s="349" t="s">
        <v>564</v>
      </c>
      <c r="M703" s="349" t="s">
        <v>4334</v>
      </c>
      <c r="N703" s="380" t="s">
        <v>268</v>
      </c>
      <c r="O703" s="349" t="s">
        <v>569</v>
      </c>
      <c r="P703" s="349" t="s">
        <v>4493</v>
      </c>
      <c r="Q703" s="349" t="s">
        <v>268</v>
      </c>
      <c r="R703" s="349" t="s">
        <v>268</v>
      </c>
      <c r="S703" s="349">
        <v>0</v>
      </c>
      <c r="T703" s="349" t="s">
        <v>268</v>
      </c>
      <c r="U703" s="349">
        <v>0</v>
      </c>
      <c r="V703" s="349" t="s">
        <v>413</v>
      </c>
      <c r="W703" s="360"/>
      <c r="X703" s="349" t="s">
        <v>268</v>
      </c>
      <c r="Y703" s="349">
        <v>60</v>
      </c>
      <c r="Z703" s="361">
        <v>10</v>
      </c>
      <c r="AA703" s="349">
        <f t="shared" si="116"/>
        <v>60</v>
      </c>
      <c r="AB703" s="349" t="s">
        <v>276</v>
      </c>
      <c r="AC703" s="349" t="s">
        <v>2878</v>
      </c>
      <c r="AD703" s="349">
        <v>4</v>
      </c>
      <c r="AE703" s="440">
        <v>9</v>
      </c>
      <c r="AF703" s="350">
        <v>0.22</v>
      </c>
      <c r="AG703" s="357">
        <f t="shared" si="115"/>
        <v>13.2</v>
      </c>
      <c r="AH703" s="351">
        <f>IF(AD703&lt;4,FLETES!$H$8,IF(AD703=4,FLETES!$H$9,IF(AD703=5,FLETES!$H$10,IF(AD703=6,FLETES!$H$11,IF(AD703=7,FLETES!$H$12,IF(AD703=8,FLETES!$H$13,IF(AD703=10,FLETES!$H$14,IF(AD703=12,FLETES!$H$15,IF(AD703&gt;12,FLETES!$H$16,"FALSO")))))))))</f>
        <v>22.277568000000002</v>
      </c>
      <c r="AI703" s="357">
        <f t="shared" si="108"/>
        <v>35.477568000000005</v>
      </c>
      <c r="AJ703" s="352">
        <v>0.2</v>
      </c>
      <c r="AK703" s="358">
        <f t="shared" si="109"/>
        <v>44.346960000000003</v>
      </c>
      <c r="AL703" s="418">
        <f t="shared" si="114"/>
        <v>44.346960000000003</v>
      </c>
      <c r="AM703" s="352">
        <v>0.15</v>
      </c>
      <c r="AN703" s="357">
        <f t="shared" si="110"/>
        <v>52.172894117647061</v>
      </c>
      <c r="AO703" s="421">
        <f t="shared" si="111"/>
        <v>52.172894117647061</v>
      </c>
      <c r="AP703" s="355"/>
      <c r="AQ703" s="355"/>
    </row>
    <row r="704" spans="1:43" s="347" customFormat="1" ht="30" customHeight="1" x14ac:dyDescent="0.25">
      <c r="A704" s="444">
        <v>54325</v>
      </c>
      <c r="B704" s="391">
        <v>406305432599</v>
      </c>
      <c r="C704" s="349" t="s">
        <v>4296</v>
      </c>
      <c r="D704" s="444" t="s">
        <v>4154</v>
      </c>
      <c r="E704" s="359" t="s">
        <v>3624</v>
      </c>
      <c r="F704" s="359" t="s">
        <v>3624</v>
      </c>
      <c r="G704" s="363" t="s">
        <v>4406</v>
      </c>
      <c r="H704" s="349" t="s">
        <v>4376</v>
      </c>
      <c r="I704" s="349" t="s">
        <v>250</v>
      </c>
      <c r="J704" s="349" t="s">
        <v>4381</v>
      </c>
      <c r="K704" s="349" t="s">
        <v>571</v>
      </c>
      <c r="L704" s="349" t="s">
        <v>571</v>
      </c>
      <c r="M704" s="349" t="s">
        <v>4334</v>
      </c>
      <c r="N704" s="380" t="s">
        <v>268</v>
      </c>
      <c r="O704" s="349" t="s">
        <v>569</v>
      </c>
      <c r="P704" s="349" t="s">
        <v>4493</v>
      </c>
      <c r="Q704" s="349" t="s">
        <v>268</v>
      </c>
      <c r="R704" s="349" t="s">
        <v>268</v>
      </c>
      <c r="S704" s="349">
        <v>0</v>
      </c>
      <c r="T704" s="349" t="s">
        <v>268</v>
      </c>
      <c r="U704" s="349">
        <v>0</v>
      </c>
      <c r="V704" s="349" t="s">
        <v>413</v>
      </c>
      <c r="W704" s="360"/>
      <c r="X704" s="349" t="s">
        <v>268</v>
      </c>
      <c r="Y704" s="349">
        <v>60</v>
      </c>
      <c r="Z704" s="361">
        <v>10</v>
      </c>
      <c r="AA704" s="349">
        <f t="shared" si="116"/>
        <v>60</v>
      </c>
      <c r="AB704" s="349" t="s">
        <v>276</v>
      </c>
      <c r="AC704" s="349" t="s">
        <v>2878</v>
      </c>
      <c r="AD704" s="349">
        <v>4</v>
      </c>
      <c r="AE704" s="440">
        <v>9</v>
      </c>
      <c r="AF704" s="350">
        <v>0.22</v>
      </c>
      <c r="AG704" s="357">
        <f t="shared" si="115"/>
        <v>13.2</v>
      </c>
      <c r="AH704" s="351">
        <f>IF(AD704&lt;4,FLETES!$H$8,IF(AD704=4,FLETES!$H$9,IF(AD704=5,FLETES!$H$10,IF(AD704=6,FLETES!$H$11,IF(AD704=7,FLETES!$H$12,IF(AD704=8,FLETES!$H$13,IF(AD704=10,FLETES!$H$14,IF(AD704=12,FLETES!$H$15,IF(AD704&gt;12,FLETES!$H$16,"FALSO")))))))))</f>
        <v>22.277568000000002</v>
      </c>
      <c r="AI704" s="357">
        <f t="shared" si="108"/>
        <v>35.477568000000005</v>
      </c>
      <c r="AJ704" s="352">
        <v>0.2</v>
      </c>
      <c r="AK704" s="358">
        <f t="shared" si="109"/>
        <v>44.346960000000003</v>
      </c>
      <c r="AL704" s="418">
        <f t="shared" si="114"/>
        <v>44.346960000000003</v>
      </c>
      <c r="AM704" s="352">
        <v>0.15</v>
      </c>
      <c r="AN704" s="357">
        <f t="shared" si="110"/>
        <v>52.172894117647061</v>
      </c>
      <c r="AO704" s="421">
        <f t="shared" si="111"/>
        <v>52.172894117647061</v>
      </c>
      <c r="AP704" s="355"/>
      <c r="AQ704" s="355"/>
    </row>
    <row r="705" spans="1:260" s="347" customFormat="1" ht="30" customHeight="1" x14ac:dyDescent="0.25">
      <c r="A705" s="444">
        <v>54275</v>
      </c>
      <c r="B705" s="391">
        <v>406305427595</v>
      </c>
      <c r="C705" s="349" t="s">
        <v>4296</v>
      </c>
      <c r="D705" s="444" t="s">
        <v>4156</v>
      </c>
      <c r="E705" s="359" t="s">
        <v>3626</v>
      </c>
      <c r="F705" s="359" t="s">
        <v>3626</v>
      </c>
      <c r="G705" s="363" t="s">
        <v>4406</v>
      </c>
      <c r="H705" s="349" t="s">
        <v>4376</v>
      </c>
      <c r="I705" s="349" t="s">
        <v>250</v>
      </c>
      <c r="J705" s="349" t="s">
        <v>4381</v>
      </c>
      <c r="K705" s="349" t="s">
        <v>597</v>
      </c>
      <c r="L705" s="349" t="s">
        <v>597</v>
      </c>
      <c r="M705" s="349" t="s">
        <v>4334</v>
      </c>
      <c r="N705" s="380" t="s">
        <v>268</v>
      </c>
      <c r="O705" s="349" t="s">
        <v>569</v>
      </c>
      <c r="P705" s="349" t="s">
        <v>4493</v>
      </c>
      <c r="Q705" s="349" t="s">
        <v>268</v>
      </c>
      <c r="R705" s="349" t="s">
        <v>268</v>
      </c>
      <c r="S705" s="349">
        <v>0</v>
      </c>
      <c r="T705" s="349" t="s">
        <v>268</v>
      </c>
      <c r="U705" s="349">
        <v>0</v>
      </c>
      <c r="V705" s="349" t="s">
        <v>413</v>
      </c>
      <c r="W705" s="360"/>
      <c r="X705" s="349" t="s">
        <v>268</v>
      </c>
      <c r="Y705" s="349">
        <v>60</v>
      </c>
      <c r="Z705" s="361">
        <v>10</v>
      </c>
      <c r="AA705" s="349">
        <f t="shared" si="116"/>
        <v>60</v>
      </c>
      <c r="AB705" s="349" t="s">
        <v>276</v>
      </c>
      <c r="AC705" s="349" t="s">
        <v>2878</v>
      </c>
      <c r="AD705" s="349">
        <v>4</v>
      </c>
      <c r="AE705" s="440">
        <v>9</v>
      </c>
      <c r="AF705" s="350">
        <v>0.22</v>
      </c>
      <c r="AG705" s="357">
        <f t="shared" si="115"/>
        <v>13.2</v>
      </c>
      <c r="AH705" s="351">
        <f>IF(AD705&lt;4,FLETES!$H$8,IF(AD705=4,FLETES!$H$9,IF(AD705=5,FLETES!$H$10,IF(AD705=6,FLETES!$H$11,IF(AD705=7,FLETES!$H$12,IF(AD705=8,FLETES!$H$13,IF(AD705=10,FLETES!$H$14,IF(AD705=12,FLETES!$H$15,IF(AD705&gt;12,FLETES!$H$16,"FALSO")))))))))</f>
        <v>22.277568000000002</v>
      </c>
      <c r="AI705" s="357">
        <f t="shared" si="108"/>
        <v>35.477568000000005</v>
      </c>
      <c r="AJ705" s="352">
        <v>0.2</v>
      </c>
      <c r="AK705" s="358">
        <f t="shared" si="109"/>
        <v>44.346960000000003</v>
      </c>
      <c r="AL705" s="418">
        <f t="shared" si="114"/>
        <v>44.346960000000003</v>
      </c>
      <c r="AM705" s="352">
        <v>0.15</v>
      </c>
      <c r="AN705" s="357">
        <f t="shared" si="110"/>
        <v>52.172894117647061</v>
      </c>
      <c r="AO705" s="421">
        <f t="shared" si="111"/>
        <v>52.172894117647061</v>
      </c>
      <c r="AP705" s="355"/>
      <c r="AQ705" s="355"/>
    </row>
    <row r="706" spans="1:260" ht="30" customHeight="1" x14ac:dyDescent="0.25">
      <c r="A706" s="444">
        <v>53549</v>
      </c>
      <c r="B706" s="391">
        <v>406305354990</v>
      </c>
      <c r="C706" s="349" t="s">
        <v>4296</v>
      </c>
      <c r="D706" s="444" t="s">
        <v>4157</v>
      </c>
      <c r="E706" s="359" t="s">
        <v>3627</v>
      </c>
      <c r="F706" s="359" t="s">
        <v>3627</v>
      </c>
      <c r="G706" s="363" t="s">
        <v>4406</v>
      </c>
      <c r="H706" s="349" t="s">
        <v>4376</v>
      </c>
      <c r="I706" s="349" t="s">
        <v>250</v>
      </c>
      <c r="J706" s="349" t="s">
        <v>4381</v>
      </c>
      <c r="K706" s="349" t="s">
        <v>578</v>
      </c>
      <c r="L706" s="349" t="s">
        <v>578</v>
      </c>
      <c r="M706" s="349" t="s">
        <v>4334</v>
      </c>
      <c r="N706" s="380" t="s">
        <v>268</v>
      </c>
      <c r="O706" s="349" t="s">
        <v>569</v>
      </c>
      <c r="P706" s="349" t="s">
        <v>4493</v>
      </c>
      <c r="Q706" s="349" t="s">
        <v>268</v>
      </c>
      <c r="R706" s="349" t="s">
        <v>268</v>
      </c>
      <c r="S706" s="349">
        <v>0</v>
      </c>
      <c r="T706" s="349" t="s">
        <v>268</v>
      </c>
      <c r="U706" s="349">
        <v>0</v>
      </c>
      <c r="V706" s="349" t="s">
        <v>413</v>
      </c>
      <c r="W706" s="360"/>
      <c r="X706" s="349" t="s">
        <v>268</v>
      </c>
      <c r="Y706" s="349">
        <v>60</v>
      </c>
      <c r="Z706" s="361">
        <v>10</v>
      </c>
      <c r="AA706" s="349">
        <f t="shared" si="116"/>
        <v>60</v>
      </c>
      <c r="AB706" s="349" t="s">
        <v>276</v>
      </c>
      <c r="AC706" s="349" t="s">
        <v>2878</v>
      </c>
      <c r="AD706" s="349">
        <v>4</v>
      </c>
      <c r="AE706" s="440">
        <v>9</v>
      </c>
      <c r="AF706" s="350">
        <v>0.22</v>
      </c>
      <c r="AG706" s="357">
        <f t="shared" si="115"/>
        <v>13.2</v>
      </c>
      <c r="AH706" s="351">
        <f>IF(AD706&lt;4,FLETES!$H$8,IF(AD706=4,FLETES!$H$9,IF(AD706=5,FLETES!$H$10,IF(AD706=6,FLETES!$H$11,IF(AD706=7,FLETES!$H$12,IF(AD706=8,FLETES!$H$13,IF(AD706=10,FLETES!$H$14,IF(AD706=12,FLETES!$H$15,IF(AD706&gt;12,FLETES!$H$16,"FALSO")))))))))</f>
        <v>22.277568000000002</v>
      </c>
      <c r="AI706" s="357">
        <f t="shared" ref="AI706:AI769" si="117">SUM(AG706:AH706)</f>
        <v>35.477568000000005</v>
      </c>
      <c r="AJ706" s="352">
        <v>0.2</v>
      </c>
      <c r="AK706" s="358">
        <f t="shared" ref="AK706:AK769" si="118">AI706/(1-AJ706)</f>
        <v>44.346960000000003</v>
      </c>
      <c r="AL706" s="418">
        <f t="shared" si="114"/>
        <v>44.346960000000003</v>
      </c>
      <c r="AM706" s="352">
        <v>0.15</v>
      </c>
      <c r="AN706" s="357">
        <f t="shared" ref="AN706:AN769" si="119">AL706/(1-AM706)</f>
        <v>52.172894117647061</v>
      </c>
      <c r="AO706" s="421">
        <f t="shared" ref="AO706:AO769" si="120">AN706</f>
        <v>52.172894117647061</v>
      </c>
      <c r="AP706" s="355"/>
      <c r="AQ706" s="355"/>
    </row>
    <row r="707" spans="1:260" s="393" customFormat="1" ht="30" customHeight="1" x14ac:dyDescent="0.25">
      <c r="A707" s="444">
        <v>54505</v>
      </c>
      <c r="B707" s="391">
        <v>406305450593</v>
      </c>
      <c r="C707" s="349" t="s">
        <v>4296</v>
      </c>
      <c r="D707" s="444" t="s">
        <v>4158</v>
      </c>
      <c r="E707" s="359" t="s">
        <v>3628</v>
      </c>
      <c r="F707" s="359" t="s">
        <v>3628</v>
      </c>
      <c r="G707" s="363" t="s">
        <v>4406</v>
      </c>
      <c r="H707" s="349" t="s">
        <v>4376</v>
      </c>
      <c r="I707" s="349" t="s">
        <v>250</v>
      </c>
      <c r="J707" s="349" t="s">
        <v>4381</v>
      </c>
      <c r="K707" s="349" t="s">
        <v>575</v>
      </c>
      <c r="L707" s="349" t="s">
        <v>575</v>
      </c>
      <c r="M707" s="349" t="s">
        <v>4334</v>
      </c>
      <c r="N707" s="380" t="s">
        <v>268</v>
      </c>
      <c r="O707" s="349" t="s">
        <v>569</v>
      </c>
      <c r="P707" s="349" t="s">
        <v>4493</v>
      </c>
      <c r="Q707" s="349" t="s">
        <v>268</v>
      </c>
      <c r="R707" s="349" t="s">
        <v>268</v>
      </c>
      <c r="S707" s="349">
        <v>0</v>
      </c>
      <c r="T707" s="349" t="s">
        <v>268</v>
      </c>
      <c r="U707" s="349">
        <v>0</v>
      </c>
      <c r="V707" s="349" t="s">
        <v>413</v>
      </c>
      <c r="W707" s="360"/>
      <c r="X707" s="349" t="s">
        <v>268</v>
      </c>
      <c r="Y707" s="349">
        <v>60</v>
      </c>
      <c r="Z707" s="361">
        <v>10</v>
      </c>
      <c r="AA707" s="349">
        <f t="shared" si="116"/>
        <v>60</v>
      </c>
      <c r="AB707" s="349" t="s">
        <v>276</v>
      </c>
      <c r="AC707" s="349" t="s">
        <v>2878</v>
      </c>
      <c r="AD707" s="349">
        <v>4</v>
      </c>
      <c r="AE707" s="440">
        <v>9</v>
      </c>
      <c r="AF707" s="350">
        <v>0.24</v>
      </c>
      <c r="AG707" s="357">
        <f t="shared" si="115"/>
        <v>14.399999999999999</v>
      </c>
      <c r="AH707" s="351">
        <f>IF(AD707&lt;4,FLETES!$H$8,IF(AD707=4,FLETES!$H$9,IF(AD707=5,FLETES!$H$10,IF(AD707=6,FLETES!$H$11,IF(AD707=7,FLETES!$H$12,IF(AD707=8,FLETES!$H$13,IF(AD707=10,FLETES!$H$14,IF(AD707=12,FLETES!$H$15,IF(AD707&gt;12,FLETES!$H$16,"FALSO")))))))))</f>
        <v>22.277568000000002</v>
      </c>
      <c r="AI707" s="357">
        <f t="shared" si="117"/>
        <v>36.677568000000001</v>
      </c>
      <c r="AJ707" s="352">
        <v>0.2</v>
      </c>
      <c r="AK707" s="358">
        <f t="shared" si="118"/>
        <v>45.846959999999996</v>
      </c>
      <c r="AL707" s="418">
        <f t="shared" si="114"/>
        <v>45.846959999999996</v>
      </c>
      <c r="AM707" s="352">
        <v>0.15</v>
      </c>
      <c r="AN707" s="357">
        <f t="shared" si="119"/>
        <v>53.937599999999996</v>
      </c>
      <c r="AO707" s="421">
        <f t="shared" si="120"/>
        <v>53.937599999999996</v>
      </c>
      <c r="AP707" s="355"/>
      <c r="AQ707" s="355"/>
      <c r="AR707" s="390"/>
      <c r="AS707" s="390"/>
      <c r="AT707" s="390"/>
      <c r="AU707" s="390"/>
      <c r="AV707" s="390"/>
      <c r="AW707" s="390"/>
      <c r="AX707" s="390"/>
      <c r="AY707" s="390"/>
      <c r="AZ707" s="390"/>
      <c r="BA707" s="390"/>
      <c r="BB707" s="390"/>
      <c r="BC707" s="390"/>
      <c r="BD707" s="390"/>
      <c r="BE707" s="390"/>
      <c r="BF707" s="390"/>
      <c r="BG707" s="390"/>
      <c r="BH707" s="390"/>
      <c r="BI707" s="390"/>
      <c r="BJ707" s="390"/>
      <c r="BK707" s="390"/>
      <c r="BL707" s="390"/>
      <c r="BM707" s="390"/>
      <c r="BN707" s="390"/>
      <c r="BO707" s="390"/>
      <c r="BP707" s="390"/>
      <c r="BQ707" s="390"/>
      <c r="BR707" s="390"/>
      <c r="BS707" s="390"/>
      <c r="BT707" s="390"/>
      <c r="BU707" s="390"/>
      <c r="BV707" s="390"/>
      <c r="BW707" s="390"/>
      <c r="BX707" s="390"/>
      <c r="BY707" s="390"/>
      <c r="BZ707" s="390"/>
      <c r="CA707" s="390"/>
      <c r="CB707" s="390"/>
      <c r="CC707" s="390"/>
      <c r="CD707" s="390"/>
      <c r="CE707" s="390"/>
      <c r="CF707" s="390"/>
      <c r="CG707" s="390"/>
      <c r="CH707" s="390"/>
      <c r="CI707" s="390"/>
      <c r="CJ707" s="390"/>
      <c r="CK707" s="390"/>
      <c r="CL707" s="390"/>
      <c r="CM707" s="390"/>
      <c r="CN707" s="390"/>
      <c r="CO707" s="390"/>
      <c r="CP707" s="390"/>
      <c r="CQ707" s="390"/>
      <c r="CR707" s="390"/>
      <c r="CS707" s="390"/>
      <c r="CT707" s="390"/>
      <c r="CU707" s="390"/>
      <c r="CV707" s="390"/>
      <c r="CW707" s="390"/>
      <c r="CX707" s="390"/>
      <c r="CY707" s="390"/>
      <c r="CZ707" s="390"/>
      <c r="DA707" s="390"/>
      <c r="DB707" s="390"/>
      <c r="DC707" s="390"/>
      <c r="DD707" s="390"/>
      <c r="DE707" s="390"/>
      <c r="DF707" s="390"/>
      <c r="DG707" s="390"/>
      <c r="DH707" s="390"/>
      <c r="DI707" s="390"/>
      <c r="DJ707" s="390"/>
      <c r="DK707" s="390"/>
      <c r="DL707" s="390"/>
      <c r="DM707" s="390"/>
      <c r="DN707" s="390"/>
      <c r="DO707" s="390"/>
      <c r="DP707" s="390"/>
      <c r="DQ707" s="390"/>
      <c r="DR707" s="390"/>
      <c r="DS707" s="390"/>
      <c r="DT707" s="390"/>
      <c r="DU707" s="390"/>
      <c r="DV707" s="390"/>
      <c r="DW707" s="390"/>
      <c r="DX707" s="390"/>
      <c r="DY707" s="390"/>
      <c r="DZ707" s="390"/>
      <c r="EA707" s="390"/>
      <c r="EB707" s="390"/>
      <c r="EC707" s="390"/>
      <c r="ED707" s="390"/>
      <c r="EE707" s="390"/>
      <c r="EF707" s="390"/>
      <c r="EG707" s="390"/>
      <c r="EH707" s="390"/>
      <c r="EI707" s="390"/>
      <c r="EJ707" s="390"/>
      <c r="EK707" s="390"/>
      <c r="EL707" s="390"/>
      <c r="EM707" s="390"/>
      <c r="EN707" s="390"/>
      <c r="EO707" s="390"/>
      <c r="EP707" s="390"/>
      <c r="EQ707" s="390"/>
      <c r="ER707" s="390"/>
      <c r="ES707" s="390"/>
      <c r="ET707" s="390"/>
      <c r="EU707" s="390"/>
      <c r="EV707" s="390"/>
      <c r="EW707" s="390"/>
      <c r="EX707" s="390"/>
      <c r="EY707" s="390"/>
      <c r="EZ707" s="390"/>
      <c r="FA707" s="390"/>
      <c r="FB707" s="390"/>
      <c r="FC707" s="390"/>
      <c r="FD707" s="390"/>
      <c r="FE707" s="390"/>
      <c r="FF707" s="390"/>
      <c r="FG707" s="390"/>
      <c r="FH707" s="390"/>
      <c r="FI707" s="390"/>
      <c r="FJ707" s="390"/>
      <c r="FK707" s="390"/>
      <c r="FL707" s="390"/>
      <c r="FM707" s="390"/>
      <c r="FN707" s="390"/>
      <c r="FO707" s="390"/>
      <c r="FP707" s="390"/>
      <c r="FQ707" s="390"/>
      <c r="FR707" s="390"/>
      <c r="FS707" s="390"/>
      <c r="FT707" s="390"/>
      <c r="FU707" s="390"/>
      <c r="FV707" s="390"/>
      <c r="FW707" s="390"/>
      <c r="FX707" s="390"/>
      <c r="FY707" s="390"/>
      <c r="FZ707" s="390"/>
      <c r="GA707" s="390"/>
      <c r="GB707" s="390"/>
      <c r="GC707" s="390"/>
      <c r="GD707" s="390"/>
      <c r="GE707" s="390"/>
      <c r="GF707" s="390"/>
      <c r="GG707" s="390"/>
      <c r="GH707" s="390"/>
      <c r="GI707" s="390"/>
      <c r="GJ707" s="390"/>
      <c r="GK707" s="390"/>
      <c r="GL707" s="390"/>
      <c r="GM707" s="390"/>
      <c r="GN707" s="390"/>
      <c r="GO707" s="390"/>
      <c r="GP707" s="390"/>
      <c r="GQ707" s="390"/>
      <c r="GR707" s="390"/>
      <c r="GS707" s="390"/>
      <c r="GT707" s="390"/>
      <c r="GU707" s="390"/>
      <c r="GV707" s="390"/>
      <c r="GW707" s="390"/>
      <c r="GX707" s="390"/>
      <c r="GY707" s="390"/>
      <c r="GZ707" s="390"/>
      <c r="HA707" s="390"/>
      <c r="HB707" s="390"/>
      <c r="HC707" s="390"/>
      <c r="HD707" s="390"/>
      <c r="HE707" s="390"/>
      <c r="HF707" s="390"/>
      <c r="HG707" s="390"/>
      <c r="HH707" s="390"/>
      <c r="HI707" s="390"/>
      <c r="HJ707" s="390"/>
      <c r="HK707" s="390"/>
      <c r="HL707" s="390"/>
      <c r="HM707" s="390"/>
      <c r="HN707" s="390"/>
      <c r="HO707" s="390"/>
      <c r="HP707" s="390"/>
      <c r="HQ707" s="390"/>
      <c r="HR707" s="390"/>
      <c r="HS707" s="390"/>
      <c r="HT707" s="390"/>
      <c r="HU707" s="390"/>
      <c r="HV707" s="390"/>
      <c r="HW707" s="390"/>
      <c r="HX707" s="390"/>
      <c r="HY707" s="390"/>
      <c r="HZ707" s="390"/>
      <c r="IA707" s="390"/>
      <c r="IB707" s="390"/>
      <c r="IC707" s="390"/>
      <c r="ID707" s="390"/>
      <c r="IE707" s="390"/>
      <c r="IF707" s="390"/>
      <c r="IG707" s="390"/>
      <c r="IH707" s="390"/>
      <c r="II707" s="390"/>
      <c r="IJ707" s="390"/>
      <c r="IK707" s="390"/>
      <c r="IL707" s="390"/>
      <c r="IM707" s="390"/>
      <c r="IN707" s="390"/>
      <c r="IO707" s="390"/>
      <c r="IP707" s="390"/>
      <c r="IQ707" s="390"/>
      <c r="IR707" s="390"/>
      <c r="IS707" s="390"/>
      <c r="IT707" s="390"/>
      <c r="IU707" s="390"/>
      <c r="IV707" s="390"/>
      <c r="IW707" s="390"/>
      <c r="IX707" s="390"/>
      <c r="IY707" s="390"/>
      <c r="IZ707" s="390"/>
    </row>
    <row r="708" spans="1:260" s="393" customFormat="1" ht="30" customHeight="1" x14ac:dyDescent="0.25">
      <c r="A708" s="444">
        <v>53502</v>
      </c>
      <c r="B708" s="391">
        <v>406305350299</v>
      </c>
      <c r="C708" s="349" t="s">
        <v>4296</v>
      </c>
      <c r="D708" s="444" t="s">
        <v>4160</v>
      </c>
      <c r="E708" s="359" t="s">
        <v>3630</v>
      </c>
      <c r="F708" s="359" t="s">
        <v>3630</v>
      </c>
      <c r="G708" s="363" t="s">
        <v>4406</v>
      </c>
      <c r="H708" s="349" t="s">
        <v>4376</v>
      </c>
      <c r="I708" s="349" t="s">
        <v>250</v>
      </c>
      <c r="J708" s="349" t="s">
        <v>4381</v>
      </c>
      <c r="K708" s="349" t="s">
        <v>563</v>
      </c>
      <c r="L708" s="349" t="s">
        <v>563</v>
      </c>
      <c r="M708" s="349" t="s">
        <v>4334</v>
      </c>
      <c r="N708" s="380" t="s">
        <v>268</v>
      </c>
      <c r="O708" s="349" t="s">
        <v>569</v>
      </c>
      <c r="P708" s="349" t="s">
        <v>4493</v>
      </c>
      <c r="Q708" s="349" t="s">
        <v>268</v>
      </c>
      <c r="R708" s="349" t="s">
        <v>268</v>
      </c>
      <c r="S708" s="349">
        <v>0</v>
      </c>
      <c r="T708" s="349" t="s">
        <v>268</v>
      </c>
      <c r="U708" s="349">
        <v>0</v>
      </c>
      <c r="V708" s="349" t="s">
        <v>413</v>
      </c>
      <c r="W708" s="360"/>
      <c r="X708" s="349" t="s">
        <v>268</v>
      </c>
      <c r="Y708" s="349">
        <v>60</v>
      </c>
      <c r="Z708" s="361">
        <v>10</v>
      </c>
      <c r="AA708" s="349">
        <f t="shared" si="116"/>
        <v>60</v>
      </c>
      <c r="AB708" s="349" t="s">
        <v>276</v>
      </c>
      <c r="AC708" s="349" t="s">
        <v>2878</v>
      </c>
      <c r="AD708" s="349">
        <v>4</v>
      </c>
      <c r="AE708" s="440">
        <v>9</v>
      </c>
      <c r="AF708" s="350">
        <v>0.22</v>
      </c>
      <c r="AG708" s="357">
        <f t="shared" si="115"/>
        <v>13.2</v>
      </c>
      <c r="AH708" s="351">
        <f>IF(AD708&lt;4,FLETES!$H$8,IF(AD708=4,FLETES!$H$9,IF(AD708=5,FLETES!$H$10,IF(AD708=6,FLETES!$H$11,IF(AD708=7,FLETES!$H$12,IF(AD708=8,FLETES!$H$13,IF(AD708=10,FLETES!$H$14,IF(AD708=12,FLETES!$H$15,IF(AD708&gt;12,FLETES!$H$16,"FALSO")))))))))</f>
        <v>22.277568000000002</v>
      </c>
      <c r="AI708" s="357">
        <f t="shared" si="117"/>
        <v>35.477568000000005</v>
      </c>
      <c r="AJ708" s="352">
        <v>0.2</v>
      </c>
      <c r="AK708" s="358">
        <f t="shared" si="118"/>
        <v>44.346960000000003</v>
      </c>
      <c r="AL708" s="418">
        <f t="shared" si="114"/>
        <v>44.346960000000003</v>
      </c>
      <c r="AM708" s="352">
        <v>0.15</v>
      </c>
      <c r="AN708" s="357">
        <f t="shared" si="119"/>
        <v>52.172894117647061</v>
      </c>
      <c r="AO708" s="421">
        <f t="shared" si="120"/>
        <v>52.172894117647061</v>
      </c>
      <c r="AP708" s="355"/>
      <c r="AQ708" s="355"/>
      <c r="AR708" s="390"/>
      <c r="AS708" s="390"/>
      <c r="AT708" s="390"/>
      <c r="AU708" s="390"/>
      <c r="AV708" s="390"/>
      <c r="AW708" s="390"/>
      <c r="AX708" s="390"/>
      <c r="AY708" s="390"/>
      <c r="AZ708" s="390"/>
      <c r="BA708" s="390"/>
      <c r="BB708" s="390"/>
      <c r="BC708" s="390"/>
      <c r="BD708" s="390"/>
      <c r="BE708" s="390"/>
      <c r="BF708" s="390"/>
      <c r="BG708" s="390"/>
      <c r="BH708" s="390"/>
      <c r="BI708" s="390"/>
      <c r="BJ708" s="390"/>
      <c r="BK708" s="390"/>
      <c r="BL708" s="390"/>
      <c r="BM708" s="390"/>
      <c r="BN708" s="390"/>
      <c r="BO708" s="390"/>
      <c r="BP708" s="390"/>
      <c r="BQ708" s="390"/>
      <c r="BR708" s="390"/>
      <c r="BS708" s="390"/>
      <c r="BT708" s="390"/>
      <c r="BU708" s="390"/>
      <c r="BV708" s="390"/>
      <c r="BW708" s="390"/>
      <c r="BX708" s="390"/>
      <c r="BY708" s="390"/>
      <c r="BZ708" s="390"/>
      <c r="CA708" s="390"/>
      <c r="CB708" s="390"/>
      <c r="CC708" s="390"/>
      <c r="CD708" s="390"/>
      <c r="CE708" s="390"/>
      <c r="CF708" s="390"/>
      <c r="CG708" s="390"/>
      <c r="CH708" s="390"/>
      <c r="CI708" s="390"/>
      <c r="CJ708" s="390"/>
      <c r="CK708" s="390"/>
      <c r="CL708" s="390"/>
      <c r="CM708" s="390"/>
      <c r="CN708" s="390"/>
      <c r="CO708" s="390"/>
      <c r="CP708" s="390"/>
      <c r="CQ708" s="390"/>
      <c r="CR708" s="390"/>
      <c r="CS708" s="390"/>
      <c r="CT708" s="390"/>
      <c r="CU708" s="390"/>
      <c r="CV708" s="390"/>
      <c r="CW708" s="390"/>
      <c r="CX708" s="390"/>
      <c r="CY708" s="390"/>
      <c r="CZ708" s="390"/>
      <c r="DA708" s="390"/>
      <c r="DB708" s="390"/>
      <c r="DC708" s="390"/>
      <c r="DD708" s="390"/>
      <c r="DE708" s="390"/>
      <c r="DF708" s="390"/>
      <c r="DG708" s="390"/>
      <c r="DH708" s="390"/>
      <c r="DI708" s="390"/>
      <c r="DJ708" s="390"/>
      <c r="DK708" s="390"/>
      <c r="DL708" s="390"/>
      <c r="DM708" s="390"/>
      <c r="DN708" s="390"/>
      <c r="DO708" s="390"/>
      <c r="DP708" s="390"/>
      <c r="DQ708" s="390"/>
      <c r="DR708" s="390"/>
      <c r="DS708" s="390"/>
      <c r="DT708" s="390"/>
      <c r="DU708" s="390"/>
      <c r="DV708" s="390"/>
      <c r="DW708" s="390"/>
      <c r="DX708" s="390"/>
      <c r="DY708" s="390"/>
      <c r="DZ708" s="390"/>
      <c r="EA708" s="390"/>
      <c r="EB708" s="390"/>
      <c r="EC708" s="390"/>
      <c r="ED708" s="390"/>
      <c r="EE708" s="390"/>
      <c r="EF708" s="390"/>
      <c r="EG708" s="390"/>
      <c r="EH708" s="390"/>
      <c r="EI708" s="390"/>
      <c r="EJ708" s="390"/>
      <c r="EK708" s="390"/>
      <c r="EL708" s="390"/>
      <c r="EM708" s="390"/>
      <c r="EN708" s="390"/>
      <c r="EO708" s="390"/>
      <c r="EP708" s="390"/>
      <c r="EQ708" s="390"/>
      <c r="ER708" s="390"/>
      <c r="ES708" s="390"/>
      <c r="ET708" s="390"/>
      <c r="EU708" s="390"/>
      <c r="EV708" s="390"/>
      <c r="EW708" s="390"/>
      <c r="EX708" s="390"/>
      <c r="EY708" s="390"/>
      <c r="EZ708" s="390"/>
      <c r="FA708" s="390"/>
      <c r="FB708" s="390"/>
      <c r="FC708" s="390"/>
      <c r="FD708" s="390"/>
      <c r="FE708" s="390"/>
      <c r="FF708" s="390"/>
      <c r="FG708" s="390"/>
      <c r="FH708" s="390"/>
      <c r="FI708" s="390"/>
      <c r="FJ708" s="390"/>
      <c r="FK708" s="390"/>
      <c r="FL708" s="390"/>
      <c r="FM708" s="390"/>
      <c r="FN708" s="390"/>
      <c r="FO708" s="390"/>
      <c r="FP708" s="390"/>
      <c r="FQ708" s="390"/>
      <c r="FR708" s="390"/>
      <c r="FS708" s="390"/>
      <c r="FT708" s="390"/>
      <c r="FU708" s="390"/>
      <c r="FV708" s="390"/>
      <c r="FW708" s="390"/>
      <c r="FX708" s="390"/>
      <c r="FY708" s="390"/>
      <c r="FZ708" s="390"/>
      <c r="GA708" s="390"/>
      <c r="GB708" s="390"/>
      <c r="GC708" s="390"/>
      <c r="GD708" s="390"/>
      <c r="GE708" s="390"/>
      <c r="GF708" s="390"/>
      <c r="GG708" s="390"/>
      <c r="GH708" s="390"/>
      <c r="GI708" s="390"/>
      <c r="GJ708" s="390"/>
      <c r="GK708" s="390"/>
      <c r="GL708" s="390"/>
      <c r="GM708" s="390"/>
      <c r="GN708" s="390"/>
      <c r="GO708" s="390"/>
      <c r="GP708" s="390"/>
      <c r="GQ708" s="390"/>
      <c r="GR708" s="390"/>
      <c r="GS708" s="390"/>
      <c r="GT708" s="390"/>
      <c r="GU708" s="390"/>
      <c r="GV708" s="390"/>
      <c r="GW708" s="390"/>
      <c r="GX708" s="390"/>
      <c r="GY708" s="390"/>
      <c r="GZ708" s="390"/>
      <c r="HA708" s="390"/>
      <c r="HB708" s="390"/>
      <c r="HC708" s="390"/>
      <c r="HD708" s="390"/>
      <c r="HE708" s="390"/>
      <c r="HF708" s="390"/>
      <c r="HG708" s="390"/>
      <c r="HH708" s="390"/>
      <c r="HI708" s="390"/>
      <c r="HJ708" s="390"/>
      <c r="HK708" s="390"/>
      <c r="HL708" s="390"/>
      <c r="HM708" s="390"/>
      <c r="HN708" s="390"/>
      <c r="HO708" s="390"/>
      <c r="HP708" s="390"/>
      <c r="HQ708" s="390"/>
      <c r="HR708" s="390"/>
      <c r="HS708" s="390"/>
      <c r="HT708" s="390"/>
      <c r="HU708" s="390"/>
      <c r="HV708" s="390"/>
      <c r="HW708" s="390"/>
      <c r="HX708" s="390"/>
      <c r="HY708" s="390"/>
      <c r="HZ708" s="390"/>
      <c r="IA708" s="390"/>
      <c r="IB708" s="390"/>
      <c r="IC708" s="390"/>
      <c r="ID708" s="390"/>
      <c r="IE708" s="390"/>
      <c r="IF708" s="390"/>
      <c r="IG708" s="390"/>
      <c r="IH708" s="390"/>
      <c r="II708" s="390"/>
      <c r="IJ708" s="390"/>
      <c r="IK708" s="390"/>
      <c r="IL708" s="390"/>
      <c r="IM708" s="390"/>
      <c r="IN708" s="390"/>
      <c r="IO708" s="390"/>
      <c r="IP708" s="390"/>
      <c r="IQ708" s="390"/>
      <c r="IR708" s="390"/>
      <c r="IS708" s="390"/>
      <c r="IT708" s="390"/>
      <c r="IU708" s="390"/>
      <c r="IV708" s="390"/>
      <c r="IW708" s="390"/>
      <c r="IX708" s="390"/>
      <c r="IY708" s="390"/>
      <c r="IZ708" s="390"/>
    </row>
    <row r="709" spans="1:260" s="393" customFormat="1" ht="30" customHeight="1" x14ac:dyDescent="0.25">
      <c r="A709" s="391">
        <v>339514</v>
      </c>
      <c r="B709" s="391">
        <v>40633395149</v>
      </c>
      <c r="C709" s="349" t="s">
        <v>4296</v>
      </c>
      <c r="D709" s="349" t="s">
        <v>1142</v>
      </c>
      <c r="E709" s="356" t="s">
        <v>2255</v>
      </c>
      <c r="F709" s="355" t="s">
        <v>2256</v>
      </c>
      <c r="G709" s="363" t="s">
        <v>4406</v>
      </c>
      <c r="H709" s="349" t="s">
        <v>4376</v>
      </c>
      <c r="I709" s="349" t="s">
        <v>250</v>
      </c>
      <c r="J709" s="349" t="s">
        <v>4381</v>
      </c>
      <c r="K709" s="349" t="s">
        <v>556</v>
      </c>
      <c r="L709" s="349" t="s">
        <v>556</v>
      </c>
      <c r="M709" s="349" t="s">
        <v>4334</v>
      </c>
      <c r="N709" s="349" t="s">
        <v>268</v>
      </c>
      <c r="O709" s="349" t="s">
        <v>569</v>
      </c>
      <c r="P709" s="349" t="s">
        <v>4493</v>
      </c>
      <c r="Q709" s="349" t="s">
        <v>268</v>
      </c>
      <c r="R709" s="349" t="s">
        <v>268</v>
      </c>
      <c r="S709" s="349">
        <v>0</v>
      </c>
      <c r="T709" s="349" t="s">
        <v>268</v>
      </c>
      <c r="U709" s="349">
        <v>0</v>
      </c>
      <c r="V709" s="349" t="s">
        <v>413</v>
      </c>
      <c r="W709" s="360" t="s">
        <v>2656</v>
      </c>
      <c r="X709" s="349" t="s">
        <v>268</v>
      </c>
      <c r="Y709" s="349">
        <v>120</v>
      </c>
      <c r="Z709" s="361">
        <v>10</v>
      </c>
      <c r="AA709" s="349">
        <f t="shared" si="116"/>
        <v>120</v>
      </c>
      <c r="AB709" s="349" t="s">
        <v>4295</v>
      </c>
      <c r="AC709" s="349" t="s">
        <v>1253</v>
      </c>
      <c r="AD709" s="349">
        <v>5</v>
      </c>
      <c r="AE709" s="440">
        <f t="shared" ref="AE709:AE731" si="121">AD709*2.2</f>
        <v>11</v>
      </c>
      <c r="AF709" s="350">
        <v>0.22</v>
      </c>
      <c r="AG709" s="351">
        <f t="shared" si="115"/>
        <v>26.4</v>
      </c>
      <c r="AH709" s="351">
        <f>IF(AD709&lt;4,FLETES!$H$8,IF(AD709=4,FLETES!$H$9,IF(AD709=5,FLETES!$H$10,IF(AD709=6,FLETES!$H$11,IF(AD709=7,FLETES!$H$12,IF(AD709=8,FLETES!$H$13,IF(AD709=10,FLETES!$H$14,IF(AD709=12,FLETES!$H$15,IF(AD709&gt;12,FLETES!$H$16,"FALSO")))))))))</f>
        <v>26.946735</v>
      </c>
      <c r="AI709" s="357">
        <f t="shared" si="117"/>
        <v>53.346734999999995</v>
      </c>
      <c r="AJ709" s="352">
        <v>0.2</v>
      </c>
      <c r="AK709" s="358">
        <f t="shared" si="118"/>
        <v>66.683418749999987</v>
      </c>
      <c r="AL709" s="418">
        <f t="shared" si="114"/>
        <v>66.683418749999987</v>
      </c>
      <c r="AM709" s="354">
        <v>0.15</v>
      </c>
      <c r="AN709" s="351">
        <f t="shared" si="119"/>
        <v>78.451080882352926</v>
      </c>
      <c r="AO709" s="421">
        <f t="shared" si="120"/>
        <v>78.451080882352926</v>
      </c>
      <c r="AP709" s="355"/>
      <c r="AQ709" s="355"/>
      <c r="AR709" s="390"/>
      <c r="AS709" s="390"/>
      <c r="AT709" s="390"/>
      <c r="AU709" s="390"/>
      <c r="AV709" s="390"/>
      <c r="AW709" s="390"/>
      <c r="AX709" s="390"/>
      <c r="AY709" s="390"/>
      <c r="AZ709" s="390"/>
      <c r="BA709" s="390"/>
      <c r="BB709" s="390"/>
      <c r="BC709" s="390"/>
      <c r="BD709" s="390"/>
      <c r="BE709" s="390"/>
      <c r="BF709" s="390"/>
      <c r="BG709" s="390"/>
      <c r="BH709" s="390"/>
      <c r="BI709" s="390"/>
      <c r="BJ709" s="390"/>
      <c r="BK709" s="390"/>
      <c r="BL709" s="390"/>
      <c r="BM709" s="390"/>
      <c r="BN709" s="390"/>
      <c r="BO709" s="390"/>
      <c r="BP709" s="390"/>
      <c r="BQ709" s="390"/>
      <c r="BR709" s="390"/>
      <c r="BS709" s="390"/>
      <c r="BT709" s="390"/>
      <c r="BU709" s="390"/>
      <c r="BV709" s="390"/>
      <c r="BW709" s="390"/>
      <c r="BX709" s="390"/>
      <c r="BY709" s="390"/>
      <c r="BZ709" s="390"/>
      <c r="CA709" s="390"/>
      <c r="CB709" s="390"/>
      <c r="CC709" s="390"/>
      <c r="CD709" s="390"/>
      <c r="CE709" s="390"/>
      <c r="CF709" s="390"/>
      <c r="CG709" s="390"/>
      <c r="CH709" s="390"/>
      <c r="CI709" s="390"/>
      <c r="CJ709" s="390"/>
      <c r="CK709" s="390"/>
      <c r="CL709" s="390"/>
      <c r="CM709" s="390"/>
      <c r="CN709" s="390"/>
      <c r="CO709" s="390"/>
      <c r="CP709" s="390"/>
      <c r="CQ709" s="390"/>
      <c r="CR709" s="390"/>
      <c r="CS709" s="390"/>
      <c r="CT709" s="390"/>
      <c r="CU709" s="390"/>
      <c r="CV709" s="390"/>
      <c r="CW709" s="390"/>
      <c r="CX709" s="390"/>
      <c r="CY709" s="390"/>
      <c r="CZ709" s="390"/>
      <c r="DA709" s="390"/>
      <c r="DB709" s="390"/>
      <c r="DC709" s="390"/>
      <c r="DD709" s="390"/>
      <c r="DE709" s="390"/>
      <c r="DF709" s="390"/>
      <c r="DG709" s="390"/>
      <c r="DH709" s="390"/>
      <c r="DI709" s="390"/>
      <c r="DJ709" s="390"/>
      <c r="DK709" s="390"/>
      <c r="DL709" s="390"/>
      <c r="DM709" s="390"/>
      <c r="DN709" s="390"/>
      <c r="DO709" s="390"/>
      <c r="DP709" s="390"/>
      <c r="DQ709" s="390"/>
      <c r="DR709" s="390"/>
      <c r="DS709" s="390"/>
      <c r="DT709" s="390"/>
      <c r="DU709" s="390"/>
      <c r="DV709" s="390"/>
      <c r="DW709" s="390"/>
      <c r="DX709" s="390"/>
      <c r="DY709" s="390"/>
      <c r="DZ709" s="390"/>
      <c r="EA709" s="390"/>
      <c r="EB709" s="390"/>
      <c r="EC709" s="390"/>
      <c r="ED709" s="390"/>
      <c r="EE709" s="390"/>
      <c r="EF709" s="390"/>
      <c r="EG709" s="390"/>
      <c r="EH709" s="390"/>
      <c r="EI709" s="390"/>
      <c r="EJ709" s="390"/>
      <c r="EK709" s="390"/>
      <c r="EL709" s="390"/>
      <c r="EM709" s="390"/>
      <c r="EN709" s="390"/>
      <c r="EO709" s="390"/>
      <c r="EP709" s="390"/>
      <c r="EQ709" s="390"/>
      <c r="ER709" s="390"/>
      <c r="ES709" s="390"/>
      <c r="ET709" s="390"/>
      <c r="EU709" s="390"/>
      <c r="EV709" s="390"/>
      <c r="EW709" s="390"/>
      <c r="EX709" s="390"/>
      <c r="EY709" s="390"/>
      <c r="EZ709" s="390"/>
      <c r="FA709" s="390"/>
      <c r="FB709" s="390"/>
      <c r="FC709" s="390"/>
      <c r="FD709" s="390"/>
      <c r="FE709" s="390"/>
      <c r="FF709" s="390"/>
      <c r="FG709" s="390"/>
      <c r="FH709" s="390"/>
      <c r="FI709" s="390"/>
      <c r="FJ709" s="390"/>
      <c r="FK709" s="390"/>
      <c r="FL709" s="390"/>
      <c r="FM709" s="390"/>
      <c r="FN709" s="390"/>
      <c r="FO709" s="390"/>
      <c r="FP709" s="390"/>
      <c r="FQ709" s="390"/>
      <c r="FR709" s="390"/>
      <c r="FS709" s="390"/>
      <c r="FT709" s="390"/>
      <c r="FU709" s="390"/>
      <c r="FV709" s="390"/>
      <c r="FW709" s="390"/>
      <c r="FX709" s="390"/>
      <c r="FY709" s="390"/>
      <c r="FZ709" s="390"/>
      <c r="GA709" s="390"/>
      <c r="GB709" s="390"/>
      <c r="GC709" s="390"/>
      <c r="GD709" s="390"/>
      <c r="GE709" s="390"/>
      <c r="GF709" s="390"/>
      <c r="GG709" s="390"/>
      <c r="GH709" s="390"/>
      <c r="GI709" s="390"/>
      <c r="GJ709" s="390"/>
      <c r="GK709" s="390"/>
      <c r="GL709" s="390"/>
      <c r="GM709" s="390"/>
      <c r="GN709" s="390"/>
      <c r="GO709" s="390"/>
      <c r="GP709" s="390"/>
      <c r="GQ709" s="390"/>
      <c r="GR709" s="390"/>
      <c r="GS709" s="390"/>
      <c r="GT709" s="390"/>
      <c r="GU709" s="390"/>
      <c r="GV709" s="390"/>
      <c r="GW709" s="390"/>
      <c r="GX709" s="390"/>
      <c r="GY709" s="390"/>
      <c r="GZ709" s="390"/>
      <c r="HA709" s="390"/>
      <c r="HB709" s="390"/>
      <c r="HC709" s="390"/>
      <c r="HD709" s="390"/>
      <c r="HE709" s="390"/>
      <c r="HF709" s="390"/>
      <c r="HG709" s="390"/>
      <c r="HH709" s="390"/>
      <c r="HI709" s="390"/>
      <c r="HJ709" s="390"/>
      <c r="HK709" s="390"/>
      <c r="HL709" s="390"/>
      <c r="HM709" s="390"/>
      <c r="HN709" s="390"/>
      <c r="HO709" s="390"/>
      <c r="HP709" s="390"/>
      <c r="HQ709" s="390"/>
      <c r="HR709" s="390"/>
      <c r="HS709" s="390"/>
      <c r="HT709" s="390"/>
      <c r="HU709" s="390"/>
      <c r="HV709" s="390"/>
      <c r="HW709" s="390"/>
      <c r="HX709" s="390"/>
      <c r="HY709" s="390"/>
      <c r="HZ709" s="390"/>
      <c r="IA709" s="390"/>
      <c r="IB709" s="390"/>
      <c r="IC709" s="390"/>
      <c r="ID709" s="390"/>
      <c r="IE709" s="390"/>
      <c r="IF709" s="390"/>
      <c r="IG709" s="390"/>
      <c r="IH709" s="390"/>
      <c r="II709" s="390"/>
      <c r="IJ709" s="390"/>
      <c r="IK709" s="390"/>
      <c r="IL709" s="390"/>
      <c r="IM709" s="390"/>
      <c r="IN709" s="390"/>
      <c r="IO709" s="390"/>
      <c r="IP709" s="390"/>
      <c r="IQ709" s="390"/>
      <c r="IR709" s="390"/>
      <c r="IS709" s="390"/>
      <c r="IT709" s="390"/>
      <c r="IU709" s="390"/>
      <c r="IV709" s="390"/>
      <c r="IW709" s="390"/>
      <c r="IX709" s="390"/>
      <c r="IY709" s="390"/>
      <c r="IZ709" s="390"/>
    </row>
    <row r="710" spans="1:260" s="347" customFormat="1" ht="30" customHeight="1" x14ac:dyDescent="0.25">
      <c r="A710" s="391">
        <v>339499</v>
      </c>
      <c r="B710" s="391">
        <v>40633394999</v>
      </c>
      <c r="C710" s="349" t="s">
        <v>4296</v>
      </c>
      <c r="D710" s="349" t="s">
        <v>1143</v>
      </c>
      <c r="E710" s="356" t="s">
        <v>2257</v>
      </c>
      <c r="F710" s="355" t="s">
        <v>2258</v>
      </c>
      <c r="G710" s="363" t="s">
        <v>4406</v>
      </c>
      <c r="H710" s="349" t="s">
        <v>4376</v>
      </c>
      <c r="I710" s="349" t="s">
        <v>250</v>
      </c>
      <c r="J710" s="349" t="s">
        <v>4381</v>
      </c>
      <c r="K710" s="349" t="s">
        <v>582</v>
      </c>
      <c r="L710" s="349" t="s">
        <v>582</v>
      </c>
      <c r="M710" s="349" t="s">
        <v>4334</v>
      </c>
      <c r="N710" s="349" t="s">
        <v>268</v>
      </c>
      <c r="O710" s="349" t="s">
        <v>569</v>
      </c>
      <c r="P710" s="349" t="s">
        <v>4493</v>
      </c>
      <c r="Q710" s="349" t="s">
        <v>268</v>
      </c>
      <c r="R710" s="349" t="s">
        <v>268</v>
      </c>
      <c r="S710" s="349">
        <v>0</v>
      </c>
      <c r="T710" s="349" t="s">
        <v>268</v>
      </c>
      <c r="U710" s="349">
        <v>0</v>
      </c>
      <c r="V710" s="349" t="s">
        <v>413</v>
      </c>
      <c r="W710" s="360" t="s">
        <v>2656</v>
      </c>
      <c r="X710" s="349" t="s">
        <v>268</v>
      </c>
      <c r="Y710" s="349">
        <v>120</v>
      </c>
      <c r="Z710" s="361">
        <v>10</v>
      </c>
      <c r="AA710" s="349">
        <f t="shared" si="116"/>
        <v>120</v>
      </c>
      <c r="AB710" s="349" t="s">
        <v>4295</v>
      </c>
      <c r="AC710" s="349" t="s">
        <v>1253</v>
      </c>
      <c r="AD710" s="349">
        <v>5</v>
      </c>
      <c r="AE710" s="440">
        <f t="shared" si="121"/>
        <v>11</v>
      </c>
      <c r="AF710" s="350">
        <v>0.22</v>
      </c>
      <c r="AG710" s="351">
        <f t="shared" si="115"/>
        <v>26.4</v>
      </c>
      <c r="AH710" s="351">
        <f>IF(AD710&lt;4,FLETES!$H$8,IF(AD710=4,FLETES!$H$9,IF(AD710=5,FLETES!$H$10,IF(AD710=6,FLETES!$H$11,IF(AD710=7,FLETES!$H$12,IF(AD710=8,FLETES!$H$13,IF(AD710=10,FLETES!$H$14,IF(AD710=12,FLETES!$H$15,IF(AD710&gt;12,FLETES!$H$16,"FALSO")))))))))</f>
        <v>26.946735</v>
      </c>
      <c r="AI710" s="357">
        <f t="shared" si="117"/>
        <v>53.346734999999995</v>
      </c>
      <c r="AJ710" s="352">
        <v>0.2</v>
      </c>
      <c r="AK710" s="358">
        <f t="shared" si="118"/>
        <v>66.683418749999987</v>
      </c>
      <c r="AL710" s="418">
        <f t="shared" si="114"/>
        <v>66.683418749999987</v>
      </c>
      <c r="AM710" s="354">
        <v>0.15</v>
      </c>
      <c r="AN710" s="351">
        <f t="shared" si="119"/>
        <v>78.451080882352926</v>
      </c>
      <c r="AO710" s="421">
        <f t="shared" si="120"/>
        <v>78.451080882352926</v>
      </c>
      <c r="AP710" s="355"/>
      <c r="AQ710" s="355"/>
    </row>
    <row r="711" spans="1:260" s="347" customFormat="1" ht="30" customHeight="1" x14ac:dyDescent="0.25">
      <c r="A711" s="391">
        <v>339605</v>
      </c>
      <c r="B711" s="391">
        <v>40633396059</v>
      </c>
      <c r="C711" s="349" t="s">
        <v>4296</v>
      </c>
      <c r="D711" s="349" t="s">
        <v>1144</v>
      </c>
      <c r="E711" s="356" t="s">
        <v>2259</v>
      </c>
      <c r="F711" s="355" t="s">
        <v>2260</v>
      </c>
      <c r="G711" s="363" t="s">
        <v>4406</v>
      </c>
      <c r="H711" s="349" t="s">
        <v>4376</v>
      </c>
      <c r="I711" s="349" t="s">
        <v>250</v>
      </c>
      <c r="J711" s="349" t="s">
        <v>4381</v>
      </c>
      <c r="K711" s="349" t="s">
        <v>548</v>
      </c>
      <c r="L711" s="349" t="s">
        <v>548</v>
      </c>
      <c r="M711" s="349" t="s">
        <v>4334</v>
      </c>
      <c r="N711" s="349" t="s">
        <v>268</v>
      </c>
      <c r="O711" s="349" t="s">
        <v>569</v>
      </c>
      <c r="P711" s="349" t="s">
        <v>4493</v>
      </c>
      <c r="Q711" s="349" t="s">
        <v>268</v>
      </c>
      <c r="R711" s="349" t="s">
        <v>268</v>
      </c>
      <c r="S711" s="349">
        <v>0</v>
      </c>
      <c r="T711" s="349" t="s">
        <v>268</v>
      </c>
      <c r="U711" s="349">
        <v>0</v>
      </c>
      <c r="V711" s="349" t="s">
        <v>413</v>
      </c>
      <c r="W711" s="360" t="s">
        <v>2656</v>
      </c>
      <c r="X711" s="349" t="s">
        <v>268</v>
      </c>
      <c r="Y711" s="349">
        <v>120</v>
      </c>
      <c r="Z711" s="361">
        <v>10</v>
      </c>
      <c r="AA711" s="349">
        <f t="shared" si="116"/>
        <v>120</v>
      </c>
      <c r="AB711" s="349" t="s">
        <v>4295</v>
      </c>
      <c r="AC711" s="349" t="s">
        <v>1253</v>
      </c>
      <c r="AD711" s="349">
        <v>5</v>
      </c>
      <c r="AE711" s="440">
        <f t="shared" si="121"/>
        <v>11</v>
      </c>
      <c r="AF711" s="350">
        <v>0.22</v>
      </c>
      <c r="AG711" s="351">
        <f t="shared" si="115"/>
        <v>26.4</v>
      </c>
      <c r="AH711" s="351">
        <f>IF(AD711&lt;4,FLETES!$H$8,IF(AD711=4,FLETES!$H$9,IF(AD711=5,FLETES!$H$10,IF(AD711=6,FLETES!$H$11,IF(AD711=7,FLETES!$H$12,IF(AD711=8,FLETES!$H$13,IF(AD711=10,FLETES!$H$14,IF(AD711=12,FLETES!$H$15,IF(AD711&gt;12,FLETES!$H$16,"FALSO")))))))))</f>
        <v>26.946735</v>
      </c>
      <c r="AI711" s="357">
        <f t="shared" si="117"/>
        <v>53.346734999999995</v>
      </c>
      <c r="AJ711" s="352">
        <v>0.2</v>
      </c>
      <c r="AK711" s="358">
        <f t="shared" si="118"/>
        <v>66.683418749999987</v>
      </c>
      <c r="AL711" s="418">
        <f t="shared" si="114"/>
        <v>66.683418749999987</v>
      </c>
      <c r="AM711" s="354">
        <v>0.15</v>
      </c>
      <c r="AN711" s="351">
        <f t="shared" si="119"/>
        <v>78.451080882352926</v>
      </c>
      <c r="AO711" s="421">
        <f t="shared" si="120"/>
        <v>78.451080882352926</v>
      </c>
      <c r="AP711" s="355"/>
      <c r="AQ711" s="355"/>
    </row>
    <row r="712" spans="1:260" s="347" customFormat="1" ht="30" customHeight="1" x14ac:dyDescent="0.25">
      <c r="A712" s="391">
        <v>339612</v>
      </c>
      <c r="B712" s="391">
        <v>40633396129</v>
      </c>
      <c r="C712" s="349" t="s">
        <v>4296</v>
      </c>
      <c r="D712" s="349" t="s">
        <v>1145</v>
      </c>
      <c r="E712" s="356" t="s">
        <v>2292</v>
      </c>
      <c r="F712" s="355" t="s">
        <v>2293</v>
      </c>
      <c r="G712" s="363" t="s">
        <v>4406</v>
      </c>
      <c r="H712" s="349" t="s">
        <v>4376</v>
      </c>
      <c r="I712" s="349" t="s">
        <v>250</v>
      </c>
      <c r="J712" s="349" t="s">
        <v>4381</v>
      </c>
      <c r="K712" s="349" t="s">
        <v>572</v>
      </c>
      <c r="L712" s="349" t="s">
        <v>572</v>
      </c>
      <c r="M712" s="349" t="s">
        <v>4334</v>
      </c>
      <c r="N712" s="349" t="s">
        <v>268</v>
      </c>
      <c r="O712" s="349" t="s">
        <v>569</v>
      </c>
      <c r="P712" s="349" t="s">
        <v>4493</v>
      </c>
      <c r="Q712" s="349" t="s">
        <v>268</v>
      </c>
      <c r="R712" s="349" t="s">
        <v>268</v>
      </c>
      <c r="S712" s="349">
        <v>0</v>
      </c>
      <c r="T712" s="349" t="s">
        <v>268</v>
      </c>
      <c r="U712" s="349">
        <v>0</v>
      </c>
      <c r="V712" s="349" t="s">
        <v>413</v>
      </c>
      <c r="W712" s="360" t="s">
        <v>2656</v>
      </c>
      <c r="X712" s="349" t="s">
        <v>268</v>
      </c>
      <c r="Y712" s="349">
        <v>120</v>
      </c>
      <c r="Z712" s="361">
        <v>10</v>
      </c>
      <c r="AA712" s="349">
        <f t="shared" si="116"/>
        <v>120</v>
      </c>
      <c r="AB712" s="349" t="s">
        <v>4295</v>
      </c>
      <c r="AC712" s="349" t="s">
        <v>1253</v>
      </c>
      <c r="AD712" s="349">
        <v>5</v>
      </c>
      <c r="AE712" s="440">
        <f t="shared" si="121"/>
        <v>11</v>
      </c>
      <c r="AF712" s="350">
        <v>0.24</v>
      </c>
      <c r="AG712" s="351">
        <f t="shared" si="115"/>
        <v>28.799999999999997</v>
      </c>
      <c r="AH712" s="351">
        <f>IF(AD712&lt;4,FLETES!$H$8,IF(AD712=4,FLETES!$H$9,IF(AD712=5,FLETES!$H$10,IF(AD712=6,FLETES!$H$11,IF(AD712=7,FLETES!$H$12,IF(AD712=8,FLETES!$H$13,IF(AD712=10,FLETES!$H$14,IF(AD712=12,FLETES!$H$15,IF(AD712&gt;12,FLETES!$H$16,"FALSO")))))))))</f>
        <v>26.946735</v>
      </c>
      <c r="AI712" s="357">
        <f t="shared" si="117"/>
        <v>55.746735000000001</v>
      </c>
      <c r="AJ712" s="352">
        <v>0.2</v>
      </c>
      <c r="AK712" s="358">
        <f t="shared" si="118"/>
        <v>69.683418750000001</v>
      </c>
      <c r="AL712" s="418">
        <f t="shared" si="114"/>
        <v>69.683418750000001</v>
      </c>
      <c r="AM712" s="354">
        <v>0.15</v>
      </c>
      <c r="AN712" s="351">
        <f t="shared" si="119"/>
        <v>81.980492647058824</v>
      </c>
      <c r="AO712" s="421">
        <f t="shared" si="120"/>
        <v>81.980492647058824</v>
      </c>
      <c r="AP712" s="355"/>
      <c r="AQ712" s="355"/>
    </row>
    <row r="713" spans="1:260" s="347" customFormat="1" ht="30" customHeight="1" x14ac:dyDescent="0.25">
      <c r="A713" s="391">
        <v>339507</v>
      </c>
      <c r="B713" s="391">
        <v>40633395079</v>
      </c>
      <c r="C713" s="349" t="s">
        <v>4296</v>
      </c>
      <c r="D713" s="349" t="s">
        <v>1146</v>
      </c>
      <c r="E713" s="356" t="s">
        <v>2263</v>
      </c>
      <c r="F713" s="355" t="s">
        <v>2264</v>
      </c>
      <c r="G713" s="363" t="s">
        <v>4406</v>
      </c>
      <c r="H713" s="349" t="s">
        <v>4376</v>
      </c>
      <c r="I713" s="349" t="s">
        <v>250</v>
      </c>
      <c r="J713" s="349" t="s">
        <v>4381</v>
      </c>
      <c r="K713" s="349" t="s">
        <v>581</v>
      </c>
      <c r="L713" s="349" t="s">
        <v>581</v>
      </c>
      <c r="M713" s="349" t="s">
        <v>4334</v>
      </c>
      <c r="N713" s="349" t="s">
        <v>268</v>
      </c>
      <c r="O713" s="349" t="s">
        <v>569</v>
      </c>
      <c r="P713" s="349" t="s">
        <v>4493</v>
      </c>
      <c r="Q713" s="349" t="s">
        <v>268</v>
      </c>
      <c r="R713" s="349" t="s">
        <v>268</v>
      </c>
      <c r="S713" s="349">
        <v>0</v>
      </c>
      <c r="T713" s="349" t="s">
        <v>268</v>
      </c>
      <c r="U713" s="349">
        <v>0</v>
      </c>
      <c r="V713" s="349" t="s">
        <v>413</v>
      </c>
      <c r="W713" s="360" t="s">
        <v>2656</v>
      </c>
      <c r="X713" s="349" t="s">
        <v>268</v>
      </c>
      <c r="Y713" s="349">
        <v>120</v>
      </c>
      <c r="Z713" s="361">
        <v>10</v>
      </c>
      <c r="AA713" s="349">
        <f t="shared" si="116"/>
        <v>120</v>
      </c>
      <c r="AB713" s="349" t="s">
        <v>4295</v>
      </c>
      <c r="AC713" s="349" t="s">
        <v>1253</v>
      </c>
      <c r="AD713" s="349">
        <v>5</v>
      </c>
      <c r="AE713" s="440">
        <f t="shared" si="121"/>
        <v>11</v>
      </c>
      <c r="AF713" s="350">
        <v>0.22</v>
      </c>
      <c r="AG713" s="351">
        <f t="shared" si="115"/>
        <v>26.4</v>
      </c>
      <c r="AH713" s="351">
        <f>IF(AD713&lt;4,FLETES!$H$8,IF(AD713=4,FLETES!$H$9,IF(AD713=5,FLETES!$H$10,IF(AD713=6,FLETES!$H$11,IF(AD713=7,FLETES!$H$12,IF(AD713=8,FLETES!$H$13,IF(AD713=10,FLETES!$H$14,IF(AD713=12,FLETES!$H$15,IF(AD713&gt;12,FLETES!$H$16,"FALSO")))))))))</f>
        <v>26.946735</v>
      </c>
      <c r="AI713" s="357">
        <f t="shared" si="117"/>
        <v>53.346734999999995</v>
      </c>
      <c r="AJ713" s="352">
        <v>0.2</v>
      </c>
      <c r="AK713" s="358">
        <f t="shared" si="118"/>
        <v>66.683418749999987</v>
      </c>
      <c r="AL713" s="418">
        <f t="shared" si="114"/>
        <v>66.683418749999987</v>
      </c>
      <c r="AM713" s="354">
        <v>0.15</v>
      </c>
      <c r="AN713" s="351">
        <f t="shared" si="119"/>
        <v>78.451080882352926</v>
      </c>
      <c r="AO713" s="421">
        <f t="shared" si="120"/>
        <v>78.451080882352926</v>
      </c>
      <c r="AP713" s="355"/>
      <c r="AQ713" s="355"/>
    </row>
    <row r="714" spans="1:260" s="347" customFormat="1" ht="30" customHeight="1" x14ac:dyDescent="0.25">
      <c r="A714" s="391">
        <v>339409</v>
      </c>
      <c r="B714" s="391">
        <v>40633394099</v>
      </c>
      <c r="C714" s="349" t="s">
        <v>4296</v>
      </c>
      <c r="D714" s="349" t="s">
        <v>1141</v>
      </c>
      <c r="E714" s="356" t="s">
        <v>2294</v>
      </c>
      <c r="F714" s="355" t="s">
        <v>590</v>
      </c>
      <c r="G714" s="363" t="s">
        <v>4406</v>
      </c>
      <c r="H714" s="349" t="s">
        <v>4376</v>
      </c>
      <c r="I714" s="349" t="s">
        <v>250</v>
      </c>
      <c r="J714" s="349" t="s">
        <v>4381</v>
      </c>
      <c r="K714" s="349" t="s">
        <v>537</v>
      </c>
      <c r="L714" s="349" t="s">
        <v>537</v>
      </c>
      <c r="M714" s="349" t="s">
        <v>4334</v>
      </c>
      <c r="N714" s="349" t="s">
        <v>268</v>
      </c>
      <c r="O714" s="349" t="s">
        <v>569</v>
      </c>
      <c r="P714" s="349" t="s">
        <v>4493</v>
      </c>
      <c r="Q714" s="349" t="s">
        <v>268</v>
      </c>
      <c r="R714" s="349" t="s">
        <v>268</v>
      </c>
      <c r="S714" s="349">
        <v>0</v>
      </c>
      <c r="T714" s="349" t="s">
        <v>268</v>
      </c>
      <c r="U714" s="349">
        <v>0</v>
      </c>
      <c r="V714" s="349" t="s">
        <v>413</v>
      </c>
      <c r="W714" s="360" t="s">
        <v>591</v>
      </c>
      <c r="X714" s="349" t="s">
        <v>268</v>
      </c>
      <c r="Y714" s="349">
        <v>120</v>
      </c>
      <c r="Z714" s="361">
        <v>10</v>
      </c>
      <c r="AA714" s="349">
        <f t="shared" si="116"/>
        <v>120</v>
      </c>
      <c r="AB714" s="349" t="s">
        <v>4295</v>
      </c>
      <c r="AC714" s="349" t="s">
        <v>1253</v>
      </c>
      <c r="AD714" s="349">
        <v>5</v>
      </c>
      <c r="AE714" s="440">
        <f t="shared" si="121"/>
        <v>11</v>
      </c>
      <c r="AF714" s="350">
        <v>0.24</v>
      </c>
      <c r="AG714" s="351">
        <f t="shared" si="115"/>
        <v>28.799999999999997</v>
      </c>
      <c r="AH714" s="351">
        <f>IF(AD714&lt;4,FLETES!$H$8,IF(AD714=4,FLETES!$H$9,IF(AD714=5,FLETES!$H$10,IF(AD714=6,FLETES!$H$11,IF(AD714=7,FLETES!$H$12,IF(AD714=8,FLETES!$H$13,IF(AD714=10,FLETES!$H$14,IF(AD714=12,FLETES!$H$15,IF(AD714&gt;12,FLETES!$H$16,"FALSO")))))))))</f>
        <v>26.946735</v>
      </c>
      <c r="AI714" s="357">
        <f t="shared" si="117"/>
        <v>55.746735000000001</v>
      </c>
      <c r="AJ714" s="352">
        <v>0.2</v>
      </c>
      <c r="AK714" s="358">
        <f t="shared" si="118"/>
        <v>69.683418750000001</v>
      </c>
      <c r="AL714" s="418">
        <f t="shared" si="114"/>
        <v>69.683418750000001</v>
      </c>
      <c r="AM714" s="354">
        <v>0.15</v>
      </c>
      <c r="AN714" s="351">
        <f t="shared" si="119"/>
        <v>81.980492647058824</v>
      </c>
      <c r="AO714" s="421">
        <f t="shared" si="120"/>
        <v>81.980492647058824</v>
      </c>
      <c r="AP714" s="355"/>
      <c r="AQ714" s="355"/>
    </row>
    <row r="715" spans="1:260" s="347" customFormat="1" ht="30" customHeight="1" x14ac:dyDescent="0.25">
      <c r="A715" s="391">
        <v>339432</v>
      </c>
      <c r="B715" s="391">
        <v>40633394329</v>
      </c>
      <c r="C715" s="349" t="s">
        <v>4296</v>
      </c>
      <c r="D715" s="349" t="s">
        <v>1158</v>
      </c>
      <c r="E715" s="356" t="s">
        <v>2269</v>
      </c>
      <c r="F715" s="355" t="s">
        <v>588</v>
      </c>
      <c r="G715" s="363" t="s">
        <v>4406</v>
      </c>
      <c r="H715" s="349" t="s">
        <v>4376</v>
      </c>
      <c r="I715" s="349" t="s">
        <v>250</v>
      </c>
      <c r="J715" s="349" t="s">
        <v>4381</v>
      </c>
      <c r="K715" s="349" t="s">
        <v>531</v>
      </c>
      <c r="L715" s="349" t="s">
        <v>531</v>
      </c>
      <c r="M715" s="349" t="s">
        <v>4334</v>
      </c>
      <c r="N715" s="349" t="s">
        <v>268</v>
      </c>
      <c r="O715" s="349" t="s">
        <v>569</v>
      </c>
      <c r="P715" s="349" t="s">
        <v>4493</v>
      </c>
      <c r="Q715" s="349" t="s">
        <v>268</v>
      </c>
      <c r="R715" s="349" t="s">
        <v>268</v>
      </c>
      <c r="S715" s="349">
        <v>0</v>
      </c>
      <c r="T715" s="349" t="s">
        <v>268</v>
      </c>
      <c r="U715" s="349">
        <v>0</v>
      </c>
      <c r="V715" s="349" t="s">
        <v>413</v>
      </c>
      <c r="W715" s="360" t="s">
        <v>589</v>
      </c>
      <c r="X715" s="349" t="s">
        <v>268</v>
      </c>
      <c r="Y715" s="349">
        <v>120</v>
      </c>
      <c r="Z715" s="361">
        <v>10</v>
      </c>
      <c r="AA715" s="349">
        <f t="shared" si="116"/>
        <v>120</v>
      </c>
      <c r="AB715" s="349" t="s">
        <v>4295</v>
      </c>
      <c r="AC715" s="349" t="s">
        <v>1253</v>
      </c>
      <c r="AD715" s="349">
        <v>5</v>
      </c>
      <c r="AE715" s="440">
        <f t="shared" si="121"/>
        <v>11</v>
      </c>
      <c r="AF715" s="350">
        <v>0.22</v>
      </c>
      <c r="AG715" s="351">
        <f t="shared" si="115"/>
        <v>26.4</v>
      </c>
      <c r="AH715" s="351">
        <f>IF(AD715&lt;4,FLETES!$H$8,IF(AD715=4,FLETES!$H$9,IF(AD715=5,FLETES!$H$10,IF(AD715=6,FLETES!$H$11,IF(AD715=7,FLETES!$H$12,IF(AD715=8,FLETES!$H$13,IF(AD715=10,FLETES!$H$14,IF(AD715=12,FLETES!$H$15,IF(AD715&gt;12,FLETES!$H$16,"FALSO")))))))))</f>
        <v>26.946735</v>
      </c>
      <c r="AI715" s="357">
        <f t="shared" si="117"/>
        <v>53.346734999999995</v>
      </c>
      <c r="AJ715" s="352">
        <v>0.2</v>
      </c>
      <c r="AK715" s="358">
        <f t="shared" si="118"/>
        <v>66.683418749999987</v>
      </c>
      <c r="AL715" s="418">
        <f t="shared" si="114"/>
        <v>66.683418749999987</v>
      </c>
      <c r="AM715" s="354">
        <v>0.15</v>
      </c>
      <c r="AN715" s="351">
        <f t="shared" si="119"/>
        <v>78.451080882352926</v>
      </c>
      <c r="AO715" s="421">
        <f t="shared" si="120"/>
        <v>78.451080882352926</v>
      </c>
      <c r="AP715" s="355"/>
      <c r="AQ715" s="355"/>
    </row>
    <row r="716" spans="1:260" s="347" customFormat="1" ht="30" customHeight="1" x14ac:dyDescent="0.25">
      <c r="A716" s="391">
        <v>339488</v>
      </c>
      <c r="B716" s="391">
        <v>40633394889</v>
      </c>
      <c r="C716" s="349" t="s">
        <v>4296</v>
      </c>
      <c r="D716" s="349" t="s">
        <v>1161</v>
      </c>
      <c r="E716" s="356" t="s">
        <v>2261</v>
      </c>
      <c r="F716" s="355" t="s">
        <v>585</v>
      </c>
      <c r="G716" s="363" t="s">
        <v>4406</v>
      </c>
      <c r="H716" s="349" t="s">
        <v>4376</v>
      </c>
      <c r="I716" s="349" t="s">
        <v>250</v>
      </c>
      <c r="J716" s="349" t="s">
        <v>4381</v>
      </c>
      <c r="K716" s="349" t="s">
        <v>537</v>
      </c>
      <c r="L716" s="349" t="s">
        <v>537</v>
      </c>
      <c r="M716" s="349" t="s">
        <v>4334</v>
      </c>
      <c r="N716" s="349" t="s">
        <v>268</v>
      </c>
      <c r="O716" s="349" t="s">
        <v>569</v>
      </c>
      <c r="P716" s="349" t="s">
        <v>4493</v>
      </c>
      <c r="Q716" s="349" t="s">
        <v>268</v>
      </c>
      <c r="R716" s="349" t="s">
        <v>268</v>
      </c>
      <c r="S716" s="349">
        <v>0</v>
      </c>
      <c r="T716" s="349" t="s">
        <v>268</v>
      </c>
      <c r="U716" s="349">
        <v>0</v>
      </c>
      <c r="V716" s="349" t="s">
        <v>413</v>
      </c>
      <c r="W716" s="360" t="s">
        <v>586</v>
      </c>
      <c r="X716" s="349" t="s">
        <v>268</v>
      </c>
      <c r="Y716" s="349">
        <v>120</v>
      </c>
      <c r="Z716" s="361">
        <v>10</v>
      </c>
      <c r="AA716" s="349">
        <f t="shared" si="116"/>
        <v>120</v>
      </c>
      <c r="AB716" s="349" t="s">
        <v>4295</v>
      </c>
      <c r="AC716" s="349" t="s">
        <v>1253</v>
      </c>
      <c r="AD716" s="349">
        <v>5</v>
      </c>
      <c r="AE716" s="440">
        <f t="shared" si="121"/>
        <v>11</v>
      </c>
      <c r="AF716" s="350">
        <v>0.22</v>
      </c>
      <c r="AG716" s="351">
        <f t="shared" si="115"/>
        <v>26.4</v>
      </c>
      <c r="AH716" s="351">
        <f>IF(AD716&lt;4,FLETES!$H$8,IF(AD716=4,FLETES!$H$9,IF(AD716=5,FLETES!$H$10,IF(AD716=6,FLETES!$H$11,IF(AD716=7,FLETES!$H$12,IF(AD716=8,FLETES!$H$13,IF(AD716=10,FLETES!$H$14,IF(AD716=12,FLETES!$H$15,IF(AD716&gt;12,FLETES!$H$16,"FALSO")))))))))</f>
        <v>26.946735</v>
      </c>
      <c r="AI716" s="357">
        <f t="shared" si="117"/>
        <v>53.346734999999995</v>
      </c>
      <c r="AJ716" s="352">
        <v>0.2</v>
      </c>
      <c r="AK716" s="358">
        <f t="shared" si="118"/>
        <v>66.683418749999987</v>
      </c>
      <c r="AL716" s="418">
        <f t="shared" si="114"/>
        <v>66.683418749999987</v>
      </c>
      <c r="AM716" s="354">
        <v>0.15</v>
      </c>
      <c r="AN716" s="351">
        <f t="shared" si="119"/>
        <v>78.451080882352926</v>
      </c>
      <c r="AO716" s="421">
        <f t="shared" si="120"/>
        <v>78.451080882352926</v>
      </c>
      <c r="AP716" s="355"/>
      <c r="AQ716" s="355"/>
    </row>
    <row r="717" spans="1:260" s="347" customFormat="1" ht="30" customHeight="1" x14ac:dyDescent="0.25">
      <c r="A717" s="391">
        <v>339463</v>
      </c>
      <c r="B717" s="391">
        <v>40633394639</v>
      </c>
      <c r="C717" s="349" t="s">
        <v>4296</v>
      </c>
      <c r="D717" s="349" t="s">
        <v>1140</v>
      </c>
      <c r="E717" s="356" t="s">
        <v>2262</v>
      </c>
      <c r="F717" s="355" t="s">
        <v>583</v>
      </c>
      <c r="G717" s="363" t="s">
        <v>4406</v>
      </c>
      <c r="H717" s="349" t="s">
        <v>4376</v>
      </c>
      <c r="I717" s="349" t="s">
        <v>250</v>
      </c>
      <c r="J717" s="349" t="s">
        <v>4381</v>
      </c>
      <c r="K717" s="349" t="s">
        <v>537</v>
      </c>
      <c r="L717" s="349" t="s">
        <v>537</v>
      </c>
      <c r="M717" s="349" t="s">
        <v>4334</v>
      </c>
      <c r="N717" s="349" t="s">
        <v>268</v>
      </c>
      <c r="O717" s="349" t="s">
        <v>569</v>
      </c>
      <c r="P717" s="349" t="s">
        <v>4493</v>
      </c>
      <c r="Q717" s="349" t="s">
        <v>268</v>
      </c>
      <c r="R717" s="349" t="s">
        <v>268</v>
      </c>
      <c r="S717" s="349">
        <v>0</v>
      </c>
      <c r="T717" s="349" t="s">
        <v>268</v>
      </c>
      <c r="U717" s="349">
        <v>0</v>
      </c>
      <c r="V717" s="349" t="s">
        <v>413</v>
      </c>
      <c r="W717" s="360" t="s">
        <v>584</v>
      </c>
      <c r="X717" s="349" t="s">
        <v>268</v>
      </c>
      <c r="Y717" s="349">
        <v>120</v>
      </c>
      <c r="Z717" s="361">
        <v>10</v>
      </c>
      <c r="AA717" s="349">
        <f t="shared" si="116"/>
        <v>120</v>
      </c>
      <c r="AB717" s="349" t="s">
        <v>4295</v>
      </c>
      <c r="AC717" s="349" t="s">
        <v>1253</v>
      </c>
      <c r="AD717" s="349">
        <v>5</v>
      </c>
      <c r="AE717" s="440">
        <f t="shared" si="121"/>
        <v>11</v>
      </c>
      <c r="AF717" s="350">
        <v>0.22</v>
      </c>
      <c r="AG717" s="351">
        <f t="shared" si="115"/>
        <v>26.4</v>
      </c>
      <c r="AH717" s="351">
        <f>IF(AD717&lt;4,FLETES!$H$8,IF(AD717=4,FLETES!$H$9,IF(AD717=5,FLETES!$H$10,IF(AD717=6,FLETES!$H$11,IF(AD717=7,FLETES!$H$12,IF(AD717=8,FLETES!$H$13,IF(AD717=10,FLETES!$H$14,IF(AD717=12,FLETES!$H$15,IF(AD717&gt;12,FLETES!$H$16,"FALSO")))))))))</f>
        <v>26.946735</v>
      </c>
      <c r="AI717" s="357">
        <f t="shared" si="117"/>
        <v>53.346734999999995</v>
      </c>
      <c r="AJ717" s="352">
        <v>0.2</v>
      </c>
      <c r="AK717" s="358">
        <f t="shared" si="118"/>
        <v>66.683418749999987</v>
      </c>
      <c r="AL717" s="418">
        <f t="shared" si="114"/>
        <v>66.683418749999987</v>
      </c>
      <c r="AM717" s="354">
        <v>0.15</v>
      </c>
      <c r="AN717" s="351">
        <f t="shared" si="119"/>
        <v>78.451080882352926</v>
      </c>
      <c r="AO717" s="421">
        <f t="shared" si="120"/>
        <v>78.451080882352926</v>
      </c>
      <c r="AP717" s="355"/>
      <c r="AQ717" s="355"/>
    </row>
    <row r="718" spans="1:260" s="347" customFormat="1" ht="30" customHeight="1" x14ac:dyDescent="0.25">
      <c r="A718" s="391">
        <v>339538</v>
      </c>
      <c r="B718" s="391">
        <v>40633395389</v>
      </c>
      <c r="C718" s="349" t="s">
        <v>4296</v>
      </c>
      <c r="D718" s="349" t="s">
        <v>1147</v>
      </c>
      <c r="E718" s="356" t="s">
        <v>2265</v>
      </c>
      <c r="F718" s="355" t="s">
        <v>2266</v>
      </c>
      <c r="G718" s="363" t="s">
        <v>4406</v>
      </c>
      <c r="H718" s="349" t="s">
        <v>4376</v>
      </c>
      <c r="I718" s="349" t="s">
        <v>250</v>
      </c>
      <c r="J718" s="349" t="s">
        <v>4381</v>
      </c>
      <c r="K718" s="349" t="s">
        <v>562</v>
      </c>
      <c r="L718" s="349" t="s">
        <v>562</v>
      </c>
      <c r="M718" s="349" t="s">
        <v>4334</v>
      </c>
      <c r="N718" s="349" t="s">
        <v>268</v>
      </c>
      <c r="O718" s="349" t="s">
        <v>569</v>
      </c>
      <c r="P718" s="349" t="s">
        <v>4493</v>
      </c>
      <c r="Q718" s="349" t="s">
        <v>268</v>
      </c>
      <c r="R718" s="349" t="s">
        <v>268</v>
      </c>
      <c r="S718" s="349">
        <v>0</v>
      </c>
      <c r="T718" s="349" t="s">
        <v>268</v>
      </c>
      <c r="U718" s="349">
        <v>0</v>
      </c>
      <c r="V718" s="349" t="s">
        <v>413</v>
      </c>
      <c r="W718" s="360" t="s">
        <v>2656</v>
      </c>
      <c r="X718" s="349" t="s">
        <v>268</v>
      </c>
      <c r="Y718" s="349">
        <v>120</v>
      </c>
      <c r="Z718" s="361">
        <v>10</v>
      </c>
      <c r="AA718" s="349">
        <f t="shared" si="116"/>
        <v>120</v>
      </c>
      <c r="AB718" s="349" t="s">
        <v>4295</v>
      </c>
      <c r="AC718" s="349" t="s">
        <v>1253</v>
      </c>
      <c r="AD718" s="349">
        <v>5</v>
      </c>
      <c r="AE718" s="440">
        <f t="shared" si="121"/>
        <v>11</v>
      </c>
      <c r="AF718" s="350">
        <v>0.22</v>
      </c>
      <c r="AG718" s="351">
        <f t="shared" si="115"/>
        <v>26.4</v>
      </c>
      <c r="AH718" s="351">
        <f>IF(AD718&lt;4,FLETES!$H$8,IF(AD718=4,FLETES!$H$9,IF(AD718=5,FLETES!$H$10,IF(AD718=6,FLETES!$H$11,IF(AD718=7,FLETES!$H$12,IF(AD718=8,FLETES!$H$13,IF(AD718=10,FLETES!$H$14,IF(AD718=12,FLETES!$H$15,IF(AD718&gt;12,FLETES!$H$16,"FALSO")))))))))</f>
        <v>26.946735</v>
      </c>
      <c r="AI718" s="357">
        <f t="shared" si="117"/>
        <v>53.346734999999995</v>
      </c>
      <c r="AJ718" s="352">
        <v>0.2</v>
      </c>
      <c r="AK718" s="358">
        <f t="shared" si="118"/>
        <v>66.683418749999987</v>
      </c>
      <c r="AL718" s="418">
        <f t="shared" si="114"/>
        <v>66.683418749999987</v>
      </c>
      <c r="AM718" s="354">
        <v>0.15</v>
      </c>
      <c r="AN718" s="351">
        <f t="shared" si="119"/>
        <v>78.451080882352926</v>
      </c>
      <c r="AO718" s="421">
        <f t="shared" si="120"/>
        <v>78.451080882352926</v>
      </c>
      <c r="AP718" s="355"/>
      <c r="AQ718" s="355"/>
    </row>
    <row r="719" spans="1:260" s="347" customFormat="1" ht="30" customHeight="1" x14ac:dyDescent="0.25">
      <c r="A719" s="391">
        <v>339528</v>
      </c>
      <c r="B719" s="391">
        <v>40633395289</v>
      </c>
      <c r="C719" s="349" t="s">
        <v>4296</v>
      </c>
      <c r="D719" s="349" t="s">
        <v>1148</v>
      </c>
      <c r="E719" s="356" t="s">
        <v>2267</v>
      </c>
      <c r="F719" s="355" t="s">
        <v>2268</v>
      </c>
      <c r="G719" s="363" t="s">
        <v>4406</v>
      </c>
      <c r="H719" s="349" t="s">
        <v>4376</v>
      </c>
      <c r="I719" s="349" t="s">
        <v>250</v>
      </c>
      <c r="J719" s="349" t="s">
        <v>4381</v>
      </c>
      <c r="K719" s="349" t="s">
        <v>580</v>
      </c>
      <c r="L719" s="349" t="s">
        <v>580</v>
      </c>
      <c r="M719" s="349" t="s">
        <v>4334</v>
      </c>
      <c r="N719" s="349" t="s">
        <v>268</v>
      </c>
      <c r="O719" s="349" t="s">
        <v>569</v>
      </c>
      <c r="P719" s="349" t="s">
        <v>4493</v>
      </c>
      <c r="Q719" s="349" t="s">
        <v>268</v>
      </c>
      <c r="R719" s="349" t="s">
        <v>268</v>
      </c>
      <c r="S719" s="349">
        <v>0</v>
      </c>
      <c r="T719" s="349" t="s">
        <v>268</v>
      </c>
      <c r="U719" s="349">
        <v>0</v>
      </c>
      <c r="V719" s="349" t="s">
        <v>413</v>
      </c>
      <c r="W719" s="360" t="s">
        <v>2656</v>
      </c>
      <c r="X719" s="349" t="s">
        <v>268</v>
      </c>
      <c r="Y719" s="349">
        <v>120</v>
      </c>
      <c r="Z719" s="361">
        <v>10</v>
      </c>
      <c r="AA719" s="349">
        <f t="shared" si="116"/>
        <v>120</v>
      </c>
      <c r="AB719" s="349" t="s">
        <v>4295</v>
      </c>
      <c r="AC719" s="349" t="s">
        <v>1253</v>
      </c>
      <c r="AD719" s="349">
        <v>5</v>
      </c>
      <c r="AE719" s="440">
        <f t="shared" si="121"/>
        <v>11</v>
      </c>
      <c r="AF719" s="350">
        <v>0.22</v>
      </c>
      <c r="AG719" s="351">
        <f t="shared" si="115"/>
        <v>26.4</v>
      </c>
      <c r="AH719" s="351">
        <f>IF(AD719&lt;4,FLETES!$H$8,IF(AD719=4,FLETES!$H$9,IF(AD719=5,FLETES!$H$10,IF(AD719=6,FLETES!$H$11,IF(AD719=7,FLETES!$H$12,IF(AD719=8,FLETES!$H$13,IF(AD719=10,FLETES!$H$14,IF(AD719=12,FLETES!$H$15,IF(AD719&gt;12,FLETES!$H$16,"FALSO")))))))))</f>
        <v>26.946735</v>
      </c>
      <c r="AI719" s="357">
        <f t="shared" si="117"/>
        <v>53.346734999999995</v>
      </c>
      <c r="AJ719" s="352">
        <v>0.2</v>
      </c>
      <c r="AK719" s="358">
        <f t="shared" si="118"/>
        <v>66.683418749999987</v>
      </c>
      <c r="AL719" s="418">
        <f t="shared" si="114"/>
        <v>66.683418749999987</v>
      </c>
      <c r="AM719" s="354">
        <v>0.15</v>
      </c>
      <c r="AN719" s="351">
        <f t="shared" si="119"/>
        <v>78.451080882352926</v>
      </c>
      <c r="AO719" s="421">
        <f t="shared" si="120"/>
        <v>78.451080882352926</v>
      </c>
      <c r="AP719" s="355"/>
      <c r="AQ719" s="355"/>
    </row>
    <row r="720" spans="1:260" s="347" customFormat="1" ht="30" customHeight="1" x14ac:dyDescent="0.25">
      <c r="A720" s="391">
        <v>339598</v>
      </c>
      <c r="B720" s="391">
        <v>40633395989</v>
      </c>
      <c r="C720" s="349" t="s">
        <v>4296</v>
      </c>
      <c r="D720" s="349" t="s">
        <v>1150</v>
      </c>
      <c r="E720" s="356" t="s">
        <v>2270</v>
      </c>
      <c r="F720" s="355" t="s">
        <v>2271</v>
      </c>
      <c r="G720" s="363" t="s">
        <v>4406</v>
      </c>
      <c r="H720" s="349" t="s">
        <v>4376</v>
      </c>
      <c r="I720" s="349" t="s">
        <v>250</v>
      </c>
      <c r="J720" s="349" t="s">
        <v>4381</v>
      </c>
      <c r="K720" s="349" t="s">
        <v>576</v>
      </c>
      <c r="L720" s="349" t="s">
        <v>576</v>
      </c>
      <c r="M720" s="349" t="s">
        <v>4334</v>
      </c>
      <c r="N720" s="349" t="s">
        <v>268</v>
      </c>
      <c r="O720" s="349" t="s">
        <v>569</v>
      </c>
      <c r="P720" s="349" t="s">
        <v>4493</v>
      </c>
      <c r="Q720" s="349" t="s">
        <v>268</v>
      </c>
      <c r="R720" s="349" t="s">
        <v>268</v>
      </c>
      <c r="S720" s="349">
        <v>0</v>
      </c>
      <c r="T720" s="349" t="s">
        <v>268</v>
      </c>
      <c r="U720" s="349">
        <v>0</v>
      </c>
      <c r="V720" s="349" t="s">
        <v>413</v>
      </c>
      <c r="W720" s="360" t="s">
        <v>2656</v>
      </c>
      <c r="X720" s="349" t="s">
        <v>268</v>
      </c>
      <c r="Y720" s="349">
        <v>120</v>
      </c>
      <c r="Z720" s="361">
        <v>10</v>
      </c>
      <c r="AA720" s="349">
        <f t="shared" si="116"/>
        <v>120</v>
      </c>
      <c r="AB720" s="349" t="s">
        <v>4295</v>
      </c>
      <c r="AC720" s="349" t="s">
        <v>1253</v>
      </c>
      <c r="AD720" s="349">
        <v>5</v>
      </c>
      <c r="AE720" s="440">
        <f t="shared" si="121"/>
        <v>11</v>
      </c>
      <c r="AF720" s="350">
        <v>0.22</v>
      </c>
      <c r="AG720" s="351">
        <f t="shared" si="115"/>
        <v>26.4</v>
      </c>
      <c r="AH720" s="351">
        <f>IF(AD720&lt;4,FLETES!$H$8,IF(AD720=4,FLETES!$H$9,IF(AD720=5,FLETES!$H$10,IF(AD720=6,FLETES!$H$11,IF(AD720=7,FLETES!$H$12,IF(AD720=8,FLETES!$H$13,IF(AD720=10,FLETES!$H$14,IF(AD720=12,FLETES!$H$15,IF(AD720&gt;12,FLETES!$H$16,"FALSO")))))))))</f>
        <v>26.946735</v>
      </c>
      <c r="AI720" s="357">
        <f t="shared" si="117"/>
        <v>53.346734999999995</v>
      </c>
      <c r="AJ720" s="352">
        <v>0.2</v>
      </c>
      <c r="AK720" s="358">
        <f t="shared" si="118"/>
        <v>66.683418749999987</v>
      </c>
      <c r="AL720" s="418">
        <f t="shared" si="114"/>
        <v>66.683418749999987</v>
      </c>
      <c r="AM720" s="354">
        <v>0.15</v>
      </c>
      <c r="AN720" s="351">
        <f t="shared" si="119"/>
        <v>78.451080882352926</v>
      </c>
      <c r="AO720" s="421">
        <f t="shared" si="120"/>
        <v>78.451080882352926</v>
      </c>
      <c r="AP720" s="355"/>
      <c r="AQ720" s="355"/>
    </row>
    <row r="721" spans="1:43" s="347" customFormat="1" ht="30" customHeight="1" x14ac:dyDescent="0.25">
      <c r="A721" s="391">
        <v>339933</v>
      </c>
      <c r="B721" s="391">
        <v>40633399339</v>
      </c>
      <c r="C721" s="349" t="s">
        <v>4296</v>
      </c>
      <c r="D721" s="349" t="s">
        <v>1151</v>
      </c>
      <c r="E721" s="356" t="s">
        <v>2272</v>
      </c>
      <c r="F721" s="355" t="s">
        <v>2273</v>
      </c>
      <c r="G721" s="363" t="s">
        <v>4406</v>
      </c>
      <c r="H721" s="349" t="s">
        <v>4376</v>
      </c>
      <c r="I721" s="349" t="s">
        <v>250</v>
      </c>
      <c r="J721" s="349" t="s">
        <v>4381</v>
      </c>
      <c r="K721" s="349" t="s">
        <v>2889</v>
      </c>
      <c r="L721" s="349" t="s">
        <v>2889</v>
      </c>
      <c r="M721" s="349" t="s">
        <v>4334</v>
      </c>
      <c r="N721" s="349" t="s">
        <v>268</v>
      </c>
      <c r="O721" s="349" t="s">
        <v>569</v>
      </c>
      <c r="P721" s="349" t="s">
        <v>4493</v>
      </c>
      <c r="Q721" s="349" t="s">
        <v>268</v>
      </c>
      <c r="R721" s="349" t="s">
        <v>268</v>
      </c>
      <c r="S721" s="349">
        <v>0</v>
      </c>
      <c r="T721" s="349" t="s">
        <v>268</v>
      </c>
      <c r="U721" s="349">
        <v>0</v>
      </c>
      <c r="V721" s="349" t="s">
        <v>413</v>
      </c>
      <c r="W721" s="360" t="s">
        <v>2656</v>
      </c>
      <c r="X721" s="349" t="s">
        <v>268</v>
      </c>
      <c r="Y721" s="349">
        <v>120</v>
      </c>
      <c r="Z721" s="361">
        <v>10</v>
      </c>
      <c r="AA721" s="349">
        <f t="shared" si="116"/>
        <v>120</v>
      </c>
      <c r="AB721" s="349" t="s">
        <v>4295</v>
      </c>
      <c r="AC721" s="349" t="s">
        <v>1253</v>
      </c>
      <c r="AD721" s="349">
        <v>5</v>
      </c>
      <c r="AE721" s="440">
        <f t="shared" si="121"/>
        <v>11</v>
      </c>
      <c r="AF721" s="350">
        <v>0.22</v>
      </c>
      <c r="AG721" s="351">
        <f t="shared" si="115"/>
        <v>26.4</v>
      </c>
      <c r="AH721" s="351">
        <f>IF(AD721&lt;4,FLETES!$H$8,IF(AD721=4,FLETES!$H$9,IF(AD721=5,FLETES!$H$10,IF(AD721=6,FLETES!$H$11,IF(AD721=7,FLETES!$H$12,IF(AD721=8,FLETES!$H$13,IF(AD721=10,FLETES!$H$14,IF(AD721=12,FLETES!$H$15,IF(AD721&gt;12,FLETES!$H$16,"FALSO")))))))))</f>
        <v>26.946735</v>
      </c>
      <c r="AI721" s="357">
        <f t="shared" si="117"/>
        <v>53.346734999999995</v>
      </c>
      <c r="AJ721" s="352">
        <v>0.2</v>
      </c>
      <c r="AK721" s="358">
        <f t="shared" si="118"/>
        <v>66.683418749999987</v>
      </c>
      <c r="AL721" s="418">
        <f t="shared" si="114"/>
        <v>66.683418749999987</v>
      </c>
      <c r="AM721" s="354">
        <v>0.15</v>
      </c>
      <c r="AN721" s="351">
        <f t="shared" si="119"/>
        <v>78.451080882352926</v>
      </c>
      <c r="AO721" s="421">
        <f t="shared" si="120"/>
        <v>78.451080882352926</v>
      </c>
      <c r="AP721" s="355"/>
      <c r="AQ721" s="355"/>
    </row>
    <row r="722" spans="1:43" s="347" customFormat="1" ht="30" customHeight="1" x14ac:dyDescent="0.25">
      <c r="A722" s="391">
        <v>339584</v>
      </c>
      <c r="B722" s="391">
        <v>40633395849</v>
      </c>
      <c r="C722" s="349" t="s">
        <v>4296</v>
      </c>
      <c r="D722" s="349" t="s">
        <v>1152</v>
      </c>
      <c r="E722" s="356" t="s">
        <v>2274</v>
      </c>
      <c r="F722" s="355" t="s">
        <v>2275</v>
      </c>
      <c r="G722" s="363" t="s">
        <v>4406</v>
      </c>
      <c r="H722" s="349" t="s">
        <v>4376</v>
      </c>
      <c r="I722" s="349" t="s">
        <v>250</v>
      </c>
      <c r="J722" s="349" t="s">
        <v>4381</v>
      </c>
      <c r="K722" s="349" t="s">
        <v>577</v>
      </c>
      <c r="L722" s="349" t="s">
        <v>577</v>
      </c>
      <c r="M722" s="349" t="s">
        <v>4334</v>
      </c>
      <c r="N722" s="349" t="s">
        <v>268</v>
      </c>
      <c r="O722" s="349" t="s">
        <v>569</v>
      </c>
      <c r="P722" s="349" t="s">
        <v>4493</v>
      </c>
      <c r="Q722" s="349" t="s">
        <v>268</v>
      </c>
      <c r="R722" s="349" t="s">
        <v>268</v>
      </c>
      <c r="S722" s="349">
        <v>0</v>
      </c>
      <c r="T722" s="349" t="s">
        <v>268</v>
      </c>
      <c r="U722" s="349">
        <v>0</v>
      </c>
      <c r="V722" s="349" t="s">
        <v>413</v>
      </c>
      <c r="W722" s="360" t="s">
        <v>2656</v>
      </c>
      <c r="X722" s="349" t="s">
        <v>268</v>
      </c>
      <c r="Y722" s="349">
        <v>120</v>
      </c>
      <c r="Z722" s="361">
        <v>10</v>
      </c>
      <c r="AA722" s="349">
        <f t="shared" si="116"/>
        <v>120</v>
      </c>
      <c r="AB722" s="349" t="s">
        <v>4295</v>
      </c>
      <c r="AC722" s="349" t="s">
        <v>1253</v>
      </c>
      <c r="AD722" s="349">
        <v>5</v>
      </c>
      <c r="AE722" s="440">
        <f t="shared" si="121"/>
        <v>11</v>
      </c>
      <c r="AF722" s="350">
        <v>0.22</v>
      </c>
      <c r="AG722" s="351">
        <f t="shared" si="115"/>
        <v>26.4</v>
      </c>
      <c r="AH722" s="351">
        <f>IF(AD722&lt;4,FLETES!$H$8,IF(AD722=4,FLETES!$H$9,IF(AD722=5,FLETES!$H$10,IF(AD722=6,FLETES!$H$11,IF(AD722=7,FLETES!$H$12,IF(AD722=8,FLETES!$H$13,IF(AD722=10,FLETES!$H$14,IF(AD722=12,FLETES!$H$15,IF(AD722&gt;12,FLETES!$H$16,"FALSO")))))))))</f>
        <v>26.946735</v>
      </c>
      <c r="AI722" s="357">
        <f t="shared" si="117"/>
        <v>53.346734999999995</v>
      </c>
      <c r="AJ722" s="352">
        <v>0.2</v>
      </c>
      <c r="AK722" s="358">
        <f t="shared" si="118"/>
        <v>66.683418749999987</v>
      </c>
      <c r="AL722" s="418">
        <f t="shared" si="114"/>
        <v>66.683418749999987</v>
      </c>
      <c r="AM722" s="354">
        <v>0.15</v>
      </c>
      <c r="AN722" s="351">
        <f t="shared" si="119"/>
        <v>78.451080882352926</v>
      </c>
      <c r="AO722" s="421">
        <f t="shared" si="120"/>
        <v>78.451080882352926</v>
      </c>
      <c r="AP722" s="355"/>
      <c r="AQ722" s="355"/>
    </row>
    <row r="723" spans="1:43" s="347" customFormat="1" ht="30" customHeight="1" x14ac:dyDescent="0.25">
      <c r="A723" s="391">
        <v>339619</v>
      </c>
      <c r="B723" s="391">
        <v>40633396199</v>
      </c>
      <c r="C723" s="349" t="s">
        <v>4296</v>
      </c>
      <c r="D723" s="349" t="s">
        <v>1153</v>
      </c>
      <c r="E723" s="356" t="s">
        <v>2276</v>
      </c>
      <c r="F723" s="355" t="s">
        <v>2277</v>
      </c>
      <c r="G723" s="363" t="s">
        <v>4406</v>
      </c>
      <c r="H723" s="349" t="s">
        <v>4376</v>
      </c>
      <c r="I723" s="349" t="s">
        <v>250</v>
      </c>
      <c r="J723" s="349" t="s">
        <v>4381</v>
      </c>
      <c r="K723" s="349" t="s">
        <v>574</v>
      </c>
      <c r="L723" s="349" t="s">
        <v>574</v>
      </c>
      <c r="M723" s="349" t="s">
        <v>4334</v>
      </c>
      <c r="N723" s="349" t="s">
        <v>268</v>
      </c>
      <c r="O723" s="349" t="s">
        <v>569</v>
      </c>
      <c r="P723" s="349" t="s">
        <v>4493</v>
      </c>
      <c r="Q723" s="349" t="s">
        <v>268</v>
      </c>
      <c r="R723" s="349" t="s">
        <v>268</v>
      </c>
      <c r="S723" s="349">
        <v>0</v>
      </c>
      <c r="T723" s="349" t="s">
        <v>268</v>
      </c>
      <c r="U723" s="349">
        <v>0</v>
      </c>
      <c r="V723" s="349" t="s">
        <v>413</v>
      </c>
      <c r="W723" s="360" t="s">
        <v>2656</v>
      </c>
      <c r="X723" s="349" t="s">
        <v>268</v>
      </c>
      <c r="Y723" s="349">
        <v>120</v>
      </c>
      <c r="Z723" s="361">
        <v>10</v>
      </c>
      <c r="AA723" s="349">
        <f t="shared" si="116"/>
        <v>120</v>
      </c>
      <c r="AB723" s="349" t="s">
        <v>4295</v>
      </c>
      <c r="AC723" s="349" t="s">
        <v>1253</v>
      </c>
      <c r="AD723" s="349">
        <v>5</v>
      </c>
      <c r="AE723" s="440">
        <f t="shared" si="121"/>
        <v>11</v>
      </c>
      <c r="AF723" s="350">
        <v>0.22</v>
      </c>
      <c r="AG723" s="351">
        <f t="shared" si="115"/>
        <v>26.4</v>
      </c>
      <c r="AH723" s="351">
        <f>IF(AD723&lt;4,FLETES!$H$8,IF(AD723=4,FLETES!$H$9,IF(AD723=5,FLETES!$H$10,IF(AD723=6,FLETES!$H$11,IF(AD723=7,FLETES!$H$12,IF(AD723=8,FLETES!$H$13,IF(AD723=10,FLETES!$H$14,IF(AD723=12,FLETES!$H$15,IF(AD723&gt;12,FLETES!$H$16,"FALSO")))))))))</f>
        <v>26.946735</v>
      </c>
      <c r="AI723" s="357">
        <f t="shared" si="117"/>
        <v>53.346734999999995</v>
      </c>
      <c r="AJ723" s="352">
        <v>0.2</v>
      </c>
      <c r="AK723" s="358">
        <f t="shared" si="118"/>
        <v>66.683418749999987</v>
      </c>
      <c r="AL723" s="418">
        <f t="shared" si="114"/>
        <v>66.683418749999987</v>
      </c>
      <c r="AM723" s="354">
        <v>0.15</v>
      </c>
      <c r="AN723" s="351">
        <f t="shared" si="119"/>
        <v>78.451080882352926</v>
      </c>
      <c r="AO723" s="421">
        <f t="shared" si="120"/>
        <v>78.451080882352926</v>
      </c>
      <c r="AP723" s="355"/>
      <c r="AQ723" s="355"/>
    </row>
    <row r="724" spans="1:43" s="347" customFormat="1" ht="30" customHeight="1" x14ac:dyDescent="0.25">
      <c r="A724" s="391">
        <v>339545</v>
      </c>
      <c r="B724" s="391">
        <v>40633395459</v>
      </c>
      <c r="C724" s="349" t="s">
        <v>4296</v>
      </c>
      <c r="D724" s="349" t="s">
        <v>1154</v>
      </c>
      <c r="E724" s="356" t="s">
        <v>2278</v>
      </c>
      <c r="F724" s="355" t="s">
        <v>2279</v>
      </c>
      <c r="G724" s="363" t="s">
        <v>4406</v>
      </c>
      <c r="H724" s="349" t="s">
        <v>4376</v>
      </c>
      <c r="I724" s="349" t="s">
        <v>250</v>
      </c>
      <c r="J724" s="349" t="s">
        <v>4381</v>
      </c>
      <c r="K724" s="349" t="s">
        <v>573</v>
      </c>
      <c r="L724" s="349" t="s">
        <v>573</v>
      </c>
      <c r="M724" s="349" t="s">
        <v>4334</v>
      </c>
      <c r="N724" s="349" t="s">
        <v>268</v>
      </c>
      <c r="O724" s="349" t="s">
        <v>569</v>
      </c>
      <c r="P724" s="349" t="s">
        <v>4493</v>
      </c>
      <c r="Q724" s="349" t="s">
        <v>268</v>
      </c>
      <c r="R724" s="349" t="s">
        <v>268</v>
      </c>
      <c r="S724" s="349">
        <v>0</v>
      </c>
      <c r="T724" s="349" t="s">
        <v>268</v>
      </c>
      <c r="U724" s="349">
        <v>0</v>
      </c>
      <c r="V724" s="349" t="s">
        <v>413</v>
      </c>
      <c r="W724" s="360" t="s">
        <v>2656</v>
      </c>
      <c r="X724" s="349" t="s">
        <v>268</v>
      </c>
      <c r="Y724" s="349">
        <v>120</v>
      </c>
      <c r="Z724" s="361">
        <v>10</v>
      </c>
      <c r="AA724" s="349">
        <f t="shared" si="116"/>
        <v>120</v>
      </c>
      <c r="AB724" s="349" t="s">
        <v>4295</v>
      </c>
      <c r="AC724" s="349" t="s">
        <v>1253</v>
      </c>
      <c r="AD724" s="349">
        <v>5</v>
      </c>
      <c r="AE724" s="440">
        <f t="shared" si="121"/>
        <v>11</v>
      </c>
      <c r="AF724" s="350">
        <v>0.22</v>
      </c>
      <c r="AG724" s="351">
        <f t="shared" si="115"/>
        <v>26.4</v>
      </c>
      <c r="AH724" s="351">
        <f>IF(AD724&lt;4,FLETES!$H$8,IF(AD724=4,FLETES!$H$9,IF(AD724=5,FLETES!$H$10,IF(AD724=6,FLETES!$H$11,IF(AD724=7,FLETES!$H$12,IF(AD724=8,FLETES!$H$13,IF(AD724=10,FLETES!$H$14,IF(AD724=12,FLETES!$H$15,IF(AD724&gt;12,FLETES!$H$16,"FALSO")))))))))</f>
        <v>26.946735</v>
      </c>
      <c r="AI724" s="357">
        <f t="shared" si="117"/>
        <v>53.346734999999995</v>
      </c>
      <c r="AJ724" s="352">
        <v>0.2</v>
      </c>
      <c r="AK724" s="358">
        <f t="shared" si="118"/>
        <v>66.683418749999987</v>
      </c>
      <c r="AL724" s="418">
        <f t="shared" si="114"/>
        <v>66.683418749999987</v>
      </c>
      <c r="AM724" s="354">
        <v>0.15</v>
      </c>
      <c r="AN724" s="351">
        <f t="shared" si="119"/>
        <v>78.451080882352926</v>
      </c>
      <c r="AO724" s="421">
        <f t="shared" si="120"/>
        <v>78.451080882352926</v>
      </c>
      <c r="AP724" s="355"/>
      <c r="AQ724" s="355"/>
    </row>
    <row r="725" spans="1:43" s="347" customFormat="1" ht="30" customHeight="1" x14ac:dyDescent="0.25">
      <c r="A725" s="391">
        <v>339030</v>
      </c>
      <c r="B725" s="391">
        <v>40633390309</v>
      </c>
      <c r="C725" s="349" t="s">
        <v>4296</v>
      </c>
      <c r="D725" s="349" t="s">
        <v>1155</v>
      </c>
      <c r="E725" s="356" t="s">
        <v>2280</v>
      </c>
      <c r="F725" s="355" t="s">
        <v>2281</v>
      </c>
      <c r="G725" s="363" t="s">
        <v>4406</v>
      </c>
      <c r="H725" s="349" t="s">
        <v>4376</v>
      </c>
      <c r="I725" s="349" t="s">
        <v>250</v>
      </c>
      <c r="J725" s="349" t="s">
        <v>4381</v>
      </c>
      <c r="K725" s="349" t="s">
        <v>579</v>
      </c>
      <c r="L725" s="349" t="s">
        <v>579</v>
      </c>
      <c r="M725" s="349" t="s">
        <v>4334</v>
      </c>
      <c r="N725" s="349" t="s">
        <v>268</v>
      </c>
      <c r="O725" s="349" t="s">
        <v>569</v>
      </c>
      <c r="P725" s="349" t="s">
        <v>4493</v>
      </c>
      <c r="Q725" s="349" t="s">
        <v>268</v>
      </c>
      <c r="R725" s="349" t="s">
        <v>268</v>
      </c>
      <c r="S725" s="349">
        <v>0</v>
      </c>
      <c r="T725" s="349" t="s">
        <v>268</v>
      </c>
      <c r="U725" s="349">
        <v>0</v>
      </c>
      <c r="V725" s="349" t="s">
        <v>413</v>
      </c>
      <c r="W725" s="360" t="s">
        <v>2656</v>
      </c>
      <c r="X725" s="349" t="s">
        <v>268</v>
      </c>
      <c r="Y725" s="349">
        <v>120</v>
      </c>
      <c r="Z725" s="361">
        <v>10</v>
      </c>
      <c r="AA725" s="349">
        <f t="shared" si="116"/>
        <v>120</v>
      </c>
      <c r="AB725" s="349" t="s">
        <v>4295</v>
      </c>
      <c r="AC725" s="349" t="s">
        <v>1253</v>
      </c>
      <c r="AD725" s="349">
        <v>5</v>
      </c>
      <c r="AE725" s="440">
        <f t="shared" si="121"/>
        <v>11</v>
      </c>
      <c r="AF725" s="350">
        <v>0.22</v>
      </c>
      <c r="AG725" s="351">
        <f t="shared" si="115"/>
        <v>26.4</v>
      </c>
      <c r="AH725" s="351">
        <f>IF(AD725&lt;4,FLETES!$H$8,IF(AD725=4,FLETES!$H$9,IF(AD725=5,FLETES!$H$10,IF(AD725=6,FLETES!$H$11,IF(AD725=7,FLETES!$H$12,IF(AD725=8,FLETES!$H$13,IF(AD725=10,FLETES!$H$14,IF(AD725=12,FLETES!$H$15,IF(AD725&gt;12,FLETES!$H$16,"FALSO")))))))))</f>
        <v>26.946735</v>
      </c>
      <c r="AI725" s="357">
        <f t="shared" si="117"/>
        <v>53.346734999999995</v>
      </c>
      <c r="AJ725" s="352">
        <v>0.2</v>
      </c>
      <c r="AK725" s="358">
        <f t="shared" si="118"/>
        <v>66.683418749999987</v>
      </c>
      <c r="AL725" s="418">
        <f t="shared" si="114"/>
        <v>66.683418749999987</v>
      </c>
      <c r="AM725" s="354">
        <v>0.15</v>
      </c>
      <c r="AN725" s="351">
        <f t="shared" si="119"/>
        <v>78.451080882352926</v>
      </c>
      <c r="AO725" s="421">
        <f t="shared" si="120"/>
        <v>78.451080882352926</v>
      </c>
      <c r="AP725" s="355"/>
      <c r="AQ725" s="355"/>
    </row>
    <row r="726" spans="1:43" s="347" customFormat="1" ht="30" customHeight="1" x14ac:dyDescent="0.25">
      <c r="A726" s="391">
        <v>339556</v>
      </c>
      <c r="B726" s="391">
        <v>40633395569</v>
      </c>
      <c r="C726" s="349" t="s">
        <v>4296</v>
      </c>
      <c r="D726" s="349" t="s">
        <v>1156</v>
      </c>
      <c r="E726" s="356" t="s">
        <v>2282</v>
      </c>
      <c r="F726" s="355" t="s">
        <v>2283</v>
      </c>
      <c r="G726" s="363" t="s">
        <v>4406</v>
      </c>
      <c r="H726" s="349" t="s">
        <v>4376</v>
      </c>
      <c r="I726" s="349" t="s">
        <v>250</v>
      </c>
      <c r="J726" s="349" t="s">
        <v>4381</v>
      </c>
      <c r="K726" s="349" t="s">
        <v>563</v>
      </c>
      <c r="L726" s="349" t="s">
        <v>563</v>
      </c>
      <c r="M726" s="349" t="s">
        <v>4334</v>
      </c>
      <c r="N726" s="349" t="s">
        <v>268</v>
      </c>
      <c r="O726" s="349" t="s">
        <v>569</v>
      </c>
      <c r="P726" s="349" t="s">
        <v>4493</v>
      </c>
      <c r="Q726" s="349" t="s">
        <v>268</v>
      </c>
      <c r="R726" s="349" t="s">
        <v>268</v>
      </c>
      <c r="S726" s="349">
        <v>0</v>
      </c>
      <c r="T726" s="349" t="s">
        <v>268</v>
      </c>
      <c r="U726" s="349">
        <v>0</v>
      </c>
      <c r="V726" s="349" t="s">
        <v>413</v>
      </c>
      <c r="W726" s="360" t="s">
        <v>2656</v>
      </c>
      <c r="X726" s="349" t="s">
        <v>268</v>
      </c>
      <c r="Y726" s="349">
        <v>120</v>
      </c>
      <c r="Z726" s="361">
        <v>10</v>
      </c>
      <c r="AA726" s="349">
        <f t="shared" si="116"/>
        <v>120</v>
      </c>
      <c r="AB726" s="349" t="s">
        <v>4295</v>
      </c>
      <c r="AC726" s="349" t="s">
        <v>1253</v>
      </c>
      <c r="AD726" s="349">
        <v>5</v>
      </c>
      <c r="AE726" s="440">
        <f t="shared" si="121"/>
        <v>11</v>
      </c>
      <c r="AF726" s="350">
        <v>0.22</v>
      </c>
      <c r="AG726" s="351">
        <f t="shared" si="115"/>
        <v>26.4</v>
      </c>
      <c r="AH726" s="351">
        <f>IF(AD726&lt;4,FLETES!$H$8,IF(AD726=4,FLETES!$H$9,IF(AD726=5,FLETES!$H$10,IF(AD726=6,FLETES!$H$11,IF(AD726=7,FLETES!$H$12,IF(AD726=8,FLETES!$H$13,IF(AD726=10,FLETES!$H$14,IF(AD726=12,FLETES!$H$15,IF(AD726&gt;12,FLETES!$H$16,"FALSO")))))))))</f>
        <v>26.946735</v>
      </c>
      <c r="AI726" s="357">
        <f t="shared" si="117"/>
        <v>53.346734999999995</v>
      </c>
      <c r="AJ726" s="352">
        <v>0.2</v>
      </c>
      <c r="AK726" s="358">
        <f t="shared" si="118"/>
        <v>66.683418749999987</v>
      </c>
      <c r="AL726" s="418">
        <f t="shared" si="114"/>
        <v>66.683418749999987</v>
      </c>
      <c r="AM726" s="354">
        <v>0.15</v>
      </c>
      <c r="AN726" s="351">
        <f t="shared" si="119"/>
        <v>78.451080882352926</v>
      </c>
      <c r="AO726" s="421">
        <f t="shared" si="120"/>
        <v>78.451080882352926</v>
      </c>
      <c r="AP726" s="355"/>
      <c r="AQ726" s="355"/>
    </row>
    <row r="727" spans="1:43" s="347" customFormat="1" ht="30" customHeight="1" x14ac:dyDescent="0.25">
      <c r="A727" s="391">
        <v>339577</v>
      </c>
      <c r="B727" s="391">
        <v>40633395779</v>
      </c>
      <c r="C727" s="349" t="s">
        <v>4296</v>
      </c>
      <c r="D727" s="349" t="s">
        <v>1149</v>
      </c>
      <c r="E727" s="356" t="s">
        <v>2284</v>
      </c>
      <c r="F727" s="355" t="s">
        <v>2285</v>
      </c>
      <c r="G727" s="363" t="s">
        <v>4406</v>
      </c>
      <c r="H727" s="349" t="s">
        <v>4376</v>
      </c>
      <c r="I727" s="349" t="s">
        <v>250</v>
      </c>
      <c r="J727" s="349" t="s">
        <v>4381</v>
      </c>
      <c r="K727" s="349" t="s">
        <v>571</v>
      </c>
      <c r="L727" s="349" t="s">
        <v>571</v>
      </c>
      <c r="M727" s="349" t="s">
        <v>4334</v>
      </c>
      <c r="N727" s="349" t="s">
        <v>268</v>
      </c>
      <c r="O727" s="349" t="s">
        <v>569</v>
      </c>
      <c r="P727" s="349" t="s">
        <v>4493</v>
      </c>
      <c r="Q727" s="349" t="s">
        <v>268</v>
      </c>
      <c r="R727" s="349" t="s">
        <v>268</v>
      </c>
      <c r="S727" s="349">
        <v>0</v>
      </c>
      <c r="T727" s="349" t="s">
        <v>268</v>
      </c>
      <c r="U727" s="349">
        <v>0</v>
      </c>
      <c r="V727" s="349" t="s">
        <v>413</v>
      </c>
      <c r="W727" s="360" t="s">
        <v>2656</v>
      </c>
      <c r="X727" s="349" t="s">
        <v>268</v>
      </c>
      <c r="Y727" s="349">
        <v>120</v>
      </c>
      <c r="Z727" s="361">
        <v>10</v>
      </c>
      <c r="AA727" s="349">
        <f t="shared" si="116"/>
        <v>120</v>
      </c>
      <c r="AB727" s="349" t="s">
        <v>4295</v>
      </c>
      <c r="AC727" s="349" t="s">
        <v>1253</v>
      </c>
      <c r="AD727" s="349">
        <v>5</v>
      </c>
      <c r="AE727" s="440">
        <f t="shared" si="121"/>
        <v>11</v>
      </c>
      <c r="AF727" s="350">
        <v>0.22</v>
      </c>
      <c r="AG727" s="351">
        <f t="shared" si="115"/>
        <v>26.4</v>
      </c>
      <c r="AH727" s="351">
        <f>IF(AD727&lt;4,FLETES!$H$8,IF(AD727=4,FLETES!$H$9,IF(AD727=5,FLETES!$H$10,IF(AD727=6,FLETES!$H$11,IF(AD727=7,FLETES!$H$12,IF(AD727=8,FLETES!$H$13,IF(AD727=10,FLETES!$H$14,IF(AD727=12,FLETES!$H$15,IF(AD727&gt;12,FLETES!$H$16,"FALSO")))))))))</f>
        <v>26.946735</v>
      </c>
      <c r="AI727" s="357">
        <f t="shared" si="117"/>
        <v>53.346734999999995</v>
      </c>
      <c r="AJ727" s="352">
        <v>0.2</v>
      </c>
      <c r="AK727" s="358">
        <f t="shared" si="118"/>
        <v>66.683418749999987</v>
      </c>
      <c r="AL727" s="418">
        <f t="shared" si="114"/>
        <v>66.683418749999987</v>
      </c>
      <c r="AM727" s="354">
        <v>0.15</v>
      </c>
      <c r="AN727" s="351">
        <f t="shared" si="119"/>
        <v>78.451080882352926</v>
      </c>
      <c r="AO727" s="421">
        <f t="shared" si="120"/>
        <v>78.451080882352926</v>
      </c>
      <c r="AP727" s="355"/>
      <c r="AQ727" s="355"/>
    </row>
    <row r="728" spans="1:43" s="347" customFormat="1" ht="30" customHeight="1" x14ac:dyDescent="0.25">
      <c r="A728" s="391">
        <v>351661</v>
      </c>
      <c r="B728" s="391">
        <v>40633516619</v>
      </c>
      <c r="C728" s="349" t="s">
        <v>4296</v>
      </c>
      <c r="D728" s="349" t="s">
        <v>680</v>
      </c>
      <c r="E728" s="356" t="s">
        <v>2286</v>
      </c>
      <c r="F728" s="355" t="s">
        <v>2287</v>
      </c>
      <c r="G728" s="363" t="s">
        <v>4406</v>
      </c>
      <c r="H728" s="349" t="s">
        <v>4376</v>
      </c>
      <c r="I728" s="349" t="s">
        <v>250</v>
      </c>
      <c r="J728" s="349" t="s">
        <v>4381</v>
      </c>
      <c r="K728" s="349" t="s">
        <v>578</v>
      </c>
      <c r="L728" s="349" t="s">
        <v>578</v>
      </c>
      <c r="M728" s="349" t="s">
        <v>4334</v>
      </c>
      <c r="N728" s="349" t="s">
        <v>268</v>
      </c>
      <c r="O728" s="349" t="s">
        <v>569</v>
      </c>
      <c r="P728" s="349" t="s">
        <v>4493</v>
      </c>
      <c r="Q728" s="349" t="s">
        <v>268</v>
      </c>
      <c r="R728" s="349" t="s">
        <v>268</v>
      </c>
      <c r="S728" s="349">
        <v>0</v>
      </c>
      <c r="T728" s="349" t="s">
        <v>268</v>
      </c>
      <c r="U728" s="349">
        <v>0</v>
      </c>
      <c r="V728" s="349" t="s">
        <v>413</v>
      </c>
      <c r="W728" s="360" t="s">
        <v>2656</v>
      </c>
      <c r="X728" s="349" t="s">
        <v>268</v>
      </c>
      <c r="Y728" s="349">
        <v>120</v>
      </c>
      <c r="Z728" s="361">
        <v>10</v>
      </c>
      <c r="AA728" s="349">
        <f t="shared" si="116"/>
        <v>120</v>
      </c>
      <c r="AB728" s="349" t="s">
        <v>4295</v>
      </c>
      <c r="AC728" s="349" t="s">
        <v>1253</v>
      </c>
      <c r="AD728" s="349">
        <v>5</v>
      </c>
      <c r="AE728" s="440">
        <f t="shared" si="121"/>
        <v>11</v>
      </c>
      <c r="AF728" s="350">
        <v>0.22</v>
      </c>
      <c r="AG728" s="351">
        <f t="shared" si="115"/>
        <v>26.4</v>
      </c>
      <c r="AH728" s="351">
        <f>IF(AD728&lt;4,FLETES!$H$8,IF(AD728=4,FLETES!$H$9,IF(AD728=5,FLETES!$H$10,IF(AD728=6,FLETES!$H$11,IF(AD728=7,FLETES!$H$12,IF(AD728=8,FLETES!$H$13,IF(AD728=10,FLETES!$H$14,IF(AD728=12,FLETES!$H$15,IF(AD728&gt;12,FLETES!$H$16,"FALSO")))))))))</f>
        <v>26.946735</v>
      </c>
      <c r="AI728" s="357">
        <f t="shared" si="117"/>
        <v>53.346734999999995</v>
      </c>
      <c r="AJ728" s="352">
        <v>0.2</v>
      </c>
      <c r="AK728" s="358">
        <f t="shared" si="118"/>
        <v>66.683418749999987</v>
      </c>
      <c r="AL728" s="418">
        <f t="shared" si="114"/>
        <v>66.683418749999987</v>
      </c>
      <c r="AM728" s="354">
        <v>0.15</v>
      </c>
      <c r="AN728" s="351">
        <f t="shared" si="119"/>
        <v>78.451080882352926</v>
      </c>
      <c r="AO728" s="421">
        <f t="shared" si="120"/>
        <v>78.451080882352926</v>
      </c>
      <c r="AP728" s="355"/>
      <c r="AQ728" s="355"/>
    </row>
    <row r="729" spans="1:43" s="347" customFormat="1" ht="30" customHeight="1" x14ac:dyDescent="0.25">
      <c r="A729" s="391">
        <v>339591</v>
      </c>
      <c r="B729" s="391">
        <v>40633395919</v>
      </c>
      <c r="C729" s="349" t="s">
        <v>4296</v>
      </c>
      <c r="D729" s="349" t="s">
        <v>1157</v>
      </c>
      <c r="E729" s="356" t="s">
        <v>2295</v>
      </c>
      <c r="F729" s="355" t="s">
        <v>2296</v>
      </c>
      <c r="G729" s="363" t="s">
        <v>4406</v>
      </c>
      <c r="H729" s="349" t="s">
        <v>4376</v>
      </c>
      <c r="I729" s="349" t="s">
        <v>250</v>
      </c>
      <c r="J729" s="349" t="s">
        <v>4381</v>
      </c>
      <c r="K729" s="349" t="s">
        <v>575</v>
      </c>
      <c r="L729" s="349" t="s">
        <v>575</v>
      </c>
      <c r="M729" s="349" t="s">
        <v>4334</v>
      </c>
      <c r="N729" s="349" t="s">
        <v>268</v>
      </c>
      <c r="O729" s="349" t="s">
        <v>569</v>
      </c>
      <c r="P729" s="349" t="s">
        <v>4493</v>
      </c>
      <c r="Q729" s="349" t="s">
        <v>268</v>
      </c>
      <c r="R729" s="349" t="s">
        <v>268</v>
      </c>
      <c r="S729" s="349">
        <v>0</v>
      </c>
      <c r="T729" s="349" t="s">
        <v>268</v>
      </c>
      <c r="U729" s="349">
        <v>0</v>
      </c>
      <c r="V729" s="349" t="s">
        <v>413</v>
      </c>
      <c r="W729" s="360" t="s">
        <v>2656</v>
      </c>
      <c r="X729" s="349" t="s">
        <v>268</v>
      </c>
      <c r="Y729" s="349">
        <v>120</v>
      </c>
      <c r="Z729" s="361">
        <v>10</v>
      </c>
      <c r="AA729" s="349">
        <f t="shared" ref="AA729:AA760" si="122">Y729</f>
        <v>120</v>
      </c>
      <c r="AB729" s="349" t="s">
        <v>4295</v>
      </c>
      <c r="AC729" s="349" t="s">
        <v>1253</v>
      </c>
      <c r="AD729" s="349">
        <v>5</v>
      </c>
      <c r="AE729" s="440">
        <f t="shared" si="121"/>
        <v>11</v>
      </c>
      <c r="AF729" s="350">
        <v>0.24</v>
      </c>
      <c r="AG729" s="351">
        <f t="shared" si="115"/>
        <v>28.799999999999997</v>
      </c>
      <c r="AH729" s="351">
        <f>IF(AD729&lt;4,FLETES!$H$8,IF(AD729=4,FLETES!$H$9,IF(AD729=5,FLETES!$H$10,IF(AD729=6,FLETES!$H$11,IF(AD729=7,FLETES!$H$12,IF(AD729=8,FLETES!$H$13,IF(AD729=10,FLETES!$H$14,IF(AD729=12,FLETES!$H$15,IF(AD729&gt;12,FLETES!$H$16,"FALSO")))))))))</f>
        <v>26.946735</v>
      </c>
      <c r="AI729" s="357">
        <f t="shared" si="117"/>
        <v>55.746735000000001</v>
      </c>
      <c r="AJ729" s="352">
        <v>0.2</v>
      </c>
      <c r="AK729" s="358">
        <f t="shared" si="118"/>
        <v>69.683418750000001</v>
      </c>
      <c r="AL729" s="418">
        <f t="shared" ref="AL729:AL792" si="123">AK729</f>
        <v>69.683418750000001</v>
      </c>
      <c r="AM729" s="354">
        <v>0.15</v>
      </c>
      <c r="AN729" s="351">
        <f t="shared" si="119"/>
        <v>81.980492647058824</v>
      </c>
      <c r="AO729" s="421">
        <f t="shared" si="120"/>
        <v>81.980492647058824</v>
      </c>
      <c r="AP729" s="355"/>
      <c r="AQ729" s="355"/>
    </row>
    <row r="730" spans="1:43" s="347" customFormat="1" ht="30" customHeight="1" x14ac:dyDescent="0.25">
      <c r="A730" s="391">
        <v>339444</v>
      </c>
      <c r="B730" s="391">
        <v>40633394449</v>
      </c>
      <c r="C730" s="349" t="s">
        <v>4296</v>
      </c>
      <c r="D730" s="349" t="s">
        <v>1160</v>
      </c>
      <c r="E730" s="356" t="s">
        <v>2288</v>
      </c>
      <c r="F730" s="355" t="s">
        <v>2289</v>
      </c>
      <c r="G730" s="363" t="s">
        <v>4406</v>
      </c>
      <c r="H730" s="349" t="s">
        <v>4376</v>
      </c>
      <c r="I730" s="349" t="s">
        <v>250</v>
      </c>
      <c r="J730" s="349" t="s">
        <v>4381</v>
      </c>
      <c r="K730" s="349" t="s">
        <v>537</v>
      </c>
      <c r="L730" s="349" t="s">
        <v>537</v>
      </c>
      <c r="M730" s="349" t="s">
        <v>4334</v>
      </c>
      <c r="N730" s="349" t="s">
        <v>268</v>
      </c>
      <c r="O730" s="349" t="s">
        <v>569</v>
      </c>
      <c r="P730" s="349" t="s">
        <v>4493</v>
      </c>
      <c r="Q730" s="349" t="s">
        <v>268</v>
      </c>
      <c r="R730" s="349" t="s">
        <v>268</v>
      </c>
      <c r="S730" s="349">
        <v>0</v>
      </c>
      <c r="T730" s="349" t="s">
        <v>268</v>
      </c>
      <c r="U730" s="349">
        <v>0</v>
      </c>
      <c r="V730" s="349" t="s">
        <v>413</v>
      </c>
      <c r="W730" s="360" t="s">
        <v>587</v>
      </c>
      <c r="X730" s="349" t="s">
        <v>268</v>
      </c>
      <c r="Y730" s="349">
        <v>120</v>
      </c>
      <c r="Z730" s="361">
        <v>10</v>
      </c>
      <c r="AA730" s="349">
        <f t="shared" si="122"/>
        <v>120</v>
      </c>
      <c r="AB730" s="349" t="s">
        <v>4295</v>
      </c>
      <c r="AC730" s="349" t="s">
        <v>1253</v>
      </c>
      <c r="AD730" s="349">
        <v>5</v>
      </c>
      <c r="AE730" s="440">
        <f t="shared" si="121"/>
        <v>11</v>
      </c>
      <c r="AF730" s="350">
        <v>0.22</v>
      </c>
      <c r="AG730" s="351">
        <f t="shared" si="115"/>
        <v>26.4</v>
      </c>
      <c r="AH730" s="351">
        <f>IF(AD730&lt;4,FLETES!$H$8,IF(AD730=4,FLETES!$H$9,IF(AD730=5,FLETES!$H$10,IF(AD730=6,FLETES!$H$11,IF(AD730=7,FLETES!$H$12,IF(AD730=8,FLETES!$H$13,IF(AD730=10,FLETES!$H$14,IF(AD730=12,FLETES!$H$15,IF(AD730&gt;12,FLETES!$H$16,"FALSO")))))))))</f>
        <v>26.946735</v>
      </c>
      <c r="AI730" s="357">
        <f t="shared" si="117"/>
        <v>53.346734999999995</v>
      </c>
      <c r="AJ730" s="352">
        <v>0.2</v>
      </c>
      <c r="AK730" s="358">
        <f t="shared" si="118"/>
        <v>66.683418749999987</v>
      </c>
      <c r="AL730" s="418">
        <f t="shared" si="123"/>
        <v>66.683418749999987</v>
      </c>
      <c r="AM730" s="354">
        <v>0.15</v>
      </c>
      <c r="AN730" s="351">
        <f t="shared" si="119"/>
        <v>78.451080882352926</v>
      </c>
      <c r="AO730" s="421">
        <f t="shared" si="120"/>
        <v>78.451080882352926</v>
      </c>
      <c r="AP730" s="355"/>
      <c r="AQ730" s="355"/>
    </row>
    <row r="731" spans="1:43" s="347" customFormat="1" ht="30" customHeight="1" x14ac:dyDescent="0.25">
      <c r="A731" s="391">
        <v>339568</v>
      </c>
      <c r="B731" s="391">
        <v>40633395689</v>
      </c>
      <c r="C731" s="349" t="s">
        <v>4296</v>
      </c>
      <c r="D731" s="349" t="s">
        <v>1159</v>
      </c>
      <c r="E731" s="356" t="s">
        <v>2290</v>
      </c>
      <c r="F731" s="355" t="s">
        <v>2291</v>
      </c>
      <c r="G731" s="363" t="s">
        <v>4406</v>
      </c>
      <c r="H731" s="349" t="s">
        <v>4376</v>
      </c>
      <c r="I731" s="349" t="s">
        <v>250</v>
      </c>
      <c r="J731" s="349" t="s">
        <v>4381</v>
      </c>
      <c r="K731" s="349" t="s">
        <v>545</v>
      </c>
      <c r="L731" s="349" t="s">
        <v>545</v>
      </c>
      <c r="M731" s="349" t="s">
        <v>4334</v>
      </c>
      <c r="N731" s="349" t="s">
        <v>268</v>
      </c>
      <c r="O731" s="349" t="s">
        <v>569</v>
      </c>
      <c r="P731" s="349" t="s">
        <v>4493</v>
      </c>
      <c r="Q731" s="349" t="s">
        <v>268</v>
      </c>
      <c r="R731" s="349" t="s">
        <v>268</v>
      </c>
      <c r="S731" s="349">
        <v>0</v>
      </c>
      <c r="T731" s="349" t="s">
        <v>268</v>
      </c>
      <c r="U731" s="349">
        <v>0</v>
      </c>
      <c r="V731" s="349" t="s">
        <v>413</v>
      </c>
      <c r="W731" s="360" t="s">
        <v>2656</v>
      </c>
      <c r="X731" s="349" t="s">
        <v>268</v>
      </c>
      <c r="Y731" s="349">
        <v>120</v>
      </c>
      <c r="Z731" s="361">
        <v>10</v>
      </c>
      <c r="AA731" s="349">
        <f t="shared" si="122"/>
        <v>120</v>
      </c>
      <c r="AB731" s="349" t="s">
        <v>4295</v>
      </c>
      <c r="AC731" s="349" t="s">
        <v>1253</v>
      </c>
      <c r="AD731" s="349">
        <v>5</v>
      </c>
      <c r="AE731" s="440">
        <f t="shared" si="121"/>
        <v>11</v>
      </c>
      <c r="AF731" s="350">
        <v>0.24</v>
      </c>
      <c r="AG731" s="351">
        <f t="shared" si="115"/>
        <v>28.799999999999997</v>
      </c>
      <c r="AH731" s="351">
        <f>IF(AD731&lt;4,FLETES!$H$8,IF(AD731=4,FLETES!$H$9,IF(AD731=5,FLETES!$H$10,IF(AD731=6,FLETES!$H$11,IF(AD731=7,FLETES!$H$12,IF(AD731=8,FLETES!$H$13,IF(AD731=10,FLETES!$H$14,IF(AD731=12,FLETES!$H$15,IF(AD731&gt;12,FLETES!$H$16,"FALSO")))))))))</f>
        <v>26.946735</v>
      </c>
      <c r="AI731" s="357">
        <f t="shared" si="117"/>
        <v>55.746735000000001</v>
      </c>
      <c r="AJ731" s="352">
        <v>0.2</v>
      </c>
      <c r="AK731" s="358">
        <f t="shared" si="118"/>
        <v>69.683418750000001</v>
      </c>
      <c r="AL731" s="418">
        <f t="shared" si="123"/>
        <v>69.683418750000001</v>
      </c>
      <c r="AM731" s="354">
        <v>0.15</v>
      </c>
      <c r="AN731" s="351">
        <f t="shared" si="119"/>
        <v>81.980492647058824</v>
      </c>
      <c r="AO731" s="421">
        <f t="shared" si="120"/>
        <v>81.980492647058824</v>
      </c>
      <c r="AP731" s="355"/>
      <c r="AQ731" s="355"/>
    </row>
    <row r="732" spans="1:43" s="347" customFormat="1" ht="30" customHeight="1" x14ac:dyDescent="0.25">
      <c r="A732" s="444">
        <v>53414</v>
      </c>
      <c r="B732" s="391">
        <v>406305341495</v>
      </c>
      <c r="C732" s="349" t="s">
        <v>4296</v>
      </c>
      <c r="D732" s="444" t="s">
        <v>4084</v>
      </c>
      <c r="E732" s="359" t="s">
        <v>3554</v>
      </c>
      <c r="F732" s="379" t="s">
        <v>3554</v>
      </c>
      <c r="G732" s="363" t="s">
        <v>4406</v>
      </c>
      <c r="H732" s="349" t="s">
        <v>4376</v>
      </c>
      <c r="I732" s="349" t="s">
        <v>250</v>
      </c>
      <c r="J732" s="349" t="s">
        <v>4381</v>
      </c>
      <c r="K732" s="349" t="s">
        <v>3044</v>
      </c>
      <c r="L732" s="349" t="s">
        <v>3044</v>
      </c>
      <c r="M732" s="349" t="s">
        <v>4334</v>
      </c>
      <c r="N732" s="380" t="s">
        <v>268</v>
      </c>
      <c r="O732" s="349" t="s">
        <v>569</v>
      </c>
      <c r="P732" s="349" t="s">
        <v>4493</v>
      </c>
      <c r="Q732" s="349" t="s">
        <v>268</v>
      </c>
      <c r="R732" s="349" t="s">
        <v>268</v>
      </c>
      <c r="S732" s="349">
        <v>0</v>
      </c>
      <c r="T732" s="349" t="s">
        <v>268</v>
      </c>
      <c r="U732" s="349">
        <v>0</v>
      </c>
      <c r="V732" s="349" t="s">
        <v>413</v>
      </c>
      <c r="W732" s="360"/>
      <c r="X732" s="349" t="s">
        <v>268</v>
      </c>
      <c r="Y732" s="349">
        <v>120</v>
      </c>
      <c r="Z732" s="361">
        <v>10</v>
      </c>
      <c r="AA732" s="349">
        <f t="shared" si="122"/>
        <v>120</v>
      </c>
      <c r="AB732" s="349" t="s">
        <v>4295</v>
      </c>
      <c r="AC732" s="349" t="s">
        <v>1253</v>
      </c>
      <c r="AD732" s="349">
        <v>5</v>
      </c>
      <c r="AE732" s="440">
        <v>11</v>
      </c>
      <c r="AF732" s="350">
        <v>0.24</v>
      </c>
      <c r="AG732" s="357">
        <f t="shared" si="115"/>
        <v>28.799999999999997</v>
      </c>
      <c r="AH732" s="351">
        <f>IF(AD732&lt;4,FLETES!$H$8,IF(AD732=4,FLETES!$H$9,IF(AD732=5,FLETES!$H$10,IF(AD732=6,FLETES!$H$11,IF(AD732=7,FLETES!$H$12,IF(AD732=8,FLETES!$H$13,IF(AD732=10,FLETES!$H$14,IF(AD732=12,FLETES!$H$15,IF(AD732&gt;12,FLETES!$H$16,"FALSO")))))))))</f>
        <v>26.946735</v>
      </c>
      <c r="AI732" s="357">
        <f t="shared" si="117"/>
        <v>55.746735000000001</v>
      </c>
      <c r="AJ732" s="352">
        <v>0.2</v>
      </c>
      <c r="AK732" s="358">
        <f t="shared" si="118"/>
        <v>69.683418750000001</v>
      </c>
      <c r="AL732" s="418">
        <f t="shared" si="123"/>
        <v>69.683418750000001</v>
      </c>
      <c r="AM732" s="352">
        <v>0.15</v>
      </c>
      <c r="AN732" s="357">
        <f t="shared" si="119"/>
        <v>81.980492647058824</v>
      </c>
      <c r="AO732" s="421">
        <f t="shared" si="120"/>
        <v>81.980492647058824</v>
      </c>
      <c r="AP732" s="355"/>
      <c r="AQ732" s="355"/>
    </row>
    <row r="733" spans="1:43" s="347" customFormat="1" ht="30" customHeight="1" x14ac:dyDescent="0.25">
      <c r="A733" s="444">
        <v>54123</v>
      </c>
      <c r="B733" s="391">
        <v>406305412393</v>
      </c>
      <c r="C733" s="349" t="s">
        <v>4296</v>
      </c>
      <c r="D733" s="444" t="s">
        <v>4086</v>
      </c>
      <c r="E733" s="359" t="s">
        <v>3556</v>
      </c>
      <c r="F733" s="379" t="s">
        <v>3556</v>
      </c>
      <c r="G733" s="363" t="s">
        <v>4406</v>
      </c>
      <c r="H733" s="349" t="s">
        <v>4376</v>
      </c>
      <c r="I733" s="349" t="s">
        <v>250</v>
      </c>
      <c r="J733" s="349" t="s">
        <v>4401</v>
      </c>
      <c r="K733" s="349" t="s">
        <v>3044</v>
      </c>
      <c r="L733" s="349" t="s">
        <v>3044</v>
      </c>
      <c r="M733" s="349" t="s">
        <v>4334</v>
      </c>
      <c r="N733" s="380" t="s">
        <v>268</v>
      </c>
      <c r="O733" s="349" t="s">
        <v>569</v>
      </c>
      <c r="P733" s="349" t="s">
        <v>4493</v>
      </c>
      <c r="Q733" s="349" t="s">
        <v>268</v>
      </c>
      <c r="R733" s="349" t="s">
        <v>268</v>
      </c>
      <c r="S733" s="349">
        <v>0</v>
      </c>
      <c r="T733" s="349" t="s">
        <v>268</v>
      </c>
      <c r="U733" s="349">
        <v>0</v>
      </c>
      <c r="V733" s="349" t="s">
        <v>413</v>
      </c>
      <c r="W733" s="360"/>
      <c r="X733" s="349" t="s">
        <v>268</v>
      </c>
      <c r="Y733" s="349">
        <v>120</v>
      </c>
      <c r="Z733" s="361">
        <v>10</v>
      </c>
      <c r="AA733" s="349">
        <f t="shared" si="122"/>
        <v>120</v>
      </c>
      <c r="AB733" s="349" t="s">
        <v>4295</v>
      </c>
      <c r="AC733" s="349" t="s">
        <v>1253</v>
      </c>
      <c r="AD733" s="349">
        <v>5</v>
      </c>
      <c r="AE733" s="440">
        <v>11</v>
      </c>
      <c r="AF733" s="350">
        <v>0.27</v>
      </c>
      <c r="AG733" s="357">
        <f t="shared" si="115"/>
        <v>32.400000000000006</v>
      </c>
      <c r="AH733" s="351">
        <f>IF(AD733&lt;4,FLETES!$H$8,IF(AD733=4,FLETES!$H$9,IF(AD733=5,FLETES!$H$10,IF(AD733=6,FLETES!$H$11,IF(AD733=7,FLETES!$H$12,IF(AD733=8,FLETES!$H$13,IF(AD733=10,FLETES!$H$14,IF(AD733=12,FLETES!$H$15,IF(AD733&gt;12,FLETES!$H$16,"FALSO")))))))))</f>
        <v>26.946735</v>
      </c>
      <c r="AI733" s="357">
        <f t="shared" si="117"/>
        <v>59.34673500000001</v>
      </c>
      <c r="AJ733" s="352">
        <v>0.2</v>
      </c>
      <c r="AK733" s="358">
        <f t="shared" si="118"/>
        <v>74.183418750000001</v>
      </c>
      <c r="AL733" s="418">
        <f t="shared" si="123"/>
        <v>74.183418750000001</v>
      </c>
      <c r="AM733" s="352">
        <v>0.15</v>
      </c>
      <c r="AN733" s="357">
        <f t="shared" si="119"/>
        <v>87.27461029411765</v>
      </c>
      <c r="AO733" s="421">
        <f t="shared" si="120"/>
        <v>87.27461029411765</v>
      </c>
      <c r="AP733" s="355"/>
      <c r="AQ733" s="355"/>
    </row>
    <row r="734" spans="1:43" s="347" customFormat="1" ht="30" customHeight="1" x14ac:dyDescent="0.25">
      <c r="A734" s="444">
        <v>54172</v>
      </c>
      <c r="B734" s="391">
        <v>406305417299</v>
      </c>
      <c r="C734" s="349" t="s">
        <v>4296</v>
      </c>
      <c r="D734" s="444" t="s">
        <v>4088</v>
      </c>
      <c r="E734" s="359" t="s">
        <v>3558</v>
      </c>
      <c r="F734" s="359" t="s">
        <v>3558</v>
      </c>
      <c r="G734" s="363" t="s">
        <v>4406</v>
      </c>
      <c r="H734" s="349" t="s">
        <v>4376</v>
      </c>
      <c r="I734" s="349" t="s">
        <v>250</v>
      </c>
      <c r="J734" s="349" t="s">
        <v>4381</v>
      </c>
      <c r="K734" s="349" t="s">
        <v>568</v>
      </c>
      <c r="L734" s="349" t="s">
        <v>568</v>
      </c>
      <c r="M734" s="349" t="s">
        <v>4334</v>
      </c>
      <c r="N734" s="380" t="s">
        <v>268</v>
      </c>
      <c r="O734" s="349" t="s">
        <v>569</v>
      </c>
      <c r="P734" s="349" t="s">
        <v>4493</v>
      </c>
      <c r="Q734" s="349" t="s">
        <v>268</v>
      </c>
      <c r="R734" s="349" t="s">
        <v>268</v>
      </c>
      <c r="S734" s="349">
        <v>0</v>
      </c>
      <c r="T734" s="349" t="s">
        <v>268</v>
      </c>
      <c r="U734" s="349">
        <v>0</v>
      </c>
      <c r="V734" s="349" t="s">
        <v>413</v>
      </c>
      <c r="W734" s="360"/>
      <c r="X734" s="349" t="s">
        <v>268</v>
      </c>
      <c r="Y734" s="349">
        <v>120</v>
      </c>
      <c r="Z734" s="361">
        <v>10</v>
      </c>
      <c r="AA734" s="349">
        <f t="shared" si="122"/>
        <v>120</v>
      </c>
      <c r="AB734" s="349" t="s">
        <v>4295</v>
      </c>
      <c r="AC734" s="349" t="s">
        <v>1253</v>
      </c>
      <c r="AD734" s="349">
        <v>5</v>
      </c>
      <c r="AE734" s="440">
        <v>11</v>
      </c>
      <c r="AF734" s="350">
        <v>0.27</v>
      </c>
      <c r="AG734" s="357">
        <f t="shared" si="115"/>
        <v>32.400000000000006</v>
      </c>
      <c r="AH734" s="351">
        <f>IF(AD734&lt;4,FLETES!$H$8,IF(AD734=4,FLETES!$H$9,IF(AD734=5,FLETES!$H$10,IF(AD734=6,FLETES!$H$11,IF(AD734=7,FLETES!$H$12,IF(AD734=8,FLETES!$H$13,IF(AD734=10,FLETES!$H$14,IF(AD734=12,FLETES!$H$15,IF(AD734&gt;12,FLETES!$H$16,"FALSO")))))))))</f>
        <v>26.946735</v>
      </c>
      <c r="AI734" s="357">
        <f t="shared" si="117"/>
        <v>59.34673500000001</v>
      </c>
      <c r="AJ734" s="352">
        <v>0.2</v>
      </c>
      <c r="AK734" s="358">
        <f t="shared" si="118"/>
        <v>74.183418750000001</v>
      </c>
      <c r="AL734" s="418">
        <f t="shared" si="123"/>
        <v>74.183418750000001</v>
      </c>
      <c r="AM734" s="352">
        <v>0.15</v>
      </c>
      <c r="AN734" s="357">
        <f t="shared" si="119"/>
        <v>87.27461029411765</v>
      </c>
      <c r="AO734" s="421">
        <f t="shared" si="120"/>
        <v>87.27461029411765</v>
      </c>
      <c r="AP734" s="355"/>
      <c r="AQ734" s="355"/>
    </row>
    <row r="735" spans="1:43" s="347" customFormat="1" ht="30" customHeight="1" x14ac:dyDescent="0.25">
      <c r="A735" s="444">
        <v>53398</v>
      </c>
      <c r="B735" s="391">
        <v>406305339898</v>
      </c>
      <c r="C735" s="349" t="s">
        <v>4296</v>
      </c>
      <c r="D735" s="444" t="s">
        <v>4090</v>
      </c>
      <c r="E735" s="359" t="s">
        <v>3560</v>
      </c>
      <c r="F735" s="359" t="s">
        <v>3560</v>
      </c>
      <c r="G735" s="363" t="s">
        <v>4406</v>
      </c>
      <c r="H735" s="349" t="s">
        <v>4376</v>
      </c>
      <c r="I735" s="349" t="s">
        <v>250</v>
      </c>
      <c r="J735" s="349" t="s">
        <v>4381</v>
      </c>
      <c r="K735" s="349" t="s">
        <v>568</v>
      </c>
      <c r="L735" s="349" t="s">
        <v>568</v>
      </c>
      <c r="M735" s="349" t="s">
        <v>4334</v>
      </c>
      <c r="N735" s="380" t="s">
        <v>268</v>
      </c>
      <c r="O735" s="349" t="s">
        <v>569</v>
      </c>
      <c r="P735" s="349" t="s">
        <v>4493</v>
      </c>
      <c r="Q735" s="349" t="s">
        <v>268</v>
      </c>
      <c r="R735" s="349" t="s">
        <v>268</v>
      </c>
      <c r="S735" s="349">
        <v>0</v>
      </c>
      <c r="T735" s="349" t="s">
        <v>268</v>
      </c>
      <c r="U735" s="349">
        <v>0</v>
      </c>
      <c r="V735" s="349" t="s">
        <v>413</v>
      </c>
      <c r="W735" s="360"/>
      <c r="X735" s="349" t="s">
        <v>268</v>
      </c>
      <c r="Y735" s="349">
        <v>120</v>
      </c>
      <c r="Z735" s="361">
        <v>10</v>
      </c>
      <c r="AA735" s="349">
        <f t="shared" si="122"/>
        <v>120</v>
      </c>
      <c r="AB735" s="349" t="s">
        <v>4295</v>
      </c>
      <c r="AC735" s="349" t="s">
        <v>1253</v>
      </c>
      <c r="AD735" s="349">
        <v>5</v>
      </c>
      <c r="AE735" s="440">
        <v>11</v>
      </c>
      <c r="AF735" s="350">
        <v>0.27</v>
      </c>
      <c r="AG735" s="357">
        <f t="shared" si="115"/>
        <v>32.400000000000006</v>
      </c>
      <c r="AH735" s="351">
        <f>IF(AD735&lt;4,FLETES!$H$8,IF(AD735=4,FLETES!$H$9,IF(AD735=5,FLETES!$H$10,IF(AD735=6,FLETES!$H$11,IF(AD735=7,FLETES!$H$12,IF(AD735=8,FLETES!$H$13,IF(AD735=10,FLETES!$H$14,IF(AD735=12,FLETES!$H$15,IF(AD735&gt;12,FLETES!$H$16,"FALSO")))))))))</f>
        <v>26.946735</v>
      </c>
      <c r="AI735" s="357">
        <f t="shared" si="117"/>
        <v>59.34673500000001</v>
      </c>
      <c r="AJ735" s="352">
        <v>0.2</v>
      </c>
      <c r="AK735" s="358">
        <f t="shared" si="118"/>
        <v>74.183418750000001</v>
      </c>
      <c r="AL735" s="418">
        <f t="shared" si="123"/>
        <v>74.183418750000001</v>
      </c>
      <c r="AM735" s="352">
        <v>0.15</v>
      </c>
      <c r="AN735" s="357">
        <f t="shared" si="119"/>
        <v>87.27461029411765</v>
      </c>
      <c r="AO735" s="421">
        <f t="shared" si="120"/>
        <v>87.27461029411765</v>
      </c>
      <c r="AP735" s="355"/>
      <c r="AQ735" s="355"/>
    </row>
    <row r="736" spans="1:43" s="347" customFormat="1" ht="30" customHeight="1" x14ac:dyDescent="0.25">
      <c r="A736" s="444">
        <v>53490</v>
      </c>
      <c r="B736" s="391">
        <v>406305349095</v>
      </c>
      <c r="C736" s="349" t="s">
        <v>4296</v>
      </c>
      <c r="D736" s="444" t="s">
        <v>4092</v>
      </c>
      <c r="E736" s="359" t="s">
        <v>3562</v>
      </c>
      <c r="F736" s="359" t="s">
        <v>3562</v>
      </c>
      <c r="G736" s="363" t="s">
        <v>4406</v>
      </c>
      <c r="H736" s="349" t="s">
        <v>4376</v>
      </c>
      <c r="I736" s="349" t="s">
        <v>250</v>
      </c>
      <c r="J736" s="349" t="s">
        <v>4381</v>
      </c>
      <c r="K736" s="349" t="s">
        <v>568</v>
      </c>
      <c r="L736" s="349" t="s">
        <v>568</v>
      </c>
      <c r="M736" s="349" t="s">
        <v>4334</v>
      </c>
      <c r="N736" s="380" t="s">
        <v>268</v>
      </c>
      <c r="O736" s="349" t="s">
        <v>569</v>
      </c>
      <c r="P736" s="349" t="s">
        <v>4493</v>
      </c>
      <c r="Q736" s="349" t="s">
        <v>268</v>
      </c>
      <c r="R736" s="349" t="s">
        <v>268</v>
      </c>
      <c r="S736" s="349">
        <v>0</v>
      </c>
      <c r="T736" s="349" t="s">
        <v>268</v>
      </c>
      <c r="U736" s="349">
        <v>0</v>
      </c>
      <c r="V736" s="349" t="s">
        <v>413</v>
      </c>
      <c r="W736" s="360"/>
      <c r="X736" s="349" t="s">
        <v>268</v>
      </c>
      <c r="Y736" s="349">
        <v>120</v>
      </c>
      <c r="Z736" s="361">
        <v>10</v>
      </c>
      <c r="AA736" s="349">
        <f t="shared" si="122"/>
        <v>120</v>
      </c>
      <c r="AB736" s="349" t="s">
        <v>4295</v>
      </c>
      <c r="AC736" s="349" t="s">
        <v>1253</v>
      </c>
      <c r="AD736" s="349">
        <v>5</v>
      </c>
      <c r="AE736" s="440">
        <v>11</v>
      </c>
      <c r="AF736" s="350">
        <v>0.27</v>
      </c>
      <c r="AG736" s="357">
        <f t="shared" si="115"/>
        <v>32.400000000000006</v>
      </c>
      <c r="AH736" s="351">
        <f>IF(AD736&lt;4,FLETES!$H$8,IF(AD736=4,FLETES!$H$9,IF(AD736=5,FLETES!$H$10,IF(AD736=6,FLETES!$H$11,IF(AD736=7,FLETES!$H$12,IF(AD736=8,FLETES!$H$13,IF(AD736=10,FLETES!$H$14,IF(AD736=12,FLETES!$H$15,IF(AD736&gt;12,FLETES!$H$16,"FALSO")))))))))</f>
        <v>26.946735</v>
      </c>
      <c r="AI736" s="357">
        <f t="shared" si="117"/>
        <v>59.34673500000001</v>
      </c>
      <c r="AJ736" s="352">
        <v>0.2</v>
      </c>
      <c r="AK736" s="358">
        <f t="shared" si="118"/>
        <v>74.183418750000001</v>
      </c>
      <c r="AL736" s="418">
        <f t="shared" si="123"/>
        <v>74.183418750000001</v>
      </c>
      <c r="AM736" s="352">
        <v>0.15</v>
      </c>
      <c r="AN736" s="357">
        <f t="shared" si="119"/>
        <v>87.27461029411765</v>
      </c>
      <c r="AO736" s="421">
        <f t="shared" si="120"/>
        <v>87.27461029411765</v>
      </c>
      <c r="AP736" s="355"/>
      <c r="AQ736" s="355"/>
    </row>
    <row r="737" spans="1:43" s="347" customFormat="1" ht="30" customHeight="1" x14ac:dyDescent="0.25">
      <c r="A737" s="444">
        <v>54717</v>
      </c>
      <c r="B737" s="391">
        <v>406305471796</v>
      </c>
      <c r="C737" s="349" t="s">
        <v>4296</v>
      </c>
      <c r="D737" s="444" t="s">
        <v>4094</v>
      </c>
      <c r="E737" s="359" t="s">
        <v>3564</v>
      </c>
      <c r="F737" s="359" t="s">
        <v>3564</v>
      </c>
      <c r="G737" s="363" t="s">
        <v>4406</v>
      </c>
      <c r="H737" s="349" t="s">
        <v>4376</v>
      </c>
      <c r="I737" s="349" t="s">
        <v>250</v>
      </c>
      <c r="J737" s="349" t="s">
        <v>4381</v>
      </c>
      <c r="K737" s="349" t="s">
        <v>568</v>
      </c>
      <c r="L737" s="349" t="s">
        <v>568</v>
      </c>
      <c r="M737" s="349" t="s">
        <v>4334</v>
      </c>
      <c r="N737" s="380" t="s">
        <v>268</v>
      </c>
      <c r="O737" s="349" t="s">
        <v>569</v>
      </c>
      <c r="P737" s="349" t="s">
        <v>4493</v>
      </c>
      <c r="Q737" s="349" t="s">
        <v>268</v>
      </c>
      <c r="R737" s="349" t="s">
        <v>268</v>
      </c>
      <c r="S737" s="349">
        <v>0</v>
      </c>
      <c r="T737" s="349" t="s">
        <v>268</v>
      </c>
      <c r="U737" s="349">
        <v>0</v>
      </c>
      <c r="V737" s="349" t="s">
        <v>413</v>
      </c>
      <c r="W737" s="360"/>
      <c r="X737" s="349" t="s">
        <v>268</v>
      </c>
      <c r="Y737" s="349">
        <v>120</v>
      </c>
      <c r="Z737" s="361">
        <v>10</v>
      </c>
      <c r="AA737" s="349">
        <f t="shared" si="122"/>
        <v>120</v>
      </c>
      <c r="AB737" s="349" t="s">
        <v>4295</v>
      </c>
      <c r="AC737" s="349" t="s">
        <v>1253</v>
      </c>
      <c r="AD737" s="349">
        <v>5</v>
      </c>
      <c r="AE737" s="440">
        <v>11</v>
      </c>
      <c r="AF737" s="350">
        <v>0.27</v>
      </c>
      <c r="AG737" s="357">
        <f t="shared" si="115"/>
        <v>32.400000000000006</v>
      </c>
      <c r="AH737" s="351">
        <f>IF(AD737&lt;4,FLETES!$H$8,IF(AD737=4,FLETES!$H$9,IF(AD737=5,FLETES!$H$10,IF(AD737=6,FLETES!$H$11,IF(AD737=7,FLETES!$H$12,IF(AD737=8,FLETES!$H$13,IF(AD737=10,FLETES!$H$14,IF(AD737=12,FLETES!$H$15,IF(AD737&gt;12,FLETES!$H$16,"FALSO")))))))))</f>
        <v>26.946735</v>
      </c>
      <c r="AI737" s="357">
        <f t="shared" si="117"/>
        <v>59.34673500000001</v>
      </c>
      <c r="AJ737" s="352">
        <v>0.2</v>
      </c>
      <c r="AK737" s="358">
        <f t="shared" si="118"/>
        <v>74.183418750000001</v>
      </c>
      <c r="AL737" s="418">
        <f t="shared" si="123"/>
        <v>74.183418750000001</v>
      </c>
      <c r="AM737" s="352">
        <v>0.15</v>
      </c>
      <c r="AN737" s="357">
        <f t="shared" si="119"/>
        <v>87.27461029411765</v>
      </c>
      <c r="AO737" s="421">
        <f t="shared" si="120"/>
        <v>87.27461029411765</v>
      </c>
      <c r="AP737" s="355"/>
      <c r="AQ737" s="355"/>
    </row>
    <row r="738" spans="1:43" s="347" customFormat="1" ht="30" customHeight="1" x14ac:dyDescent="0.25">
      <c r="A738" s="444">
        <v>54056</v>
      </c>
      <c r="B738" s="391">
        <v>406305405692</v>
      </c>
      <c r="C738" s="349" t="s">
        <v>4296</v>
      </c>
      <c r="D738" s="444" t="s">
        <v>4096</v>
      </c>
      <c r="E738" s="359" t="s">
        <v>3566</v>
      </c>
      <c r="F738" s="359" t="s">
        <v>3566</v>
      </c>
      <c r="G738" s="363" t="s">
        <v>4406</v>
      </c>
      <c r="H738" s="349" t="s">
        <v>4376</v>
      </c>
      <c r="I738" s="349" t="s">
        <v>250</v>
      </c>
      <c r="J738" s="349" t="s">
        <v>4381</v>
      </c>
      <c r="K738" s="349" t="s">
        <v>558</v>
      </c>
      <c r="L738" s="349" t="s">
        <v>558</v>
      </c>
      <c r="M738" s="349" t="s">
        <v>4334</v>
      </c>
      <c r="N738" s="380" t="s">
        <v>268</v>
      </c>
      <c r="O738" s="349" t="s">
        <v>569</v>
      </c>
      <c r="P738" s="349" t="s">
        <v>4493</v>
      </c>
      <c r="Q738" s="349" t="s">
        <v>268</v>
      </c>
      <c r="R738" s="349" t="s">
        <v>268</v>
      </c>
      <c r="S738" s="349">
        <v>0</v>
      </c>
      <c r="T738" s="349" t="s">
        <v>268</v>
      </c>
      <c r="U738" s="349">
        <v>0</v>
      </c>
      <c r="V738" s="349" t="s">
        <v>413</v>
      </c>
      <c r="W738" s="360"/>
      <c r="X738" s="349" t="s">
        <v>268</v>
      </c>
      <c r="Y738" s="349">
        <v>120</v>
      </c>
      <c r="Z738" s="361">
        <v>10</v>
      </c>
      <c r="AA738" s="349">
        <f t="shared" si="122"/>
        <v>120</v>
      </c>
      <c r="AB738" s="349" t="s">
        <v>4295</v>
      </c>
      <c r="AC738" s="349" t="s">
        <v>1253</v>
      </c>
      <c r="AD738" s="349">
        <v>5</v>
      </c>
      <c r="AE738" s="440">
        <v>11</v>
      </c>
      <c r="AF738" s="350">
        <v>0.22</v>
      </c>
      <c r="AG738" s="357">
        <f t="shared" si="115"/>
        <v>26.4</v>
      </c>
      <c r="AH738" s="351">
        <f>IF(AD738&lt;4,FLETES!$H$8,IF(AD738=4,FLETES!$H$9,IF(AD738=5,FLETES!$H$10,IF(AD738=6,FLETES!$H$11,IF(AD738=7,FLETES!$H$12,IF(AD738=8,FLETES!$H$13,IF(AD738=10,FLETES!$H$14,IF(AD738=12,FLETES!$H$15,IF(AD738&gt;12,FLETES!$H$16,"FALSO")))))))))</f>
        <v>26.946735</v>
      </c>
      <c r="AI738" s="357">
        <f t="shared" si="117"/>
        <v>53.346734999999995</v>
      </c>
      <c r="AJ738" s="352">
        <v>0.2</v>
      </c>
      <c r="AK738" s="358">
        <f t="shared" si="118"/>
        <v>66.683418749999987</v>
      </c>
      <c r="AL738" s="418">
        <f t="shared" si="123"/>
        <v>66.683418749999987</v>
      </c>
      <c r="AM738" s="352">
        <v>0.15</v>
      </c>
      <c r="AN738" s="357">
        <f t="shared" si="119"/>
        <v>78.451080882352926</v>
      </c>
      <c r="AO738" s="421">
        <f t="shared" si="120"/>
        <v>78.451080882352926</v>
      </c>
      <c r="AP738" s="355"/>
      <c r="AQ738" s="355"/>
    </row>
    <row r="739" spans="1:43" s="347" customFormat="1" ht="30" customHeight="1" x14ac:dyDescent="0.25">
      <c r="A739" s="444">
        <v>53211</v>
      </c>
      <c r="B739" s="391">
        <v>406305321190</v>
      </c>
      <c r="C739" s="349" t="s">
        <v>4296</v>
      </c>
      <c r="D739" s="444" t="s">
        <v>4099</v>
      </c>
      <c r="E739" s="359" t="s">
        <v>3569</v>
      </c>
      <c r="F739" s="359" t="s">
        <v>3569</v>
      </c>
      <c r="G739" s="363" t="s">
        <v>4406</v>
      </c>
      <c r="H739" s="349" t="s">
        <v>4376</v>
      </c>
      <c r="I739" s="349" t="s">
        <v>250</v>
      </c>
      <c r="J739" s="349" t="s">
        <v>4381</v>
      </c>
      <c r="K739" s="349" t="s">
        <v>570</v>
      </c>
      <c r="L739" s="349" t="s">
        <v>570</v>
      </c>
      <c r="M739" s="349" t="s">
        <v>4334</v>
      </c>
      <c r="N739" s="380" t="s">
        <v>268</v>
      </c>
      <c r="O739" s="349" t="s">
        <v>569</v>
      </c>
      <c r="P739" s="349" t="s">
        <v>4493</v>
      </c>
      <c r="Q739" s="349" t="s">
        <v>268</v>
      </c>
      <c r="R739" s="349" t="s">
        <v>268</v>
      </c>
      <c r="S739" s="349">
        <v>0</v>
      </c>
      <c r="T739" s="349" t="s">
        <v>268</v>
      </c>
      <c r="U739" s="349">
        <v>0</v>
      </c>
      <c r="V739" s="349" t="s">
        <v>413</v>
      </c>
      <c r="W739" s="360"/>
      <c r="X739" s="349" t="s">
        <v>268</v>
      </c>
      <c r="Y739" s="349">
        <v>120</v>
      </c>
      <c r="Z739" s="361">
        <v>10</v>
      </c>
      <c r="AA739" s="349">
        <f t="shared" si="122"/>
        <v>120</v>
      </c>
      <c r="AB739" s="349" t="s">
        <v>4295</v>
      </c>
      <c r="AC739" s="349" t="s">
        <v>1253</v>
      </c>
      <c r="AD739" s="349">
        <v>5</v>
      </c>
      <c r="AE739" s="440">
        <v>11</v>
      </c>
      <c r="AF739" s="350">
        <v>0.22</v>
      </c>
      <c r="AG739" s="357">
        <f t="shared" si="115"/>
        <v>26.4</v>
      </c>
      <c r="AH739" s="351">
        <f>IF(AD739&lt;4,FLETES!$H$8,IF(AD739=4,FLETES!$H$9,IF(AD739=5,FLETES!$H$10,IF(AD739=6,FLETES!$H$11,IF(AD739=7,FLETES!$H$12,IF(AD739=8,FLETES!$H$13,IF(AD739=10,FLETES!$H$14,IF(AD739=12,FLETES!$H$15,IF(AD739&gt;12,FLETES!$H$16,"FALSO")))))))))</f>
        <v>26.946735</v>
      </c>
      <c r="AI739" s="357">
        <f t="shared" si="117"/>
        <v>53.346734999999995</v>
      </c>
      <c r="AJ739" s="352">
        <v>0.2</v>
      </c>
      <c r="AK739" s="358">
        <f t="shared" si="118"/>
        <v>66.683418749999987</v>
      </c>
      <c r="AL739" s="418">
        <f t="shared" si="123"/>
        <v>66.683418749999987</v>
      </c>
      <c r="AM739" s="352">
        <v>0.15</v>
      </c>
      <c r="AN739" s="357">
        <f t="shared" si="119"/>
        <v>78.451080882352926</v>
      </c>
      <c r="AO739" s="421">
        <f t="shared" si="120"/>
        <v>78.451080882352926</v>
      </c>
      <c r="AP739" s="355"/>
      <c r="AQ739" s="355"/>
    </row>
    <row r="740" spans="1:43" s="347" customFormat="1" ht="30" customHeight="1" x14ac:dyDescent="0.25">
      <c r="A740" s="444">
        <v>54710</v>
      </c>
      <c r="B740" s="391">
        <v>406305471093</v>
      </c>
      <c r="C740" s="349" t="s">
        <v>4296</v>
      </c>
      <c r="D740" s="444" t="s">
        <v>4101</v>
      </c>
      <c r="E740" s="359" t="s">
        <v>3571</v>
      </c>
      <c r="F740" s="359" t="s">
        <v>3571</v>
      </c>
      <c r="G740" s="363" t="s">
        <v>4406</v>
      </c>
      <c r="H740" s="349" t="s">
        <v>4376</v>
      </c>
      <c r="I740" s="349" t="s">
        <v>250</v>
      </c>
      <c r="J740" s="349" t="s">
        <v>4381</v>
      </c>
      <c r="K740" s="349" t="s">
        <v>2669</v>
      </c>
      <c r="L740" s="349" t="s">
        <v>2669</v>
      </c>
      <c r="M740" s="349" t="s">
        <v>4334</v>
      </c>
      <c r="N740" s="380" t="s">
        <v>268</v>
      </c>
      <c r="O740" s="349" t="s">
        <v>569</v>
      </c>
      <c r="P740" s="349" t="s">
        <v>4493</v>
      </c>
      <c r="Q740" s="349" t="s">
        <v>268</v>
      </c>
      <c r="R740" s="349" t="s">
        <v>268</v>
      </c>
      <c r="S740" s="349">
        <v>0</v>
      </c>
      <c r="T740" s="349" t="s">
        <v>268</v>
      </c>
      <c r="U740" s="349">
        <v>0</v>
      </c>
      <c r="V740" s="349" t="s">
        <v>413</v>
      </c>
      <c r="W740" s="360"/>
      <c r="X740" s="349" t="s">
        <v>268</v>
      </c>
      <c r="Y740" s="349">
        <v>120</v>
      </c>
      <c r="Z740" s="361">
        <v>10</v>
      </c>
      <c r="AA740" s="349">
        <f t="shared" si="122"/>
        <v>120</v>
      </c>
      <c r="AB740" s="349" t="s">
        <v>4295</v>
      </c>
      <c r="AC740" s="349" t="s">
        <v>1253</v>
      </c>
      <c r="AD740" s="349">
        <v>5</v>
      </c>
      <c r="AE740" s="440">
        <v>11</v>
      </c>
      <c r="AF740" s="350">
        <v>0.22</v>
      </c>
      <c r="AG740" s="357">
        <f t="shared" si="115"/>
        <v>26.4</v>
      </c>
      <c r="AH740" s="351">
        <f>IF(AD740&lt;4,FLETES!$H$8,IF(AD740=4,FLETES!$H$9,IF(AD740=5,FLETES!$H$10,IF(AD740=6,FLETES!$H$11,IF(AD740=7,FLETES!$H$12,IF(AD740=8,FLETES!$H$13,IF(AD740=10,FLETES!$H$14,IF(AD740=12,FLETES!$H$15,IF(AD740&gt;12,FLETES!$H$16,"FALSO")))))))))</f>
        <v>26.946735</v>
      </c>
      <c r="AI740" s="357">
        <f t="shared" si="117"/>
        <v>53.346734999999995</v>
      </c>
      <c r="AJ740" s="352">
        <v>0.2</v>
      </c>
      <c r="AK740" s="358">
        <f t="shared" si="118"/>
        <v>66.683418749999987</v>
      </c>
      <c r="AL740" s="418">
        <f t="shared" si="123"/>
        <v>66.683418749999987</v>
      </c>
      <c r="AM740" s="352">
        <v>0.15</v>
      </c>
      <c r="AN740" s="357">
        <f t="shared" si="119"/>
        <v>78.451080882352926</v>
      </c>
      <c r="AO740" s="421">
        <f t="shared" si="120"/>
        <v>78.451080882352926</v>
      </c>
      <c r="AP740" s="355"/>
      <c r="AQ740" s="355"/>
    </row>
    <row r="741" spans="1:43" s="347" customFormat="1" ht="30" customHeight="1" x14ac:dyDescent="0.25">
      <c r="A741" s="444">
        <v>53316</v>
      </c>
      <c r="B741" s="391">
        <v>406305331694</v>
      </c>
      <c r="C741" s="349" t="s">
        <v>4296</v>
      </c>
      <c r="D741" s="444" t="s">
        <v>4103</v>
      </c>
      <c r="E741" s="359" t="s">
        <v>3573</v>
      </c>
      <c r="F741" s="359" t="s">
        <v>3573</v>
      </c>
      <c r="G741" s="363" t="s">
        <v>4406</v>
      </c>
      <c r="H741" s="349" t="s">
        <v>4376</v>
      </c>
      <c r="I741" s="349" t="s">
        <v>250</v>
      </c>
      <c r="J741" s="349" t="s">
        <v>4381</v>
      </c>
      <c r="K741" s="349" t="s">
        <v>565</v>
      </c>
      <c r="L741" s="349" t="s">
        <v>565</v>
      </c>
      <c r="M741" s="349" t="s">
        <v>4334</v>
      </c>
      <c r="N741" s="380" t="s">
        <v>268</v>
      </c>
      <c r="O741" s="349" t="s">
        <v>569</v>
      </c>
      <c r="P741" s="349" t="s">
        <v>4493</v>
      </c>
      <c r="Q741" s="349" t="s">
        <v>268</v>
      </c>
      <c r="R741" s="349" t="s">
        <v>268</v>
      </c>
      <c r="S741" s="349">
        <v>0</v>
      </c>
      <c r="T741" s="349" t="s">
        <v>268</v>
      </c>
      <c r="U741" s="349">
        <v>0</v>
      </c>
      <c r="V741" s="349" t="s">
        <v>413</v>
      </c>
      <c r="W741" s="360"/>
      <c r="X741" s="349" t="s">
        <v>268</v>
      </c>
      <c r="Y741" s="349">
        <v>120</v>
      </c>
      <c r="Z741" s="361">
        <v>10</v>
      </c>
      <c r="AA741" s="349">
        <f t="shared" si="122"/>
        <v>120</v>
      </c>
      <c r="AB741" s="349" t="s">
        <v>4295</v>
      </c>
      <c r="AC741" s="349" t="s">
        <v>1253</v>
      </c>
      <c r="AD741" s="349">
        <v>5</v>
      </c>
      <c r="AE741" s="440">
        <v>11</v>
      </c>
      <c r="AF741" s="350">
        <v>0.22</v>
      </c>
      <c r="AG741" s="357">
        <f t="shared" si="115"/>
        <v>26.4</v>
      </c>
      <c r="AH741" s="351">
        <f>IF(AD741&lt;4,FLETES!$H$8,IF(AD741=4,FLETES!$H$9,IF(AD741=5,FLETES!$H$10,IF(AD741=6,FLETES!$H$11,IF(AD741=7,FLETES!$H$12,IF(AD741=8,FLETES!$H$13,IF(AD741=10,FLETES!$H$14,IF(AD741=12,FLETES!$H$15,IF(AD741&gt;12,FLETES!$H$16,"FALSO")))))))))</f>
        <v>26.946735</v>
      </c>
      <c r="AI741" s="357">
        <f t="shared" si="117"/>
        <v>53.346734999999995</v>
      </c>
      <c r="AJ741" s="352">
        <v>0.2</v>
      </c>
      <c r="AK741" s="358">
        <f t="shared" si="118"/>
        <v>66.683418749999987</v>
      </c>
      <c r="AL741" s="418">
        <f t="shared" si="123"/>
        <v>66.683418749999987</v>
      </c>
      <c r="AM741" s="352">
        <v>0.15</v>
      </c>
      <c r="AN741" s="357">
        <f t="shared" si="119"/>
        <v>78.451080882352926</v>
      </c>
      <c r="AO741" s="421">
        <f t="shared" si="120"/>
        <v>78.451080882352926</v>
      </c>
      <c r="AP741" s="355"/>
      <c r="AQ741" s="355"/>
    </row>
    <row r="742" spans="1:43" s="347" customFormat="1" ht="30" customHeight="1" x14ac:dyDescent="0.25">
      <c r="A742" s="444">
        <v>54702</v>
      </c>
      <c r="B742" s="391">
        <v>406305470294</v>
      </c>
      <c r="C742" s="349" t="s">
        <v>4296</v>
      </c>
      <c r="D742" s="444" t="s">
        <v>4105</v>
      </c>
      <c r="E742" s="359" t="s">
        <v>3575</v>
      </c>
      <c r="F742" s="359" t="s">
        <v>3575</v>
      </c>
      <c r="G742" s="363" t="s">
        <v>4406</v>
      </c>
      <c r="H742" s="349" t="s">
        <v>4376</v>
      </c>
      <c r="I742" s="349" t="s">
        <v>250</v>
      </c>
      <c r="J742" s="349" t="s">
        <v>4381</v>
      </c>
      <c r="K742" s="349" t="s">
        <v>561</v>
      </c>
      <c r="L742" s="349" t="s">
        <v>561</v>
      </c>
      <c r="M742" s="349" t="s">
        <v>4334</v>
      </c>
      <c r="N742" s="380" t="s">
        <v>268</v>
      </c>
      <c r="O742" s="349" t="s">
        <v>569</v>
      </c>
      <c r="P742" s="349" t="s">
        <v>4493</v>
      </c>
      <c r="Q742" s="349" t="s">
        <v>268</v>
      </c>
      <c r="R742" s="349" t="s">
        <v>268</v>
      </c>
      <c r="S742" s="349">
        <v>0</v>
      </c>
      <c r="T742" s="349" t="s">
        <v>268</v>
      </c>
      <c r="U742" s="349">
        <v>0</v>
      </c>
      <c r="V742" s="349" t="s">
        <v>413</v>
      </c>
      <c r="W742" s="360"/>
      <c r="X742" s="349" t="s">
        <v>268</v>
      </c>
      <c r="Y742" s="349">
        <v>120</v>
      </c>
      <c r="Z742" s="361">
        <v>10</v>
      </c>
      <c r="AA742" s="349">
        <f t="shared" si="122"/>
        <v>120</v>
      </c>
      <c r="AB742" s="349" t="s">
        <v>4295</v>
      </c>
      <c r="AC742" s="349" t="s">
        <v>1253</v>
      </c>
      <c r="AD742" s="349">
        <v>5</v>
      </c>
      <c r="AE742" s="440">
        <v>11</v>
      </c>
      <c r="AF742" s="350">
        <v>0.22</v>
      </c>
      <c r="AG742" s="357">
        <f t="shared" si="115"/>
        <v>26.4</v>
      </c>
      <c r="AH742" s="351">
        <f>IF(AD742&lt;4,FLETES!$H$8,IF(AD742=4,FLETES!$H$9,IF(AD742=5,FLETES!$H$10,IF(AD742=6,FLETES!$H$11,IF(AD742=7,FLETES!$H$12,IF(AD742=8,FLETES!$H$13,IF(AD742=10,FLETES!$H$14,IF(AD742=12,FLETES!$H$15,IF(AD742&gt;12,FLETES!$H$16,"FALSO")))))))))</f>
        <v>26.946735</v>
      </c>
      <c r="AI742" s="357">
        <f t="shared" si="117"/>
        <v>53.346734999999995</v>
      </c>
      <c r="AJ742" s="352">
        <v>0.2</v>
      </c>
      <c r="AK742" s="358">
        <f t="shared" si="118"/>
        <v>66.683418749999987</v>
      </c>
      <c r="AL742" s="418">
        <f t="shared" si="123"/>
        <v>66.683418749999987</v>
      </c>
      <c r="AM742" s="352">
        <v>0.15</v>
      </c>
      <c r="AN742" s="357">
        <f t="shared" si="119"/>
        <v>78.451080882352926</v>
      </c>
      <c r="AO742" s="421">
        <f t="shared" si="120"/>
        <v>78.451080882352926</v>
      </c>
      <c r="AP742" s="355"/>
      <c r="AQ742" s="355"/>
    </row>
    <row r="743" spans="1:43" s="347" customFormat="1" ht="30" customHeight="1" x14ac:dyDescent="0.25">
      <c r="A743" s="444">
        <v>53385</v>
      </c>
      <c r="B743" s="391">
        <v>406305338594</v>
      </c>
      <c r="C743" s="349" t="s">
        <v>4296</v>
      </c>
      <c r="D743" s="444" t="s">
        <v>4107</v>
      </c>
      <c r="E743" s="359" t="s">
        <v>3577</v>
      </c>
      <c r="F743" s="359" t="s">
        <v>3577</v>
      </c>
      <c r="G743" s="363" t="s">
        <v>4406</v>
      </c>
      <c r="H743" s="349" t="s">
        <v>4376</v>
      </c>
      <c r="I743" s="349" t="s">
        <v>250</v>
      </c>
      <c r="J743" s="349" t="s">
        <v>4381</v>
      </c>
      <c r="K743" s="349" t="s">
        <v>3660</v>
      </c>
      <c r="L743" s="349" t="s">
        <v>3660</v>
      </c>
      <c r="M743" s="349" t="s">
        <v>4334</v>
      </c>
      <c r="N743" s="380" t="s">
        <v>268</v>
      </c>
      <c r="O743" s="349" t="s">
        <v>569</v>
      </c>
      <c r="P743" s="349" t="s">
        <v>4493</v>
      </c>
      <c r="Q743" s="349" t="s">
        <v>268</v>
      </c>
      <c r="R743" s="349" t="s">
        <v>268</v>
      </c>
      <c r="S743" s="349">
        <v>0</v>
      </c>
      <c r="T743" s="349" t="s">
        <v>268</v>
      </c>
      <c r="U743" s="349">
        <v>0</v>
      </c>
      <c r="V743" s="349" t="s">
        <v>413</v>
      </c>
      <c r="W743" s="360"/>
      <c r="X743" s="349" t="s">
        <v>268</v>
      </c>
      <c r="Y743" s="349">
        <v>120</v>
      </c>
      <c r="Z743" s="361">
        <v>10</v>
      </c>
      <c r="AA743" s="349">
        <f t="shared" si="122"/>
        <v>120</v>
      </c>
      <c r="AB743" s="349" t="s">
        <v>4295</v>
      </c>
      <c r="AC743" s="349" t="s">
        <v>1253</v>
      </c>
      <c r="AD743" s="349">
        <v>5</v>
      </c>
      <c r="AE743" s="440">
        <v>11</v>
      </c>
      <c r="AF743" s="350">
        <v>0.24</v>
      </c>
      <c r="AG743" s="357">
        <f t="shared" si="115"/>
        <v>28.799999999999997</v>
      </c>
      <c r="AH743" s="351">
        <f>IF(AD743&lt;4,FLETES!$H$8,IF(AD743=4,FLETES!$H$9,IF(AD743=5,FLETES!$H$10,IF(AD743=6,FLETES!$H$11,IF(AD743=7,FLETES!$H$12,IF(AD743=8,FLETES!$H$13,IF(AD743=10,FLETES!$H$14,IF(AD743=12,FLETES!$H$15,IF(AD743&gt;12,FLETES!$H$16,"FALSO")))))))))</f>
        <v>26.946735</v>
      </c>
      <c r="AI743" s="357">
        <f t="shared" si="117"/>
        <v>55.746735000000001</v>
      </c>
      <c r="AJ743" s="352">
        <v>0.2</v>
      </c>
      <c r="AK743" s="358">
        <f t="shared" si="118"/>
        <v>69.683418750000001</v>
      </c>
      <c r="AL743" s="418">
        <f t="shared" si="123"/>
        <v>69.683418750000001</v>
      </c>
      <c r="AM743" s="352">
        <v>0.15</v>
      </c>
      <c r="AN743" s="357">
        <f t="shared" si="119"/>
        <v>81.980492647058824</v>
      </c>
      <c r="AO743" s="421">
        <f t="shared" si="120"/>
        <v>81.980492647058824</v>
      </c>
      <c r="AP743" s="355"/>
      <c r="AQ743" s="355"/>
    </row>
    <row r="744" spans="1:43" s="347" customFormat="1" ht="30" customHeight="1" x14ac:dyDescent="0.25">
      <c r="A744" s="444">
        <v>53456</v>
      </c>
      <c r="B744" s="391">
        <v>406305345691</v>
      </c>
      <c r="C744" s="349" t="s">
        <v>4296</v>
      </c>
      <c r="D744" s="444" t="s">
        <v>4109</v>
      </c>
      <c r="E744" s="359" t="s">
        <v>3579</v>
      </c>
      <c r="F744" s="359" t="s">
        <v>3579</v>
      </c>
      <c r="G744" s="363" t="s">
        <v>4406</v>
      </c>
      <c r="H744" s="349" t="s">
        <v>4376</v>
      </c>
      <c r="I744" s="349" t="s">
        <v>250</v>
      </c>
      <c r="J744" s="349" t="s">
        <v>4401</v>
      </c>
      <c r="K744" s="349" t="s">
        <v>3660</v>
      </c>
      <c r="L744" s="349" t="s">
        <v>3660</v>
      </c>
      <c r="M744" s="349" t="s">
        <v>4334</v>
      </c>
      <c r="N744" s="380" t="s">
        <v>268</v>
      </c>
      <c r="O744" s="349" t="s">
        <v>569</v>
      </c>
      <c r="P744" s="349" t="s">
        <v>4493</v>
      </c>
      <c r="Q744" s="349" t="s">
        <v>268</v>
      </c>
      <c r="R744" s="349" t="s">
        <v>268</v>
      </c>
      <c r="S744" s="349">
        <v>0</v>
      </c>
      <c r="T744" s="349" t="s">
        <v>268</v>
      </c>
      <c r="U744" s="349">
        <v>0</v>
      </c>
      <c r="V744" s="349" t="s">
        <v>413</v>
      </c>
      <c r="W744" s="360"/>
      <c r="X744" s="349" t="s">
        <v>268</v>
      </c>
      <c r="Y744" s="349">
        <v>120</v>
      </c>
      <c r="Z744" s="361">
        <v>10</v>
      </c>
      <c r="AA744" s="349">
        <f t="shared" si="122"/>
        <v>120</v>
      </c>
      <c r="AB744" s="349" t="s">
        <v>4295</v>
      </c>
      <c r="AC744" s="349" t="s">
        <v>1253</v>
      </c>
      <c r="AD744" s="349">
        <v>5</v>
      </c>
      <c r="AE744" s="440">
        <v>11</v>
      </c>
      <c r="AF744" s="350">
        <v>0.27</v>
      </c>
      <c r="AG744" s="357">
        <f t="shared" si="115"/>
        <v>32.400000000000006</v>
      </c>
      <c r="AH744" s="351">
        <f>IF(AD744&lt;4,FLETES!$H$8,IF(AD744=4,FLETES!$H$9,IF(AD744=5,FLETES!$H$10,IF(AD744=6,FLETES!$H$11,IF(AD744=7,FLETES!$H$12,IF(AD744=8,FLETES!$H$13,IF(AD744=10,FLETES!$H$14,IF(AD744=12,FLETES!$H$15,IF(AD744&gt;12,FLETES!$H$16,"FALSO")))))))))</f>
        <v>26.946735</v>
      </c>
      <c r="AI744" s="357">
        <f t="shared" si="117"/>
        <v>59.34673500000001</v>
      </c>
      <c r="AJ744" s="352">
        <v>0.2</v>
      </c>
      <c r="AK744" s="358">
        <f t="shared" si="118"/>
        <v>74.183418750000001</v>
      </c>
      <c r="AL744" s="418">
        <f t="shared" si="123"/>
        <v>74.183418750000001</v>
      </c>
      <c r="AM744" s="352">
        <v>0.15</v>
      </c>
      <c r="AN744" s="357">
        <f t="shared" si="119"/>
        <v>87.27461029411765</v>
      </c>
      <c r="AO744" s="421">
        <f t="shared" si="120"/>
        <v>87.27461029411765</v>
      </c>
      <c r="AP744" s="355"/>
      <c r="AQ744" s="355"/>
    </row>
    <row r="745" spans="1:43" s="347" customFormat="1" ht="30" customHeight="1" x14ac:dyDescent="0.25">
      <c r="A745" s="444">
        <v>53291</v>
      </c>
      <c r="B745" s="391">
        <v>406305329196</v>
      </c>
      <c r="C745" s="349" t="s">
        <v>4296</v>
      </c>
      <c r="D745" s="444" t="s">
        <v>4111</v>
      </c>
      <c r="E745" s="359" t="s">
        <v>3581</v>
      </c>
      <c r="F745" s="379" t="s">
        <v>3581</v>
      </c>
      <c r="G745" s="363" t="s">
        <v>4406</v>
      </c>
      <c r="H745" s="349" t="s">
        <v>4376</v>
      </c>
      <c r="I745" s="349" t="s">
        <v>250</v>
      </c>
      <c r="J745" s="349" t="s">
        <v>4401</v>
      </c>
      <c r="K745" s="349" t="s">
        <v>572</v>
      </c>
      <c r="L745" s="349" t="s">
        <v>572</v>
      </c>
      <c r="M745" s="349" t="s">
        <v>4334</v>
      </c>
      <c r="N745" s="380" t="s">
        <v>268</v>
      </c>
      <c r="O745" s="349" t="s">
        <v>569</v>
      </c>
      <c r="P745" s="349" t="s">
        <v>4493</v>
      </c>
      <c r="Q745" s="349" t="s">
        <v>268</v>
      </c>
      <c r="R745" s="349" t="s">
        <v>268</v>
      </c>
      <c r="S745" s="349">
        <v>0</v>
      </c>
      <c r="T745" s="349" t="s">
        <v>268</v>
      </c>
      <c r="U745" s="349">
        <v>0</v>
      </c>
      <c r="V745" s="349" t="s">
        <v>413</v>
      </c>
      <c r="W745" s="360"/>
      <c r="X745" s="349" t="s">
        <v>268</v>
      </c>
      <c r="Y745" s="349">
        <v>120</v>
      </c>
      <c r="Z745" s="361">
        <v>10</v>
      </c>
      <c r="AA745" s="349">
        <f t="shared" si="122"/>
        <v>120</v>
      </c>
      <c r="AB745" s="349" t="s">
        <v>4295</v>
      </c>
      <c r="AC745" s="349" t="s">
        <v>1253</v>
      </c>
      <c r="AD745" s="349">
        <v>5</v>
      </c>
      <c r="AE745" s="440">
        <v>11</v>
      </c>
      <c r="AF745" s="350">
        <v>0.27</v>
      </c>
      <c r="AG745" s="357">
        <f t="shared" si="115"/>
        <v>32.400000000000006</v>
      </c>
      <c r="AH745" s="351">
        <f>IF(AD745&lt;4,FLETES!$H$8,IF(AD745=4,FLETES!$H$9,IF(AD745=5,FLETES!$H$10,IF(AD745=6,FLETES!$H$11,IF(AD745=7,FLETES!$H$12,IF(AD745=8,FLETES!$H$13,IF(AD745=10,FLETES!$H$14,IF(AD745=12,FLETES!$H$15,IF(AD745&gt;12,FLETES!$H$16,"FALSO")))))))))</f>
        <v>26.946735</v>
      </c>
      <c r="AI745" s="357">
        <f t="shared" si="117"/>
        <v>59.34673500000001</v>
      </c>
      <c r="AJ745" s="352">
        <v>0.2</v>
      </c>
      <c r="AK745" s="358">
        <f t="shared" si="118"/>
        <v>74.183418750000001</v>
      </c>
      <c r="AL745" s="418">
        <f t="shared" si="123"/>
        <v>74.183418750000001</v>
      </c>
      <c r="AM745" s="352">
        <v>0.15</v>
      </c>
      <c r="AN745" s="357">
        <f t="shared" si="119"/>
        <v>87.27461029411765</v>
      </c>
      <c r="AO745" s="421">
        <f t="shared" si="120"/>
        <v>87.27461029411765</v>
      </c>
      <c r="AP745" s="355"/>
      <c r="AQ745" s="355"/>
    </row>
    <row r="746" spans="1:43" s="347" customFormat="1" ht="30" customHeight="1" x14ac:dyDescent="0.25">
      <c r="A746" s="444">
        <v>53303</v>
      </c>
      <c r="B746" s="391">
        <v>406305330390</v>
      </c>
      <c r="C746" s="349" t="s">
        <v>4296</v>
      </c>
      <c r="D746" s="444" t="s">
        <v>4113</v>
      </c>
      <c r="E746" s="359" t="s">
        <v>3583</v>
      </c>
      <c r="F746" s="359" t="s">
        <v>3583</v>
      </c>
      <c r="G746" s="363" t="s">
        <v>4406</v>
      </c>
      <c r="H746" s="349" t="s">
        <v>4376</v>
      </c>
      <c r="I746" s="349" t="s">
        <v>250</v>
      </c>
      <c r="J746" s="349" t="s">
        <v>4381</v>
      </c>
      <c r="K746" s="349" t="s">
        <v>3662</v>
      </c>
      <c r="L746" s="349" t="s">
        <v>3662</v>
      </c>
      <c r="M746" s="349" t="s">
        <v>4334</v>
      </c>
      <c r="N746" s="380" t="s">
        <v>268</v>
      </c>
      <c r="O746" s="349" t="s">
        <v>569</v>
      </c>
      <c r="P746" s="349" t="s">
        <v>4493</v>
      </c>
      <c r="Q746" s="349" t="s">
        <v>268</v>
      </c>
      <c r="R746" s="349" t="s">
        <v>268</v>
      </c>
      <c r="S746" s="349">
        <v>0</v>
      </c>
      <c r="T746" s="349" t="s">
        <v>268</v>
      </c>
      <c r="U746" s="349">
        <v>0</v>
      </c>
      <c r="V746" s="349" t="s">
        <v>413</v>
      </c>
      <c r="W746" s="360"/>
      <c r="X746" s="349" t="s">
        <v>268</v>
      </c>
      <c r="Y746" s="349">
        <v>120</v>
      </c>
      <c r="Z746" s="361">
        <v>10</v>
      </c>
      <c r="AA746" s="349">
        <f t="shared" si="122"/>
        <v>120</v>
      </c>
      <c r="AB746" s="349" t="s">
        <v>4295</v>
      </c>
      <c r="AC746" s="349" t="s">
        <v>1253</v>
      </c>
      <c r="AD746" s="349">
        <v>5</v>
      </c>
      <c r="AE746" s="440">
        <v>11</v>
      </c>
      <c r="AF746" s="350">
        <v>0.24</v>
      </c>
      <c r="AG746" s="357">
        <f t="shared" si="115"/>
        <v>28.799999999999997</v>
      </c>
      <c r="AH746" s="351">
        <f>IF(AD746&lt;4,FLETES!$H$8,IF(AD746=4,FLETES!$H$9,IF(AD746=5,FLETES!$H$10,IF(AD746=6,FLETES!$H$11,IF(AD746=7,FLETES!$H$12,IF(AD746=8,FLETES!$H$13,IF(AD746=10,FLETES!$H$14,IF(AD746=12,FLETES!$H$15,IF(AD746&gt;12,FLETES!$H$16,"FALSO")))))))))</f>
        <v>26.946735</v>
      </c>
      <c r="AI746" s="357">
        <f t="shared" si="117"/>
        <v>55.746735000000001</v>
      </c>
      <c r="AJ746" s="352">
        <v>0.2</v>
      </c>
      <c r="AK746" s="358">
        <f t="shared" si="118"/>
        <v>69.683418750000001</v>
      </c>
      <c r="AL746" s="418">
        <f t="shared" si="123"/>
        <v>69.683418750000001</v>
      </c>
      <c r="AM746" s="352">
        <v>0.15</v>
      </c>
      <c r="AN746" s="357">
        <f t="shared" si="119"/>
        <v>81.980492647058824</v>
      </c>
      <c r="AO746" s="421">
        <f t="shared" si="120"/>
        <v>81.980492647058824</v>
      </c>
      <c r="AP746" s="355"/>
      <c r="AQ746" s="355"/>
    </row>
    <row r="747" spans="1:43" s="347" customFormat="1" ht="30" customHeight="1" x14ac:dyDescent="0.25">
      <c r="A747" s="444">
        <v>54151</v>
      </c>
      <c r="B747" s="391">
        <v>406305415196</v>
      </c>
      <c r="C747" s="349" t="s">
        <v>4296</v>
      </c>
      <c r="D747" s="444" t="s">
        <v>4115</v>
      </c>
      <c r="E747" s="359" t="s">
        <v>3585</v>
      </c>
      <c r="F747" s="359" t="s">
        <v>3585</v>
      </c>
      <c r="G747" s="363" t="s">
        <v>4406</v>
      </c>
      <c r="H747" s="349" t="s">
        <v>4376</v>
      </c>
      <c r="I747" s="349" t="s">
        <v>250</v>
      </c>
      <c r="J747" s="349" t="s">
        <v>4401</v>
      </c>
      <c r="K747" s="349" t="s">
        <v>3662</v>
      </c>
      <c r="L747" s="349" t="s">
        <v>3662</v>
      </c>
      <c r="M747" s="349" t="s">
        <v>4334</v>
      </c>
      <c r="N747" s="380" t="s">
        <v>268</v>
      </c>
      <c r="O747" s="349" t="s">
        <v>569</v>
      </c>
      <c r="P747" s="349" t="s">
        <v>4493</v>
      </c>
      <c r="Q747" s="349" t="s">
        <v>268</v>
      </c>
      <c r="R747" s="349" t="s">
        <v>268</v>
      </c>
      <c r="S747" s="349">
        <v>0</v>
      </c>
      <c r="T747" s="349" t="s">
        <v>268</v>
      </c>
      <c r="U747" s="349">
        <v>0</v>
      </c>
      <c r="V747" s="349" t="s">
        <v>413</v>
      </c>
      <c r="W747" s="360"/>
      <c r="X747" s="349" t="s">
        <v>268</v>
      </c>
      <c r="Y747" s="349">
        <v>120</v>
      </c>
      <c r="Z747" s="361">
        <v>10</v>
      </c>
      <c r="AA747" s="349">
        <f t="shared" si="122"/>
        <v>120</v>
      </c>
      <c r="AB747" s="349" t="s">
        <v>4295</v>
      </c>
      <c r="AC747" s="349" t="s">
        <v>1253</v>
      </c>
      <c r="AD747" s="349">
        <v>5</v>
      </c>
      <c r="AE747" s="440">
        <v>11</v>
      </c>
      <c r="AF747" s="350">
        <v>0.27</v>
      </c>
      <c r="AG747" s="357">
        <f t="shared" si="115"/>
        <v>32.400000000000006</v>
      </c>
      <c r="AH747" s="351">
        <f>IF(AD747&lt;4,FLETES!$H$8,IF(AD747=4,FLETES!$H$9,IF(AD747=5,FLETES!$H$10,IF(AD747=6,FLETES!$H$11,IF(AD747=7,FLETES!$H$12,IF(AD747=8,FLETES!$H$13,IF(AD747=10,FLETES!$H$14,IF(AD747=12,FLETES!$H$15,IF(AD747&gt;12,FLETES!$H$16,"FALSO")))))))))</f>
        <v>26.946735</v>
      </c>
      <c r="AI747" s="357">
        <f t="shared" si="117"/>
        <v>59.34673500000001</v>
      </c>
      <c r="AJ747" s="352">
        <v>0.2</v>
      </c>
      <c r="AK747" s="358">
        <f t="shared" si="118"/>
        <v>74.183418750000001</v>
      </c>
      <c r="AL747" s="418">
        <f t="shared" si="123"/>
        <v>74.183418750000001</v>
      </c>
      <c r="AM747" s="352">
        <v>0.15</v>
      </c>
      <c r="AN747" s="357">
        <f t="shared" si="119"/>
        <v>87.27461029411765</v>
      </c>
      <c r="AO747" s="421">
        <f t="shared" si="120"/>
        <v>87.27461029411765</v>
      </c>
      <c r="AP747" s="355"/>
      <c r="AQ747" s="355"/>
    </row>
    <row r="748" spans="1:43" s="347" customFormat="1" ht="30" customHeight="1" x14ac:dyDescent="0.25">
      <c r="A748" s="444">
        <v>53268</v>
      </c>
      <c r="B748" s="391">
        <v>406305326898</v>
      </c>
      <c r="C748" s="349" t="s">
        <v>4296</v>
      </c>
      <c r="D748" s="444" t="s">
        <v>4117</v>
      </c>
      <c r="E748" s="359" t="s">
        <v>3587</v>
      </c>
      <c r="F748" s="359" t="s">
        <v>3587</v>
      </c>
      <c r="G748" s="363" t="s">
        <v>4406</v>
      </c>
      <c r="H748" s="349" t="s">
        <v>4376</v>
      </c>
      <c r="I748" s="349" t="s">
        <v>250</v>
      </c>
      <c r="J748" s="349" t="s">
        <v>4381</v>
      </c>
      <c r="K748" s="349" t="s">
        <v>3663</v>
      </c>
      <c r="L748" s="349" t="s">
        <v>3663</v>
      </c>
      <c r="M748" s="349" t="s">
        <v>4334</v>
      </c>
      <c r="N748" s="380" t="s">
        <v>268</v>
      </c>
      <c r="O748" s="349" t="s">
        <v>569</v>
      </c>
      <c r="P748" s="349" t="s">
        <v>4493</v>
      </c>
      <c r="Q748" s="349" t="s">
        <v>268</v>
      </c>
      <c r="R748" s="349" t="s">
        <v>268</v>
      </c>
      <c r="S748" s="349">
        <v>0</v>
      </c>
      <c r="T748" s="349" t="s">
        <v>268</v>
      </c>
      <c r="U748" s="349">
        <v>0</v>
      </c>
      <c r="V748" s="349" t="s">
        <v>413</v>
      </c>
      <c r="W748" s="360"/>
      <c r="X748" s="349" t="s">
        <v>268</v>
      </c>
      <c r="Y748" s="349">
        <v>120</v>
      </c>
      <c r="Z748" s="361">
        <v>10</v>
      </c>
      <c r="AA748" s="349">
        <f t="shared" si="122"/>
        <v>120</v>
      </c>
      <c r="AB748" s="349" t="s">
        <v>4295</v>
      </c>
      <c r="AC748" s="349" t="s">
        <v>1253</v>
      </c>
      <c r="AD748" s="349">
        <v>5</v>
      </c>
      <c r="AE748" s="440">
        <v>11</v>
      </c>
      <c r="AF748" s="350">
        <v>0.24</v>
      </c>
      <c r="AG748" s="357">
        <f t="shared" si="115"/>
        <v>28.799999999999997</v>
      </c>
      <c r="AH748" s="351">
        <f>IF(AD748&lt;4,FLETES!$H$8,IF(AD748=4,FLETES!$H$9,IF(AD748=5,FLETES!$H$10,IF(AD748=6,FLETES!$H$11,IF(AD748=7,FLETES!$H$12,IF(AD748=8,FLETES!$H$13,IF(AD748=10,FLETES!$H$14,IF(AD748=12,FLETES!$H$15,IF(AD748&gt;12,FLETES!$H$16,"FALSO")))))))))</f>
        <v>26.946735</v>
      </c>
      <c r="AI748" s="357">
        <f t="shared" si="117"/>
        <v>55.746735000000001</v>
      </c>
      <c r="AJ748" s="352">
        <v>0.2</v>
      </c>
      <c r="AK748" s="358">
        <f t="shared" si="118"/>
        <v>69.683418750000001</v>
      </c>
      <c r="AL748" s="418">
        <f t="shared" si="123"/>
        <v>69.683418750000001</v>
      </c>
      <c r="AM748" s="352">
        <v>0.15</v>
      </c>
      <c r="AN748" s="357">
        <f t="shared" si="119"/>
        <v>81.980492647058824</v>
      </c>
      <c r="AO748" s="421">
        <f t="shared" si="120"/>
        <v>81.980492647058824</v>
      </c>
      <c r="AP748" s="355"/>
      <c r="AQ748" s="355"/>
    </row>
    <row r="749" spans="1:43" s="347" customFormat="1" ht="30" customHeight="1" x14ac:dyDescent="0.25">
      <c r="A749" s="444">
        <v>53323</v>
      </c>
      <c r="B749" s="391">
        <v>406305332394</v>
      </c>
      <c r="C749" s="349" t="s">
        <v>4296</v>
      </c>
      <c r="D749" s="444" t="s">
        <v>4119</v>
      </c>
      <c r="E749" s="359" t="s">
        <v>3589</v>
      </c>
      <c r="F749" s="359" t="s">
        <v>3589</v>
      </c>
      <c r="G749" s="363" t="s">
        <v>4406</v>
      </c>
      <c r="H749" s="349" t="s">
        <v>4376</v>
      </c>
      <c r="I749" s="349" t="s">
        <v>250</v>
      </c>
      <c r="J749" s="349" t="s">
        <v>4401</v>
      </c>
      <c r="K749" s="349" t="s">
        <v>3663</v>
      </c>
      <c r="L749" s="349" t="s">
        <v>3663</v>
      </c>
      <c r="M749" s="349" t="s">
        <v>4334</v>
      </c>
      <c r="N749" s="380" t="s">
        <v>268</v>
      </c>
      <c r="O749" s="349" t="s">
        <v>569</v>
      </c>
      <c r="P749" s="349" t="s">
        <v>4493</v>
      </c>
      <c r="Q749" s="349" t="s">
        <v>268</v>
      </c>
      <c r="R749" s="349" t="s">
        <v>268</v>
      </c>
      <c r="S749" s="349">
        <v>0</v>
      </c>
      <c r="T749" s="349" t="s">
        <v>268</v>
      </c>
      <c r="U749" s="349">
        <v>0</v>
      </c>
      <c r="V749" s="349" t="s">
        <v>413</v>
      </c>
      <c r="W749" s="360"/>
      <c r="X749" s="349" t="s">
        <v>268</v>
      </c>
      <c r="Y749" s="349">
        <v>120</v>
      </c>
      <c r="Z749" s="361">
        <v>10</v>
      </c>
      <c r="AA749" s="349">
        <f t="shared" si="122"/>
        <v>120</v>
      </c>
      <c r="AB749" s="349" t="s">
        <v>4295</v>
      </c>
      <c r="AC749" s="349" t="s">
        <v>1253</v>
      </c>
      <c r="AD749" s="349">
        <v>5</v>
      </c>
      <c r="AE749" s="440">
        <v>11</v>
      </c>
      <c r="AF749" s="350">
        <v>0.27</v>
      </c>
      <c r="AG749" s="357">
        <f t="shared" si="115"/>
        <v>32.400000000000006</v>
      </c>
      <c r="AH749" s="351">
        <f>IF(AD749&lt;4,FLETES!$H$8,IF(AD749=4,FLETES!$H$9,IF(AD749=5,FLETES!$H$10,IF(AD749=6,FLETES!$H$11,IF(AD749=7,FLETES!$H$12,IF(AD749=8,FLETES!$H$13,IF(AD749=10,FLETES!$H$14,IF(AD749=12,FLETES!$H$15,IF(AD749&gt;12,FLETES!$H$16,"FALSO")))))))))</f>
        <v>26.946735</v>
      </c>
      <c r="AI749" s="357">
        <f t="shared" si="117"/>
        <v>59.34673500000001</v>
      </c>
      <c r="AJ749" s="352">
        <v>0.2</v>
      </c>
      <c r="AK749" s="358">
        <f t="shared" si="118"/>
        <v>74.183418750000001</v>
      </c>
      <c r="AL749" s="418">
        <f t="shared" si="123"/>
        <v>74.183418750000001</v>
      </c>
      <c r="AM749" s="352">
        <v>0.15</v>
      </c>
      <c r="AN749" s="357">
        <f t="shared" si="119"/>
        <v>87.27461029411765</v>
      </c>
      <c r="AO749" s="421">
        <f t="shared" si="120"/>
        <v>87.27461029411765</v>
      </c>
      <c r="AP749" s="355"/>
      <c r="AQ749" s="355"/>
    </row>
    <row r="750" spans="1:43" s="347" customFormat="1" ht="30" customHeight="1" x14ac:dyDescent="0.25">
      <c r="A750" s="444">
        <v>54115</v>
      </c>
      <c r="B750" s="391">
        <v>406305411594</v>
      </c>
      <c r="C750" s="349" t="s">
        <v>4296</v>
      </c>
      <c r="D750" s="444" t="s">
        <v>4121</v>
      </c>
      <c r="E750" s="359" t="s">
        <v>3591</v>
      </c>
      <c r="F750" s="359" t="s">
        <v>3591</v>
      </c>
      <c r="G750" s="363" t="s">
        <v>4406</v>
      </c>
      <c r="H750" s="349" t="s">
        <v>4376</v>
      </c>
      <c r="I750" s="349" t="s">
        <v>250</v>
      </c>
      <c r="J750" s="349" t="s">
        <v>4381</v>
      </c>
      <c r="K750" s="349" t="s">
        <v>3667</v>
      </c>
      <c r="L750" s="349" t="s">
        <v>3667</v>
      </c>
      <c r="M750" s="349" t="s">
        <v>4334</v>
      </c>
      <c r="N750" s="380" t="s">
        <v>268</v>
      </c>
      <c r="O750" s="349" t="s">
        <v>569</v>
      </c>
      <c r="P750" s="349" t="s">
        <v>4493</v>
      </c>
      <c r="Q750" s="349" t="s">
        <v>268</v>
      </c>
      <c r="R750" s="349" t="s">
        <v>268</v>
      </c>
      <c r="S750" s="349">
        <v>0</v>
      </c>
      <c r="T750" s="349" t="s">
        <v>268</v>
      </c>
      <c r="U750" s="349">
        <v>0</v>
      </c>
      <c r="V750" s="349" t="s">
        <v>413</v>
      </c>
      <c r="W750" s="360"/>
      <c r="X750" s="349" t="s">
        <v>268</v>
      </c>
      <c r="Y750" s="349">
        <v>120</v>
      </c>
      <c r="Z750" s="361">
        <v>10</v>
      </c>
      <c r="AA750" s="349">
        <f t="shared" si="122"/>
        <v>120</v>
      </c>
      <c r="AB750" s="349" t="s">
        <v>4295</v>
      </c>
      <c r="AC750" s="349" t="s">
        <v>1253</v>
      </c>
      <c r="AD750" s="349">
        <v>5</v>
      </c>
      <c r="AE750" s="440">
        <v>11</v>
      </c>
      <c r="AF750" s="350">
        <v>0.24</v>
      </c>
      <c r="AG750" s="357">
        <f t="shared" si="115"/>
        <v>28.799999999999997</v>
      </c>
      <c r="AH750" s="351">
        <f>IF(AD750&lt;4,FLETES!$H$8,IF(AD750=4,FLETES!$H$9,IF(AD750=5,FLETES!$H$10,IF(AD750=6,FLETES!$H$11,IF(AD750=7,FLETES!$H$12,IF(AD750=8,FLETES!$H$13,IF(AD750=10,FLETES!$H$14,IF(AD750=12,FLETES!$H$15,IF(AD750&gt;12,FLETES!$H$16,"FALSO")))))))))</f>
        <v>26.946735</v>
      </c>
      <c r="AI750" s="357">
        <f t="shared" si="117"/>
        <v>55.746735000000001</v>
      </c>
      <c r="AJ750" s="352">
        <v>0.2</v>
      </c>
      <c r="AK750" s="358">
        <f t="shared" si="118"/>
        <v>69.683418750000001</v>
      </c>
      <c r="AL750" s="418">
        <f t="shared" si="123"/>
        <v>69.683418750000001</v>
      </c>
      <c r="AM750" s="352">
        <v>0.15</v>
      </c>
      <c r="AN750" s="357">
        <f t="shared" si="119"/>
        <v>81.980492647058824</v>
      </c>
      <c r="AO750" s="421">
        <f t="shared" si="120"/>
        <v>81.980492647058824</v>
      </c>
      <c r="AP750" s="355"/>
      <c r="AQ750" s="355"/>
    </row>
    <row r="751" spans="1:43" s="347" customFormat="1" ht="30" customHeight="1" x14ac:dyDescent="0.25">
      <c r="A751" s="444">
        <v>54187</v>
      </c>
      <c r="B751" s="391">
        <v>406305418791</v>
      </c>
      <c r="C751" s="349" t="s">
        <v>4296</v>
      </c>
      <c r="D751" s="444" t="s">
        <v>4123</v>
      </c>
      <c r="E751" s="359" t="s">
        <v>3593</v>
      </c>
      <c r="F751" s="359" t="s">
        <v>3593</v>
      </c>
      <c r="G751" s="363" t="s">
        <v>4406</v>
      </c>
      <c r="H751" s="349" t="s">
        <v>4376</v>
      </c>
      <c r="I751" s="349" t="s">
        <v>250</v>
      </c>
      <c r="J751" s="349" t="s">
        <v>4401</v>
      </c>
      <c r="K751" s="349" t="s">
        <v>3667</v>
      </c>
      <c r="L751" s="349" t="s">
        <v>3667</v>
      </c>
      <c r="M751" s="349" t="s">
        <v>4334</v>
      </c>
      <c r="N751" s="380" t="s">
        <v>268</v>
      </c>
      <c r="O751" s="349" t="s">
        <v>569</v>
      </c>
      <c r="P751" s="349" t="s">
        <v>4493</v>
      </c>
      <c r="Q751" s="349" t="s">
        <v>268</v>
      </c>
      <c r="R751" s="349" t="s">
        <v>268</v>
      </c>
      <c r="S751" s="349">
        <v>0</v>
      </c>
      <c r="T751" s="349" t="s">
        <v>268</v>
      </c>
      <c r="U751" s="349">
        <v>0</v>
      </c>
      <c r="V751" s="349" t="s">
        <v>413</v>
      </c>
      <c r="W751" s="360"/>
      <c r="X751" s="349" t="s">
        <v>268</v>
      </c>
      <c r="Y751" s="349">
        <v>120</v>
      </c>
      <c r="Z751" s="361">
        <v>10</v>
      </c>
      <c r="AA751" s="349">
        <f t="shared" si="122"/>
        <v>120</v>
      </c>
      <c r="AB751" s="349" t="s">
        <v>4295</v>
      </c>
      <c r="AC751" s="349" t="s">
        <v>1253</v>
      </c>
      <c r="AD751" s="349">
        <v>5</v>
      </c>
      <c r="AE751" s="440">
        <v>11</v>
      </c>
      <c r="AF751" s="350">
        <v>0.27</v>
      </c>
      <c r="AG751" s="357">
        <f t="shared" si="115"/>
        <v>32.400000000000006</v>
      </c>
      <c r="AH751" s="351">
        <f>IF(AD751&lt;4,FLETES!$H$8,IF(AD751=4,FLETES!$H$9,IF(AD751=5,FLETES!$H$10,IF(AD751=6,FLETES!$H$11,IF(AD751=7,FLETES!$H$12,IF(AD751=8,FLETES!$H$13,IF(AD751=10,FLETES!$H$14,IF(AD751=12,FLETES!$H$15,IF(AD751&gt;12,FLETES!$H$16,"FALSO")))))))))</f>
        <v>26.946735</v>
      </c>
      <c r="AI751" s="357">
        <f t="shared" si="117"/>
        <v>59.34673500000001</v>
      </c>
      <c r="AJ751" s="352">
        <v>0.2</v>
      </c>
      <c r="AK751" s="358">
        <f t="shared" si="118"/>
        <v>74.183418750000001</v>
      </c>
      <c r="AL751" s="418">
        <f t="shared" si="123"/>
        <v>74.183418750000001</v>
      </c>
      <c r="AM751" s="352">
        <v>0.15</v>
      </c>
      <c r="AN751" s="357">
        <f t="shared" si="119"/>
        <v>87.27461029411765</v>
      </c>
      <c r="AO751" s="421">
        <f t="shared" si="120"/>
        <v>87.27461029411765</v>
      </c>
      <c r="AP751" s="355"/>
      <c r="AQ751" s="355"/>
    </row>
    <row r="752" spans="1:43" s="347" customFormat="1" ht="30" customHeight="1" x14ac:dyDescent="0.25">
      <c r="A752" s="444">
        <v>54751</v>
      </c>
      <c r="B752" s="391">
        <v>406305475190</v>
      </c>
      <c r="C752" s="349" t="s">
        <v>4296</v>
      </c>
      <c r="D752" s="444" t="s">
        <v>4125</v>
      </c>
      <c r="E752" s="359" t="s">
        <v>3595</v>
      </c>
      <c r="F752" s="359" t="s">
        <v>3595</v>
      </c>
      <c r="G752" s="363" t="s">
        <v>4406</v>
      </c>
      <c r="H752" s="349" t="s">
        <v>4376</v>
      </c>
      <c r="I752" s="349" t="s">
        <v>250</v>
      </c>
      <c r="J752" s="349" t="s">
        <v>4381</v>
      </c>
      <c r="K752" s="349" t="s">
        <v>3669</v>
      </c>
      <c r="L752" s="349" t="s">
        <v>3669</v>
      </c>
      <c r="M752" s="349" t="s">
        <v>4334</v>
      </c>
      <c r="N752" s="380" t="s">
        <v>268</v>
      </c>
      <c r="O752" s="349" t="s">
        <v>569</v>
      </c>
      <c r="P752" s="349" t="s">
        <v>4493</v>
      </c>
      <c r="Q752" s="349" t="s">
        <v>268</v>
      </c>
      <c r="R752" s="349" t="s">
        <v>268</v>
      </c>
      <c r="S752" s="349">
        <v>0</v>
      </c>
      <c r="T752" s="349" t="s">
        <v>268</v>
      </c>
      <c r="U752" s="349">
        <v>0</v>
      </c>
      <c r="V752" s="349" t="s">
        <v>413</v>
      </c>
      <c r="W752" s="360"/>
      <c r="X752" s="349" t="s">
        <v>268</v>
      </c>
      <c r="Y752" s="349">
        <v>120</v>
      </c>
      <c r="Z752" s="361">
        <v>10</v>
      </c>
      <c r="AA752" s="349">
        <f t="shared" si="122"/>
        <v>120</v>
      </c>
      <c r="AB752" s="349" t="s">
        <v>4295</v>
      </c>
      <c r="AC752" s="349" t="s">
        <v>1253</v>
      </c>
      <c r="AD752" s="349">
        <v>5</v>
      </c>
      <c r="AE752" s="440">
        <v>11</v>
      </c>
      <c r="AF752" s="350">
        <v>0.24</v>
      </c>
      <c r="AG752" s="357">
        <f t="shared" si="115"/>
        <v>28.799999999999997</v>
      </c>
      <c r="AH752" s="351">
        <f>IF(AD752&lt;4,FLETES!$H$8,IF(AD752=4,FLETES!$H$9,IF(AD752=5,FLETES!$H$10,IF(AD752=6,FLETES!$H$11,IF(AD752=7,FLETES!$H$12,IF(AD752=8,FLETES!$H$13,IF(AD752=10,FLETES!$H$14,IF(AD752=12,FLETES!$H$15,IF(AD752&gt;12,FLETES!$H$16,"FALSO")))))))))</f>
        <v>26.946735</v>
      </c>
      <c r="AI752" s="357">
        <f t="shared" si="117"/>
        <v>55.746735000000001</v>
      </c>
      <c r="AJ752" s="352">
        <v>0.2</v>
      </c>
      <c r="AK752" s="358">
        <f t="shared" si="118"/>
        <v>69.683418750000001</v>
      </c>
      <c r="AL752" s="418">
        <f t="shared" si="123"/>
        <v>69.683418750000001</v>
      </c>
      <c r="AM752" s="352">
        <v>0.15</v>
      </c>
      <c r="AN752" s="357">
        <f t="shared" si="119"/>
        <v>81.980492647058824</v>
      </c>
      <c r="AO752" s="421">
        <f t="shared" si="120"/>
        <v>81.980492647058824</v>
      </c>
      <c r="AP752" s="355"/>
      <c r="AQ752" s="355"/>
    </row>
    <row r="753" spans="1:43" s="347" customFormat="1" ht="30" customHeight="1" x14ac:dyDescent="0.25">
      <c r="A753" s="444">
        <v>54743</v>
      </c>
      <c r="B753" s="391">
        <v>406305474391</v>
      </c>
      <c r="C753" s="349" t="s">
        <v>4296</v>
      </c>
      <c r="D753" s="444" t="s">
        <v>4127</v>
      </c>
      <c r="E753" s="359" t="s">
        <v>3597</v>
      </c>
      <c r="F753" s="359" t="s">
        <v>3597</v>
      </c>
      <c r="G753" s="363" t="s">
        <v>4406</v>
      </c>
      <c r="H753" s="349" t="s">
        <v>4376</v>
      </c>
      <c r="I753" s="349" t="s">
        <v>250</v>
      </c>
      <c r="J753" s="349" t="s">
        <v>4401</v>
      </c>
      <c r="K753" s="349" t="s">
        <v>3669</v>
      </c>
      <c r="L753" s="349" t="s">
        <v>3669</v>
      </c>
      <c r="M753" s="349" t="s">
        <v>4334</v>
      </c>
      <c r="N753" s="380" t="s">
        <v>268</v>
      </c>
      <c r="O753" s="349" t="s">
        <v>569</v>
      </c>
      <c r="P753" s="349" t="s">
        <v>4493</v>
      </c>
      <c r="Q753" s="349" t="s">
        <v>268</v>
      </c>
      <c r="R753" s="349" t="s">
        <v>268</v>
      </c>
      <c r="S753" s="349">
        <v>0</v>
      </c>
      <c r="T753" s="349" t="s">
        <v>268</v>
      </c>
      <c r="U753" s="349">
        <v>0</v>
      </c>
      <c r="V753" s="349" t="s">
        <v>413</v>
      </c>
      <c r="W753" s="360"/>
      <c r="X753" s="349" t="s">
        <v>268</v>
      </c>
      <c r="Y753" s="349">
        <v>120</v>
      </c>
      <c r="Z753" s="361">
        <v>10</v>
      </c>
      <c r="AA753" s="349">
        <f t="shared" si="122"/>
        <v>120</v>
      </c>
      <c r="AB753" s="349" t="s">
        <v>4295</v>
      </c>
      <c r="AC753" s="349" t="s">
        <v>1253</v>
      </c>
      <c r="AD753" s="349">
        <v>5</v>
      </c>
      <c r="AE753" s="440">
        <v>11</v>
      </c>
      <c r="AF753" s="350">
        <v>0.27</v>
      </c>
      <c r="AG753" s="357">
        <f t="shared" si="115"/>
        <v>32.400000000000006</v>
      </c>
      <c r="AH753" s="351">
        <f>IF(AD753&lt;4,FLETES!$H$8,IF(AD753=4,FLETES!$H$9,IF(AD753=5,FLETES!$H$10,IF(AD753=6,FLETES!$H$11,IF(AD753=7,FLETES!$H$12,IF(AD753=8,FLETES!$H$13,IF(AD753=10,FLETES!$H$14,IF(AD753=12,FLETES!$H$15,IF(AD753&gt;12,FLETES!$H$16,"FALSO")))))))))</f>
        <v>26.946735</v>
      </c>
      <c r="AI753" s="357">
        <f t="shared" si="117"/>
        <v>59.34673500000001</v>
      </c>
      <c r="AJ753" s="352">
        <v>0.2</v>
      </c>
      <c r="AK753" s="358">
        <f t="shared" si="118"/>
        <v>74.183418750000001</v>
      </c>
      <c r="AL753" s="418">
        <f t="shared" si="123"/>
        <v>74.183418750000001</v>
      </c>
      <c r="AM753" s="352">
        <v>0.15</v>
      </c>
      <c r="AN753" s="357">
        <f t="shared" si="119"/>
        <v>87.27461029411765</v>
      </c>
      <c r="AO753" s="421">
        <f t="shared" si="120"/>
        <v>87.27461029411765</v>
      </c>
      <c r="AP753" s="355"/>
      <c r="AQ753" s="355"/>
    </row>
    <row r="754" spans="1:43" s="347" customFormat="1" ht="30" customHeight="1" x14ac:dyDescent="0.25">
      <c r="A754" s="444">
        <v>53349</v>
      </c>
      <c r="B754" s="391">
        <v>406305334992</v>
      </c>
      <c r="C754" s="349" t="s">
        <v>4296</v>
      </c>
      <c r="D754" s="444" t="s">
        <v>4129</v>
      </c>
      <c r="E754" s="359" t="s">
        <v>3599</v>
      </c>
      <c r="F754" s="379" t="s">
        <v>3599</v>
      </c>
      <c r="G754" s="363" t="s">
        <v>4406</v>
      </c>
      <c r="H754" s="349" t="s">
        <v>4376</v>
      </c>
      <c r="I754" s="349" t="s">
        <v>250</v>
      </c>
      <c r="J754" s="349" t="s">
        <v>4381</v>
      </c>
      <c r="K754" s="349" t="s">
        <v>3670</v>
      </c>
      <c r="L754" s="349" t="s">
        <v>3670</v>
      </c>
      <c r="M754" s="349" t="s">
        <v>4334</v>
      </c>
      <c r="N754" s="380" t="s">
        <v>268</v>
      </c>
      <c r="O754" s="349" t="s">
        <v>569</v>
      </c>
      <c r="P754" s="349" t="s">
        <v>4493</v>
      </c>
      <c r="Q754" s="349" t="s">
        <v>268</v>
      </c>
      <c r="R754" s="349" t="s">
        <v>268</v>
      </c>
      <c r="S754" s="349">
        <v>0</v>
      </c>
      <c r="T754" s="349" t="s">
        <v>268</v>
      </c>
      <c r="U754" s="349">
        <v>0</v>
      </c>
      <c r="V754" s="349" t="s">
        <v>413</v>
      </c>
      <c r="W754" s="360"/>
      <c r="X754" s="349" t="s">
        <v>268</v>
      </c>
      <c r="Y754" s="349">
        <v>120</v>
      </c>
      <c r="Z754" s="361">
        <v>10</v>
      </c>
      <c r="AA754" s="349">
        <f t="shared" si="122"/>
        <v>120</v>
      </c>
      <c r="AB754" s="349" t="s">
        <v>4295</v>
      </c>
      <c r="AC754" s="349" t="s">
        <v>1253</v>
      </c>
      <c r="AD754" s="349">
        <v>5</v>
      </c>
      <c r="AE754" s="440">
        <v>11</v>
      </c>
      <c r="AF754" s="350">
        <v>0.24</v>
      </c>
      <c r="AG754" s="357">
        <f t="shared" si="115"/>
        <v>28.799999999999997</v>
      </c>
      <c r="AH754" s="351">
        <f>IF(AD754&lt;4,FLETES!$H$8,IF(AD754=4,FLETES!$H$9,IF(AD754=5,FLETES!$H$10,IF(AD754=6,FLETES!$H$11,IF(AD754=7,FLETES!$H$12,IF(AD754=8,FLETES!$H$13,IF(AD754=10,FLETES!$H$14,IF(AD754=12,FLETES!$H$15,IF(AD754&gt;12,FLETES!$H$16,"FALSO")))))))))</f>
        <v>26.946735</v>
      </c>
      <c r="AI754" s="357">
        <f t="shared" si="117"/>
        <v>55.746735000000001</v>
      </c>
      <c r="AJ754" s="352">
        <v>0.2</v>
      </c>
      <c r="AK754" s="358">
        <f t="shared" si="118"/>
        <v>69.683418750000001</v>
      </c>
      <c r="AL754" s="418">
        <f t="shared" si="123"/>
        <v>69.683418750000001</v>
      </c>
      <c r="AM754" s="352">
        <v>0.15</v>
      </c>
      <c r="AN754" s="357">
        <f t="shared" si="119"/>
        <v>81.980492647058824</v>
      </c>
      <c r="AO754" s="421">
        <f t="shared" si="120"/>
        <v>81.980492647058824</v>
      </c>
      <c r="AP754" s="355"/>
      <c r="AQ754" s="355"/>
    </row>
    <row r="755" spans="1:43" s="347" customFormat="1" ht="30" customHeight="1" x14ac:dyDescent="0.25">
      <c r="A755" s="444">
        <v>53447</v>
      </c>
      <c r="B755" s="391">
        <v>406305344793</v>
      </c>
      <c r="C755" s="349" t="s">
        <v>4296</v>
      </c>
      <c r="D755" s="444" t="s">
        <v>4131</v>
      </c>
      <c r="E755" s="359" t="s">
        <v>3601</v>
      </c>
      <c r="F755" s="379" t="s">
        <v>3601</v>
      </c>
      <c r="G755" s="363" t="s">
        <v>4406</v>
      </c>
      <c r="H755" s="349" t="s">
        <v>4376</v>
      </c>
      <c r="I755" s="349" t="s">
        <v>250</v>
      </c>
      <c r="J755" s="349" t="s">
        <v>4401</v>
      </c>
      <c r="K755" s="349" t="s">
        <v>3670</v>
      </c>
      <c r="L755" s="349" t="s">
        <v>3670</v>
      </c>
      <c r="M755" s="349" t="s">
        <v>4334</v>
      </c>
      <c r="N755" s="380" t="s">
        <v>268</v>
      </c>
      <c r="O755" s="349" t="s">
        <v>569</v>
      </c>
      <c r="P755" s="349" t="s">
        <v>4493</v>
      </c>
      <c r="Q755" s="349" t="s">
        <v>268</v>
      </c>
      <c r="R755" s="349" t="s">
        <v>268</v>
      </c>
      <c r="S755" s="349">
        <v>0</v>
      </c>
      <c r="T755" s="349" t="s">
        <v>268</v>
      </c>
      <c r="U755" s="349">
        <v>0</v>
      </c>
      <c r="V755" s="349" t="s">
        <v>413</v>
      </c>
      <c r="W755" s="360"/>
      <c r="X755" s="349" t="s">
        <v>268</v>
      </c>
      <c r="Y755" s="349">
        <v>120</v>
      </c>
      <c r="Z755" s="361">
        <v>10</v>
      </c>
      <c r="AA755" s="349">
        <f t="shared" si="122"/>
        <v>120</v>
      </c>
      <c r="AB755" s="349" t="s">
        <v>4295</v>
      </c>
      <c r="AC755" s="349" t="s">
        <v>1253</v>
      </c>
      <c r="AD755" s="349">
        <v>5</v>
      </c>
      <c r="AE755" s="440">
        <v>11</v>
      </c>
      <c r="AF755" s="350">
        <v>0.27</v>
      </c>
      <c r="AG755" s="357">
        <f t="shared" si="115"/>
        <v>32.400000000000006</v>
      </c>
      <c r="AH755" s="351">
        <f>IF(AD755&lt;4,FLETES!$H$8,IF(AD755=4,FLETES!$H$9,IF(AD755=5,FLETES!$H$10,IF(AD755=6,FLETES!$H$11,IF(AD755=7,FLETES!$H$12,IF(AD755=8,FLETES!$H$13,IF(AD755=10,FLETES!$H$14,IF(AD755=12,FLETES!$H$15,IF(AD755&gt;12,FLETES!$H$16,"FALSO")))))))))</f>
        <v>26.946735</v>
      </c>
      <c r="AI755" s="357">
        <f t="shared" si="117"/>
        <v>59.34673500000001</v>
      </c>
      <c r="AJ755" s="352">
        <v>0.2</v>
      </c>
      <c r="AK755" s="358">
        <f t="shared" si="118"/>
        <v>74.183418750000001</v>
      </c>
      <c r="AL755" s="418">
        <f t="shared" si="123"/>
        <v>74.183418750000001</v>
      </c>
      <c r="AM755" s="352">
        <v>0.15</v>
      </c>
      <c r="AN755" s="357">
        <f t="shared" si="119"/>
        <v>87.27461029411765</v>
      </c>
      <c r="AO755" s="421">
        <f t="shared" si="120"/>
        <v>87.27461029411765</v>
      </c>
      <c r="AP755" s="355"/>
      <c r="AQ755" s="355"/>
    </row>
    <row r="756" spans="1:43" s="347" customFormat="1" ht="30" customHeight="1" x14ac:dyDescent="0.25">
      <c r="A756" s="444">
        <v>54071</v>
      </c>
      <c r="B756" s="391">
        <v>406305407191</v>
      </c>
      <c r="C756" s="349" t="s">
        <v>4296</v>
      </c>
      <c r="D756" s="444" t="s">
        <v>4133</v>
      </c>
      <c r="E756" s="359" t="s">
        <v>3603</v>
      </c>
      <c r="F756" s="359" t="s">
        <v>3603</v>
      </c>
      <c r="G756" s="363" t="s">
        <v>4406</v>
      </c>
      <c r="H756" s="349" t="s">
        <v>4376</v>
      </c>
      <c r="I756" s="349" t="s">
        <v>250</v>
      </c>
      <c r="J756" s="349" t="s">
        <v>4381</v>
      </c>
      <c r="K756" s="349" t="s">
        <v>3671</v>
      </c>
      <c r="L756" s="349" t="s">
        <v>3671</v>
      </c>
      <c r="M756" s="349" t="s">
        <v>4334</v>
      </c>
      <c r="N756" s="380" t="s">
        <v>268</v>
      </c>
      <c r="O756" s="349" t="s">
        <v>569</v>
      </c>
      <c r="P756" s="349" t="s">
        <v>4493</v>
      </c>
      <c r="Q756" s="349" t="s">
        <v>268</v>
      </c>
      <c r="R756" s="349" t="s">
        <v>268</v>
      </c>
      <c r="S756" s="349">
        <v>0</v>
      </c>
      <c r="T756" s="349" t="s">
        <v>268</v>
      </c>
      <c r="U756" s="349">
        <v>0</v>
      </c>
      <c r="V756" s="349" t="s">
        <v>413</v>
      </c>
      <c r="W756" s="360"/>
      <c r="X756" s="349" t="s">
        <v>268</v>
      </c>
      <c r="Y756" s="349">
        <v>120</v>
      </c>
      <c r="Z756" s="361">
        <v>10</v>
      </c>
      <c r="AA756" s="349">
        <f t="shared" si="122"/>
        <v>120</v>
      </c>
      <c r="AB756" s="349" t="s">
        <v>4295</v>
      </c>
      <c r="AC756" s="349" t="s">
        <v>1253</v>
      </c>
      <c r="AD756" s="349">
        <v>5</v>
      </c>
      <c r="AE756" s="440">
        <v>11</v>
      </c>
      <c r="AF756" s="350">
        <v>0.24</v>
      </c>
      <c r="AG756" s="357">
        <f t="shared" si="115"/>
        <v>28.799999999999997</v>
      </c>
      <c r="AH756" s="351">
        <f>IF(AD756&lt;4,FLETES!$H$8,IF(AD756=4,FLETES!$H$9,IF(AD756=5,FLETES!$H$10,IF(AD756=6,FLETES!$H$11,IF(AD756=7,FLETES!$H$12,IF(AD756=8,FLETES!$H$13,IF(AD756=10,FLETES!$H$14,IF(AD756=12,FLETES!$H$15,IF(AD756&gt;12,FLETES!$H$16,"FALSO")))))))))</f>
        <v>26.946735</v>
      </c>
      <c r="AI756" s="357">
        <f t="shared" si="117"/>
        <v>55.746735000000001</v>
      </c>
      <c r="AJ756" s="352">
        <v>0.2</v>
      </c>
      <c r="AK756" s="358">
        <f t="shared" si="118"/>
        <v>69.683418750000001</v>
      </c>
      <c r="AL756" s="418">
        <f t="shared" si="123"/>
        <v>69.683418750000001</v>
      </c>
      <c r="AM756" s="352">
        <v>0.15</v>
      </c>
      <c r="AN756" s="357">
        <f t="shared" si="119"/>
        <v>81.980492647058824</v>
      </c>
      <c r="AO756" s="421">
        <f t="shared" si="120"/>
        <v>81.980492647058824</v>
      </c>
      <c r="AP756" s="355"/>
      <c r="AQ756" s="355"/>
    </row>
    <row r="757" spans="1:43" s="347" customFormat="1" ht="30" customHeight="1" x14ac:dyDescent="0.25">
      <c r="A757" s="444">
        <v>54724</v>
      </c>
      <c r="B757" s="391">
        <v>406305472496</v>
      </c>
      <c r="C757" s="349" t="s">
        <v>4296</v>
      </c>
      <c r="D757" s="444" t="s">
        <v>4135</v>
      </c>
      <c r="E757" s="359" t="s">
        <v>3605</v>
      </c>
      <c r="F757" s="359" t="s">
        <v>3605</v>
      </c>
      <c r="G757" s="363" t="s">
        <v>4406</v>
      </c>
      <c r="H757" s="349" t="s">
        <v>4376</v>
      </c>
      <c r="I757" s="349" t="s">
        <v>250</v>
      </c>
      <c r="J757" s="349" t="s">
        <v>4401</v>
      </c>
      <c r="K757" s="349" t="s">
        <v>3671</v>
      </c>
      <c r="L757" s="349" t="s">
        <v>3671</v>
      </c>
      <c r="M757" s="349" t="s">
        <v>4334</v>
      </c>
      <c r="N757" s="380" t="s">
        <v>268</v>
      </c>
      <c r="O757" s="349" t="s">
        <v>569</v>
      </c>
      <c r="P757" s="349" t="s">
        <v>4493</v>
      </c>
      <c r="Q757" s="349" t="s">
        <v>268</v>
      </c>
      <c r="R757" s="349" t="s">
        <v>268</v>
      </c>
      <c r="S757" s="349">
        <v>0</v>
      </c>
      <c r="T757" s="349" t="s">
        <v>268</v>
      </c>
      <c r="U757" s="349">
        <v>0</v>
      </c>
      <c r="V757" s="349" t="s">
        <v>413</v>
      </c>
      <c r="W757" s="360"/>
      <c r="X757" s="349" t="s">
        <v>268</v>
      </c>
      <c r="Y757" s="349">
        <v>120</v>
      </c>
      <c r="Z757" s="361">
        <v>10</v>
      </c>
      <c r="AA757" s="349">
        <f t="shared" si="122"/>
        <v>120</v>
      </c>
      <c r="AB757" s="349" t="s">
        <v>4295</v>
      </c>
      <c r="AC757" s="349" t="s">
        <v>1253</v>
      </c>
      <c r="AD757" s="349">
        <v>5</v>
      </c>
      <c r="AE757" s="440">
        <v>11</v>
      </c>
      <c r="AF757" s="350">
        <v>0.27</v>
      </c>
      <c r="AG757" s="357">
        <f t="shared" ref="AG757:AG774" si="124">Y757*AF757</f>
        <v>32.400000000000006</v>
      </c>
      <c r="AH757" s="351">
        <f>IF(AD757&lt;4,FLETES!$H$8,IF(AD757=4,FLETES!$H$9,IF(AD757=5,FLETES!$H$10,IF(AD757=6,FLETES!$H$11,IF(AD757=7,FLETES!$H$12,IF(AD757=8,FLETES!$H$13,IF(AD757=10,FLETES!$H$14,IF(AD757=12,FLETES!$H$15,IF(AD757&gt;12,FLETES!$H$16,"FALSO")))))))))</f>
        <v>26.946735</v>
      </c>
      <c r="AI757" s="357">
        <f t="shared" si="117"/>
        <v>59.34673500000001</v>
      </c>
      <c r="AJ757" s="352">
        <v>0.2</v>
      </c>
      <c r="AK757" s="358">
        <f t="shared" si="118"/>
        <v>74.183418750000001</v>
      </c>
      <c r="AL757" s="418">
        <f t="shared" si="123"/>
        <v>74.183418750000001</v>
      </c>
      <c r="AM757" s="352">
        <v>0.15</v>
      </c>
      <c r="AN757" s="357">
        <f t="shared" si="119"/>
        <v>87.27461029411765</v>
      </c>
      <c r="AO757" s="421">
        <f t="shared" si="120"/>
        <v>87.27461029411765</v>
      </c>
      <c r="AP757" s="355"/>
      <c r="AQ757" s="355"/>
    </row>
    <row r="758" spans="1:43" s="347" customFormat="1" ht="30" customHeight="1" x14ac:dyDescent="0.25">
      <c r="A758" s="444">
        <v>54165</v>
      </c>
      <c r="B758" s="391">
        <v>406305416599</v>
      </c>
      <c r="C758" s="349" t="s">
        <v>4296</v>
      </c>
      <c r="D758" s="444" t="s">
        <v>4137</v>
      </c>
      <c r="E758" s="359" t="s">
        <v>3607</v>
      </c>
      <c r="F758" s="379" t="s">
        <v>3607</v>
      </c>
      <c r="G758" s="363" t="s">
        <v>4406</v>
      </c>
      <c r="H758" s="349" t="s">
        <v>4376</v>
      </c>
      <c r="I758" s="349" t="s">
        <v>250</v>
      </c>
      <c r="J758" s="349" t="s">
        <v>4401</v>
      </c>
      <c r="K758" s="349" t="s">
        <v>575</v>
      </c>
      <c r="L758" s="349" t="s">
        <v>575</v>
      </c>
      <c r="M758" s="349" t="s">
        <v>4334</v>
      </c>
      <c r="N758" s="380" t="s">
        <v>268</v>
      </c>
      <c r="O758" s="349" t="s">
        <v>569</v>
      </c>
      <c r="P758" s="349" t="s">
        <v>4493</v>
      </c>
      <c r="Q758" s="349" t="s">
        <v>268</v>
      </c>
      <c r="R758" s="349" t="s">
        <v>268</v>
      </c>
      <c r="S758" s="349">
        <v>0</v>
      </c>
      <c r="T758" s="349" t="s">
        <v>268</v>
      </c>
      <c r="U758" s="349">
        <v>0</v>
      </c>
      <c r="V758" s="349" t="s">
        <v>413</v>
      </c>
      <c r="W758" s="360"/>
      <c r="X758" s="349" t="s">
        <v>268</v>
      </c>
      <c r="Y758" s="349">
        <v>120</v>
      </c>
      <c r="Z758" s="361">
        <v>10</v>
      </c>
      <c r="AA758" s="349">
        <f t="shared" si="122"/>
        <v>120</v>
      </c>
      <c r="AB758" s="349" t="s">
        <v>4295</v>
      </c>
      <c r="AC758" s="349" t="s">
        <v>1253</v>
      </c>
      <c r="AD758" s="349">
        <v>5</v>
      </c>
      <c r="AE758" s="440">
        <v>11</v>
      </c>
      <c r="AF758" s="350">
        <v>0.27</v>
      </c>
      <c r="AG758" s="357">
        <f t="shared" si="124"/>
        <v>32.400000000000006</v>
      </c>
      <c r="AH758" s="351">
        <f>IF(AD758&lt;4,FLETES!$H$8,IF(AD758=4,FLETES!$H$9,IF(AD758=5,FLETES!$H$10,IF(AD758=6,FLETES!$H$11,IF(AD758=7,FLETES!$H$12,IF(AD758=8,FLETES!$H$13,IF(AD758=10,FLETES!$H$14,IF(AD758=12,FLETES!$H$15,IF(AD758&gt;12,FLETES!$H$16,"FALSO")))))))))</f>
        <v>26.946735</v>
      </c>
      <c r="AI758" s="357">
        <f t="shared" si="117"/>
        <v>59.34673500000001</v>
      </c>
      <c r="AJ758" s="352">
        <v>0.2</v>
      </c>
      <c r="AK758" s="358">
        <f t="shared" si="118"/>
        <v>74.183418750000001</v>
      </c>
      <c r="AL758" s="418">
        <f t="shared" si="123"/>
        <v>74.183418750000001</v>
      </c>
      <c r="AM758" s="352">
        <v>0.15</v>
      </c>
      <c r="AN758" s="357">
        <f t="shared" si="119"/>
        <v>87.27461029411765</v>
      </c>
      <c r="AO758" s="421">
        <f t="shared" si="120"/>
        <v>87.27461029411765</v>
      </c>
      <c r="AP758" s="355"/>
      <c r="AQ758" s="355"/>
    </row>
    <row r="759" spans="1:43" s="347" customFormat="1" ht="30" customHeight="1" x14ac:dyDescent="0.25">
      <c r="A759" s="444">
        <v>53282</v>
      </c>
      <c r="B759" s="391">
        <v>406305328298</v>
      </c>
      <c r="C759" s="349" t="s">
        <v>4296</v>
      </c>
      <c r="D759" s="444" t="s">
        <v>4139</v>
      </c>
      <c r="E759" s="359" t="s">
        <v>3609</v>
      </c>
      <c r="F759" s="359" t="s">
        <v>3609</v>
      </c>
      <c r="G759" s="363" t="s">
        <v>4406</v>
      </c>
      <c r="H759" s="349" t="s">
        <v>4376</v>
      </c>
      <c r="I759" s="349" t="s">
        <v>250</v>
      </c>
      <c r="J759" s="349" t="s">
        <v>4381</v>
      </c>
      <c r="K759" s="349" t="s">
        <v>3672</v>
      </c>
      <c r="L759" s="349" t="s">
        <v>3672</v>
      </c>
      <c r="M759" s="349" t="s">
        <v>4334</v>
      </c>
      <c r="N759" s="380" t="s">
        <v>268</v>
      </c>
      <c r="O759" s="349" t="s">
        <v>569</v>
      </c>
      <c r="P759" s="349" t="s">
        <v>4493</v>
      </c>
      <c r="Q759" s="349" t="s">
        <v>268</v>
      </c>
      <c r="R759" s="349" t="s">
        <v>268</v>
      </c>
      <c r="S759" s="349">
        <v>0</v>
      </c>
      <c r="T759" s="349" t="s">
        <v>268</v>
      </c>
      <c r="U759" s="349">
        <v>0</v>
      </c>
      <c r="V759" s="349" t="s">
        <v>413</v>
      </c>
      <c r="W759" s="360"/>
      <c r="X759" s="349" t="s">
        <v>268</v>
      </c>
      <c r="Y759" s="349">
        <v>120</v>
      </c>
      <c r="Z759" s="361">
        <v>10</v>
      </c>
      <c r="AA759" s="349">
        <f t="shared" si="122"/>
        <v>120</v>
      </c>
      <c r="AB759" s="349" t="s">
        <v>4295</v>
      </c>
      <c r="AC759" s="349" t="s">
        <v>1253</v>
      </c>
      <c r="AD759" s="349">
        <v>5</v>
      </c>
      <c r="AE759" s="440">
        <v>11</v>
      </c>
      <c r="AF759" s="350">
        <v>0.24</v>
      </c>
      <c r="AG759" s="357">
        <f t="shared" si="124"/>
        <v>28.799999999999997</v>
      </c>
      <c r="AH759" s="351">
        <f>IF(AD759&lt;4,FLETES!$H$8,IF(AD759=4,FLETES!$H$9,IF(AD759=5,FLETES!$H$10,IF(AD759=6,FLETES!$H$11,IF(AD759=7,FLETES!$H$12,IF(AD759=8,FLETES!$H$13,IF(AD759=10,FLETES!$H$14,IF(AD759=12,FLETES!$H$15,IF(AD759&gt;12,FLETES!$H$16,"FALSO")))))))))</f>
        <v>26.946735</v>
      </c>
      <c r="AI759" s="357">
        <f t="shared" si="117"/>
        <v>55.746735000000001</v>
      </c>
      <c r="AJ759" s="352">
        <v>0.2</v>
      </c>
      <c r="AK759" s="358">
        <f t="shared" si="118"/>
        <v>69.683418750000001</v>
      </c>
      <c r="AL759" s="418">
        <f t="shared" si="123"/>
        <v>69.683418750000001</v>
      </c>
      <c r="AM759" s="352">
        <v>0.15</v>
      </c>
      <c r="AN759" s="357">
        <f t="shared" si="119"/>
        <v>81.980492647058824</v>
      </c>
      <c r="AO759" s="421">
        <f t="shared" si="120"/>
        <v>81.980492647058824</v>
      </c>
      <c r="AP759" s="355"/>
      <c r="AQ759" s="355"/>
    </row>
    <row r="760" spans="1:43" s="347" customFormat="1" ht="30" customHeight="1" x14ac:dyDescent="0.25">
      <c r="A760" s="444">
        <v>53480</v>
      </c>
      <c r="B760" s="391">
        <v>406305348098</v>
      </c>
      <c r="C760" s="349" t="s">
        <v>4296</v>
      </c>
      <c r="D760" s="444" t="s">
        <v>4141</v>
      </c>
      <c r="E760" s="359" t="s">
        <v>3611</v>
      </c>
      <c r="F760" s="359" t="s">
        <v>3611</v>
      </c>
      <c r="G760" s="363" t="s">
        <v>4406</v>
      </c>
      <c r="H760" s="349" t="s">
        <v>4376</v>
      </c>
      <c r="I760" s="349" t="s">
        <v>250</v>
      </c>
      <c r="J760" s="349" t="s">
        <v>4401</v>
      </c>
      <c r="K760" s="349" t="s">
        <v>3672</v>
      </c>
      <c r="L760" s="349" t="s">
        <v>3672</v>
      </c>
      <c r="M760" s="349" t="s">
        <v>4334</v>
      </c>
      <c r="N760" s="380" t="s">
        <v>268</v>
      </c>
      <c r="O760" s="349" t="s">
        <v>569</v>
      </c>
      <c r="P760" s="349" t="s">
        <v>4493</v>
      </c>
      <c r="Q760" s="349" t="s">
        <v>268</v>
      </c>
      <c r="R760" s="349" t="s">
        <v>268</v>
      </c>
      <c r="S760" s="349">
        <v>0</v>
      </c>
      <c r="T760" s="349" t="s">
        <v>268</v>
      </c>
      <c r="U760" s="349">
        <v>0</v>
      </c>
      <c r="V760" s="349" t="s">
        <v>413</v>
      </c>
      <c r="W760" s="360"/>
      <c r="X760" s="349" t="s">
        <v>268</v>
      </c>
      <c r="Y760" s="349">
        <v>120</v>
      </c>
      <c r="Z760" s="361">
        <v>10</v>
      </c>
      <c r="AA760" s="349">
        <f t="shared" si="122"/>
        <v>120</v>
      </c>
      <c r="AB760" s="349" t="s">
        <v>4295</v>
      </c>
      <c r="AC760" s="349" t="s">
        <v>1253</v>
      </c>
      <c r="AD760" s="349">
        <v>5</v>
      </c>
      <c r="AE760" s="440">
        <v>11</v>
      </c>
      <c r="AF760" s="350">
        <v>0.27</v>
      </c>
      <c r="AG760" s="357">
        <f t="shared" si="124"/>
        <v>32.400000000000006</v>
      </c>
      <c r="AH760" s="351">
        <f>IF(AD760&lt;4,FLETES!$H$8,IF(AD760=4,FLETES!$H$9,IF(AD760=5,FLETES!$H$10,IF(AD760=6,FLETES!$H$11,IF(AD760=7,FLETES!$H$12,IF(AD760=8,FLETES!$H$13,IF(AD760=10,FLETES!$H$14,IF(AD760=12,FLETES!$H$15,IF(AD760&gt;12,FLETES!$H$16,"FALSO")))))))))</f>
        <v>26.946735</v>
      </c>
      <c r="AI760" s="357">
        <f t="shared" si="117"/>
        <v>59.34673500000001</v>
      </c>
      <c r="AJ760" s="352">
        <v>0.2</v>
      </c>
      <c r="AK760" s="358">
        <f t="shared" si="118"/>
        <v>74.183418750000001</v>
      </c>
      <c r="AL760" s="418">
        <f t="shared" si="123"/>
        <v>74.183418750000001</v>
      </c>
      <c r="AM760" s="352">
        <v>0.15</v>
      </c>
      <c r="AN760" s="357">
        <f t="shared" si="119"/>
        <v>87.27461029411765</v>
      </c>
      <c r="AO760" s="421">
        <f t="shared" si="120"/>
        <v>87.27461029411765</v>
      </c>
      <c r="AP760" s="355"/>
      <c r="AQ760" s="355"/>
    </row>
    <row r="761" spans="1:43" s="347" customFormat="1" ht="30" customHeight="1" x14ac:dyDescent="0.25">
      <c r="A761" s="444">
        <v>54345</v>
      </c>
      <c r="B761" s="391">
        <v>406305434593</v>
      </c>
      <c r="C761" s="349" t="s">
        <v>4296</v>
      </c>
      <c r="D761" s="444" t="s">
        <v>4143</v>
      </c>
      <c r="E761" s="359" t="s">
        <v>3613</v>
      </c>
      <c r="F761" s="359" t="s">
        <v>3613</v>
      </c>
      <c r="G761" s="363" t="s">
        <v>4406</v>
      </c>
      <c r="H761" s="349" t="s">
        <v>4376</v>
      </c>
      <c r="I761" s="349" t="s">
        <v>250</v>
      </c>
      <c r="J761" s="349" t="s">
        <v>4381</v>
      </c>
      <c r="K761" s="349" t="s">
        <v>3654</v>
      </c>
      <c r="L761" s="349" t="s">
        <v>3654</v>
      </c>
      <c r="M761" s="349" t="s">
        <v>4334</v>
      </c>
      <c r="N761" s="380" t="s">
        <v>268</v>
      </c>
      <c r="O761" s="349" t="s">
        <v>569</v>
      </c>
      <c r="P761" s="349" t="s">
        <v>4493</v>
      </c>
      <c r="Q761" s="349" t="s">
        <v>268</v>
      </c>
      <c r="R761" s="349" t="s">
        <v>268</v>
      </c>
      <c r="S761" s="349">
        <v>0</v>
      </c>
      <c r="T761" s="349" t="s">
        <v>268</v>
      </c>
      <c r="U761" s="349">
        <v>0</v>
      </c>
      <c r="V761" s="349" t="s">
        <v>413</v>
      </c>
      <c r="W761" s="360"/>
      <c r="X761" s="349" t="s">
        <v>268</v>
      </c>
      <c r="Y761" s="349">
        <v>120</v>
      </c>
      <c r="Z761" s="361">
        <v>10</v>
      </c>
      <c r="AA761" s="349">
        <f t="shared" ref="AA761:AA768" si="125">Y761</f>
        <v>120</v>
      </c>
      <c r="AB761" s="349" t="s">
        <v>4295</v>
      </c>
      <c r="AC761" s="349" t="s">
        <v>1253</v>
      </c>
      <c r="AD761" s="349">
        <v>5</v>
      </c>
      <c r="AE761" s="440">
        <v>11</v>
      </c>
      <c r="AF761" s="350">
        <v>0.24</v>
      </c>
      <c r="AG761" s="357">
        <f t="shared" si="124"/>
        <v>28.799999999999997</v>
      </c>
      <c r="AH761" s="351">
        <f>IF(AD761&lt;4,FLETES!$H$8,IF(AD761=4,FLETES!$H$9,IF(AD761=5,FLETES!$H$10,IF(AD761=6,FLETES!$H$11,IF(AD761=7,FLETES!$H$12,IF(AD761=8,FLETES!$H$13,IF(AD761=10,FLETES!$H$14,IF(AD761=12,FLETES!$H$15,IF(AD761&gt;12,FLETES!$H$16,"FALSO")))))))))</f>
        <v>26.946735</v>
      </c>
      <c r="AI761" s="357">
        <f t="shared" si="117"/>
        <v>55.746735000000001</v>
      </c>
      <c r="AJ761" s="352">
        <v>0.2</v>
      </c>
      <c r="AK761" s="358">
        <f t="shared" si="118"/>
        <v>69.683418750000001</v>
      </c>
      <c r="AL761" s="418">
        <f t="shared" si="123"/>
        <v>69.683418750000001</v>
      </c>
      <c r="AM761" s="352">
        <v>0.15</v>
      </c>
      <c r="AN761" s="357">
        <f t="shared" si="119"/>
        <v>81.980492647058824</v>
      </c>
      <c r="AO761" s="421">
        <f t="shared" si="120"/>
        <v>81.980492647058824</v>
      </c>
      <c r="AP761" s="355"/>
      <c r="AQ761" s="355"/>
    </row>
    <row r="762" spans="1:43" s="347" customFormat="1" ht="30" customHeight="1" x14ac:dyDescent="0.25">
      <c r="A762" s="444">
        <v>54578</v>
      </c>
      <c r="B762" s="391">
        <v>406305457899</v>
      </c>
      <c r="C762" s="349" t="s">
        <v>4296</v>
      </c>
      <c r="D762" s="444" t="s">
        <v>4145</v>
      </c>
      <c r="E762" s="359" t="s">
        <v>3615</v>
      </c>
      <c r="F762" s="359" t="s">
        <v>3615</v>
      </c>
      <c r="G762" s="363" t="s">
        <v>4406</v>
      </c>
      <c r="H762" s="349" t="s">
        <v>4376</v>
      </c>
      <c r="I762" s="349" t="s">
        <v>250</v>
      </c>
      <c r="J762" s="349" t="s">
        <v>4381</v>
      </c>
      <c r="K762" s="349" t="s">
        <v>3655</v>
      </c>
      <c r="L762" s="349" t="s">
        <v>3655</v>
      </c>
      <c r="M762" s="349" t="s">
        <v>4334</v>
      </c>
      <c r="N762" s="380" t="s">
        <v>268</v>
      </c>
      <c r="O762" s="349" t="s">
        <v>569</v>
      </c>
      <c r="P762" s="349" t="s">
        <v>4493</v>
      </c>
      <c r="Q762" s="349" t="s">
        <v>268</v>
      </c>
      <c r="R762" s="349" t="s">
        <v>268</v>
      </c>
      <c r="S762" s="349">
        <v>0</v>
      </c>
      <c r="T762" s="349" t="s">
        <v>268</v>
      </c>
      <c r="U762" s="349">
        <v>0</v>
      </c>
      <c r="V762" s="349" t="s">
        <v>413</v>
      </c>
      <c r="W762" s="360"/>
      <c r="X762" s="349" t="s">
        <v>268</v>
      </c>
      <c r="Y762" s="349">
        <v>120</v>
      </c>
      <c r="Z762" s="361">
        <v>10</v>
      </c>
      <c r="AA762" s="349">
        <f t="shared" si="125"/>
        <v>120</v>
      </c>
      <c r="AB762" s="349" t="s">
        <v>4295</v>
      </c>
      <c r="AC762" s="349" t="s">
        <v>1253</v>
      </c>
      <c r="AD762" s="349">
        <v>5</v>
      </c>
      <c r="AE762" s="440">
        <v>11</v>
      </c>
      <c r="AF762" s="350">
        <v>0.24</v>
      </c>
      <c r="AG762" s="357">
        <f t="shared" si="124"/>
        <v>28.799999999999997</v>
      </c>
      <c r="AH762" s="351">
        <f>IF(AD762&lt;4,FLETES!$H$8,IF(AD762=4,FLETES!$H$9,IF(AD762=5,FLETES!$H$10,IF(AD762=6,FLETES!$H$11,IF(AD762=7,FLETES!$H$12,IF(AD762=8,FLETES!$H$13,IF(AD762=10,FLETES!$H$14,IF(AD762=12,FLETES!$H$15,IF(AD762&gt;12,FLETES!$H$16,"FALSO")))))))))</f>
        <v>26.946735</v>
      </c>
      <c r="AI762" s="357">
        <f t="shared" si="117"/>
        <v>55.746735000000001</v>
      </c>
      <c r="AJ762" s="352">
        <v>0.2</v>
      </c>
      <c r="AK762" s="358">
        <f t="shared" si="118"/>
        <v>69.683418750000001</v>
      </c>
      <c r="AL762" s="418">
        <f t="shared" si="123"/>
        <v>69.683418750000001</v>
      </c>
      <c r="AM762" s="352">
        <v>0.15</v>
      </c>
      <c r="AN762" s="357">
        <f t="shared" si="119"/>
        <v>81.980492647058824</v>
      </c>
      <c r="AO762" s="421">
        <f t="shared" si="120"/>
        <v>81.980492647058824</v>
      </c>
      <c r="AP762" s="355"/>
      <c r="AQ762" s="355"/>
    </row>
    <row r="763" spans="1:43" s="347" customFormat="1" ht="30" customHeight="1" x14ac:dyDescent="0.25">
      <c r="A763" s="444">
        <v>54137</v>
      </c>
      <c r="B763" s="391">
        <v>406305413796</v>
      </c>
      <c r="C763" s="349" t="s">
        <v>4296</v>
      </c>
      <c r="D763" s="444" t="s">
        <v>4147</v>
      </c>
      <c r="E763" s="359" t="s">
        <v>3617</v>
      </c>
      <c r="F763" s="359" t="s">
        <v>3617</v>
      </c>
      <c r="G763" s="363" t="s">
        <v>4406</v>
      </c>
      <c r="H763" s="349" t="s">
        <v>4376</v>
      </c>
      <c r="I763" s="349" t="s">
        <v>250</v>
      </c>
      <c r="J763" s="349" t="s">
        <v>4381</v>
      </c>
      <c r="K763" s="349" t="s">
        <v>3656</v>
      </c>
      <c r="L763" s="349" t="s">
        <v>3656</v>
      </c>
      <c r="M763" s="349" t="s">
        <v>4334</v>
      </c>
      <c r="N763" s="380" t="s">
        <v>268</v>
      </c>
      <c r="O763" s="349" t="s">
        <v>569</v>
      </c>
      <c r="P763" s="349" t="s">
        <v>4493</v>
      </c>
      <c r="Q763" s="349" t="s">
        <v>268</v>
      </c>
      <c r="R763" s="349" t="s">
        <v>268</v>
      </c>
      <c r="S763" s="349">
        <v>0</v>
      </c>
      <c r="T763" s="349" t="s">
        <v>268</v>
      </c>
      <c r="U763" s="349">
        <v>0</v>
      </c>
      <c r="V763" s="349" t="s">
        <v>413</v>
      </c>
      <c r="W763" s="360"/>
      <c r="X763" s="349" t="s">
        <v>268</v>
      </c>
      <c r="Y763" s="349">
        <v>120</v>
      </c>
      <c r="Z763" s="361">
        <v>10</v>
      </c>
      <c r="AA763" s="349">
        <f t="shared" si="125"/>
        <v>120</v>
      </c>
      <c r="AB763" s="349" t="s">
        <v>4295</v>
      </c>
      <c r="AC763" s="349" t="s">
        <v>1253</v>
      </c>
      <c r="AD763" s="349">
        <v>5</v>
      </c>
      <c r="AE763" s="440">
        <v>11</v>
      </c>
      <c r="AF763" s="350">
        <v>0.24</v>
      </c>
      <c r="AG763" s="357">
        <f t="shared" si="124"/>
        <v>28.799999999999997</v>
      </c>
      <c r="AH763" s="351">
        <f>IF(AD763&lt;4,FLETES!$H$8,IF(AD763=4,FLETES!$H$9,IF(AD763=5,FLETES!$H$10,IF(AD763=6,FLETES!$H$11,IF(AD763=7,FLETES!$H$12,IF(AD763=8,FLETES!$H$13,IF(AD763=10,FLETES!$H$14,IF(AD763=12,FLETES!$H$15,IF(AD763&gt;12,FLETES!$H$16,"FALSO")))))))))</f>
        <v>26.946735</v>
      </c>
      <c r="AI763" s="357">
        <f t="shared" si="117"/>
        <v>55.746735000000001</v>
      </c>
      <c r="AJ763" s="352">
        <v>0.2</v>
      </c>
      <c r="AK763" s="358">
        <f t="shared" si="118"/>
        <v>69.683418750000001</v>
      </c>
      <c r="AL763" s="418">
        <f t="shared" si="123"/>
        <v>69.683418750000001</v>
      </c>
      <c r="AM763" s="352">
        <v>0.15</v>
      </c>
      <c r="AN763" s="357">
        <f t="shared" si="119"/>
        <v>81.980492647058824</v>
      </c>
      <c r="AO763" s="421">
        <f t="shared" si="120"/>
        <v>81.980492647058824</v>
      </c>
      <c r="AP763" s="355"/>
      <c r="AQ763" s="355"/>
    </row>
    <row r="764" spans="1:43" s="347" customFormat="1" ht="30" customHeight="1" x14ac:dyDescent="0.25">
      <c r="A764" s="444">
        <v>54144</v>
      </c>
      <c r="B764" s="391">
        <v>406305414496</v>
      </c>
      <c r="C764" s="349" t="s">
        <v>4296</v>
      </c>
      <c r="D764" s="444" t="s">
        <v>4149</v>
      </c>
      <c r="E764" s="359" t="s">
        <v>3619</v>
      </c>
      <c r="F764" s="359" t="s">
        <v>3619</v>
      </c>
      <c r="G764" s="363" t="s">
        <v>4406</v>
      </c>
      <c r="H764" s="349" t="s">
        <v>4376</v>
      </c>
      <c r="I764" s="349" t="s">
        <v>250</v>
      </c>
      <c r="J764" s="349" t="s">
        <v>4381</v>
      </c>
      <c r="K764" s="349" t="s">
        <v>3657</v>
      </c>
      <c r="L764" s="349" t="s">
        <v>3657</v>
      </c>
      <c r="M764" s="349" t="s">
        <v>4334</v>
      </c>
      <c r="N764" s="380" t="s">
        <v>268</v>
      </c>
      <c r="O764" s="349" t="s">
        <v>569</v>
      </c>
      <c r="P764" s="349" t="s">
        <v>4493</v>
      </c>
      <c r="Q764" s="349" t="s">
        <v>268</v>
      </c>
      <c r="R764" s="349" t="s">
        <v>268</v>
      </c>
      <c r="S764" s="349">
        <v>0</v>
      </c>
      <c r="T764" s="349" t="s">
        <v>268</v>
      </c>
      <c r="U764" s="349">
        <v>0</v>
      </c>
      <c r="V764" s="349" t="s">
        <v>413</v>
      </c>
      <c r="W764" s="360"/>
      <c r="X764" s="349" t="s">
        <v>268</v>
      </c>
      <c r="Y764" s="349">
        <v>120</v>
      </c>
      <c r="Z764" s="361">
        <v>10</v>
      </c>
      <c r="AA764" s="349">
        <f t="shared" si="125"/>
        <v>120</v>
      </c>
      <c r="AB764" s="349" t="s">
        <v>4295</v>
      </c>
      <c r="AC764" s="349" t="s">
        <v>1253</v>
      </c>
      <c r="AD764" s="349">
        <v>5</v>
      </c>
      <c r="AE764" s="440">
        <v>11</v>
      </c>
      <c r="AF764" s="350">
        <v>0.24</v>
      </c>
      <c r="AG764" s="357">
        <f t="shared" si="124"/>
        <v>28.799999999999997</v>
      </c>
      <c r="AH764" s="351">
        <f>IF(AD764&lt;4,FLETES!$H$8,IF(AD764=4,FLETES!$H$9,IF(AD764=5,FLETES!$H$10,IF(AD764=6,FLETES!$H$11,IF(AD764=7,FLETES!$H$12,IF(AD764=8,FLETES!$H$13,IF(AD764=10,FLETES!$H$14,IF(AD764=12,FLETES!$H$15,IF(AD764&gt;12,FLETES!$H$16,"FALSO")))))))))</f>
        <v>26.946735</v>
      </c>
      <c r="AI764" s="357">
        <f t="shared" si="117"/>
        <v>55.746735000000001</v>
      </c>
      <c r="AJ764" s="352">
        <v>0.2</v>
      </c>
      <c r="AK764" s="358">
        <f t="shared" si="118"/>
        <v>69.683418750000001</v>
      </c>
      <c r="AL764" s="418">
        <f t="shared" si="123"/>
        <v>69.683418750000001</v>
      </c>
      <c r="AM764" s="352">
        <v>0.15</v>
      </c>
      <c r="AN764" s="357">
        <f t="shared" si="119"/>
        <v>81.980492647058824</v>
      </c>
      <c r="AO764" s="421">
        <f t="shared" si="120"/>
        <v>81.980492647058824</v>
      </c>
      <c r="AP764" s="355"/>
      <c r="AQ764" s="355"/>
    </row>
    <row r="765" spans="1:43" s="347" customFormat="1" ht="30" customHeight="1" x14ac:dyDescent="0.25">
      <c r="A765" s="444">
        <v>54736</v>
      </c>
      <c r="B765" s="391">
        <v>406305473691</v>
      </c>
      <c r="C765" s="349" t="s">
        <v>4296</v>
      </c>
      <c r="D765" s="444" t="s">
        <v>4152</v>
      </c>
      <c r="E765" s="359" t="s">
        <v>3622</v>
      </c>
      <c r="F765" s="359" t="s">
        <v>3622</v>
      </c>
      <c r="G765" s="363" t="s">
        <v>4406</v>
      </c>
      <c r="H765" s="349" t="s">
        <v>4376</v>
      </c>
      <c r="I765" s="349" t="s">
        <v>250</v>
      </c>
      <c r="J765" s="349" t="s">
        <v>4381</v>
      </c>
      <c r="K765" s="349" t="s">
        <v>564</v>
      </c>
      <c r="L765" s="349" t="s">
        <v>564</v>
      </c>
      <c r="M765" s="349" t="s">
        <v>4334</v>
      </c>
      <c r="N765" s="380" t="s">
        <v>268</v>
      </c>
      <c r="O765" s="349" t="s">
        <v>569</v>
      </c>
      <c r="P765" s="349" t="s">
        <v>4493</v>
      </c>
      <c r="Q765" s="349" t="s">
        <v>268</v>
      </c>
      <c r="R765" s="349" t="s">
        <v>268</v>
      </c>
      <c r="S765" s="349">
        <v>0</v>
      </c>
      <c r="T765" s="349" t="s">
        <v>268</v>
      </c>
      <c r="U765" s="349">
        <v>0</v>
      </c>
      <c r="V765" s="349" t="s">
        <v>413</v>
      </c>
      <c r="W765" s="360"/>
      <c r="X765" s="349" t="s">
        <v>268</v>
      </c>
      <c r="Y765" s="349">
        <v>120</v>
      </c>
      <c r="Z765" s="361">
        <v>10</v>
      </c>
      <c r="AA765" s="349">
        <f t="shared" si="125"/>
        <v>120</v>
      </c>
      <c r="AB765" s="349" t="s">
        <v>4295</v>
      </c>
      <c r="AC765" s="349" t="s">
        <v>1253</v>
      </c>
      <c r="AD765" s="349">
        <v>5</v>
      </c>
      <c r="AE765" s="440">
        <v>11</v>
      </c>
      <c r="AF765" s="350">
        <v>0.22</v>
      </c>
      <c r="AG765" s="357">
        <f t="shared" si="124"/>
        <v>26.4</v>
      </c>
      <c r="AH765" s="351">
        <f>IF(AD765&lt;4,FLETES!$H$8,IF(AD765=4,FLETES!$H$9,IF(AD765=5,FLETES!$H$10,IF(AD765=6,FLETES!$H$11,IF(AD765=7,FLETES!$H$12,IF(AD765=8,FLETES!$H$13,IF(AD765=10,FLETES!$H$14,IF(AD765=12,FLETES!$H$15,IF(AD765&gt;12,FLETES!$H$16,"FALSO")))))))))</f>
        <v>26.946735</v>
      </c>
      <c r="AI765" s="357">
        <f t="shared" si="117"/>
        <v>53.346734999999995</v>
      </c>
      <c r="AJ765" s="352">
        <v>0.2</v>
      </c>
      <c r="AK765" s="358">
        <f t="shared" si="118"/>
        <v>66.683418749999987</v>
      </c>
      <c r="AL765" s="418">
        <f t="shared" si="123"/>
        <v>66.683418749999987</v>
      </c>
      <c r="AM765" s="352">
        <v>0.15</v>
      </c>
      <c r="AN765" s="357">
        <f t="shared" si="119"/>
        <v>78.451080882352926</v>
      </c>
      <c r="AO765" s="421">
        <f t="shared" si="120"/>
        <v>78.451080882352926</v>
      </c>
      <c r="AP765" s="355"/>
      <c r="AQ765" s="355"/>
    </row>
    <row r="766" spans="1:43" s="347" customFormat="1" ht="30" customHeight="1" x14ac:dyDescent="0.25">
      <c r="A766" s="444">
        <v>54629</v>
      </c>
      <c r="B766" s="391">
        <v>406305462992</v>
      </c>
      <c r="C766" s="349" t="s">
        <v>4296</v>
      </c>
      <c r="D766" s="444" t="s">
        <v>4155</v>
      </c>
      <c r="E766" s="359" t="s">
        <v>3625</v>
      </c>
      <c r="F766" s="359" t="s">
        <v>3625</v>
      </c>
      <c r="G766" s="363" t="s">
        <v>4406</v>
      </c>
      <c r="H766" s="349" t="s">
        <v>4376</v>
      </c>
      <c r="I766" s="349" t="s">
        <v>250</v>
      </c>
      <c r="J766" s="349" t="s">
        <v>4381</v>
      </c>
      <c r="K766" s="349" t="s">
        <v>597</v>
      </c>
      <c r="L766" s="349" t="s">
        <v>597</v>
      </c>
      <c r="M766" s="349" t="s">
        <v>4334</v>
      </c>
      <c r="N766" s="380" t="s">
        <v>268</v>
      </c>
      <c r="O766" s="349" t="s">
        <v>569</v>
      </c>
      <c r="P766" s="349" t="s">
        <v>4493</v>
      </c>
      <c r="Q766" s="349" t="s">
        <v>268</v>
      </c>
      <c r="R766" s="349" t="s">
        <v>268</v>
      </c>
      <c r="S766" s="349">
        <v>0</v>
      </c>
      <c r="T766" s="349" t="s">
        <v>268</v>
      </c>
      <c r="U766" s="349">
        <v>0</v>
      </c>
      <c r="V766" s="349" t="s">
        <v>413</v>
      </c>
      <c r="W766" s="360"/>
      <c r="X766" s="349" t="s">
        <v>268</v>
      </c>
      <c r="Y766" s="349">
        <v>120</v>
      </c>
      <c r="Z766" s="361">
        <v>10</v>
      </c>
      <c r="AA766" s="349">
        <f t="shared" si="125"/>
        <v>120</v>
      </c>
      <c r="AB766" s="349" t="s">
        <v>4295</v>
      </c>
      <c r="AC766" s="349" t="s">
        <v>1253</v>
      </c>
      <c r="AD766" s="349">
        <v>5</v>
      </c>
      <c r="AE766" s="440">
        <v>11</v>
      </c>
      <c r="AF766" s="350">
        <v>0.22</v>
      </c>
      <c r="AG766" s="357">
        <f t="shared" si="124"/>
        <v>26.4</v>
      </c>
      <c r="AH766" s="351">
        <f>IF(AD766&lt;4,FLETES!$H$8,IF(AD766=4,FLETES!$H$9,IF(AD766=5,FLETES!$H$10,IF(AD766=6,FLETES!$H$11,IF(AD766=7,FLETES!$H$12,IF(AD766=8,FLETES!$H$13,IF(AD766=10,FLETES!$H$14,IF(AD766=12,FLETES!$H$15,IF(AD766&gt;12,FLETES!$H$16,"FALSO")))))))))</f>
        <v>26.946735</v>
      </c>
      <c r="AI766" s="357">
        <f t="shared" si="117"/>
        <v>53.346734999999995</v>
      </c>
      <c r="AJ766" s="352">
        <v>0.2</v>
      </c>
      <c r="AK766" s="358">
        <f t="shared" si="118"/>
        <v>66.683418749999987</v>
      </c>
      <c r="AL766" s="418">
        <f t="shared" si="123"/>
        <v>66.683418749999987</v>
      </c>
      <c r="AM766" s="352">
        <v>0.15</v>
      </c>
      <c r="AN766" s="357">
        <f t="shared" si="119"/>
        <v>78.451080882352926</v>
      </c>
      <c r="AO766" s="421">
        <f t="shared" si="120"/>
        <v>78.451080882352926</v>
      </c>
      <c r="AP766" s="355"/>
      <c r="AQ766" s="355"/>
    </row>
    <row r="767" spans="1:43" s="347" customFormat="1" ht="30" customHeight="1" x14ac:dyDescent="0.25">
      <c r="A767" s="444">
        <v>53241</v>
      </c>
      <c r="B767" s="391">
        <v>406305324191</v>
      </c>
      <c r="C767" s="349" t="s">
        <v>4296</v>
      </c>
      <c r="D767" s="444" t="s">
        <v>4159</v>
      </c>
      <c r="E767" s="359" t="s">
        <v>3629</v>
      </c>
      <c r="F767" s="359" t="s">
        <v>3629</v>
      </c>
      <c r="G767" s="363" t="s">
        <v>4406</v>
      </c>
      <c r="H767" s="349" t="s">
        <v>4376</v>
      </c>
      <c r="I767" s="349" t="s">
        <v>250</v>
      </c>
      <c r="J767" s="349" t="s">
        <v>4381</v>
      </c>
      <c r="K767" s="349" t="s">
        <v>563</v>
      </c>
      <c r="L767" s="349" t="s">
        <v>563</v>
      </c>
      <c r="M767" s="349" t="s">
        <v>4334</v>
      </c>
      <c r="N767" s="380" t="s">
        <v>268</v>
      </c>
      <c r="O767" s="349" t="s">
        <v>569</v>
      </c>
      <c r="P767" s="349" t="s">
        <v>4493</v>
      </c>
      <c r="Q767" s="349" t="s">
        <v>268</v>
      </c>
      <c r="R767" s="349" t="s">
        <v>268</v>
      </c>
      <c r="S767" s="349">
        <v>0</v>
      </c>
      <c r="T767" s="349" t="s">
        <v>268</v>
      </c>
      <c r="U767" s="349">
        <v>0</v>
      </c>
      <c r="V767" s="349" t="s">
        <v>413</v>
      </c>
      <c r="W767" s="360"/>
      <c r="X767" s="349" t="s">
        <v>268</v>
      </c>
      <c r="Y767" s="349">
        <v>120</v>
      </c>
      <c r="Z767" s="361">
        <v>10</v>
      </c>
      <c r="AA767" s="349">
        <f t="shared" si="125"/>
        <v>120</v>
      </c>
      <c r="AB767" s="349" t="s">
        <v>4295</v>
      </c>
      <c r="AC767" s="349" t="s">
        <v>1253</v>
      </c>
      <c r="AD767" s="349">
        <v>5</v>
      </c>
      <c r="AE767" s="440">
        <v>11</v>
      </c>
      <c r="AF767" s="350">
        <v>0.22</v>
      </c>
      <c r="AG767" s="357">
        <f t="shared" si="124"/>
        <v>26.4</v>
      </c>
      <c r="AH767" s="351">
        <f>IF(AD767&lt;4,FLETES!$H$8,IF(AD767=4,FLETES!$H$9,IF(AD767=5,FLETES!$H$10,IF(AD767=6,FLETES!$H$11,IF(AD767=7,FLETES!$H$12,IF(AD767=8,FLETES!$H$13,IF(AD767=10,FLETES!$H$14,IF(AD767=12,FLETES!$H$15,IF(AD767&gt;12,FLETES!$H$16,"FALSO")))))))))</f>
        <v>26.946735</v>
      </c>
      <c r="AI767" s="357">
        <f t="shared" si="117"/>
        <v>53.346734999999995</v>
      </c>
      <c r="AJ767" s="352">
        <v>0.2</v>
      </c>
      <c r="AK767" s="358">
        <f t="shared" si="118"/>
        <v>66.683418749999987</v>
      </c>
      <c r="AL767" s="418">
        <f t="shared" si="123"/>
        <v>66.683418749999987</v>
      </c>
      <c r="AM767" s="352">
        <v>0.15</v>
      </c>
      <c r="AN767" s="357">
        <f t="shared" si="119"/>
        <v>78.451080882352926</v>
      </c>
      <c r="AO767" s="421">
        <f t="shared" si="120"/>
        <v>78.451080882352926</v>
      </c>
      <c r="AP767" s="355"/>
      <c r="AQ767" s="355"/>
    </row>
    <row r="768" spans="1:43" s="347" customFormat="1" ht="30" customHeight="1" x14ac:dyDescent="0.25">
      <c r="A768" s="391">
        <v>440130</v>
      </c>
      <c r="B768" s="391">
        <v>40634401309</v>
      </c>
      <c r="C768" s="349" t="s">
        <v>4296</v>
      </c>
      <c r="D768" s="349" t="s">
        <v>2435</v>
      </c>
      <c r="E768" s="356" t="s">
        <v>2593</v>
      </c>
      <c r="F768" s="355" t="s">
        <v>2593</v>
      </c>
      <c r="G768" s="363" t="s">
        <v>4406</v>
      </c>
      <c r="H768" s="349" t="s">
        <v>4376</v>
      </c>
      <c r="I768" s="349" t="s">
        <v>250</v>
      </c>
      <c r="J768" s="349" t="s">
        <v>4379</v>
      </c>
      <c r="K768" s="349" t="s">
        <v>4282</v>
      </c>
      <c r="L768" s="349" t="s">
        <v>264</v>
      </c>
      <c r="M768" s="349" t="s">
        <v>4558</v>
      </c>
      <c r="N768" s="349" t="s">
        <v>268</v>
      </c>
      <c r="O768" s="349" t="s">
        <v>569</v>
      </c>
      <c r="P768" s="349" t="s">
        <v>4493</v>
      </c>
      <c r="Q768" s="349" t="s">
        <v>268</v>
      </c>
      <c r="R768" s="349" t="s">
        <v>268</v>
      </c>
      <c r="S768" s="349">
        <v>0</v>
      </c>
      <c r="T768" s="349" t="s">
        <v>268</v>
      </c>
      <c r="U768" s="349">
        <v>0</v>
      </c>
      <c r="V768" s="349" t="s">
        <v>413</v>
      </c>
      <c r="W768" s="468" t="s">
        <v>392</v>
      </c>
      <c r="X768" s="349" t="s">
        <v>268</v>
      </c>
      <c r="Y768" s="349">
        <v>200</v>
      </c>
      <c r="Z768" s="361">
        <v>10</v>
      </c>
      <c r="AA768" s="349">
        <f t="shared" si="125"/>
        <v>200</v>
      </c>
      <c r="AB768" s="349" t="s">
        <v>4295</v>
      </c>
      <c r="AC768" s="349" t="s">
        <v>1253</v>
      </c>
      <c r="AD768" s="349">
        <v>5</v>
      </c>
      <c r="AE768" s="440">
        <f>AD768*2.2</f>
        <v>11</v>
      </c>
      <c r="AF768" s="350">
        <v>0.11</v>
      </c>
      <c r="AG768" s="351">
        <f t="shared" si="124"/>
        <v>22</v>
      </c>
      <c r="AH768" s="351">
        <f>IF(AD768&lt;4,FLETES!$H$8,IF(AD768=4,FLETES!$H$9,IF(AD768=5,FLETES!$H$10,IF(AD768=6,FLETES!$H$11,IF(AD768=7,FLETES!$H$12,IF(AD768=8,FLETES!$H$13,IF(AD768=10,FLETES!$H$14,IF(AD768=12,FLETES!$H$15,IF(AD768&gt;12,FLETES!$H$16,"FALSO")))))))))</f>
        <v>26.946735</v>
      </c>
      <c r="AI768" s="357">
        <f t="shared" si="117"/>
        <v>48.946735000000004</v>
      </c>
      <c r="AJ768" s="352">
        <v>0.2</v>
      </c>
      <c r="AK768" s="358">
        <f t="shared" si="118"/>
        <v>61.183418750000001</v>
      </c>
      <c r="AL768" s="418">
        <f t="shared" si="123"/>
        <v>61.183418750000001</v>
      </c>
      <c r="AM768" s="354">
        <v>0.15</v>
      </c>
      <c r="AN768" s="351">
        <f t="shared" si="119"/>
        <v>71.980492647058824</v>
      </c>
      <c r="AO768" s="421">
        <f t="shared" si="120"/>
        <v>71.980492647058824</v>
      </c>
      <c r="AP768" s="355"/>
      <c r="AQ768" s="355"/>
    </row>
    <row r="769" spans="1:43" s="347" customFormat="1" ht="30" customHeight="1" x14ac:dyDescent="0.25">
      <c r="A769" s="386">
        <v>953876</v>
      </c>
      <c r="B769" s="456">
        <v>406395382491</v>
      </c>
      <c r="C769" s="349" t="s">
        <v>4296</v>
      </c>
      <c r="D769" s="386" t="s">
        <v>3078</v>
      </c>
      <c r="E769" s="381" t="s">
        <v>3082</v>
      </c>
      <c r="F769" s="381" t="s">
        <v>3082</v>
      </c>
      <c r="G769" s="363" t="s">
        <v>3080</v>
      </c>
      <c r="H769" s="349" t="s">
        <v>4376</v>
      </c>
      <c r="I769" s="349" t="s">
        <v>250</v>
      </c>
      <c r="J769" s="349" t="s">
        <v>4379</v>
      </c>
      <c r="K769" s="382" t="s">
        <v>537</v>
      </c>
      <c r="L769" s="382" t="s">
        <v>537</v>
      </c>
      <c r="M769" s="349" t="s">
        <v>331</v>
      </c>
      <c r="N769" s="349" t="s">
        <v>268</v>
      </c>
      <c r="O769" s="349"/>
      <c r="P769" s="349" t="s">
        <v>4493</v>
      </c>
      <c r="Q769" s="349" t="s">
        <v>268</v>
      </c>
      <c r="R769" s="349" t="s">
        <v>268</v>
      </c>
      <c r="S769" s="349">
        <v>0</v>
      </c>
      <c r="T769" s="349" t="s">
        <v>268</v>
      </c>
      <c r="U769" s="349">
        <v>0</v>
      </c>
      <c r="V769" s="349" t="s">
        <v>413</v>
      </c>
      <c r="W769" s="360" t="s">
        <v>3083</v>
      </c>
      <c r="X769" s="349" t="s">
        <v>268</v>
      </c>
      <c r="Y769" s="349">
        <v>40</v>
      </c>
      <c r="Z769" s="361">
        <v>1</v>
      </c>
      <c r="AA769" s="382">
        <v>40</v>
      </c>
      <c r="AB769" s="349" t="s">
        <v>4295</v>
      </c>
      <c r="AC769" s="349" t="s">
        <v>1253</v>
      </c>
      <c r="AD769" s="437">
        <v>3.6</v>
      </c>
      <c r="AE769" s="450" t="s">
        <v>3041</v>
      </c>
      <c r="AF769" s="350">
        <v>0.28000000000000003</v>
      </c>
      <c r="AG769" s="351">
        <f t="shared" si="124"/>
        <v>11.200000000000001</v>
      </c>
      <c r="AH769" s="351">
        <f>IF(AD769&lt;4,FLETES!$H$8,IF(AD769=4,FLETES!$H$9,IF(AD769=5,FLETES!$H$10,IF(AD769=6,FLETES!$H$11,IF(AD769=7,FLETES!$H$12,IF(AD769=8,FLETES!$H$13,IF(AD769=10,FLETES!$H$14,IF(AD769=12,FLETES!$H$15,IF(AD769&gt;12,FLETES!$H$16,"FALSO")))))))))</f>
        <v>22.277568000000002</v>
      </c>
      <c r="AI769" s="357">
        <f t="shared" si="117"/>
        <v>33.477568000000005</v>
      </c>
      <c r="AJ769" s="352">
        <v>0.2</v>
      </c>
      <c r="AK769" s="358">
        <f t="shared" si="118"/>
        <v>41.846960000000003</v>
      </c>
      <c r="AL769" s="418">
        <f t="shared" si="123"/>
        <v>41.846960000000003</v>
      </c>
      <c r="AM769" s="354">
        <v>0.15</v>
      </c>
      <c r="AN769" s="351">
        <f t="shared" si="119"/>
        <v>49.231717647058829</v>
      </c>
      <c r="AO769" s="421">
        <f t="shared" si="120"/>
        <v>49.231717647058829</v>
      </c>
      <c r="AP769" s="355"/>
      <c r="AQ769" s="355"/>
    </row>
    <row r="770" spans="1:43" s="347" customFormat="1" ht="30" customHeight="1" x14ac:dyDescent="0.25">
      <c r="A770" s="386">
        <v>953824</v>
      </c>
      <c r="B770" s="456">
        <v>406395387694</v>
      </c>
      <c r="C770" s="349" t="s">
        <v>4296</v>
      </c>
      <c r="D770" s="386" t="s">
        <v>3077</v>
      </c>
      <c r="E770" s="381" t="s">
        <v>3079</v>
      </c>
      <c r="F770" s="381" t="s">
        <v>3079</v>
      </c>
      <c r="G770" s="363" t="s">
        <v>3080</v>
      </c>
      <c r="H770" s="349" t="s">
        <v>4376</v>
      </c>
      <c r="I770" s="349" t="s">
        <v>250</v>
      </c>
      <c r="J770" s="349" t="s">
        <v>4379</v>
      </c>
      <c r="K770" s="382" t="s">
        <v>537</v>
      </c>
      <c r="L770" s="382" t="s">
        <v>537</v>
      </c>
      <c r="M770" s="349" t="s">
        <v>331</v>
      </c>
      <c r="N770" s="349" t="s">
        <v>268</v>
      </c>
      <c r="O770" s="349"/>
      <c r="P770" s="349" t="s">
        <v>4493</v>
      </c>
      <c r="Q770" s="349" t="s">
        <v>268</v>
      </c>
      <c r="R770" s="349" t="s">
        <v>268</v>
      </c>
      <c r="S770" s="349">
        <v>0</v>
      </c>
      <c r="T770" s="349" t="s">
        <v>268</v>
      </c>
      <c r="U770" s="349">
        <v>0</v>
      </c>
      <c r="V770" s="349" t="s">
        <v>413</v>
      </c>
      <c r="W770" s="360" t="s">
        <v>3081</v>
      </c>
      <c r="X770" s="349" t="s">
        <v>268</v>
      </c>
      <c r="Y770" s="349">
        <v>80</v>
      </c>
      <c r="Z770" s="361">
        <v>1</v>
      </c>
      <c r="AA770" s="382">
        <v>80</v>
      </c>
      <c r="AB770" s="349" t="s">
        <v>4295</v>
      </c>
      <c r="AC770" s="349" t="s">
        <v>1253</v>
      </c>
      <c r="AD770" s="440">
        <v>5</v>
      </c>
      <c r="AE770" s="450" t="s">
        <v>4400</v>
      </c>
      <c r="AF770" s="350">
        <v>0.28000000000000003</v>
      </c>
      <c r="AG770" s="351">
        <f t="shared" si="124"/>
        <v>22.400000000000002</v>
      </c>
      <c r="AH770" s="351">
        <f>IF(AD770&lt;4,FLETES!$H$8,IF(AD770=4,FLETES!$H$9,IF(AD770=5,FLETES!$H$10,IF(AD770=6,FLETES!$H$11,IF(AD770=7,FLETES!$H$12,IF(AD770=8,FLETES!$H$13,IF(AD770=10,FLETES!$H$14,IF(AD770=12,FLETES!$H$15,IF(AD770&gt;12,FLETES!$H$16,"FALSO")))))))))</f>
        <v>26.946735</v>
      </c>
      <c r="AI770" s="357">
        <f t="shared" ref="AI770:AI833" si="126">SUM(AG770:AH770)</f>
        <v>49.346735000000002</v>
      </c>
      <c r="AJ770" s="352">
        <v>0.2</v>
      </c>
      <c r="AK770" s="358">
        <f t="shared" ref="AK770:AK833" si="127">AI770/(1-AJ770)</f>
        <v>61.683418750000001</v>
      </c>
      <c r="AL770" s="418">
        <f t="shared" si="123"/>
        <v>61.683418750000001</v>
      </c>
      <c r="AM770" s="354">
        <v>0.15</v>
      </c>
      <c r="AN770" s="351">
        <f t="shared" ref="AN770:AN833" si="128">AL770/(1-AM770)</f>
        <v>72.568727941176476</v>
      </c>
      <c r="AO770" s="421">
        <f t="shared" ref="AO770:AO833" si="129">AN770</f>
        <v>72.568727941176476</v>
      </c>
      <c r="AP770" s="355"/>
      <c r="AQ770" s="355"/>
    </row>
    <row r="771" spans="1:43" s="347" customFormat="1" ht="30" customHeight="1" x14ac:dyDescent="0.25">
      <c r="A771" s="444">
        <v>39896</v>
      </c>
      <c r="B771" s="452">
        <v>406303989699</v>
      </c>
      <c r="C771" s="349" t="s">
        <v>4296</v>
      </c>
      <c r="D771" s="444" t="s">
        <v>4078</v>
      </c>
      <c r="E771" s="359" t="s">
        <v>3548</v>
      </c>
      <c r="F771" s="359" t="s">
        <v>3548</v>
      </c>
      <c r="G771" s="363" t="s">
        <v>2541</v>
      </c>
      <c r="H771" s="349" t="s">
        <v>4411</v>
      </c>
      <c r="I771" s="349" t="s">
        <v>250</v>
      </c>
      <c r="J771" s="349" t="s">
        <v>4379</v>
      </c>
      <c r="K771" s="349" t="s">
        <v>537</v>
      </c>
      <c r="L771" s="349" t="s">
        <v>537</v>
      </c>
      <c r="M771" s="349" t="s">
        <v>252</v>
      </c>
      <c r="N771" s="349" t="s">
        <v>3673</v>
      </c>
      <c r="O771" s="349" t="s">
        <v>3674</v>
      </c>
      <c r="P771" s="349" t="s">
        <v>4493</v>
      </c>
      <c r="Q771" s="349" t="s">
        <v>268</v>
      </c>
      <c r="R771" s="349" t="s">
        <v>268</v>
      </c>
      <c r="S771" s="349">
        <v>0</v>
      </c>
      <c r="T771" s="349" t="s">
        <v>268</v>
      </c>
      <c r="U771" s="349">
        <v>0</v>
      </c>
      <c r="V771" s="349" t="s">
        <v>413</v>
      </c>
      <c r="W771" s="360" t="s">
        <v>3701</v>
      </c>
      <c r="X771" s="349" t="s">
        <v>268</v>
      </c>
      <c r="Y771" s="349">
        <v>20</v>
      </c>
      <c r="Z771" s="361">
        <v>5</v>
      </c>
      <c r="AA771" s="349">
        <f>Y771</f>
        <v>20</v>
      </c>
      <c r="AB771" s="349" t="s">
        <v>4295</v>
      </c>
      <c r="AC771" s="349" t="s">
        <v>1253</v>
      </c>
      <c r="AD771" s="349">
        <v>5</v>
      </c>
      <c r="AE771" s="440">
        <v>11</v>
      </c>
      <c r="AF771" s="350">
        <v>0.8</v>
      </c>
      <c r="AG771" s="357">
        <f t="shared" si="124"/>
        <v>16</v>
      </c>
      <c r="AH771" s="351">
        <f>IF(AD771&lt;4,FLETES!$H$8,IF(AD771=4,FLETES!$H$9,IF(AD771=5,FLETES!$H$10,IF(AD771=6,FLETES!$H$11,IF(AD771=7,FLETES!$H$12,IF(AD771=8,FLETES!$H$13,IF(AD771=10,FLETES!$H$14,IF(AD771=12,FLETES!$H$15,IF(AD771&gt;12,FLETES!$H$16,"FALSO")))))))))</f>
        <v>26.946735</v>
      </c>
      <c r="AI771" s="357">
        <f t="shared" si="126"/>
        <v>42.946735000000004</v>
      </c>
      <c r="AJ771" s="352">
        <v>0.2</v>
      </c>
      <c r="AK771" s="358">
        <f t="shared" si="127"/>
        <v>53.683418750000001</v>
      </c>
      <c r="AL771" s="418">
        <f t="shared" si="123"/>
        <v>53.683418750000001</v>
      </c>
      <c r="AM771" s="352">
        <v>0.15</v>
      </c>
      <c r="AN771" s="357">
        <f t="shared" si="128"/>
        <v>63.156963235294121</v>
      </c>
      <c r="AO771" s="421">
        <f t="shared" si="129"/>
        <v>63.156963235294121</v>
      </c>
      <c r="AP771" s="355"/>
      <c r="AQ771" s="355"/>
    </row>
    <row r="772" spans="1:43" s="347" customFormat="1" ht="30" customHeight="1" x14ac:dyDescent="0.25">
      <c r="A772" s="444">
        <v>39847</v>
      </c>
      <c r="B772" s="452">
        <v>406303984793</v>
      </c>
      <c r="C772" s="349" t="s">
        <v>4296</v>
      </c>
      <c r="D772" s="444" t="s">
        <v>3771</v>
      </c>
      <c r="E772" s="359" t="s">
        <v>3315</v>
      </c>
      <c r="F772" s="359" t="s">
        <v>3315</v>
      </c>
      <c r="G772" s="363" t="s">
        <v>2541</v>
      </c>
      <c r="H772" s="349" t="s">
        <v>4389</v>
      </c>
      <c r="I772" s="349" t="s">
        <v>250</v>
      </c>
      <c r="J772" s="349" t="s">
        <v>4379</v>
      </c>
      <c r="K772" s="349" t="s">
        <v>537</v>
      </c>
      <c r="L772" s="349" t="s">
        <v>537</v>
      </c>
      <c r="M772" s="349" t="s">
        <v>252</v>
      </c>
      <c r="N772" s="349" t="s">
        <v>3673</v>
      </c>
      <c r="O772" s="349" t="s">
        <v>3674</v>
      </c>
      <c r="P772" s="349" t="s">
        <v>4493</v>
      </c>
      <c r="Q772" s="349" t="s">
        <v>268</v>
      </c>
      <c r="R772" s="349" t="s">
        <v>268</v>
      </c>
      <c r="S772" s="349">
        <v>0</v>
      </c>
      <c r="T772" s="349" t="s">
        <v>268</v>
      </c>
      <c r="U772" s="349">
        <v>0</v>
      </c>
      <c r="V772" s="349" t="s">
        <v>413</v>
      </c>
      <c r="W772" s="360" t="s">
        <v>3675</v>
      </c>
      <c r="X772" s="349" t="s">
        <v>268</v>
      </c>
      <c r="Y772" s="349">
        <v>40</v>
      </c>
      <c r="Z772" s="361">
        <v>5</v>
      </c>
      <c r="AA772" s="349">
        <f>Y772</f>
        <v>40</v>
      </c>
      <c r="AB772" s="349" t="s">
        <v>4295</v>
      </c>
      <c r="AC772" s="349" t="s">
        <v>1253</v>
      </c>
      <c r="AD772" s="349">
        <v>5</v>
      </c>
      <c r="AE772" s="440">
        <v>11</v>
      </c>
      <c r="AF772" s="350">
        <v>0.55000000000000004</v>
      </c>
      <c r="AG772" s="357">
        <f t="shared" si="124"/>
        <v>22</v>
      </c>
      <c r="AH772" s="351">
        <f>IF(AD772&lt;4,FLETES!$H$8,IF(AD772=4,FLETES!$H$9,IF(AD772=5,FLETES!$H$10,IF(AD772=6,FLETES!$H$11,IF(AD772=7,FLETES!$H$12,IF(AD772=8,FLETES!$H$13,IF(AD772=10,FLETES!$H$14,IF(AD772=12,FLETES!$H$15,IF(AD772&gt;12,FLETES!$H$16,"FALSO")))))))))</f>
        <v>26.946735</v>
      </c>
      <c r="AI772" s="357">
        <f t="shared" si="126"/>
        <v>48.946735000000004</v>
      </c>
      <c r="AJ772" s="352">
        <v>0.2</v>
      </c>
      <c r="AK772" s="358">
        <f t="shared" si="127"/>
        <v>61.183418750000001</v>
      </c>
      <c r="AL772" s="418">
        <f t="shared" si="123"/>
        <v>61.183418750000001</v>
      </c>
      <c r="AM772" s="352">
        <v>0.15</v>
      </c>
      <c r="AN772" s="357">
        <f t="shared" si="128"/>
        <v>71.980492647058824</v>
      </c>
      <c r="AO772" s="421">
        <f t="shared" si="129"/>
        <v>71.980492647058824</v>
      </c>
      <c r="AP772" s="355"/>
      <c r="AQ772" s="355"/>
    </row>
    <row r="773" spans="1:43" s="347" customFormat="1" ht="30" customHeight="1" x14ac:dyDescent="0.25">
      <c r="A773" s="391">
        <v>440115</v>
      </c>
      <c r="B773" s="391">
        <v>40634401159</v>
      </c>
      <c r="C773" s="349" t="s">
        <v>4296</v>
      </c>
      <c r="D773" s="349" t="s">
        <v>2437</v>
      </c>
      <c r="E773" s="356" t="s">
        <v>2595</v>
      </c>
      <c r="F773" s="355" t="s">
        <v>2595</v>
      </c>
      <c r="G773" s="363" t="s">
        <v>4404</v>
      </c>
      <c r="H773" s="349" t="s">
        <v>4376</v>
      </c>
      <c r="I773" s="349" t="s">
        <v>250</v>
      </c>
      <c r="J773" s="349" t="s">
        <v>4379</v>
      </c>
      <c r="K773" s="349" t="s">
        <v>4282</v>
      </c>
      <c r="L773" s="349" t="s">
        <v>264</v>
      </c>
      <c r="M773" s="349" t="s">
        <v>257</v>
      </c>
      <c r="N773" s="349" t="s">
        <v>268</v>
      </c>
      <c r="O773" s="349" t="s">
        <v>2824</v>
      </c>
      <c r="P773" s="349" t="s">
        <v>268</v>
      </c>
      <c r="Q773" s="349" t="s">
        <v>268</v>
      </c>
      <c r="R773" s="349" t="s">
        <v>268</v>
      </c>
      <c r="S773" s="349">
        <v>0</v>
      </c>
      <c r="T773" s="349" t="s">
        <v>268</v>
      </c>
      <c r="U773" s="349">
        <v>0</v>
      </c>
      <c r="V773" s="349" t="s">
        <v>413</v>
      </c>
      <c r="W773" s="360" t="s">
        <v>2595</v>
      </c>
      <c r="X773" s="349" t="s">
        <v>268</v>
      </c>
      <c r="Y773" s="349">
        <v>3000</v>
      </c>
      <c r="Z773" s="361">
        <v>25</v>
      </c>
      <c r="AA773" s="349">
        <f>Y773</f>
        <v>3000</v>
      </c>
      <c r="AB773" s="349" t="s">
        <v>4295</v>
      </c>
      <c r="AC773" s="349" t="s">
        <v>1253</v>
      </c>
      <c r="AD773" s="349">
        <v>5</v>
      </c>
      <c r="AE773" s="440">
        <f>AD773*2.2</f>
        <v>11</v>
      </c>
      <c r="AF773" s="350">
        <v>0.02</v>
      </c>
      <c r="AG773" s="351">
        <f t="shared" si="124"/>
        <v>60</v>
      </c>
      <c r="AH773" s="351">
        <f>IF(AD773&lt;4,FLETES!$H$8,IF(AD773=4,FLETES!$H$9,IF(AD773=5,FLETES!$H$10,IF(AD773=6,FLETES!$H$11,IF(AD773=7,FLETES!$H$12,IF(AD773=8,FLETES!$H$13,IF(AD773=10,FLETES!$H$14,IF(AD773=12,FLETES!$H$15,IF(AD773&gt;12,FLETES!$H$16,"FALSO")))))))))</f>
        <v>26.946735</v>
      </c>
      <c r="AI773" s="357">
        <f t="shared" si="126"/>
        <v>86.946735000000004</v>
      </c>
      <c r="AJ773" s="352">
        <v>0.2</v>
      </c>
      <c r="AK773" s="358">
        <f t="shared" si="127"/>
        <v>108.68341875</v>
      </c>
      <c r="AL773" s="418">
        <f t="shared" si="123"/>
        <v>108.68341875</v>
      </c>
      <c r="AM773" s="354">
        <v>0.15</v>
      </c>
      <c r="AN773" s="351">
        <f t="shared" si="128"/>
        <v>127.8628455882353</v>
      </c>
      <c r="AO773" s="421">
        <f t="shared" si="129"/>
        <v>127.8628455882353</v>
      </c>
      <c r="AP773" s="355"/>
      <c r="AQ773" s="355"/>
    </row>
    <row r="774" spans="1:43" s="347" customFormat="1" ht="30" customHeight="1" x14ac:dyDescent="0.25">
      <c r="A774" s="391">
        <v>440123</v>
      </c>
      <c r="B774" s="391">
        <v>40634401239</v>
      </c>
      <c r="C774" s="349" t="s">
        <v>4296</v>
      </c>
      <c r="D774" s="349" t="s">
        <v>2436</v>
      </c>
      <c r="E774" s="356" t="s">
        <v>2594</v>
      </c>
      <c r="F774" s="355" t="s">
        <v>2594</v>
      </c>
      <c r="G774" s="363" t="s">
        <v>4404</v>
      </c>
      <c r="H774" s="349" t="s">
        <v>4376</v>
      </c>
      <c r="I774" s="349" t="s">
        <v>250</v>
      </c>
      <c r="J774" s="349" t="s">
        <v>4379</v>
      </c>
      <c r="K774" s="349" t="s">
        <v>4412</v>
      </c>
      <c r="L774" s="349" t="s">
        <v>264</v>
      </c>
      <c r="M774" s="349" t="s">
        <v>257</v>
      </c>
      <c r="N774" s="349" t="s">
        <v>268</v>
      </c>
      <c r="O774" s="349" t="s">
        <v>2824</v>
      </c>
      <c r="P774" s="349" t="s">
        <v>268</v>
      </c>
      <c r="Q774" s="349" t="s">
        <v>268</v>
      </c>
      <c r="R774" s="349" t="s">
        <v>268</v>
      </c>
      <c r="S774" s="349">
        <v>0</v>
      </c>
      <c r="T774" s="349" t="s">
        <v>268</v>
      </c>
      <c r="U774" s="349">
        <v>0</v>
      </c>
      <c r="V774" s="349" t="s">
        <v>413</v>
      </c>
      <c r="W774" s="360" t="s">
        <v>2594</v>
      </c>
      <c r="X774" s="349" t="s">
        <v>268</v>
      </c>
      <c r="Y774" s="349">
        <v>3000</v>
      </c>
      <c r="Z774" s="361">
        <v>25</v>
      </c>
      <c r="AA774" s="349">
        <f>Y774</f>
        <v>3000</v>
      </c>
      <c r="AB774" s="349" t="s">
        <v>4295</v>
      </c>
      <c r="AC774" s="349" t="s">
        <v>1253</v>
      </c>
      <c r="AD774" s="349">
        <v>5</v>
      </c>
      <c r="AE774" s="440">
        <f>AD774*2.2</f>
        <v>11</v>
      </c>
      <c r="AF774" s="350">
        <v>0.02</v>
      </c>
      <c r="AG774" s="351">
        <f t="shared" si="124"/>
        <v>60</v>
      </c>
      <c r="AH774" s="351">
        <f>IF(AD774&lt;4,FLETES!$H$8,IF(AD774=4,FLETES!$H$9,IF(AD774=5,FLETES!$H$10,IF(AD774=6,FLETES!$H$11,IF(AD774=7,FLETES!$H$12,IF(AD774=8,FLETES!$H$13,IF(AD774=10,FLETES!$H$14,IF(AD774=12,FLETES!$H$15,IF(AD774&gt;12,FLETES!$H$16,"FALSO")))))))))</f>
        <v>26.946735</v>
      </c>
      <c r="AI774" s="357">
        <f t="shared" si="126"/>
        <v>86.946735000000004</v>
      </c>
      <c r="AJ774" s="352">
        <v>0.2</v>
      </c>
      <c r="AK774" s="358">
        <f t="shared" si="127"/>
        <v>108.68341875</v>
      </c>
      <c r="AL774" s="418">
        <f t="shared" si="123"/>
        <v>108.68341875</v>
      </c>
      <c r="AM774" s="354">
        <v>0.15</v>
      </c>
      <c r="AN774" s="351">
        <f t="shared" si="128"/>
        <v>127.8628455882353</v>
      </c>
      <c r="AO774" s="421">
        <f t="shared" si="129"/>
        <v>127.8628455882353</v>
      </c>
      <c r="AP774" s="355"/>
      <c r="AQ774" s="355"/>
    </row>
    <row r="775" spans="1:43" s="347" customFormat="1" ht="30" customHeight="1" x14ac:dyDescent="0.25">
      <c r="A775" s="444">
        <v>30889</v>
      </c>
      <c r="B775" s="452">
        <v>406303088996</v>
      </c>
      <c r="C775" s="349" t="s">
        <v>4296</v>
      </c>
      <c r="D775" s="444" t="s">
        <v>4064</v>
      </c>
      <c r="E775" s="359" t="s">
        <v>3534</v>
      </c>
      <c r="F775" s="359" t="s">
        <v>3534</v>
      </c>
      <c r="G775" s="363" t="s">
        <v>4409</v>
      </c>
      <c r="H775" s="349" t="s">
        <v>4376</v>
      </c>
      <c r="I775" s="349" t="s">
        <v>249</v>
      </c>
      <c r="J775" s="349" t="s">
        <v>4381</v>
      </c>
      <c r="K775" s="349" t="s">
        <v>537</v>
      </c>
      <c r="L775" s="349" t="s">
        <v>537</v>
      </c>
      <c r="M775" s="349" t="s">
        <v>4335</v>
      </c>
      <c r="N775" s="380" t="s">
        <v>268</v>
      </c>
      <c r="O775" s="386" t="s">
        <v>3686</v>
      </c>
      <c r="P775" s="386" t="s">
        <v>268</v>
      </c>
      <c r="Q775" s="386" t="s">
        <v>268</v>
      </c>
      <c r="R775" s="386" t="s">
        <v>268</v>
      </c>
      <c r="S775" s="386">
        <v>0</v>
      </c>
      <c r="T775" s="349" t="s">
        <v>268</v>
      </c>
      <c r="U775" s="349">
        <v>0</v>
      </c>
      <c r="V775" s="349" t="s">
        <v>4498</v>
      </c>
      <c r="W775" s="360"/>
      <c r="X775" s="349" t="s">
        <v>268</v>
      </c>
      <c r="Y775" s="349">
        <v>1</v>
      </c>
      <c r="Z775" s="361">
        <v>10</v>
      </c>
      <c r="AA775" s="361">
        <v>10</v>
      </c>
      <c r="AB775" s="349" t="s">
        <v>274</v>
      </c>
      <c r="AC775" s="349" t="s">
        <v>4466</v>
      </c>
      <c r="AD775" s="349">
        <v>3</v>
      </c>
      <c r="AE775" s="440">
        <v>7</v>
      </c>
      <c r="AF775" s="350">
        <v>3.44</v>
      </c>
      <c r="AG775" s="357">
        <f t="shared" ref="AG775:AG782" si="130">AF775*Y775</f>
        <v>3.44</v>
      </c>
      <c r="AH775" s="351">
        <f>IF(AD775&lt;4,FLETES!$H$8,IF(AD775=4,FLETES!$H$9,IF(AD775=5,FLETES!$H$10,IF(AD775=6,FLETES!$H$11,IF(AD775=7,FLETES!$H$12,IF(AD775=8,FLETES!$H$13,IF(AD775=10,FLETES!$H$14,IF(AD775=12,FLETES!$H$15,IF(AD775&gt;12,FLETES!$H$16,"FALSO")))))))))</f>
        <v>22.277568000000002</v>
      </c>
      <c r="AI775" s="357">
        <f t="shared" si="126"/>
        <v>25.717568000000004</v>
      </c>
      <c r="AJ775" s="352">
        <v>0.2</v>
      </c>
      <c r="AK775" s="358">
        <f t="shared" si="127"/>
        <v>32.14696</v>
      </c>
      <c r="AL775" s="418">
        <f t="shared" si="123"/>
        <v>32.14696</v>
      </c>
      <c r="AM775" s="352">
        <v>0.15</v>
      </c>
      <c r="AN775" s="357">
        <f t="shared" si="128"/>
        <v>37.819952941176474</v>
      </c>
      <c r="AO775" s="421">
        <f t="shared" si="129"/>
        <v>37.819952941176474</v>
      </c>
      <c r="AP775" s="355"/>
      <c r="AQ775" s="355"/>
    </row>
    <row r="776" spans="1:43" s="347" customFormat="1" ht="30" customHeight="1" x14ac:dyDescent="0.25">
      <c r="A776" s="444">
        <v>30848</v>
      </c>
      <c r="B776" s="452">
        <v>406303084899</v>
      </c>
      <c r="C776" s="349" t="s">
        <v>4296</v>
      </c>
      <c r="D776" s="444" t="s">
        <v>4065</v>
      </c>
      <c r="E776" s="359" t="s">
        <v>3535</v>
      </c>
      <c r="F776" s="359" t="s">
        <v>3535</v>
      </c>
      <c r="G776" s="363" t="s">
        <v>4409</v>
      </c>
      <c r="H776" s="349" t="s">
        <v>4376</v>
      </c>
      <c r="I776" s="349" t="s">
        <v>249</v>
      </c>
      <c r="J776" s="349" t="s">
        <v>4381</v>
      </c>
      <c r="K776" s="349" t="s">
        <v>537</v>
      </c>
      <c r="L776" s="349" t="s">
        <v>537</v>
      </c>
      <c r="M776" s="349" t="s">
        <v>4335</v>
      </c>
      <c r="N776" s="380" t="s">
        <v>268</v>
      </c>
      <c r="O776" s="386" t="s">
        <v>3687</v>
      </c>
      <c r="P776" s="386" t="s">
        <v>268</v>
      </c>
      <c r="Q776" s="386" t="s">
        <v>268</v>
      </c>
      <c r="R776" s="386" t="s">
        <v>268</v>
      </c>
      <c r="S776" s="386">
        <v>0</v>
      </c>
      <c r="T776" s="349" t="s">
        <v>268</v>
      </c>
      <c r="U776" s="349">
        <v>0</v>
      </c>
      <c r="V776" s="349" t="s">
        <v>4498</v>
      </c>
      <c r="W776" s="360"/>
      <c r="X776" s="349" t="s">
        <v>268</v>
      </c>
      <c r="Y776" s="349">
        <v>1</v>
      </c>
      <c r="Z776" s="361">
        <v>11</v>
      </c>
      <c r="AA776" s="361">
        <v>11</v>
      </c>
      <c r="AB776" s="349" t="s">
        <v>274</v>
      </c>
      <c r="AC776" s="349" t="s">
        <v>4466</v>
      </c>
      <c r="AD776" s="349">
        <v>3</v>
      </c>
      <c r="AE776" s="440">
        <v>7</v>
      </c>
      <c r="AF776" s="350">
        <v>3.77</v>
      </c>
      <c r="AG776" s="357">
        <f t="shared" si="130"/>
        <v>3.77</v>
      </c>
      <c r="AH776" s="351">
        <f>IF(AD776&lt;4,FLETES!$H$8,IF(AD776=4,FLETES!$H$9,IF(AD776=5,FLETES!$H$10,IF(AD776=6,FLETES!$H$11,IF(AD776=7,FLETES!$H$12,IF(AD776=8,FLETES!$H$13,IF(AD776=10,FLETES!$H$14,IF(AD776=12,FLETES!$H$15,IF(AD776&gt;12,FLETES!$H$16,"FALSO")))))))))</f>
        <v>22.277568000000002</v>
      </c>
      <c r="AI776" s="357">
        <f t="shared" si="126"/>
        <v>26.047568000000002</v>
      </c>
      <c r="AJ776" s="352">
        <v>0.2</v>
      </c>
      <c r="AK776" s="358">
        <f t="shared" si="127"/>
        <v>32.559460000000001</v>
      </c>
      <c r="AL776" s="418">
        <f t="shared" si="123"/>
        <v>32.559460000000001</v>
      </c>
      <c r="AM776" s="352">
        <v>0.15</v>
      </c>
      <c r="AN776" s="357">
        <f t="shared" si="128"/>
        <v>38.305247058823532</v>
      </c>
      <c r="AO776" s="421">
        <f t="shared" si="129"/>
        <v>38.305247058823532</v>
      </c>
      <c r="AP776" s="355"/>
      <c r="AQ776" s="355"/>
    </row>
    <row r="777" spans="1:43" s="347" customFormat="1" ht="30" customHeight="1" x14ac:dyDescent="0.25">
      <c r="A777" s="444">
        <v>30855</v>
      </c>
      <c r="B777" s="452">
        <v>406303085599</v>
      </c>
      <c r="C777" s="349" t="s">
        <v>4296</v>
      </c>
      <c r="D777" s="444" t="s">
        <v>4066</v>
      </c>
      <c r="E777" s="359" t="s">
        <v>3536</v>
      </c>
      <c r="F777" s="359" t="s">
        <v>4502</v>
      </c>
      <c r="G777" s="363" t="s">
        <v>4409</v>
      </c>
      <c r="H777" s="349" t="s">
        <v>4376</v>
      </c>
      <c r="I777" s="349" t="s">
        <v>249</v>
      </c>
      <c r="J777" s="349" t="s">
        <v>4381</v>
      </c>
      <c r="K777" s="349" t="s">
        <v>537</v>
      </c>
      <c r="L777" s="349" t="s">
        <v>537</v>
      </c>
      <c r="M777" s="349" t="s">
        <v>4335</v>
      </c>
      <c r="N777" s="380" t="s">
        <v>268</v>
      </c>
      <c r="O777" s="386" t="s">
        <v>3688</v>
      </c>
      <c r="P777" s="386" t="s">
        <v>268</v>
      </c>
      <c r="Q777" s="386" t="s">
        <v>268</v>
      </c>
      <c r="R777" s="386" t="s">
        <v>268</v>
      </c>
      <c r="S777" s="386">
        <v>0</v>
      </c>
      <c r="T777" s="349" t="s">
        <v>268</v>
      </c>
      <c r="U777" s="349">
        <v>0</v>
      </c>
      <c r="V777" s="349" t="s">
        <v>4498</v>
      </c>
      <c r="W777" s="360"/>
      <c r="X777" s="349" t="s">
        <v>268</v>
      </c>
      <c r="Y777" s="349">
        <v>1</v>
      </c>
      <c r="Z777" s="361">
        <v>11</v>
      </c>
      <c r="AA777" s="361">
        <v>11</v>
      </c>
      <c r="AB777" s="349" t="s">
        <v>274</v>
      </c>
      <c r="AC777" s="349" t="s">
        <v>4466</v>
      </c>
      <c r="AD777" s="349">
        <v>3</v>
      </c>
      <c r="AE777" s="440">
        <v>7</v>
      </c>
      <c r="AF777" s="350">
        <v>3.43</v>
      </c>
      <c r="AG777" s="357">
        <f t="shared" si="130"/>
        <v>3.43</v>
      </c>
      <c r="AH777" s="351">
        <f>IF(AD777&lt;4,FLETES!$H$8,IF(AD777=4,FLETES!$H$9,IF(AD777=5,FLETES!$H$10,IF(AD777=6,FLETES!$H$11,IF(AD777=7,FLETES!$H$12,IF(AD777=8,FLETES!$H$13,IF(AD777=10,FLETES!$H$14,IF(AD777=12,FLETES!$H$15,IF(AD777&gt;12,FLETES!$H$16,"FALSO")))))))))</f>
        <v>22.277568000000002</v>
      </c>
      <c r="AI777" s="357">
        <f t="shared" si="126"/>
        <v>25.707568000000002</v>
      </c>
      <c r="AJ777" s="352">
        <v>0.2</v>
      </c>
      <c r="AK777" s="358">
        <f t="shared" si="127"/>
        <v>32.134459999999997</v>
      </c>
      <c r="AL777" s="418">
        <f t="shared" si="123"/>
        <v>32.134459999999997</v>
      </c>
      <c r="AM777" s="352">
        <v>0.15</v>
      </c>
      <c r="AN777" s="357">
        <f t="shared" si="128"/>
        <v>37.805247058823525</v>
      </c>
      <c r="AO777" s="421">
        <f t="shared" si="129"/>
        <v>37.805247058823525</v>
      </c>
      <c r="AP777" s="355"/>
      <c r="AQ777" s="355"/>
    </row>
    <row r="778" spans="1:43" s="347" customFormat="1" ht="30" customHeight="1" x14ac:dyDescent="0.25">
      <c r="A778" s="444">
        <v>30831</v>
      </c>
      <c r="B778" s="452">
        <v>406303083199</v>
      </c>
      <c r="C778" s="349" t="s">
        <v>4296</v>
      </c>
      <c r="D778" s="444" t="s">
        <v>4067</v>
      </c>
      <c r="E778" s="359" t="s">
        <v>3537</v>
      </c>
      <c r="F778" s="359" t="s">
        <v>3537</v>
      </c>
      <c r="G778" s="363" t="s">
        <v>4409</v>
      </c>
      <c r="H778" s="349" t="s">
        <v>4376</v>
      </c>
      <c r="I778" s="349" t="s">
        <v>249</v>
      </c>
      <c r="J778" s="349" t="s">
        <v>4381</v>
      </c>
      <c r="K778" s="349" t="s">
        <v>537</v>
      </c>
      <c r="L778" s="349" t="s">
        <v>537</v>
      </c>
      <c r="M778" s="349" t="s">
        <v>4335</v>
      </c>
      <c r="N778" s="380" t="s">
        <v>268</v>
      </c>
      <c r="O778" s="386" t="s">
        <v>3689</v>
      </c>
      <c r="P778" s="386" t="s">
        <v>268</v>
      </c>
      <c r="Q778" s="386" t="s">
        <v>268</v>
      </c>
      <c r="R778" s="386" t="s">
        <v>268</v>
      </c>
      <c r="S778" s="386">
        <v>0</v>
      </c>
      <c r="T778" s="349" t="s">
        <v>268</v>
      </c>
      <c r="U778" s="349">
        <v>0</v>
      </c>
      <c r="V778" s="349" t="s">
        <v>4498</v>
      </c>
      <c r="W778" s="360"/>
      <c r="X778" s="349" t="s">
        <v>268</v>
      </c>
      <c r="Y778" s="349">
        <v>1</v>
      </c>
      <c r="Z778" s="361">
        <v>25</v>
      </c>
      <c r="AA778" s="361">
        <v>25</v>
      </c>
      <c r="AB778" s="349" t="s">
        <v>274</v>
      </c>
      <c r="AC778" s="349" t="s">
        <v>4466</v>
      </c>
      <c r="AD778" s="349">
        <v>3</v>
      </c>
      <c r="AE778" s="440">
        <v>7</v>
      </c>
      <c r="AF778" s="350">
        <v>7.95</v>
      </c>
      <c r="AG778" s="357">
        <f t="shared" si="130"/>
        <v>7.95</v>
      </c>
      <c r="AH778" s="351">
        <f>IF(AD778&lt;4,FLETES!$H$8,IF(AD778=4,FLETES!$H$9,IF(AD778=5,FLETES!$H$10,IF(AD778=6,FLETES!$H$11,IF(AD778=7,FLETES!$H$12,IF(AD778=8,FLETES!$H$13,IF(AD778=10,FLETES!$H$14,IF(AD778=12,FLETES!$H$15,IF(AD778&gt;12,FLETES!$H$16,"FALSO")))))))))</f>
        <v>22.277568000000002</v>
      </c>
      <c r="AI778" s="357">
        <f t="shared" si="126"/>
        <v>30.227568000000002</v>
      </c>
      <c r="AJ778" s="352">
        <v>0.2</v>
      </c>
      <c r="AK778" s="358">
        <f t="shared" si="127"/>
        <v>37.784460000000003</v>
      </c>
      <c r="AL778" s="418">
        <f t="shared" si="123"/>
        <v>37.784460000000003</v>
      </c>
      <c r="AM778" s="352">
        <v>0.15</v>
      </c>
      <c r="AN778" s="357">
        <f t="shared" si="128"/>
        <v>44.452305882352945</v>
      </c>
      <c r="AO778" s="421">
        <f t="shared" si="129"/>
        <v>44.452305882352945</v>
      </c>
      <c r="AP778" s="355"/>
      <c r="AQ778" s="355"/>
    </row>
    <row r="779" spans="1:43" s="347" customFormat="1" ht="30" customHeight="1" x14ac:dyDescent="0.25">
      <c r="A779" s="444">
        <v>30787</v>
      </c>
      <c r="B779" s="452">
        <v>406303078799</v>
      </c>
      <c r="C779" s="349" t="s">
        <v>4296</v>
      </c>
      <c r="D779" s="444" t="s">
        <v>4070</v>
      </c>
      <c r="E779" s="359" t="s">
        <v>3540</v>
      </c>
      <c r="F779" s="359" t="s">
        <v>3540</v>
      </c>
      <c r="G779" s="363" t="s">
        <v>4409</v>
      </c>
      <c r="H779" s="349" t="s">
        <v>4376</v>
      </c>
      <c r="I779" s="349" t="s">
        <v>249</v>
      </c>
      <c r="J779" s="349" t="s">
        <v>4381</v>
      </c>
      <c r="K779" s="349" t="s">
        <v>537</v>
      </c>
      <c r="L779" s="349" t="s">
        <v>537</v>
      </c>
      <c r="M779" s="349" t="s">
        <v>4335</v>
      </c>
      <c r="N779" s="380" t="s">
        <v>268</v>
      </c>
      <c r="O779" s="386" t="s">
        <v>3686</v>
      </c>
      <c r="P779" s="386" t="s">
        <v>268</v>
      </c>
      <c r="Q779" s="386" t="s">
        <v>268</v>
      </c>
      <c r="R779" s="386" t="s">
        <v>268</v>
      </c>
      <c r="S779" s="386">
        <v>0</v>
      </c>
      <c r="T779" s="349" t="s">
        <v>268</v>
      </c>
      <c r="U779" s="349">
        <v>0</v>
      </c>
      <c r="V779" s="349" t="s">
        <v>4498</v>
      </c>
      <c r="W779" s="360"/>
      <c r="X779" s="349" t="s">
        <v>268</v>
      </c>
      <c r="Y779" s="349">
        <v>2</v>
      </c>
      <c r="Z779" s="361">
        <v>10</v>
      </c>
      <c r="AA779" s="361">
        <f t="shared" ref="AA779:AA784" si="131">Z779*Y779</f>
        <v>20</v>
      </c>
      <c r="AB779" s="349" t="s">
        <v>274</v>
      </c>
      <c r="AC779" s="349" t="s">
        <v>4466</v>
      </c>
      <c r="AD779" s="349">
        <v>4</v>
      </c>
      <c r="AE779" s="440">
        <v>9</v>
      </c>
      <c r="AF779" s="350">
        <v>3.44</v>
      </c>
      <c r="AG779" s="357">
        <f t="shared" si="130"/>
        <v>6.88</v>
      </c>
      <c r="AH779" s="351">
        <f>IF(AD779&lt;4,FLETES!$H$8,IF(AD779=4,FLETES!$H$9,IF(AD779=5,FLETES!$H$10,IF(AD779=6,FLETES!$H$11,IF(AD779=7,FLETES!$H$12,IF(AD779=8,FLETES!$H$13,IF(AD779=10,FLETES!$H$14,IF(AD779=12,FLETES!$H$15,IF(AD779&gt;12,FLETES!$H$16,"FALSO")))))))))</f>
        <v>22.277568000000002</v>
      </c>
      <c r="AI779" s="357">
        <f t="shared" si="126"/>
        <v>29.157568000000001</v>
      </c>
      <c r="AJ779" s="352">
        <v>0.2</v>
      </c>
      <c r="AK779" s="358">
        <f t="shared" si="127"/>
        <v>36.446959999999997</v>
      </c>
      <c r="AL779" s="418">
        <f t="shared" si="123"/>
        <v>36.446959999999997</v>
      </c>
      <c r="AM779" s="352">
        <v>0.15</v>
      </c>
      <c r="AN779" s="357">
        <f t="shared" si="128"/>
        <v>42.878776470588235</v>
      </c>
      <c r="AO779" s="421">
        <f t="shared" si="129"/>
        <v>42.878776470588235</v>
      </c>
      <c r="AP779" s="355"/>
      <c r="AQ779" s="355"/>
    </row>
    <row r="780" spans="1:43" s="347" customFormat="1" ht="30" customHeight="1" x14ac:dyDescent="0.25">
      <c r="A780" s="444">
        <v>30816</v>
      </c>
      <c r="B780" s="452">
        <v>406303081690</v>
      </c>
      <c r="C780" s="349" t="s">
        <v>4296</v>
      </c>
      <c r="D780" s="444" t="s">
        <v>4071</v>
      </c>
      <c r="E780" s="359" t="s">
        <v>3541</v>
      </c>
      <c r="F780" s="359" t="s">
        <v>3541</v>
      </c>
      <c r="G780" s="363" t="s">
        <v>4409</v>
      </c>
      <c r="H780" s="349" t="s">
        <v>4376</v>
      </c>
      <c r="I780" s="349" t="s">
        <v>249</v>
      </c>
      <c r="J780" s="349" t="s">
        <v>4381</v>
      </c>
      <c r="K780" s="349" t="s">
        <v>537</v>
      </c>
      <c r="L780" s="349" t="s">
        <v>537</v>
      </c>
      <c r="M780" s="349" t="s">
        <v>4335</v>
      </c>
      <c r="N780" s="380" t="s">
        <v>268</v>
      </c>
      <c r="O780" s="386" t="s">
        <v>3687</v>
      </c>
      <c r="P780" s="386" t="s">
        <v>268</v>
      </c>
      <c r="Q780" s="386" t="s">
        <v>268</v>
      </c>
      <c r="R780" s="386" t="s">
        <v>268</v>
      </c>
      <c r="S780" s="386">
        <v>0</v>
      </c>
      <c r="T780" s="349" t="s">
        <v>268</v>
      </c>
      <c r="U780" s="349">
        <v>0</v>
      </c>
      <c r="V780" s="349" t="s">
        <v>4498</v>
      </c>
      <c r="W780" s="360"/>
      <c r="X780" s="349" t="s">
        <v>268</v>
      </c>
      <c r="Y780" s="349">
        <v>2</v>
      </c>
      <c r="Z780" s="361">
        <v>11</v>
      </c>
      <c r="AA780" s="361">
        <f t="shared" si="131"/>
        <v>22</v>
      </c>
      <c r="AB780" s="349" t="s">
        <v>274</v>
      </c>
      <c r="AC780" s="349" t="s">
        <v>4466</v>
      </c>
      <c r="AD780" s="349">
        <v>4</v>
      </c>
      <c r="AE780" s="440">
        <v>9</v>
      </c>
      <c r="AF780" s="350">
        <v>3.77</v>
      </c>
      <c r="AG780" s="357">
        <f t="shared" si="130"/>
        <v>7.54</v>
      </c>
      <c r="AH780" s="351">
        <f>IF(AD780&lt;4,FLETES!$H$8,IF(AD780=4,FLETES!$H$9,IF(AD780=5,FLETES!$H$10,IF(AD780=6,FLETES!$H$11,IF(AD780=7,FLETES!$H$12,IF(AD780=8,FLETES!$H$13,IF(AD780=10,FLETES!$H$14,IF(AD780=12,FLETES!$H$15,IF(AD780&gt;12,FLETES!$H$16,"FALSO")))))))))</f>
        <v>22.277568000000002</v>
      </c>
      <c r="AI780" s="357">
        <f t="shared" si="126"/>
        <v>29.817568000000001</v>
      </c>
      <c r="AJ780" s="352">
        <v>0.2</v>
      </c>
      <c r="AK780" s="358">
        <f t="shared" si="127"/>
        <v>37.27196</v>
      </c>
      <c r="AL780" s="418">
        <f t="shared" si="123"/>
        <v>37.27196</v>
      </c>
      <c r="AM780" s="352">
        <v>0.15</v>
      </c>
      <c r="AN780" s="357">
        <f t="shared" si="128"/>
        <v>43.849364705882351</v>
      </c>
      <c r="AO780" s="421">
        <f t="shared" si="129"/>
        <v>43.849364705882351</v>
      </c>
      <c r="AP780" s="355"/>
      <c r="AQ780" s="355"/>
    </row>
    <row r="781" spans="1:43" s="347" customFormat="1" ht="30" customHeight="1" x14ac:dyDescent="0.25">
      <c r="A781" s="444">
        <v>30809</v>
      </c>
      <c r="B781" s="452">
        <v>406303080990</v>
      </c>
      <c r="C781" s="349" t="s">
        <v>4296</v>
      </c>
      <c r="D781" s="444" t="s">
        <v>4072</v>
      </c>
      <c r="E781" s="359" t="s">
        <v>3542</v>
      </c>
      <c r="F781" s="359" t="s">
        <v>3542</v>
      </c>
      <c r="G781" s="363" t="s">
        <v>4409</v>
      </c>
      <c r="H781" s="349" t="s">
        <v>4376</v>
      </c>
      <c r="I781" s="349" t="s">
        <v>249</v>
      </c>
      <c r="J781" s="349" t="s">
        <v>4381</v>
      </c>
      <c r="K781" s="349" t="s">
        <v>537</v>
      </c>
      <c r="L781" s="349" t="s">
        <v>537</v>
      </c>
      <c r="M781" s="349" t="s">
        <v>4335</v>
      </c>
      <c r="N781" s="380" t="s">
        <v>268</v>
      </c>
      <c r="O781" s="386" t="s">
        <v>3688</v>
      </c>
      <c r="P781" s="386" t="s">
        <v>268</v>
      </c>
      <c r="Q781" s="386" t="s">
        <v>268</v>
      </c>
      <c r="R781" s="386" t="s">
        <v>268</v>
      </c>
      <c r="S781" s="386">
        <v>0</v>
      </c>
      <c r="T781" s="349" t="s">
        <v>268</v>
      </c>
      <c r="U781" s="349">
        <v>0</v>
      </c>
      <c r="V781" s="349" t="s">
        <v>4498</v>
      </c>
      <c r="W781" s="360"/>
      <c r="X781" s="349" t="s">
        <v>268</v>
      </c>
      <c r="Y781" s="349">
        <v>2</v>
      </c>
      <c r="Z781" s="361">
        <v>11</v>
      </c>
      <c r="AA781" s="361">
        <f t="shared" si="131"/>
        <v>22</v>
      </c>
      <c r="AB781" s="349" t="s">
        <v>274</v>
      </c>
      <c r="AC781" s="349" t="s">
        <v>4466</v>
      </c>
      <c r="AD781" s="349">
        <v>4</v>
      </c>
      <c r="AE781" s="440">
        <v>9</v>
      </c>
      <c r="AF781" s="350">
        <v>3.43</v>
      </c>
      <c r="AG781" s="357">
        <f t="shared" si="130"/>
        <v>6.86</v>
      </c>
      <c r="AH781" s="351">
        <f>IF(AD781&lt;4,FLETES!$H$8,IF(AD781=4,FLETES!$H$9,IF(AD781=5,FLETES!$H$10,IF(AD781=6,FLETES!$H$11,IF(AD781=7,FLETES!$H$12,IF(AD781=8,FLETES!$H$13,IF(AD781=10,FLETES!$H$14,IF(AD781=12,FLETES!$H$15,IF(AD781&gt;12,FLETES!$H$16,"FALSO")))))))))</f>
        <v>22.277568000000002</v>
      </c>
      <c r="AI781" s="357">
        <f t="shared" si="126"/>
        <v>29.137568000000002</v>
      </c>
      <c r="AJ781" s="352">
        <v>0.2</v>
      </c>
      <c r="AK781" s="358">
        <f t="shared" si="127"/>
        <v>36.421959999999999</v>
      </c>
      <c r="AL781" s="418">
        <f t="shared" si="123"/>
        <v>36.421959999999999</v>
      </c>
      <c r="AM781" s="352">
        <v>0.15</v>
      </c>
      <c r="AN781" s="357">
        <f t="shared" si="128"/>
        <v>42.849364705882351</v>
      </c>
      <c r="AO781" s="421">
        <f t="shared" si="129"/>
        <v>42.849364705882351</v>
      </c>
      <c r="AP781" s="355"/>
      <c r="AQ781" s="355"/>
    </row>
    <row r="782" spans="1:43" s="347" customFormat="1" ht="30" customHeight="1" x14ac:dyDescent="0.25">
      <c r="A782" s="444">
        <v>30864</v>
      </c>
      <c r="B782" s="452">
        <v>406303086497</v>
      </c>
      <c r="C782" s="349" t="s">
        <v>4296</v>
      </c>
      <c r="D782" s="444" t="s">
        <v>4073</v>
      </c>
      <c r="E782" s="359" t="s">
        <v>3543</v>
      </c>
      <c r="F782" s="359" t="s">
        <v>3543</v>
      </c>
      <c r="G782" s="363" t="s">
        <v>4409</v>
      </c>
      <c r="H782" s="349" t="s">
        <v>4376</v>
      </c>
      <c r="I782" s="349" t="s">
        <v>249</v>
      </c>
      <c r="J782" s="349" t="s">
        <v>4381</v>
      </c>
      <c r="K782" s="349" t="s">
        <v>537</v>
      </c>
      <c r="L782" s="349" t="s">
        <v>537</v>
      </c>
      <c r="M782" s="349" t="s">
        <v>4335</v>
      </c>
      <c r="N782" s="380" t="s">
        <v>268</v>
      </c>
      <c r="O782" s="386" t="s">
        <v>3689</v>
      </c>
      <c r="P782" s="386" t="s">
        <v>268</v>
      </c>
      <c r="Q782" s="386" t="s">
        <v>268</v>
      </c>
      <c r="R782" s="386" t="s">
        <v>268</v>
      </c>
      <c r="S782" s="386">
        <v>0</v>
      </c>
      <c r="T782" s="349" t="s">
        <v>268</v>
      </c>
      <c r="U782" s="349">
        <v>0</v>
      </c>
      <c r="V782" s="349" t="s">
        <v>4498</v>
      </c>
      <c r="W782" s="360"/>
      <c r="X782" s="349" t="s">
        <v>268</v>
      </c>
      <c r="Y782" s="349">
        <v>2</v>
      </c>
      <c r="Z782" s="361">
        <v>25</v>
      </c>
      <c r="AA782" s="361">
        <f t="shared" si="131"/>
        <v>50</v>
      </c>
      <c r="AB782" s="349" t="s">
        <v>274</v>
      </c>
      <c r="AC782" s="349" t="s">
        <v>4466</v>
      </c>
      <c r="AD782" s="349">
        <v>4</v>
      </c>
      <c r="AE782" s="440">
        <v>9</v>
      </c>
      <c r="AF782" s="350">
        <v>7.95</v>
      </c>
      <c r="AG782" s="357">
        <f t="shared" si="130"/>
        <v>15.9</v>
      </c>
      <c r="AH782" s="351">
        <f>IF(AD782&lt;4,FLETES!$H$8,IF(AD782=4,FLETES!$H$9,IF(AD782=5,FLETES!$H$10,IF(AD782=6,FLETES!$H$11,IF(AD782=7,FLETES!$H$12,IF(AD782=8,FLETES!$H$13,IF(AD782=10,FLETES!$H$14,IF(AD782=12,FLETES!$H$15,IF(AD782&gt;12,FLETES!$H$16,"FALSO")))))))))</f>
        <v>22.277568000000002</v>
      </c>
      <c r="AI782" s="357">
        <f t="shared" si="126"/>
        <v>38.177568000000001</v>
      </c>
      <c r="AJ782" s="352">
        <v>0.2</v>
      </c>
      <c r="AK782" s="358">
        <f t="shared" si="127"/>
        <v>47.721959999999996</v>
      </c>
      <c r="AL782" s="418">
        <f t="shared" si="123"/>
        <v>47.721959999999996</v>
      </c>
      <c r="AM782" s="352">
        <v>0.15</v>
      </c>
      <c r="AN782" s="357">
        <f t="shared" si="128"/>
        <v>56.14348235294117</v>
      </c>
      <c r="AO782" s="421">
        <f t="shared" si="129"/>
        <v>56.14348235294117</v>
      </c>
      <c r="AP782" s="355"/>
      <c r="AQ782" s="355"/>
    </row>
    <row r="783" spans="1:43" s="347" customFormat="1" ht="30" customHeight="1" x14ac:dyDescent="0.25">
      <c r="A783" s="457">
        <v>766552</v>
      </c>
      <c r="B783" s="391">
        <v>81200001455</v>
      </c>
      <c r="C783" s="349" t="s">
        <v>4296</v>
      </c>
      <c r="D783" s="349" t="s">
        <v>1162</v>
      </c>
      <c r="E783" s="356" t="s">
        <v>2017</v>
      </c>
      <c r="F783" s="355" t="s">
        <v>2017</v>
      </c>
      <c r="G783" s="363" t="s">
        <v>4409</v>
      </c>
      <c r="H783" s="349" t="s">
        <v>4376</v>
      </c>
      <c r="I783" s="349" t="s">
        <v>249</v>
      </c>
      <c r="J783" s="349" t="s">
        <v>4379</v>
      </c>
      <c r="K783" s="349" t="s">
        <v>537</v>
      </c>
      <c r="L783" s="349" t="s">
        <v>537</v>
      </c>
      <c r="M783" s="349" t="s">
        <v>257</v>
      </c>
      <c r="N783" s="349" t="s">
        <v>268</v>
      </c>
      <c r="O783" s="349" t="s">
        <v>2371</v>
      </c>
      <c r="P783" s="386" t="s">
        <v>268</v>
      </c>
      <c r="Q783" s="386" t="s">
        <v>268</v>
      </c>
      <c r="R783" s="386" t="s">
        <v>268</v>
      </c>
      <c r="S783" s="386">
        <v>0</v>
      </c>
      <c r="T783" s="349" t="s">
        <v>268</v>
      </c>
      <c r="U783" s="349">
        <v>0</v>
      </c>
      <c r="V783" s="386" t="s">
        <v>413</v>
      </c>
      <c r="W783" s="360" t="s">
        <v>2656</v>
      </c>
      <c r="X783" s="349" t="s">
        <v>268</v>
      </c>
      <c r="Y783" s="349">
        <v>4</v>
      </c>
      <c r="Z783" s="361">
        <v>24</v>
      </c>
      <c r="AA783" s="349">
        <f t="shared" si="131"/>
        <v>96</v>
      </c>
      <c r="AB783" s="349" t="s">
        <v>4295</v>
      </c>
      <c r="AC783" s="349" t="s">
        <v>1253</v>
      </c>
      <c r="AD783" s="349">
        <v>5</v>
      </c>
      <c r="AE783" s="440">
        <f t="shared" ref="AE783:AE790" si="132">AD783*2.2</f>
        <v>11</v>
      </c>
      <c r="AF783" s="350">
        <v>6.7</v>
      </c>
      <c r="AG783" s="351">
        <f t="shared" ref="AG783:AG792" si="133">Y783*AF783</f>
        <v>26.8</v>
      </c>
      <c r="AH783" s="351">
        <f>IF(AD783&lt;4,FLETES!$H$8,IF(AD783=4,FLETES!$H$9,IF(AD783=5,FLETES!$H$10,IF(AD783=6,FLETES!$H$11,IF(AD783=7,FLETES!$H$12,IF(AD783=8,FLETES!$H$13,IF(AD783=10,FLETES!$H$14,IF(AD783=12,FLETES!$H$15,IF(AD783&gt;12,FLETES!$H$16,"FALSO")))))))))</f>
        <v>26.946735</v>
      </c>
      <c r="AI783" s="357">
        <f t="shared" si="126"/>
        <v>53.746735000000001</v>
      </c>
      <c r="AJ783" s="352">
        <v>0.2</v>
      </c>
      <c r="AK783" s="358">
        <f t="shared" si="127"/>
        <v>67.183418750000001</v>
      </c>
      <c r="AL783" s="418">
        <f t="shared" si="123"/>
        <v>67.183418750000001</v>
      </c>
      <c r="AM783" s="354">
        <v>0.15</v>
      </c>
      <c r="AN783" s="351">
        <f t="shared" si="128"/>
        <v>79.039316176470592</v>
      </c>
      <c r="AO783" s="421">
        <f t="shared" si="129"/>
        <v>79.039316176470592</v>
      </c>
      <c r="AP783" s="355"/>
      <c r="AQ783" s="355"/>
    </row>
    <row r="784" spans="1:43" s="347" customFormat="1" ht="30" customHeight="1" x14ac:dyDescent="0.25">
      <c r="A784" s="391">
        <v>702435</v>
      </c>
      <c r="B784" s="391">
        <v>81200001344</v>
      </c>
      <c r="C784" s="349" t="s">
        <v>4296</v>
      </c>
      <c r="D784" s="349" t="s">
        <v>1204</v>
      </c>
      <c r="E784" s="356" t="s">
        <v>2021</v>
      </c>
      <c r="F784" s="355" t="s">
        <v>2021</v>
      </c>
      <c r="G784" s="363" t="s">
        <v>4409</v>
      </c>
      <c r="H784" s="349" t="s">
        <v>4376</v>
      </c>
      <c r="I784" s="349" t="s">
        <v>249</v>
      </c>
      <c r="J784" s="349" t="s">
        <v>4379</v>
      </c>
      <c r="K784" s="349" t="s">
        <v>537</v>
      </c>
      <c r="L784" s="349" t="s">
        <v>537</v>
      </c>
      <c r="M784" s="349" t="s">
        <v>257</v>
      </c>
      <c r="N784" s="349" t="s">
        <v>268</v>
      </c>
      <c r="O784" s="349" t="s">
        <v>2371</v>
      </c>
      <c r="P784" s="386" t="s">
        <v>268</v>
      </c>
      <c r="Q784" s="386" t="s">
        <v>268</v>
      </c>
      <c r="R784" s="386" t="s">
        <v>268</v>
      </c>
      <c r="S784" s="386">
        <v>0</v>
      </c>
      <c r="T784" s="349" t="s">
        <v>268</v>
      </c>
      <c r="U784" s="349">
        <v>0</v>
      </c>
      <c r="V784" s="386" t="s">
        <v>413</v>
      </c>
      <c r="W784" s="360" t="s">
        <v>2656</v>
      </c>
      <c r="X784" s="349" t="s">
        <v>268</v>
      </c>
      <c r="Y784" s="349">
        <v>4</v>
      </c>
      <c r="Z784" s="361">
        <v>24</v>
      </c>
      <c r="AA784" s="349">
        <f t="shared" si="131"/>
        <v>96</v>
      </c>
      <c r="AB784" s="349" t="s">
        <v>4295</v>
      </c>
      <c r="AC784" s="349" t="s">
        <v>1253</v>
      </c>
      <c r="AD784" s="349">
        <v>5</v>
      </c>
      <c r="AE784" s="440">
        <f t="shared" si="132"/>
        <v>11</v>
      </c>
      <c r="AF784" s="350">
        <v>7.9</v>
      </c>
      <c r="AG784" s="351">
        <f t="shared" si="133"/>
        <v>31.6</v>
      </c>
      <c r="AH784" s="351">
        <f>IF(AD784&lt;4,FLETES!$H$8,IF(AD784=4,FLETES!$H$9,IF(AD784=5,FLETES!$H$10,IF(AD784=6,FLETES!$H$11,IF(AD784=7,FLETES!$H$12,IF(AD784=8,FLETES!$H$13,IF(AD784=10,FLETES!$H$14,IF(AD784=12,FLETES!$H$15,IF(AD784&gt;12,FLETES!$H$16,"FALSO")))))))))</f>
        <v>26.946735</v>
      </c>
      <c r="AI784" s="357">
        <f t="shared" si="126"/>
        <v>58.546734999999998</v>
      </c>
      <c r="AJ784" s="352">
        <v>0.2</v>
      </c>
      <c r="AK784" s="358">
        <f t="shared" si="127"/>
        <v>73.183418749999987</v>
      </c>
      <c r="AL784" s="418">
        <f t="shared" si="123"/>
        <v>73.183418749999987</v>
      </c>
      <c r="AM784" s="354">
        <v>0.15</v>
      </c>
      <c r="AN784" s="351">
        <f t="shared" si="128"/>
        <v>86.098139705882346</v>
      </c>
      <c r="AO784" s="421">
        <f t="shared" si="129"/>
        <v>86.098139705882346</v>
      </c>
      <c r="AP784" s="355"/>
      <c r="AQ784" s="355"/>
    </row>
    <row r="785" spans="1:43" s="347" customFormat="1" ht="30" customHeight="1" x14ac:dyDescent="0.25">
      <c r="A785" s="457">
        <v>766442</v>
      </c>
      <c r="B785" s="391">
        <v>81200001312</v>
      </c>
      <c r="C785" s="349" t="s">
        <v>4296</v>
      </c>
      <c r="D785" s="349" t="s">
        <v>761</v>
      </c>
      <c r="E785" s="356" t="s">
        <v>2000</v>
      </c>
      <c r="F785" s="355" t="s">
        <v>2000</v>
      </c>
      <c r="G785" s="363" t="s">
        <v>4409</v>
      </c>
      <c r="H785" s="349" t="s">
        <v>4376</v>
      </c>
      <c r="I785" s="349" t="s">
        <v>249</v>
      </c>
      <c r="J785" s="349" t="s">
        <v>4379</v>
      </c>
      <c r="K785" s="349" t="s">
        <v>537</v>
      </c>
      <c r="L785" s="349" t="s">
        <v>537</v>
      </c>
      <c r="M785" s="349" t="s">
        <v>257</v>
      </c>
      <c r="N785" s="349" t="s">
        <v>268</v>
      </c>
      <c r="O785" s="349" t="s">
        <v>2371</v>
      </c>
      <c r="P785" s="386" t="s">
        <v>268</v>
      </c>
      <c r="Q785" s="386" t="s">
        <v>268</v>
      </c>
      <c r="R785" s="386" t="s">
        <v>268</v>
      </c>
      <c r="S785" s="386">
        <v>0</v>
      </c>
      <c r="T785" s="349" t="s">
        <v>268</v>
      </c>
      <c r="U785" s="349">
        <v>0</v>
      </c>
      <c r="V785" s="386" t="s">
        <v>413</v>
      </c>
      <c r="W785" s="360" t="s">
        <v>2656</v>
      </c>
      <c r="X785" s="349" t="s">
        <v>268</v>
      </c>
      <c r="Y785" s="349">
        <v>5</v>
      </c>
      <c r="Z785" s="361">
        <v>24</v>
      </c>
      <c r="AA785" s="349">
        <f>Y785*Z785</f>
        <v>120</v>
      </c>
      <c r="AB785" s="349" t="s">
        <v>4295</v>
      </c>
      <c r="AC785" s="349" t="s">
        <v>1253</v>
      </c>
      <c r="AD785" s="349">
        <v>5</v>
      </c>
      <c r="AE785" s="440">
        <f t="shared" si="132"/>
        <v>11</v>
      </c>
      <c r="AF785" s="350">
        <v>6.4</v>
      </c>
      <c r="AG785" s="351">
        <f t="shared" si="133"/>
        <v>32</v>
      </c>
      <c r="AH785" s="351">
        <f>IF(AD785&lt;4,FLETES!$H$8,IF(AD785=4,FLETES!$H$9,IF(AD785=5,FLETES!$H$10,IF(AD785=6,FLETES!$H$11,IF(AD785=7,FLETES!$H$12,IF(AD785=8,FLETES!$H$13,IF(AD785=10,FLETES!$H$14,IF(AD785=12,FLETES!$H$15,IF(AD785&gt;12,FLETES!$H$16,"FALSO")))))))))</f>
        <v>26.946735</v>
      </c>
      <c r="AI785" s="357">
        <f t="shared" si="126"/>
        <v>58.946735000000004</v>
      </c>
      <c r="AJ785" s="352">
        <v>0.2</v>
      </c>
      <c r="AK785" s="358">
        <f t="shared" si="127"/>
        <v>73.683418750000001</v>
      </c>
      <c r="AL785" s="418">
        <f t="shared" si="123"/>
        <v>73.683418750000001</v>
      </c>
      <c r="AM785" s="354">
        <v>0.15</v>
      </c>
      <c r="AN785" s="351">
        <f t="shared" si="128"/>
        <v>86.686374999999998</v>
      </c>
      <c r="AO785" s="421">
        <f t="shared" si="129"/>
        <v>86.686374999999998</v>
      </c>
      <c r="AP785" s="355"/>
      <c r="AQ785" s="355"/>
    </row>
    <row r="786" spans="1:43" s="347" customFormat="1" ht="30" customHeight="1" x14ac:dyDescent="0.25">
      <c r="A786" s="391">
        <v>799909</v>
      </c>
      <c r="B786" s="391">
        <v>40637999099</v>
      </c>
      <c r="C786" s="349" t="s">
        <v>4296</v>
      </c>
      <c r="D786" s="349">
        <v>0</v>
      </c>
      <c r="E786" s="356" t="s">
        <v>2010</v>
      </c>
      <c r="F786" s="355" t="s">
        <v>2010</v>
      </c>
      <c r="G786" s="363" t="s">
        <v>4409</v>
      </c>
      <c r="H786" s="349" t="s">
        <v>4376</v>
      </c>
      <c r="I786" s="349" t="s">
        <v>249</v>
      </c>
      <c r="J786" s="349" t="s">
        <v>4379</v>
      </c>
      <c r="K786" s="349" t="s">
        <v>537</v>
      </c>
      <c r="L786" s="349" t="s">
        <v>537</v>
      </c>
      <c r="M786" s="349" t="s">
        <v>257</v>
      </c>
      <c r="N786" s="349" t="s">
        <v>268</v>
      </c>
      <c r="O786" s="349" t="s">
        <v>2371</v>
      </c>
      <c r="P786" s="386" t="s">
        <v>268</v>
      </c>
      <c r="Q786" s="386" t="s">
        <v>268</v>
      </c>
      <c r="R786" s="386" t="s">
        <v>268</v>
      </c>
      <c r="S786" s="386">
        <v>0</v>
      </c>
      <c r="T786" s="349" t="s">
        <v>268</v>
      </c>
      <c r="U786" s="349">
        <v>0</v>
      </c>
      <c r="V786" s="386" t="s">
        <v>413</v>
      </c>
      <c r="W786" s="360" t="s">
        <v>2656</v>
      </c>
      <c r="X786" s="349" t="s">
        <v>268</v>
      </c>
      <c r="Y786" s="349">
        <v>5</v>
      </c>
      <c r="Z786" s="361">
        <v>24</v>
      </c>
      <c r="AA786" s="349">
        <f>Y786*Z786</f>
        <v>120</v>
      </c>
      <c r="AB786" s="349" t="s">
        <v>4295</v>
      </c>
      <c r="AC786" s="349" t="s">
        <v>1253</v>
      </c>
      <c r="AD786" s="349">
        <v>5</v>
      </c>
      <c r="AE786" s="440">
        <f t="shared" si="132"/>
        <v>11</v>
      </c>
      <c r="AF786" s="350">
        <v>5.95</v>
      </c>
      <c r="AG786" s="351">
        <f t="shared" si="133"/>
        <v>29.75</v>
      </c>
      <c r="AH786" s="351">
        <f>IF(AD786&lt;4,FLETES!$H$8,IF(AD786=4,FLETES!$H$9,IF(AD786=5,FLETES!$H$10,IF(AD786=6,FLETES!$H$11,IF(AD786=7,FLETES!$H$12,IF(AD786=8,FLETES!$H$13,IF(AD786=10,FLETES!$H$14,IF(AD786=12,FLETES!$H$15,IF(AD786&gt;12,FLETES!$H$16,"FALSO")))))))))</f>
        <v>26.946735</v>
      </c>
      <c r="AI786" s="357">
        <f t="shared" si="126"/>
        <v>56.696735000000004</v>
      </c>
      <c r="AJ786" s="352">
        <v>0.2</v>
      </c>
      <c r="AK786" s="358">
        <f t="shared" si="127"/>
        <v>70.870918750000001</v>
      </c>
      <c r="AL786" s="418">
        <f t="shared" si="123"/>
        <v>70.870918750000001</v>
      </c>
      <c r="AM786" s="354">
        <v>0.15</v>
      </c>
      <c r="AN786" s="351">
        <f t="shared" si="128"/>
        <v>83.377551470588244</v>
      </c>
      <c r="AO786" s="421">
        <f t="shared" si="129"/>
        <v>83.377551470588244</v>
      </c>
      <c r="AP786" s="355"/>
      <c r="AQ786" s="355"/>
    </row>
    <row r="787" spans="1:43" s="347" customFormat="1" ht="30" customHeight="1" x14ac:dyDescent="0.25">
      <c r="A787" s="391">
        <v>702407</v>
      </c>
      <c r="B787" s="391">
        <v>81200001340</v>
      </c>
      <c r="C787" s="349" t="s">
        <v>4296</v>
      </c>
      <c r="D787" s="349" t="s">
        <v>1090</v>
      </c>
      <c r="E787" s="356" t="s">
        <v>2012</v>
      </c>
      <c r="F787" s="355" t="s">
        <v>2012</v>
      </c>
      <c r="G787" s="363" t="s">
        <v>4409</v>
      </c>
      <c r="H787" s="349" t="s">
        <v>4376</v>
      </c>
      <c r="I787" s="349" t="s">
        <v>249</v>
      </c>
      <c r="J787" s="349" t="s">
        <v>4379</v>
      </c>
      <c r="K787" s="349" t="s">
        <v>537</v>
      </c>
      <c r="L787" s="349" t="s">
        <v>537</v>
      </c>
      <c r="M787" s="349" t="s">
        <v>257</v>
      </c>
      <c r="N787" s="349" t="s">
        <v>268</v>
      </c>
      <c r="O787" s="349" t="s">
        <v>2371</v>
      </c>
      <c r="P787" s="386" t="s">
        <v>268</v>
      </c>
      <c r="Q787" s="386" t="s">
        <v>268</v>
      </c>
      <c r="R787" s="386" t="s">
        <v>268</v>
      </c>
      <c r="S787" s="386">
        <v>0</v>
      </c>
      <c r="T787" s="349" t="s">
        <v>268</v>
      </c>
      <c r="U787" s="349">
        <v>0</v>
      </c>
      <c r="V787" s="386" t="s">
        <v>413</v>
      </c>
      <c r="W787" s="360" t="s">
        <v>2656</v>
      </c>
      <c r="X787" s="349" t="s">
        <v>268</v>
      </c>
      <c r="Y787" s="349">
        <v>5</v>
      </c>
      <c r="Z787" s="361">
        <v>24</v>
      </c>
      <c r="AA787" s="349">
        <f>Z787*Y787</f>
        <v>120</v>
      </c>
      <c r="AB787" s="349" t="s">
        <v>4295</v>
      </c>
      <c r="AC787" s="349" t="s">
        <v>1253</v>
      </c>
      <c r="AD787" s="349">
        <v>5</v>
      </c>
      <c r="AE787" s="440">
        <f t="shared" si="132"/>
        <v>11</v>
      </c>
      <c r="AF787" s="350">
        <v>6.1</v>
      </c>
      <c r="AG787" s="351">
        <f t="shared" si="133"/>
        <v>30.5</v>
      </c>
      <c r="AH787" s="351">
        <f>IF(AD787&lt;4,FLETES!$H$8,IF(AD787=4,FLETES!$H$9,IF(AD787=5,FLETES!$H$10,IF(AD787=6,FLETES!$H$11,IF(AD787=7,FLETES!$H$12,IF(AD787=8,FLETES!$H$13,IF(AD787=10,FLETES!$H$14,IF(AD787=12,FLETES!$H$15,IF(AD787&gt;12,FLETES!$H$16,"FALSO")))))))))</f>
        <v>26.946735</v>
      </c>
      <c r="AI787" s="357">
        <f t="shared" si="126"/>
        <v>57.446735000000004</v>
      </c>
      <c r="AJ787" s="352">
        <v>0.2</v>
      </c>
      <c r="AK787" s="358">
        <f t="shared" si="127"/>
        <v>71.808418750000001</v>
      </c>
      <c r="AL787" s="418">
        <f t="shared" si="123"/>
        <v>71.808418750000001</v>
      </c>
      <c r="AM787" s="354">
        <v>0.15</v>
      </c>
      <c r="AN787" s="351">
        <f t="shared" si="128"/>
        <v>84.480492647058824</v>
      </c>
      <c r="AO787" s="421">
        <f t="shared" si="129"/>
        <v>84.480492647058824</v>
      </c>
      <c r="AP787" s="355"/>
      <c r="AQ787" s="355"/>
    </row>
    <row r="788" spans="1:43" s="347" customFormat="1" ht="30" customHeight="1" x14ac:dyDescent="0.25">
      <c r="A788" s="391">
        <v>766386</v>
      </c>
      <c r="B788" s="391">
        <v>81200001328</v>
      </c>
      <c r="C788" s="349" t="s">
        <v>4296</v>
      </c>
      <c r="D788" s="349" t="s">
        <v>1203</v>
      </c>
      <c r="E788" s="356" t="s">
        <v>2020</v>
      </c>
      <c r="F788" s="355" t="s">
        <v>2020</v>
      </c>
      <c r="G788" s="363" t="s">
        <v>4409</v>
      </c>
      <c r="H788" s="349" t="s">
        <v>4376</v>
      </c>
      <c r="I788" s="349" t="s">
        <v>249</v>
      </c>
      <c r="J788" s="349" t="s">
        <v>4379</v>
      </c>
      <c r="K788" s="349" t="s">
        <v>537</v>
      </c>
      <c r="L788" s="349" t="s">
        <v>537</v>
      </c>
      <c r="M788" s="349" t="s">
        <v>257</v>
      </c>
      <c r="N788" s="349" t="s">
        <v>268</v>
      </c>
      <c r="O788" s="349" t="s">
        <v>2371</v>
      </c>
      <c r="P788" s="386" t="s">
        <v>268</v>
      </c>
      <c r="Q788" s="386" t="s">
        <v>268</v>
      </c>
      <c r="R788" s="386" t="s">
        <v>268</v>
      </c>
      <c r="S788" s="386">
        <v>0</v>
      </c>
      <c r="T788" s="349" t="s">
        <v>268</v>
      </c>
      <c r="U788" s="349">
        <v>0</v>
      </c>
      <c r="V788" s="386" t="s">
        <v>413</v>
      </c>
      <c r="W788" s="360" t="s">
        <v>2656</v>
      </c>
      <c r="X788" s="349" t="s">
        <v>268</v>
      </c>
      <c r="Y788" s="349">
        <v>5</v>
      </c>
      <c r="Z788" s="361">
        <v>24</v>
      </c>
      <c r="AA788" s="349">
        <f>Y788*Z788</f>
        <v>120</v>
      </c>
      <c r="AB788" s="349" t="s">
        <v>4295</v>
      </c>
      <c r="AC788" s="349" t="s">
        <v>1253</v>
      </c>
      <c r="AD788" s="349">
        <v>5</v>
      </c>
      <c r="AE788" s="440">
        <f t="shared" si="132"/>
        <v>11</v>
      </c>
      <c r="AF788" s="350">
        <v>7.5</v>
      </c>
      <c r="AG788" s="351">
        <f t="shared" si="133"/>
        <v>37.5</v>
      </c>
      <c r="AH788" s="351">
        <f>IF(AD788&lt;4,FLETES!$H$8,IF(AD788=4,FLETES!$H$9,IF(AD788=5,FLETES!$H$10,IF(AD788=6,FLETES!$H$11,IF(AD788=7,FLETES!$H$12,IF(AD788=8,FLETES!$H$13,IF(AD788=10,FLETES!$H$14,IF(AD788=12,FLETES!$H$15,IF(AD788&gt;12,FLETES!$H$16,"FALSO")))))))))</f>
        <v>26.946735</v>
      </c>
      <c r="AI788" s="357">
        <f t="shared" si="126"/>
        <v>64.446735000000004</v>
      </c>
      <c r="AJ788" s="352">
        <v>0.2</v>
      </c>
      <c r="AK788" s="358">
        <f t="shared" si="127"/>
        <v>80.558418750000001</v>
      </c>
      <c r="AL788" s="418">
        <f t="shared" si="123"/>
        <v>80.558418750000001</v>
      </c>
      <c r="AM788" s="354">
        <v>0.15</v>
      </c>
      <c r="AN788" s="351">
        <f t="shared" si="128"/>
        <v>94.77461029411765</v>
      </c>
      <c r="AO788" s="421">
        <f t="shared" si="129"/>
        <v>94.77461029411765</v>
      </c>
      <c r="AP788" s="355"/>
      <c r="AQ788" s="355"/>
    </row>
    <row r="789" spans="1:43" s="347" customFormat="1" ht="30" customHeight="1" x14ac:dyDescent="0.25">
      <c r="A789" s="391">
        <v>766488</v>
      </c>
      <c r="B789" s="391">
        <v>81200001445</v>
      </c>
      <c r="C789" s="349" t="s">
        <v>4296</v>
      </c>
      <c r="D789" s="349" t="s">
        <v>1211</v>
      </c>
      <c r="E789" s="356" t="s">
        <v>2024</v>
      </c>
      <c r="F789" s="355" t="s">
        <v>2024</v>
      </c>
      <c r="G789" s="363" t="s">
        <v>4409</v>
      </c>
      <c r="H789" s="349" t="s">
        <v>4376</v>
      </c>
      <c r="I789" s="349" t="s">
        <v>249</v>
      </c>
      <c r="J789" s="349" t="s">
        <v>4379</v>
      </c>
      <c r="K789" s="349" t="s">
        <v>537</v>
      </c>
      <c r="L789" s="349" t="s">
        <v>537</v>
      </c>
      <c r="M789" s="349" t="s">
        <v>257</v>
      </c>
      <c r="N789" s="349" t="s">
        <v>268</v>
      </c>
      <c r="O789" s="349" t="s">
        <v>2371</v>
      </c>
      <c r="P789" s="386" t="s">
        <v>268</v>
      </c>
      <c r="Q789" s="386" t="s">
        <v>268</v>
      </c>
      <c r="R789" s="386" t="s">
        <v>268</v>
      </c>
      <c r="S789" s="386">
        <v>0</v>
      </c>
      <c r="T789" s="349" t="s">
        <v>268</v>
      </c>
      <c r="U789" s="349">
        <v>0</v>
      </c>
      <c r="V789" s="386" t="s">
        <v>413</v>
      </c>
      <c r="W789" s="360" t="s">
        <v>2656</v>
      </c>
      <c r="X789" s="349" t="s">
        <v>268</v>
      </c>
      <c r="Y789" s="349">
        <v>5</v>
      </c>
      <c r="Z789" s="361">
        <v>24</v>
      </c>
      <c r="AA789" s="349">
        <f>Z789*Y789</f>
        <v>120</v>
      </c>
      <c r="AB789" s="349" t="s">
        <v>4295</v>
      </c>
      <c r="AC789" s="349" t="s">
        <v>1253</v>
      </c>
      <c r="AD789" s="349">
        <v>5</v>
      </c>
      <c r="AE789" s="440">
        <f t="shared" si="132"/>
        <v>11</v>
      </c>
      <c r="AF789" s="350">
        <v>6</v>
      </c>
      <c r="AG789" s="351">
        <f t="shared" si="133"/>
        <v>30</v>
      </c>
      <c r="AH789" s="351">
        <f>IF(AD789&lt;4,FLETES!$H$8,IF(AD789=4,FLETES!$H$9,IF(AD789=5,FLETES!$H$10,IF(AD789=6,FLETES!$H$11,IF(AD789=7,FLETES!$H$12,IF(AD789=8,FLETES!$H$13,IF(AD789=10,FLETES!$H$14,IF(AD789=12,FLETES!$H$15,IF(AD789&gt;12,FLETES!$H$16,"FALSO")))))))))</f>
        <v>26.946735</v>
      </c>
      <c r="AI789" s="357">
        <f t="shared" si="126"/>
        <v>56.946735000000004</v>
      </c>
      <c r="AJ789" s="352">
        <v>0.2</v>
      </c>
      <c r="AK789" s="358">
        <f t="shared" si="127"/>
        <v>71.183418750000001</v>
      </c>
      <c r="AL789" s="418">
        <f t="shared" si="123"/>
        <v>71.183418750000001</v>
      </c>
      <c r="AM789" s="354">
        <v>0.15</v>
      </c>
      <c r="AN789" s="351">
        <f t="shared" si="128"/>
        <v>83.745198529411766</v>
      </c>
      <c r="AO789" s="421">
        <f t="shared" si="129"/>
        <v>83.745198529411766</v>
      </c>
      <c r="AP789" s="355"/>
      <c r="AQ789" s="355"/>
    </row>
    <row r="790" spans="1:43" s="347" customFormat="1" ht="30" customHeight="1" x14ac:dyDescent="0.25">
      <c r="A790" s="457">
        <v>766351</v>
      </c>
      <c r="B790" s="391">
        <v>81200001335</v>
      </c>
      <c r="C790" s="349" t="s">
        <v>4296</v>
      </c>
      <c r="D790" s="349" t="s">
        <v>1215</v>
      </c>
      <c r="E790" s="356" t="s">
        <v>2032</v>
      </c>
      <c r="F790" s="355" t="s">
        <v>2032</v>
      </c>
      <c r="G790" s="363" t="s">
        <v>4409</v>
      </c>
      <c r="H790" s="349" t="s">
        <v>4376</v>
      </c>
      <c r="I790" s="349" t="s">
        <v>249</v>
      </c>
      <c r="J790" s="349" t="s">
        <v>4379</v>
      </c>
      <c r="K790" s="349" t="s">
        <v>537</v>
      </c>
      <c r="L790" s="349" t="s">
        <v>537</v>
      </c>
      <c r="M790" s="349" t="s">
        <v>257</v>
      </c>
      <c r="N790" s="349" t="s">
        <v>268</v>
      </c>
      <c r="O790" s="349" t="s">
        <v>2371</v>
      </c>
      <c r="P790" s="386" t="s">
        <v>268</v>
      </c>
      <c r="Q790" s="386" t="s">
        <v>268</v>
      </c>
      <c r="R790" s="386" t="s">
        <v>268</v>
      </c>
      <c r="S790" s="386">
        <v>0</v>
      </c>
      <c r="T790" s="349" t="s">
        <v>268</v>
      </c>
      <c r="U790" s="349">
        <v>0</v>
      </c>
      <c r="V790" s="386" t="s">
        <v>413</v>
      </c>
      <c r="W790" s="360" t="s">
        <v>2656</v>
      </c>
      <c r="X790" s="349" t="s">
        <v>268</v>
      </c>
      <c r="Y790" s="349">
        <v>5</v>
      </c>
      <c r="Z790" s="361">
        <v>24</v>
      </c>
      <c r="AA790" s="349">
        <f>Z790*Y790</f>
        <v>120</v>
      </c>
      <c r="AB790" s="349" t="s">
        <v>4295</v>
      </c>
      <c r="AC790" s="349" t="s">
        <v>1253</v>
      </c>
      <c r="AD790" s="349">
        <v>5</v>
      </c>
      <c r="AE790" s="440">
        <f t="shared" si="132"/>
        <v>11</v>
      </c>
      <c r="AF790" s="350">
        <v>6.8</v>
      </c>
      <c r="AG790" s="351">
        <f t="shared" si="133"/>
        <v>34</v>
      </c>
      <c r="AH790" s="351">
        <f>IF(AD790&lt;4,FLETES!$H$8,IF(AD790=4,FLETES!$H$9,IF(AD790=5,FLETES!$H$10,IF(AD790=6,FLETES!$H$11,IF(AD790=7,FLETES!$H$12,IF(AD790=8,FLETES!$H$13,IF(AD790=10,FLETES!$H$14,IF(AD790=12,FLETES!$H$15,IF(AD790&gt;12,FLETES!$H$16,"FALSO")))))))))</f>
        <v>26.946735</v>
      </c>
      <c r="AI790" s="357">
        <f t="shared" si="126"/>
        <v>60.946735000000004</v>
      </c>
      <c r="AJ790" s="352">
        <v>0.2</v>
      </c>
      <c r="AK790" s="358">
        <f t="shared" si="127"/>
        <v>76.183418750000001</v>
      </c>
      <c r="AL790" s="418">
        <f t="shared" si="123"/>
        <v>76.183418750000001</v>
      </c>
      <c r="AM790" s="354">
        <v>0.15</v>
      </c>
      <c r="AN790" s="351">
        <f t="shared" si="128"/>
        <v>89.627551470588244</v>
      </c>
      <c r="AO790" s="421">
        <f t="shared" si="129"/>
        <v>89.627551470588244</v>
      </c>
      <c r="AP790" s="355"/>
      <c r="AQ790" s="355"/>
    </row>
    <row r="791" spans="1:43" s="347" customFormat="1" ht="30" customHeight="1" x14ac:dyDescent="0.25">
      <c r="A791" s="349">
        <v>69517</v>
      </c>
      <c r="B791" s="440">
        <v>40630695179</v>
      </c>
      <c r="C791" s="349" t="s">
        <v>4476</v>
      </c>
      <c r="D791" s="349" t="s">
        <v>300</v>
      </c>
      <c r="E791" s="356" t="s">
        <v>2657</v>
      </c>
      <c r="F791" s="355" t="s">
        <v>2657</v>
      </c>
      <c r="G791" s="363" t="s">
        <v>4409</v>
      </c>
      <c r="H791" s="349" t="s">
        <v>4376</v>
      </c>
      <c r="I791" s="349" t="s">
        <v>249</v>
      </c>
      <c r="J791" s="349" t="s">
        <v>4379</v>
      </c>
      <c r="K791" s="349" t="s">
        <v>537</v>
      </c>
      <c r="L791" s="349" t="s">
        <v>537</v>
      </c>
      <c r="M791" s="349" t="s">
        <v>268</v>
      </c>
      <c r="N791" s="349" t="s">
        <v>268</v>
      </c>
      <c r="O791" s="349" t="s">
        <v>2851</v>
      </c>
      <c r="P791" s="386" t="s">
        <v>268</v>
      </c>
      <c r="Q791" s="386" t="s">
        <v>268</v>
      </c>
      <c r="R791" s="386" t="s">
        <v>268</v>
      </c>
      <c r="S791" s="386">
        <v>0</v>
      </c>
      <c r="T791" s="349" t="s">
        <v>268</v>
      </c>
      <c r="U791" s="349">
        <v>0</v>
      </c>
      <c r="V791" s="386" t="s">
        <v>268</v>
      </c>
      <c r="W791" s="386" t="s">
        <v>2851</v>
      </c>
      <c r="X791" s="349" t="s">
        <v>268</v>
      </c>
      <c r="Y791" s="349">
        <v>5</v>
      </c>
      <c r="Z791" s="361" t="s">
        <v>455</v>
      </c>
      <c r="AA791" s="349" t="s">
        <v>268</v>
      </c>
      <c r="AB791" s="349" t="s">
        <v>2523</v>
      </c>
      <c r="AC791" s="349" t="s">
        <v>2852</v>
      </c>
      <c r="AD791" s="349">
        <v>2.2999999999999998</v>
      </c>
      <c r="AE791" s="349">
        <v>5</v>
      </c>
      <c r="AF791" s="350">
        <v>3.5</v>
      </c>
      <c r="AG791" s="357">
        <f t="shared" si="133"/>
        <v>17.5</v>
      </c>
      <c r="AH791" s="351"/>
      <c r="AI791" s="351">
        <f t="shared" si="126"/>
        <v>17.5</v>
      </c>
      <c r="AJ791" s="352">
        <v>0.2</v>
      </c>
      <c r="AK791" s="353">
        <f t="shared" si="127"/>
        <v>21.875</v>
      </c>
      <c r="AL791" s="417">
        <f t="shared" si="123"/>
        <v>21.875</v>
      </c>
      <c r="AM791" s="354">
        <v>0.15</v>
      </c>
      <c r="AN791" s="351">
        <f t="shared" si="128"/>
        <v>25.735294117647058</v>
      </c>
      <c r="AO791" s="421">
        <f t="shared" si="129"/>
        <v>25.735294117647058</v>
      </c>
      <c r="AP791" s="346" t="s">
        <v>2845</v>
      </c>
      <c r="AQ791" s="346"/>
    </row>
    <row r="792" spans="1:43" s="347" customFormat="1" ht="30" customHeight="1" x14ac:dyDescent="0.25">
      <c r="A792" s="349">
        <v>799516</v>
      </c>
      <c r="B792" s="440">
        <v>40637995169</v>
      </c>
      <c r="C792" s="349" t="s">
        <v>4476</v>
      </c>
      <c r="D792" s="349" t="s">
        <v>3181</v>
      </c>
      <c r="E792" s="356" t="s">
        <v>2662</v>
      </c>
      <c r="F792" s="355" t="s">
        <v>2662</v>
      </c>
      <c r="G792" s="363" t="s">
        <v>4409</v>
      </c>
      <c r="H792" s="349" t="s">
        <v>4376</v>
      </c>
      <c r="I792" s="349" t="s">
        <v>249</v>
      </c>
      <c r="J792" s="349" t="s">
        <v>4379</v>
      </c>
      <c r="K792" s="349" t="s">
        <v>537</v>
      </c>
      <c r="L792" s="349" t="s">
        <v>537</v>
      </c>
      <c r="M792" s="349" t="s">
        <v>268</v>
      </c>
      <c r="N792" s="349" t="s">
        <v>268</v>
      </c>
      <c r="O792" s="349" t="s">
        <v>2842</v>
      </c>
      <c r="P792" s="386" t="s">
        <v>268</v>
      </c>
      <c r="Q792" s="386" t="s">
        <v>268</v>
      </c>
      <c r="R792" s="386" t="s">
        <v>268</v>
      </c>
      <c r="S792" s="386">
        <v>0</v>
      </c>
      <c r="T792" s="349" t="s">
        <v>268</v>
      </c>
      <c r="U792" s="349">
        <v>0</v>
      </c>
      <c r="V792" s="386" t="s">
        <v>268</v>
      </c>
      <c r="W792" s="386" t="s">
        <v>2842</v>
      </c>
      <c r="X792" s="349" t="s">
        <v>268</v>
      </c>
      <c r="Y792" s="349">
        <v>5</v>
      </c>
      <c r="Z792" s="361" t="s">
        <v>455</v>
      </c>
      <c r="AA792" s="349" t="s">
        <v>268</v>
      </c>
      <c r="AB792" s="349" t="s">
        <v>2523</v>
      </c>
      <c r="AC792" s="349" t="s">
        <v>456</v>
      </c>
      <c r="AD792" s="349">
        <v>2.2999999999999998</v>
      </c>
      <c r="AE792" s="349">
        <v>5</v>
      </c>
      <c r="AF792" s="350">
        <v>3.75</v>
      </c>
      <c r="AG792" s="357">
        <f t="shared" si="133"/>
        <v>18.75</v>
      </c>
      <c r="AH792" s="351"/>
      <c r="AI792" s="351">
        <f t="shared" si="126"/>
        <v>18.75</v>
      </c>
      <c r="AJ792" s="352">
        <v>0.2</v>
      </c>
      <c r="AK792" s="353">
        <f t="shared" si="127"/>
        <v>23.4375</v>
      </c>
      <c r="AL792" s="417">
        <f t="shared" si="123"/>
        <v>23.4375</v>
      </c>
      <c r="AM792" s="354">
        <v>0.15</v>
      </c>
      <c r="AN792" s="351">
        <f t="shared" si="128"/>
        <v>27.573529411764707</v>
      </c>
      <c r="AO792" s="421">
        <f t="shared" si="129"/>
        <v>27.573529411764707</v>
      </c>
      <c r="AP792" s="346" t="s">
        <v>2841</v>
      </c>
      <c r="AQ792" s="346"/>
    </row>
    <row r="793" spans="1:43" s="347" customFormat="1" ht="30" customHeight="1" x14ac:dyDescent="0.25">
      <c r="A793" s="371">
        <v>799523</v>
      </c>
      <c r="B793" s="449">
        <v>40637995239</v>
      </c>
      <c r="C793" s="371" t="s">
        <v>4476</v>
      </c>
      <c r="D793" s="371" t="s">
        <v>2587</v>
      </c>
      <c r="E793" s="368" t="s">
        <v>2663</v>
      </c>
      <c r="F793" s="355" t="s">
        <v>2663</v>
      </c>
      <c r="G793" s="363" t="s">
        <v>4409</v>
      </c>
      <c r="H793" s="371" t="s">
        <v>4376</v>
      </c>
      <c r="I793" s="371" t="s">
        <v>249</v>
      </c>
      <c r="J793" s="371" t="s">
        <v>4379</v>
      </c>
      <c r="K793" s="371" t="s">
        <v>537</v>
      </c>
      <c r="L793" s="371" t="s">
        <v>537</v>
      </c>
      <c r="M793" s="371" t="s">
        <v>268</v>
      </c>
      <c r="N793" s="371" t="s">
        <v>268</v>
      </c>
      <c r="O793" s="371" t="s">
        <v>2843</v>
      </c>
      <c r="P793" s="386" t="s">
        <v>268</v>
      </c>
      <c r="Q793" s="386" t="s">
        <v>268</v>
      </c>
      <c r="R793" s="386" t="s">
        <v>268</v>
      </c>
      <c r="S793" s="386">
        <v>0</v>
      </c>
      <c r="T793" s="349" t="s">
        <v>268</v>
      </c>
      <c r="U793" s="349">
        <v>0</v>
      </c>
      <c r="V793" s="386" t="s">
        <v>268</v>
      </c>
      <c r="W793" s="455" t="s">
        <v>2843</v>
      </c>
      <c r="X793" s="371" t="s">
        <v>268</v>
      </c>
      <c r="Y793" s="371">
        <v>5</v>
      </c>
      <c r="Z793" s="431" t="s">
        <v>268</v>
      </c>
      <c r="AA793" s="371" t="s">
        <v>268</v>
      </c>
      <c r="AB793" s="371" t="s">
        <v>2523</v>
      </c>
      <c r="AC793" s="371" t="s">
        <v>2844</v>
      </c>
      <c r="AD793" s="371">
        <v>3.6</v>
      </c>
      <c r="AE793" s="371">
        <v>8</v>
      </c>
      <c r="AF793" s="371" t="s">
        <v>2859</v>
      </c>
      <c r="AG793" s="374"/>
      <c r="AH793" s="374"/>
      <c r="AI793" s="374">
        <f t="shared" si="126"/>
        <v>0</v>
      </c>
      <c r="AJ793" s="352">
        <v>0.2</v>
      </c>
      <c r="AK793" s="375">
        <f t="shared" si="127"/>
        <v>0</v>
      </c>
      <c r="AL793" s="417">
        <f t="shared" ref="AL793:AL856" si="134">AK793</f>
        <v>0</v>
      </c>
      <c r="AM793" s="376">
        <v>0.15</v>
      </c>
      <c r="AN793" s="374">
        <f t="shared" si="128"/>
        <v>0</v>
      </c>
      <c r="AO793" s="421">
        <f t="shared" si="129"/>
        <v>0</v>
      </c>
      <c r="AP793" s="346" t="s">
        <v>2859</v>
      </c>
      <c r="AQ793" s="346"/>
    </row>
    <row r="794" spans="1:43" s="347" customFormat="1" ht="30" customHeight="1" x14ac:dyDescent="0.25">
      <c r="A794" s="391">
        <v>129500</v>
      </c>
      <c r="B794" s="391">
        <v>40631295009</v>
      </c>
      <c r="C794" s="349" t="s">
        <v>4296</v>
      </c>
      <c r="D794" s="349" t="s">
        <v>711</v>
      </c>
      <c r="E794" s="356" t="s">
        <v>1998</v>
      </c>
      <c r="F794" s="355" t="s">
        <v>1998</v>
      </c>
      <c r="G794" s="363" t="s">
        <v>4409</v>
      </c>
      <c r="H794" s="349" t="s">
        <v>4376</v>
      </c>
      <c r="I794" s="349" t="s">
        <v>249</v>
      </c>
      <c r="J794" s="349" t="s">
        <v>4379</v>
      </c>
      <c r="K794" s="349" t="s">
        <v>537</v>
      </c>
      <c r="L794" s="349" t="s">
        <v>537</v>
      </c>
      <c r="M794" s="349" t="s">
        <v>257</v>
      </c>
      <c r="N794" s="349" t="s">
        <v>268</v>
      </c>
      <c r="O794" s="349" t="s">
        <v>2371</v>
      </c>
      <c r="P794" s="386" t="s">
        <v>268</v>
      </c>
      <c r="Q794" s="386" t="s">
        <v>268</v>
      </c>
      <c r="R794" s="386" t="s">
        <v>268</v>
      </c>
      <c r="S794" s="386">
        <v>0</v>
      </c>
      <c r="T794" s="349" t="s">
        <v>268</v>
      </c>
      <c r="U794" s="349">
        <v>0</v>
      </c>
      <c r="V794" s="386" t="s">
        <v>413</v>
      </c>
      <c r="W794" s="360" t="s">
        <v>2656</v>
      </c>
      <c r="X794" s="349" t="s">
        <v>268</v>
      </c>
      <c r="Y794" s="349">
        <v>7</v>
      </c>
      <c r="Z794" s="361">
        <v>24</v>
      </c>
      <c r="AA794" s="349">
        <f t="shared" ref="AA794:AA804" si="135">Y794*Z794</f>
        <v>168</v>
      </c>
      <c r="AB794" s="349" t="s">
        <v>4295</v>
      </c>
      <c r="AC794" s="349" t="s">
        <v>1253</v>
      </c>
      <c r="AD794" s="349">
        <v>5</v>
      </c>
      <c r="AE794" s="440">
        <f t="shared" ref="AE794:AE825" si="136">AD794*2.2</f>
        <v>11</v>
      </c>
      <c r="AF794" s="350">
        <v>6</v>
      </c>
      <c r="AG794" s="351">
        <f t="shared" ref="AG794:AG829" si="137">Y794*AF794</f>
        <v>42</v>
      </c>
      <c r="AH794" s="351">
        <f>IF(AD794&lt;4,FLETES!$H$8,IF(AD794=4,FLETES!$H$9,IF(AD794=5,FLETES!$H$10,IF(AD794=6,FLETES!$H$11,IF(AD794=7,FLETES!$H$12,IF(AD794=8,FLETES!$H$13,IF(AD794=10,FLETES!$H$14,IF(AD794=12,FLETES!$H$15,IF(AD794&gt;12,FLETES!$H$16,"FALSO")))))))))</f>
        <v>26.946735</v>
      </c>
      <c r="AI794" s="357">
        <f t="shared" si="126"/>
        <v>68.946735000000004</v>
      </c>
      <c r="AJ794" s="352">
        <v>0.2</v>
      </c>
      <c r="AK794" s="358">
        <f t="shared" si="127"/>
        <v>86.183418750000001</v>
      </c>
      <c r="AL794" s="418">
        <f t="shared" si="134"/>
        <v>86.183418750000001</v>
      </c>
      <c r="AM794" s="354">
        <v>0.15</v>
      </c>
      <c r="AN794" s="351">
        <f t="shared" si="128"/>
        <v>101.39225735294119</v>
      </c>
      <c r="AO794" s="421">
        <f t="shared" si="129"/>
        <v>101.39225735294119</v>
      </c>
      <c r="AP794" s="355"/>
      <c r="AQ794" s="355"/>
    </row>
    <row r="795" spans="1:43" s="347" customFormat="1" ht="30" customHeight="1" x14ac:dyDescent="0.25">
      <c r="A795" s="391">
        <v>129514</v>
      </c>
      <c r="B795" s="391">
        <v>40631295149</v>
      </c>
      <c r="C795" s="349" t="s">
        <v>4296</v>
      </c>
      <c r="D795" s="349" t="s">
        <v>711</v>
      </c>
      <c r="E795" s="356" t="s">
        <v>2002</v>
      </c>
      <c r="F795" s="355" t="s">
        <v>2002</v>
      </c>
      <c r="G795" s="363" t="s">
        <v>4409</v>
      </c>
      <c r="H795" s="349" t="s">
        <v>4376</v>
      </c>
      <c r="I795" s="349" t="s">
        <v>249</v>
      </c>
      <c r="J795" s="349" t="s">
        <v>4379</v>
      </c>
      <c r="K795" s="349" t="s">
        <v>537</v>
      </c>
      <c r="L795" s="349" t="s">
        <v>537</v>
      </c>
      <c r="M795" s="349" t="s">
        <v>257</v>
      </c>
      <c r="N795" s="349" t="s">
        <v>268</v>
      </c>
      <c r="O795" s="349" t="s">
        <v>2371</v>
      </c>
      <c r="P795" s="386" t="s">
        <v>268</v>
      </c>
      <c r="Q795" s="386" t="s">
        <v>268</v>
      </c>
      <c r="R795" s="386" t="s">
        <v>268</v>
      </c>
      <c r="S795" s="386">
        <v>0</v>
      </c>
      <c r="T795" s="349" t="s">
        <v>268</v>
      </c>
      <c r="U795" s="349">
        <v>0</v>
      </c>
      <c r="V795" s="386" t="s">
        <v>413</v>
      </c>
      <c r="W795" s="360" t="s">
        <v>2656</v>
      </c>
      <c r="X795" s="349" t="s">
        <v>268</v>
      </c>
      <c r="Y795" s="349">
        <v>7</v>
      </c>
      <c r="Z795" s="361">
        <v>24</v>
      </c>
      <c r="AA795" s="349">
        <f t="shared" si="135"/>
        <v>168</v>
      </c>
      <c r="AB795" s="349" t="s">
        <v>4295</v>
      </c>
      <c r="AC795" s="349" t="s">
        <v>1253</v>
      </c>
      <c r="AD795" s="349">
        <v>5</v>
      </c>
      <c r="AE795" s="440">
        <f t="shared" si="136"/>
        <v>11</v>
      </c>
      <c r="AF795" s="350">
        <v>6.3</v>
      </c>
      <c r="AG795" s="351">
        <f t="shared" si="137"/>
        <v>44.1</v>
      </c>
      <c r="AH795" s="351">
        <f>IF(AD795&lt;4,FLETES!$H$8,IF(AD795=4,FLETES!$H$9,IF(AD795=5,FLETES!$H$10,IF(AD795=6,FLETES!$H$11,IF(AD795=7,FLETES!$H$12,IF(AD795=8,FLETES!$H$13,IF(AD795=10,FLETES!$H$14,IF(AD795=12,FLETES!$H$15,IF(AD795&gt;12,FLETES!$H$16,"FALSO")))))))))</f>
        <v>26.946735</v>
      </c>
      <c r="AI795" s="357">
        <f t="shared" si="126"/>
        <v>71.046734999999998</v>
      </c>
      <c r="AJ795" s="352">
        <v>0.2</v>
      </c>
      <c r="AK795" s="358">
        <f t="shared" si="127"/>
        <v>88.808418749999987</v>
      </c>
      <c r="AL795" s="418">
        <f t="shared" si="134"/>
        <v>88.808418749999987</v>
      </c>
      <c r="AM795" s="354">
        <v>0.15</v>
      </c>
      <c r="AN795" s="351">
        <f t="shared" si="128"/>
        <v>104.48049264705881</v>
      </c>
      <c r="AO795" s="421">
        <f t="shared" si="129"/>
        <v>104.48049264705881</v>
      </c>
      <c r="AP795" s="355"/>
      <c r="AQ795" s="355"/>
    </row>
    <row r="796" spans="1:43" s="347" customFormat="1" ht="30" customHeight="1" x14ac:dyDescent="0.25">
      <c r="A796" s="457">
        <v>425285</v>
      </c>
      <c r="B796" s="391">
        <v>40634252859</v>
      </c>
      <c r="C796" s="349" t="s">
        <v>4296</v>
      </c>
      <c r="D796" s="349" t="s">
        <v>984</v>
      </c>
      <c r="E796" s="356" t="s">
        <v>2004</v>
      </c>
      <c r="F796" s="355" t="s">
        <v>2004</v>
      </c>
      <c r="G796" s="363" t="s">
        <v>4409</v>
      </c>
      <c r="H796" s="349" t="s">
        <v>4376</v>
      </c>
      <c r="I796" s="349" t="s">
        <v>249</v>
      </c>
      <c r="J796" s="349" t="s">
        <v>4379</v>
      </c>
      <c r="K796" s="349" t="s">
        <v>537</v>
      </c>
      <c r="L796" s="349" t="s">
        <v>537</v>
      </c>
      <c r="M796" s="349" t="s">
        <v>257</v>
      </c>
      <c r="N796" s="349" t="s">
        <v>268</v>
      </c>
      <c r="O796" s="349" t="s">
        <v>2371</v>
      </c>
      <c r="P796" s="386" t="s">
        <v>268</v>
      </c>
      <c r="Q796" s="386" t="s">
        <v>268</v>
      </c>
      <c r="R796" s="386" t="s">
        <v>268</v>
      </c>
      <c r="S796" s="386">
        <v>0</v>
      </c>
      <c r="T796" s="349" t="s">
        <v>268</v>
      </c>
      <c r="U796" s="349">
        <v>0</v>
      </c>
      <c r="V796" s="386" t="s">
        <v>413</v>
      </c>
      <c r="W796" s="360" t="s">
        <v>2656</v>
      </c>
      <c r="X796" s="349" t="s">
        <v>268</v>
      </c>
      <c r="Y796" s="349">
        <v>7</v>
      </c>
      <c r="Z796" s="361">
        <v>24</v>
      </c>
      <c r="AA796" s="349">
        <f t="shared" si="135"/>
        <v>168</v>
      </c>
      <c r="AB796" s="349" t="s">
        <v>4295</v>
      </c>
      <c r="AC796" s="349" t="s">
        <v>1253</v>
      </c>
      <c r="AD796" s="349">
        <v>5</v>
      </c>
      <c r="AE796" s="440">
        <f t="shared" si="136"/>
        <v>11</v>
      </c>
      <c r="AF796" s="350">
        <v>5.9</v>
      </c>
      <c r="AG796" s="351">
        <f t="shared" si="137"/>
        <v>41.300000000000004</v>
      </c>
      <c r="AH796" s="351">
        <f>IF(AD796&lt;4,FLETES!$H$8,IF(AD796=4,FLETES!$H$9,IF(AD796=5,FLETES!$H$10,IF(AD796=6,FLETES!$H$11,IF(AD796=7,FLETES!$H$12,IF(AD796=8,FLETES!$H$13,IF(AD796=10,FLETES!$H$14,IF(AD796=12,FLETES!$H$15,IF(AD796&gt;12,FLETES!$H$16,"FALSO")))))))))</f>
        <v>26.946735</v>
      </c>
      <c r="AI796" s="357">
        <f t="shared" si="126"/>
        <v>68.246735000000001</v>
      </c>
      <c r="AJ796" s="352">
        <v>0.2</v>
      </c>
      <c r="AK796" s="358">
        <f t="shared" si="127"/>
        <v>85.308418750000001</v>
      </c>
      <c r="AL796" s="418">
        <f t="shared" si="134"/>
        <v>85.308418750000001</v>
      </c>
      <c r="AM796" s="354">
        <v>0.15</v>
      </c>
      <c r="AN796" s="351">
        <f t="shared" si="128"/>
        <v>100.3628455882353</v>
      </c>
      <c r="AO796" s="421">
        <f t="shared" si="129"/>
        <v>100.3628455882353</v>
      </c>
      <c r="AP796" s="355"/>
      <c r="AQ796" s="355"/>
    </row>
    <row r="797" spans="1:43" s="347" customFormat="1" ht="30" customHeight="1" x14ac:dyDescent="0.25">
      <c r="A797" s="457">
        <v>425271</v>
      </c>
      <c r="B797" s="391">
        <v>40634252719</v>
      </c>
      <c r="C797" s="349" t="s">
        <v>4296</v>
      </c>
      <c r="D797" s="349" t="s">
        <v>1041</v>
      </c>
      <c r="E797" s="356" t="s">
        <v>2006</v>
      </c>
      <c r="F797" s="355" t="s">
        <v>2006</v>
      </c>
      <c r="G797" s="363" t="s">
        <v>4409</v>
      </c>
      <c r="H797" s="349" t="s">
        <v>4376</v>
      </c>
      <c r="I797" s="349" t="s">
        <v>249</v>
      </c>
      <c r="J797" s="349" t="s">
        <v>4379</v>
      </c>
      <c r="K797" s="349" t="s">
        <v>537</v>
      </c>
      <c r="L797" s="349" t="s">
        <v>537</v>
      </c>
      <c r="M797" s="349" t="s">
        <v>257</v>
      </c>
      <c r="N797" s="349" t="s">
        <v>268</v>
      </c>
      <c r="O797" s="349" t="s">
        <v>2371</v>
      </c>
      <c r="P797" s="386" t="s">
        <v>268</v>
      </c>
      <c r="Q797" s="386" t="s">
        <v>268</v>
      </c>
      <c r="R797" s="386" t="s">
        <v>268</v>
      </c>
      <c r="S797" s="386">
        <v>0</v>
      </c>
      <c r="T797" s="349" t="s">
        <v>268</v>
      </c>
      <c r="U797" s="349">
        <v>0</v>
      </c>
      <c r="V797" s="386" t="s">
        <v>413</v>
      </c>
      <c r="W797" s="360" t="s">
        <v>2656</v>
      </c>
      <c r="X797" s="349" t="s">
        <v>268</v>
      </c>
      <c r="Y797" s="349">
        <v>7</v>
      </c>
      <c r="Z797" s="361">
        <v>24</v>
      </c>
      <c r="AA797" s="349">
        <f t="shared" si="135"/>
        <v>168</v>
      </c>
      <c r="AB797" s="349" t="s">
        <v>4295</v>
      </c>
      <c r="AC797" s="349" t="s">
        <v>1253</v>
      </c>
      <c r="AD797" s="349">
        <v>5</v>
      </c>
      <c r="AE797" s="440">
        <f t="shared" si="136"/>
        <v>11</v>
      </c>
      <c r="AF797" s="350">
        <v>5.7</v>
      </c>
      <c r="AG797" s="351">
        <f t="shared" si="137"/>
        <v>39.9</v>
      </c>
      <c r="AH797" s="351">
        <f>IF(AD797&lt;4,FLETES!$H$8,IF(AD797=4,FLETES!$H$9,IF(AD797=5,FLETES!$H$10,IF(AD797=6,FLETES!$H$11,IF(AD797=7,FLETES!$H$12,IF(AD797=8,FLETES!$H$13,IF(AD797=10,FLETES!$H$14,IF(AD797=12,FLETES!$H$15,IF(AD797&gt;12,FLETES!$H$16,"FALSO")))))))))</f>
        <v>26.946735</v>
      </c>
      <c r="AI797" s="357">
        <f t="shared" si="126"/>
        <v>66.846734999999995</v>
      </c>
      <c r="AJ797" s="352">
        <v>0.2</v>
      </c>
      <c r="AK797" s="358">
        <f t="shared" si="127"/>
        <v>83.558418749999987</v>
      </c>
      <c r="AL797" s="418">
        <f t="shared" si="134"/>
        <v>83.558418749999987</v>
      </c>
      <c r="AM797" s="354">
        <v>0.15</v>
      </c>
      <c r="AN797" s="351">
        <f t="shared" si="128"/>
        <v>98.30402205882352</v>
      </c>
      <c r="AO797" s="421">
        <f t="shared" si="129"/>
        <v>98.30402205882352</v>
      </c>
      <c r="AP797" s="355"/>
      <c r="AQ797" s="355"/>
    </row>
    <row r="798" spans="1:43" s="347" customFormat="1" ht="30" customHeight="1" x14ac:dyDescent="0.25">
      <c r="A798" s="457">
        <v>70787</v>
      </c>
      <c r="B798" s="391">
        <v>40630707879</v>
      </c>
      <c r="C798" s="349" t="s">
        <v>4296</v>
      </c>
      <c r="D798" s="349" t="s">
        <v>711</v>
      </c>
      <c r="E798" s="356" t="s">
        <v>2008</v>
      </c>
      <c r="F798" s="355" t="s">
        <v>2008</v>
      </c>
      <c r="G798" s="363" t="s">
        <v>4409</v>
      </c>
      <c r="H798" s="349" t="s">
        <v>4376</v>
      </c>
      <c r="I798" s="349" t="s">
        <v>249</v>
      </c>
      <c r="J798" s="349" t="s">
        <v>4379</v>
      </c>
      <c r="K798" s="349" t="s">
        <v>537</v>
      </c>
      <c r="L798" s="349" t="s">
        <v>537</v>
      </c>
      <c r="M798" s="349" t="s">
        <v>257</v>
      </c>
      <c r="N798" s="349" t="s">
        <v>268</v>
      </c>
      <c r="O798" s="349" t="s">
        <v>2371</v>
      </c>
      <c r="P798" s="386" t="s">
        <v>268</v>
      </c>
      <c r="Q798" s="386" t="s">
        <v>268</v>
      </c>
      <c r="R798" s="386" t="s">
        <v>268</v>
      </c>
      <c r="S798" s="386">
        <v>0</v>
      </c>
      <c r="T798" s="349" t="s">
        <v>268</v>
      </c>
      <c r="U798" s="349">
        <v>0</v>
      </c>
      <c r="V798" s="386" t="s">
        <v>413</v>
      </c>
      <c r="W798" s="360" t="s">
        <v>2656</v>
      </c>
      <c r="X798" s="349" t="s">
        <v>268</v>
      </c>
      <c r="Y798" s="349">
        <v>7</v>
      </c>
      <c r="Z798" s="361">
        <v>24</v>
      </c>
      <c r="AA798" s="349">
        <f t="shared" si="135"/>
        <v>168</v>
      </c>
      <c r="AB798" s="349" t="s">
        <v>4295</v>
      </c>
      <c r="AC798" s="349" t="s">
        <v>1253</v>
      </c>
      <c r="AD798" s="349">
        <v>5</v>
      </c>
      <c r="AE798" s="440">
        <f t="shared" si="136"/>
        <v>11</v>
      </c>
      <c r="AF798" s="350">
        <v>5.9</v>
      </c>
      <c r="AG798" s="351">
        <f t="shared" si="137"/>
        <v>41.300000000000004</v>
      </c>
      <c r="AH798" s="351">
        <f>IF(AD798&lt;4,FLETES!$H$8,IF(AD798=4,FLETES!$H$9,IF(AD798=5,FLETES!$H$10,IF(AD798=6,FLETES!$H$11,IF(AD798=7,FLETES!$H$12,IF(AD798=8,FLETES!$H$13,IF(AD798=10,FLETES!$H$14,IF(AD798=12,FLETES!$H$15,IF(AD798&gt;12,FLETES!$H$16,"FALSO")))))))))</f>
        <v>26.946735</v>
      </c>
      <c r="AI798" s="357">
        <f t="shared" si="126"/>
        <v>68.246735000000001</v>
      </c>
      <c r="AJ798" s="352">
        <v>0.2</v>
      </c>
      <c r="AK798" s="358">
        <f t="shared" si="127"/>
        <v>85.308418750000001</v>
      </c>
      <c r="AL798" s="418">
        <f t="shared" si="134"/>
        <v>85.308418750000001</v>
      </c>
      <c r="AM798" s="354">
        <v>0.15</v>
      </c>
      <c r="AN798" s="351">
        <f t="shared" si="128"/>
        <v>100.3628455882353</v>
      </c>
      <c r="AO798" s="421">
        <f t="shared" si="129"/>
        <v>100.3628455882353</v>
      </c>
      <c r="AP798" s="355"/>
      <c r="AQ798" s="355"/>
    </row>
    <row r="799" spans="1:43" s="347" customFormat="1" ht="30" customHeight="1" x14ac:dyDescent="0.25">
      <c r="A799" s="391">
        <v>129529</v>
      </c>
      <c r="B799" s="391">
        <v>40631295299</v>
      </c>
      <c r="C799" s="349" t="s">
        <v>4296</v>
      </c>
      <c r="D799" s="349" t="s">
        <v>711</v>
      </c>
      <c r="E799" s="356" t="s">
        <v>2014</v>
      </c>
      <c r="F799" s="355" t="s">
        <v>2014</v>
      </c>
      <c r="G799" s="363" t="s">
        <v>4409</v>
      </c>
      <c r="H799" s="349" t="s">
        <v>4376</v>
      </c>
      <c r="I799" s="349" t="s">
        <v>249</v>
      </c>
      <c r="J799" s="349" t="s">
        <v>4379</v>
      </c>
      <c r="K799" s="349" t="s">
        <v>537</v>
      </c>
      <c r="L799" s="349" t="s">
        <v>537</v>
      </c>
      <c r="M799" s="349" t="s">
        <v>257</v>
      </c>
      <c r="N799" s="349" t="s">
        <v>268</v>
      </c>
      <c r="O799" s="349" t="s">
        <v>2371</v>
      </c>
      <c r="P799" s="386" t="s">
        <v>268</v>
      </c>
      <c r="Q799" s="386" t="s">
        <v>268</v>
      </c>
      <c r="R799" s="386" t="s">
        <v>268</v>
      </c>
      <c r="S799" s="386">
        <v>0</v>
      </c>
      <c r="T799" s="349" t="s">
        <v>268</v>
      </c>
      <c r="U799" s="349">
        <v>0</v>
      </c>
      <c r="V799" s="386" t="s">
        <v>413</v>
      </c>
      <c r="W799" s="360" t="s">
        <v>2656</v>
      </c>
      <c r="X799" s="349" t="s">
        <v>268</v>
      </c>
      <c r="Y799" s="349">
        <v>7</v>
      </c>
      <c r="Z799" s="361">
        <v>24</v>
      </c>
      <c r="AA799" s="349">
        <f t="shared" si="135"/>
        <v>168</v>
      </c>
      <c r="AB799" s="349" t="s">
        <v>4295</v>
      </c>
      <c r="AC799" s="349" t="s">
        <v>1253</v>
      </c>
      <c r="AD799" s="349">
        <v>5</v>
      </c>
      <c r="AE799" s="440">
        <f t="shared" si="136"/>
        <v>11</v>
      </c>
      <c r="AF799" s="350">
        <v>5.5</v>
      </c>
      <c r="AG799" s="351">
        <f t="shared" si="137"/>
        <v>38.5</v>
      </c>
      <c r="AH799" s="351">
        <f>IF(AD799&lt;4,FLETES!$H$8,IF(AD799=4,FLETES!$H$9,IF(AD799=5,FLETES!$H$10,IF(AD799=6,FLETES!$H$11,IF(AD799=7,FLETES!$H$12,IF(AD799=8,FLETES!$H$13,IF(AD799=10,FLETES!$H$14,IF(AD799=12,FLETES!$H$15,IF(AD799&gt;12,FLETES!$H$16,"FALSO")))))))))</f>
        <v>26.946735</v>
      </c>
      <c r="AI799" s="357">
        <f t="shared" si="126"/>
        <v>65.446735000000004</v>
      </c>
      <c r="AJ799" s="352">
        <v>0.2</v>
      </c>
      <c r="AK799" s="358">
        <f t="shared" si="127"/>
        <v>81.808418750000001</v>
      </c>
      <c r="AL799" s="418">
        <f t="shared" si="134"/>
        <v>81.808418750000001</v>
      </c>
      <c r="AM799" s="354">
        <v>0.15</v>
      </c>
      <c r="AN799" s="351">
        <f t="shared" si="128"/>
        <v>96.245198529411766</v>
      </c>
      <c r="AO799" s="421">
        <f t="shared" si="129"/>
        <v>96.245198529411766</v>
      </c>
      <c r="AP799" s="355"/>
      <c r="AQ799" s="355"/>
    </row>
    <row r="800" spans="1:43" s="347" customFormat="1" ht="30" customHeight="1" x14ac:dyDescent="0.25">
      <c r="A800" s="457">
        <v>70769</v>
      </c>
      <c r="B800" s="391">
        <v>40630707699</v>
      </c>
      <c r="C800" s="349" t="s">
        <v>4296</v>
      </c>
      <c r="D800" s="349" t="s">
        <v>711</v>
      </c>
      <c r="E800" s="356" t="s">
        <v>2016</v>
      </c>
      <c r="F800" s="355" t="s">
        <v>2016</v>
      </c>
      <c r="G800" s="363" t="s">
        <v>4409</v>
      </c>
      <c r="H800" s="349" t="s">
        <v>4376</v>
      </c>
      <c r="I800" s="349" t="s">
        <v>249</v>
      </c>
      <c r="J800" s="349" t="s">
        <v>4379</v>
      </c>
      <c r="K800" s="349" t="s">
        <v>537</v>
      </c>
      <c r="L800" s="349" t="s">
        <v>537</v>
      </c>
      <c r="M800" s="349" t="s">
        <v>257</v>
      </c>
      <c r="N800" s="349" t="s">
        <v>268</v>
      </c>
      <c r="O800" s="349" t="s">
        <v>2371</v>
      </c>
      <c r="P800" s="386" t="s">
        <v>268</v>
      </c>
      <c r="Q800" s="386" t="s">
        <v>268</v>
      </c>
      <c r="R800" s="386" t="s">
        <v>268</v>
      </c>
      <c r="S800" s="386">
        <v>0</v>
      </c>
      <c r="T800" s="349" t="s">
        <v>268</v>
      </c>
      <c r="U800" s="349">
        <v>0</v>
      </c>
      <c r="V800" s="386" t="s">
        <v>413</v>
      </c>
      <c r="W800" s="360" t="s">
        <v>2656</v>
      </c>
      <c r="X800" s="349" t="s">
        <v>268</v>
      </c>
      <c r="Y800" s="349">
        <v>7</v>
      </c>
      <c r="Z800" s="361">
        <v>24</v>
      </c>
      <c r="AA800" s="349">
        <f t="shared" si="135"/>
        <v>168</v>
      </c>
      <c r="AB800" s="349" t="s">
        <v>4295</v>
      </c>
      <c r="AC800" s="349" t="s">
        <v>1253</v>
      </c>
      <c r="AD800" s="349">
        <v>5</v>
      </c>
      <c r="AE800" s="440">
        <f t="shared" si="136"/>
        <v>11</v>
      </c>
      <c r="AF800" s="350">
        <v>5.8</v>
      </c>
      <c r="AG800" s="351">
        <f t="shared" si="137"/>
        <v>40.6</v>
      </c>
      <c r="AH800" s="351">
        <f>IF(AD800&lt;4,FLETES!$H$8,IF(AD800=4,FLETES!$H$9,IF(AD800=5,FLETES!$H$10,IF(AD800=6,FLETES!$H$11,IF(AD800=7,FLETES!$H$12,IF(AD800=8,FLETES!$H$13,IF(AD800=10,FLETES!$H$14,IF(AD800=12,FLETES!$H$15,IF(AD800&gt;12,FLETES!$H$16,"FALSO")))))))))</f>
        <v>26.946735</v>
      </c>
      <c r="AI800" s="357">
        <f t="shared" si="126"/>
        <v>67.546734999999998</v>
      </c>
      <c r="AJ800" s="352">
        <v>0.2</v>
      </c>
      <c r="AK800" s="358">
        <f t="shared" si="127"/>
        <v>84.433418749999987</v>
      </c>
      <c r="AL800" s="418">
        <f t="shared" si="134"/>
        <v>84.433418749999987</v>
      </c>
      <c r="AM800" s="354">
        <v>0.15</v>
      </c>
      <c r="AN800" s="351">
        <f t="shared" si="128"/>
        <v>99.333433823529404</v>
      </c>
      <c r="AO800" s="421">
        <f t="shared" si="129"/>
        <v>99.333433823529404</v>
      </c>
      <c r="AP800" s="355"/>
      <c r="AQ800" s="355"/>
    </row>
    <row r="801" spans="1:43" s="347" customFormat="1" ht="30" customHeight="1" x14ac:dyDescent="0.25">
      <c r="A801" s="457">
        <v>129485</v>
      </c>
      <c r="B801" s="391">
        <v>40631294859</v>
      </c>
      <c r="C801" s="349" t="s">
        <v>4296</v>
      </c>
      <c r="D801" s="349" t="s">
        <v>711</v>
      </c>
      <c r="E801" s="356" t="s">
        <v>2026</v>
      </c>
      <c r="F801" s="355" t="s">
        <v>2026</v>
      </c>
      <c r="G801" s="363" t="s">
        <v>4409</v>
      </c>
      <c r="H801" s="349" t="s">
        <v>4376</v>
      </c>
      <c r="I801" s="349" t="s">
        <v>249</v>
      </c>
      <c r="J801" s="349" t="s">
        <v>4379</v>
      </c>
      <c r="K801" s="349" t="s">
        <v>537</v>
      </c>
      <c r="L801" s="349" t="s">
        <v>537</v>
      </c>
      <c r="M801" s="349" t="s">
        <v>257</v>
      </c>
      <c r="N801" s="349" t="s">
        <v>268</v>
      </c>
      <c r="O801" s="349" t="s">
        <v>2371</v>
      </c>
      <c r="P801" s="386" t="s">
        <v>268</v>
      </c>
      <c r="Q801" s="386" t="s">
        <v>268</v>
      </c>
      <c r="R801" s="386" t="s">
        <v>268</v>
      </c>
      <c r="S801" s="386">
        <v>0</v>
      </c>
      <c r="T801" s="349" t="s">
        <v>268</v>
      </c>
      <c r="U801" s="349">
        <v>0</v>
      </c>
      <c r="V801" s="386" t="s">
        <v>413</v>
      </c>
      <c r="W801" s="360" t="s">
        <v>2656</v>
      </c>
      <c r="X801" s="349" t="s">
        <v>268</v>
      </c>
      <c r="Y801" s="349">
        <v>7</v>
      </c>
      <c r="Z801" s="361">
        <v>24</v>
      </c>
      <c r="AA801" s="349">
        <f t="shared" si="135"/>
        <v>168</v>
      </c>
      <c r="AB801" s="349" t="s">
        <v>4295</v>
      </c>
      <c r="AC801" s="349" t="s">
        <v>1253</v>
      </c>
      <c r="AD801" s="349">
        <v>5</v>
      </c>
      <c r="AE801" s="440">
        <f t="shared" si="136"/>
        <v>11</v>
      </c>
      <c r="AF801" s="350">
        <v>6.7</v>
      </c>
      <c r="AG801" s="351">
        <f t="shared" si="137"/>
        <v>46.9</v>
      </c>
      <c r="AH801" s="351">
        <f>IF(AD801&lt;4,FLETES!$H$8,IF(AD801=4,FLETES!$H$9,IF(AD801=5,FLETES!$H$10,IF(AD801=6,FLETES!$H$11,IF(AD801=7,FLETES!$H$12,IF(AD801=8,FLETES!$H$13,IF(AD801=10,FLETES!$H$14,IF(AD801=12,FLETES!$H$15,IF(AD801&gt;12,FLETES!$H$16,"FALSO")))))))))</f>
        <v>26.946735</v>
      </c>
      <c r="AI801" s="357">
        <f t="shared" si="126"/>
        <v>73.846734999999995</v>
      </c>
      <c r="AJ801" s="352">
        <v>0.2</v>
      </c>
      <c r="AK801" s="358">
        <f t="shared" si="127"/>
        <v>92.308418749999987</v>
      </c>
      <c r="AL801" s="418">
        <f t="shared" si="134"/>
        <v>92.308418749999987</v>
      </c>
      <c r="AM801" s="354">
        <v>0.15</v>
      </c>
      <c r="AN801" s="351">
        <f t="shared" si="128"/>
        <v>108.59813970588235</v>
      </c>
      <c r="AO801" s="421">
        <f t="shared" si="129"/>
        <v>108.59813970588235</v>
      </c>
      <c r="AP801" s="355"/>
      <c r="AQ801" s="355"/>
    </row>
    <row r="802" spans="1:43" s="347" customFormat="1" ht="30" customHeight="1" x14ac:dyDescent="0.25">
      <c r="A802" s="391">
        <v>425250</v>
      </c>
      <c r="B802" s="391">
        <v>40634252509</v>
      </c>
      <c r="C802" s="349" t="s">
        <v>4296</v>
      </c>
      <c r="D802" s="349" t="s">
        <v>804</v>
      </c>
      <c r="E802" s="356" t="s">
        <v>2028</v>
      </c>
      <c r="F802" s="355" t="s">
        <v>2028</v>
      </c>
      <c r="G802" s="363" t="s">
        <v>4409</v>
      </c>
      <c r="H802" s="349" t="s">
        <v>4376</v>
      </c>
      <c r="I802" s="349" t="s">
        <v>249</v>
      </c>
      <c r="J802" s="349" t="s">
        <v>4379</v>
      </c>
      <c r="K802" s="349" t="s">
        <v>537</v>
      </c>
      <c r="L802" s="349" t="s">
        <v>537</v>
      </c>
      <c r="M802" s="349" t="s">
        <v>257</v>
      </c>
      <c r="N802" s="349" t="s">
        <v>268</v>
      </c>
      <c r="O802" s="349" t="s">
        <v>2371</v>
      </c>
      <c r="P802" s="386" t="s">
        <v>268</v>
      </c>
      <c r="Q802" s="386" t="s">
        <v>268</v>
      </c>
      <c r="R802" s="386" t="s">
        <v>268</v>
      </c>
      <c r="S802" s="386">
        <v>0</v>
      </c>
      <c r="T802" s="349" t="s">
        <v>268</v>
      </c>
      <c r="U802" s="349">
        <v>0</v>
      </c>
      <c r="V802" s="386" t="s">
        <v>413</v>
      </c>
      <c r="W802" s="360" t="s">
        <v>2656</v>
      </c>
      <c r="X802" s="349" t="s">
        <v>268</v>
      </c>
      <c r="Y802" s="349">
        <v>7</v>
      </c>
      <c r="Z802" s="361">
        <v>24</v>
      </c>
      <c r="AA802" s="349">
        <f t="shared" si="135"/>
        <v>168</v>
      </c>
      <c r="AB802" s="349" t="s">
        <v>4295</v>
      </c>
      <c r="AC802" s="349" t="s">
        <v>1253</v>
      </c>
      <c r="AD802" s="349">
        <v>5</v>
      </c>
      <c r="AE802" s="440">
        <f t="shared" si="136"/>
        <v>11</v>
      </c>
      <c r="AF802" s="350">
        <v>5.7</v>
      </c>
      <c r="AG802" s="351">
        <f t="shared" si="137"/>
        <v>39.9</v>
      </c>
      <c r="AH802" s="351">
        <f>IF(AD802&lt;4,FLETES!$H$8,IF(AD802=4,FLETES!$H$9,IF(AD802=5,FLETES!$H$10,IF(AD802=6,FLETES!$H$11,IF(AD802=7,FLETES!$H$12,IF(AD802=8,FLETES!$H$13,IF(AD802=10,FLETES!$H$14,IF(AD802=12,FLETES!$H$15,IF(AD802&gt;12,FLETES!$H$16,"FALSO")))))))))</f>
        <v>26.946735</v>
      </c>
      <c r="AI802" s="357">
        <f t="shared" si="126"/>
        <v>66.846734999999995</v>
      </c>
      <c r="AJ802" s="352">
        <v>0.2</v>
      </c>
      <c r="AK802" s="358">
        <f t="shared" si="127"/>
        <v>83.558418749999987</v>
      </c>
      <c r="AL802" s="418">
        <f t="shared" si="134"/>
        <v>83.558418749999987</v>
      </c>
      <c r="AM802" s="354">
        <v>0.15</v>
      </c>
      <c r="AN802" s="351">
        <f t="shared" si="128"/>
        <v>98.30402205882352</v>
      </c>
      <c r="AO802" s="421">
        <f t="shared" si="129"/>
        <v>98.30402205882352</v>
      </c>
      <c r="AP802" s="355"/>
      <c r="AQ802" s="355"/>
    </row>
    <row r="803" spans="1:43" s="347" customFormat="1" ht="30" customHeight="1" x14ac:dyDescent="0.25">
      <c r="A803" s="391">
        <v>197770</v>
      </c>
      <c r="B803" s="391">
        <v>40631977709</v>
      </c>
      <c r="C803" s="349" t="s">
        <v>4296</v>
      </c>
      <c r="D803" s="349" t="s">
        <v>711</v>
      </c>
      <c r="E803" s="356" t="s">
        <v>2030</v>
      </c>
      <c r="F803" s="355" t="s">
        <v>2030</v>
      </c>
      <c r="G803" s="363" t="s">
        <v>4409</v>
      </c>
      <c r="H803" s="349" t="s">
        <v>4376</v>
      </c>
      <c r="I803" s="349" t="s">
        <v>249</v>
      </c>
      <c r="J803" s="349" t="s">
        <v>4379</v>
      </c>
      <c r="K803" s="349" t="s">
        <v>537</v>
      </c>
      <c r="L803" s="349" t="s">
        <v>537</v>
      </c>
      <c r="M803" s="349" t="s">
        <v>257</v>
      </c>
      <c r="N803" s="349" t="s">
        <v>268</v>
      </c>
      <c r="O803" s="349" t="s">
        <v>2371</v>
      </c>
      <c r="P803" s="386" t="s">
        <v>268</v>
      </c>
      <c r="Q803" s="386" t="s">
        <v>268</v>
      </c>
      <c r="R803" s="386" t="s">
        <v>268</v>
      </c>
      <c r="S803" s="386">
        <v>0</v>
      </c>
      <c r="T803" s="349" t="s">
        <v>268</v>
      </c>
      <c r="U803" s="349">
        <v>0</v>
      </c>
      <c r="V803" s="386" t="s">
        <v>413</v>
      </c>
      <c r="W803" s="360" t="s">
        <v>2656</v>
      </c>
      <c r="X803" s="349" t="s">
        <v>268</v>
      </c>
      <c r="Y803" s="349">
        <v>7</v>
      </c>
      <c r="Z803" s="361">
        <v>24</v>
      </c>
      <c r="AA803" s="349">
        <f t="shared" si="135"/>
        <v>168</v>
      </c>
      <c r="AB803" s="349" t="s">
        <v>4295</v>
      </c>
      <c r="AC803" s="349" t="s">
        <v>1253</v>
      </c>
      <c r="AD803" s="349">
        <v>5</v>
      </c>
      <c r="AE803" s="440">
        <f t="shared" si="136"/>
        <v>11</v>
      </c>
      <c r="AF803" s="350">
        <v>5.6</v>
      </c>
      <c r="AG803" s="351">
        <f t="shared" si="137"/>
        <v>39.199999999999996</v>
      </c>
      <c r="AH803" s="351">
        <f>IF(AD803&lt;4,FLETES!$H$8,IF(AD803=4,FLETES!$H$9,IF(AD803=5,FLETES!$H$10,IF(AD803=6,FLETES!$H$11,IF(AD803=7,FLETES!$H$12,IF(AD803=8,FLETES!$H$13,IF(AD803=10,FLETES!$H$14,IF(AD803=12,FLETES!$H$15,IF(AD803&gt;12,FLETES!$H$16,"FALSO")))))))))</f>
        <v>26.946735</v>
      </c>
      <c r="AI803" s="357">
        <f t="shared" si="126"/>
        <v>66.146734999999993</v>
      </c>
      <c r="AJ803" s="352">
        <v>0.2</v>
      </c>
      <c r="AK803" s="358">
        <f t="shared" si="127"/>
        <v>82.683418749999987</v>
      </c>
      <c r="AL803" s="418">
        <f t="shared" si="134"/>
        <v>82.683418749999987</v>
      </c>
      <c r="AM803" s="354">
        <v>0.15</v>
      </c>
      <c r="AN803" s="351">
        <f t="shared" si="128"/>
        <v>97.274610294117636</v>
      </c>
      <c r="AO803" s="421">
        <f t="shared" si="129"/>
        <v>97.274610294117636</v>
      </c>
      <c r="AP803" s="355"/>
      <c r="AQ803" s="355"/>
    </row>
    <row r="804" spans="1:43" s="347" customFormat="1" ht="30" customHeight="1" x14ac:dyDescent="0.25">
      <c r="A804" s="457">
        <v>425236</v>
      </c>
      <c r="B804" s="391">
        <v>40634252369</v>
      </c>
      <c r="C804" s="349" t="s">
        <v>4296</v>
      </c>
      <c r="D804" s="349" t="s">
        <v>1217</v>
      </c>
      <c r="E804" s="356" t="s">
        <v>2034</v>
      </c>
      <c r="F804" s="355" t="s">
        <v>2034</v>
      </c>
      <c r="G804" s="363" t="s">
        <v>4409</v>
      </c>
      <c r="H804" s="349" t="s">
        <v>4376</v>
      </c>
      <c r="I804" s="349" t="s">
        <v>249</v>
      </c>
      <c r="J804" s="349" t="s">
        <v>4379</v>
      </c>
      <c r="K804" s="349" t="s">
        <v>537</v>
      </c>
      <c r="L804" s="349" t="s">
        <v>537</v>
      </c>
      <c r="M804" s="349" t="s">
        <v>257</v>
      </c>
      <c r="N804" s="349" t="s">
        <v>268</v>
      </c>
      <c r="O804" s="349" t="s">
        <v>2371</v>
      </c>
      <c r="P804" s="386" t="s">
        <v>268</v>
      </c>
      <c r="Q804" s="386" t="s">
        <v>268</v>
      </c>
      <c r="R804" s="386" t="s">
        <v>268</v>
      </c>
      <c r="S804" s="386">
        <v>0</v>
      </c>
      <c r="T804" s="349" t="s">
        <v>268</v>
      </c>
      <c r="U804" s="349">
        <v>0</v>
      </c>
      <c r="V804" s="386" t="s">
        <v>413</v>
      </c>
      <c r="W804" s="360" t="s">
        <v>2656</v>
      </c>
      <c r="X804" s="349" t="s">
        <v>268</v>
      </c>
      <c r="Y804" s="349">
        <v>7</v>
      </c>
      <c r="Z804" s="361">
        <v>24</v>
      </c>
      <c r="AA804" s="349">
        <f t="shared" si="135"/>
        <v>168</v>
      </c>
      <c r="AB804" s="349" t="s">
        <v>4295</v>
      </c>
      <c r="AC804" s="349" t="s">
        <v>1253</v>
      </c>
      <c r="AD804" s="349">
        <v>5</v>
      </c>
      <c r="AE804" s="440">
        <f t="shared" si="136"/>
        <v>11</v>
      </c>
      <c r="AF804" s="350">
        <v>5.9</v>
      </c>
      <c r="AG804" s="351">
        <f t="shared" si="137"/>
        <v>41.300000000000004</v>
      </c>
      <c r="AH804" s="351">
        <f>IF(AD804&lt;4,FLETES!$H$8,IF(AD804=4,FLETES!$H$9,IF(AD804=5,FLETES!$H$10,IF(AD804=6,FLETES!$H$11,IF(AD804=7,FLETES!$H$12,IF(AD804=8,FLETES!$H$13,IF(AD804=10,FLETES!$H$14,IF(AD804=12,FLETES!$H$15,IF(AD804&gt;12,FLETES!$H$16,"FALSO")))))))))</f>
        <v>26.946735</v>
      </c>
      <c r="AI804" s="357">
        <f t="shared" si="126"/>
        <v>68.246735000000001</v>
      </c>
      <c r="AJ804" s="352">
        <v>0.2</v>
      </c>
      <c r="AK804" s="358">
        <f t="shared" si="127"/>
        <v>85.308418750000001</v>
      </c>
      <c r="AL804" s="418">
        <f t="shared" si="134"/>
        <v>85.308418750000001</v>
      </c>
      <c r="AM804" s="354">
        <v>0.15</v>
      </c>
      <c r="AN804" s="351">
        <f t="shared" si="128"/>
        <v>100.3628455882353</v>
      </c>
      <c r="AO804" s="421">
        <f t="shared" si="129"/>
        <v>100.3628455882353</v>
      </c>
      <c r="AP804" s="355"/>
      <c r="AQ804" s="355"/>
    </row>
    <row r="805" spans="1:43" s="347" customFormat="1" ht="30" customHeight="1" x14ac:dyDescent="0.25">
      <c r="A805" s="391">
        <v>766545</v>
      </c>
      <c r="B805" s="391">
        <v>81200001409</v>
      </c>
      <c r="C805" s="349" t="s">
        <v>4296</v>
      </c>
      <c r="D805" s="349" t="s">
        <v>1163</v>
      </c>
      <c r="E805" s="356" t="s">
        <v>2018</v>
      </c>
      <c r="F805" s="355" t="s">
        <v>2018</v>
      </c>
      <c r="G805" s="363" t="s">
        <v>4409</v>
      </c>
      <c r="H805" s="349" t="s">
        <v>4376</v>
      </c>
      <c r="I805" s="349" t="s">
        <v>249</v>
      </c>
      <c r="J805" s="349" t="s">
        <v>4379</v>
      </c>
      <c r="K805" s="349" t="s">
        <v>537</v>
      </c>
      <c r="L805" s="349" t="s">
        <v>537</v>
      </c>
      <c r="M805" s="349" t="s">
        <v>257</v>
      </c>
      <c r="N805" s="349" t="s">
        <v>268</v>
      </c>
      <c r="O805" s="349" t="s">
        <v>2371</v>
      </c>
      <c r="P805" s="386" t="s">
        <v>268</v>
      </c>
      <c r="Q805" s="386" t="s">
        <v>268</v>
      </c>
      <c r="R805" s="386" t="s">
        <v>268</v>
      </c>
      <c r="S805" s="386">
        <v>0</v>
      </c>
      <c r="T805" s="349" t="s">
        <v>268</v>
      </c>
      <c r="U805" s="349">
        <v>0</v>
      </c>
      <c r="V805" s="386" t="s">
        <v>413</v>
      </c>
      <c r="W805" s="360" t="s">
        <v>2656</v>
      </c>
      <c r="X805" s="349" t="s">
        <v>268</v>
      </c>
      <c r="Y805" s="349">
        <v>8</v>
      </c>
      <c r="Z805" s="361">
        <v>15</v>
      </c>
      <c r="AA805" s="349">
        <f>Z805*Y805</f>
        <v>120</v>
      </c>
      <c r="AB805" s="349" t="s">
        <v>4295</v>
      </c>
      <c r="AC805" s="349" t="s">
        <v>1253</v>
      </c>
      <c r="AD805" s="349">
        <v>5</v>
      </c>
      <c r="AE805" s="440">
        <f t="shared" si="136"/>
        <v>11</v>
      </c>
      <c r="AF805" s="350">
        <v>4.2</v>
      </c>
      <c r="AG805" s="351">
        <f t="shared" si="137"/>
        <v>33.6</v>
      </c>
      <c r="AH805" s="351">
        <f>IF(AD805&lt;4,FLETES!$H$8,IF(AD805=4,FLETES!$H$9,IF(AD805=5,FLETES!$H$10,IF(AD805=6,FLETES!$H$11,IF(AD805=7,FLETES!$H$12,IF(AD805=8,FLETES!$H$13,IF(AD805=10,FLETES!$H$14,IF(AD805=12,FLETES!$H$15,IF(AD805&gt;12,FLETES!$H$16,"FALSO")))))))))</f>
        <v>26.946735</v>
      </c>
      <c r="AI805" s="357">
        <f t="shared" si="126"/>
        <v>60.546734999999998</v>
      </c>
      <c r="AJ805" s="352">
        <v>0.2</v>
      </c>
      <c r="AK805" s="358">
        <f t="shared" si="127"/>
        <v>75.683418749999987</v>
      </c>
      <c r="AL805" s="418">
        <f t="shared" si="134"/>
        <v>75.683418749999987</v>
      </c>
      <c r="AM805" s="354">
        <v>0.15</v>
      </c>
      <c r="AN805" s="351">
        <f t="shared" si="128"/>
        <v>89.039316176470578</v>
      </c>
      <c r="AO805" s="421">
        <f t="shared" si="129"/>
        <v>89.039316176470578</v>
      </c>
      <c r="AP805" s="355"/>
      <c r="AQ805" s="355"/>
    </row>
    <row r="806" spans="1:43" s="347" customFormat="1" ht="30" customHeight="1" x14ac:dyDescent="0.25">
      <c r="A806" s="391">
        <v>766365</v>
      </c>
      <c r="B806" s="391">
        <v>81200001324</v>
      </c>
      <c r="C806" s="349" t="s">
        <v>4296</v>
      </c>
      <c r="D806" s="349" t="s">
        <v>1202</v>
      </c>
      <c r="E806" s="356" t="s">
        <v>2019</v>
      </c>
      <c r="F806" s="355" t="s">
        <v>2019</v>
      </c>
      <c r="G806" s="363" t="s">
        <v>4409</v>
      </c>
      <c r="H806" s="349" t="s">
        <v>4376</v>
      </c>
      <c r="I806" s="349" t="s">
        <v>249</v>
      </c>
      <c r="J806" s="349" t="s">
        <v>4379</v>
      </c>
      <c r="K806" s="349" t="s">
        <v>537</v>
      </c>
      <c r="L806" s="349" t="s">
        <v>537</v>
      </c>
      <c r="M806" s="349" t="s">
        <v>257</v>
      </c>
      <c r="N806" s="349" t="s">
        <v>268</v>
      </c>
      <c r="O806" s="349" t="s">
        <v>2371</v>
      </c>
      <c r="P806" s="386" t="s">
        <v>268</v>
      </c>
      <c r="Q806" s="386" t="s">
        <v>268</v>
      </c>
      <c r="R806" s="386" t="s">
        <v>268</v>
      </c>
      <c r="S806" s="386">
        <v>0</v>
      </c>
      <c r="T806" s="349" t="s">
        <v>268</v>
      </c>
      <c r="U806" s="349">
        <v>0</v>
      </c>
      <c r="V806" s="386" t="s">
        <v>413</v>
      </c>
      <c r="W806" s="360" t="s">
        <v>2656</v>
      </c>
      <c r="X806" s="349" t="s">
        <v>268</v>
      </c>
      <c r="Y806" s="349">
        <v>8</v>
      </c>
      <c r="Z806" s="361">
        <v>15</v>
      </c>
      <c r="AA806" s="349">
        <f>Y806*Z806</f>
        <v>120</v>
      </c>
      <c r="AB806" s="349" t="s">
        <v>4295</v>
      </c>
      <c r="AC806" s="349" t="s">
        <v>1253</v>
      </c>
      <c r="AD806" s="349">
        <v>5</v>
      </c>
      <c r="AE806" s="440">
        <f t="shared" si="136"/>
        <v>11</v>
      </c>
      <c r="AF806" s="350">
        <v>4.3</v>
      </c>
      <c r="AG806" s="351">
        <f t="shared" si="137"/>
        <v>34.4</v>
      </c>
      <c r="AH806" s="351">
        <f>IF(AD806&lt;4,FLETES!$H$8,IF(AD806=4,FLETES!$H$9,IF(AD806=5,FLETES!$H$10,IF(AD806=6,FLETES!$H$11,IF(AD806=7,FLETES!$H$12,IF(AD806=8,FLETES!$H$13,IF(AD806=10,FLETES!$H$14,IF(AD806=12,FLETES!$H$15,IF(AD806&gt;12,FLETES!$H$16,"FALSO")))))))))</f>
        <v>26.946735</v>
      </c>
      <c r="AI806" s="357">
        <f t="shared" si="126"/>
        <v>61.346734999999995</v>
      </c>
      <c r="AJ806" s="352">
        <v>0.2</v>
      </c>
      <c r="AK806" s="358">
        <f t="shared" si="127"/>
        <v>76.683418749999987</v>
      </c>
      <c r="AL806" s="418">
        <f t="shared" si="134"/>
        <v>76.683418749999987</v>
      </c>
      <c r="AM806" s="354">
        <v>0.15</v>
      </c>
      <c r="AN806" s="351">
        <f t="shared" si="128"/>
        <v>90.215786764705868</v>
      </c>
      <c r="AO806" s="421">
        <f t="shared" si="129"/>
        <v>90.215786764705868</v>
      </c>
      <c r="AP806" s="355"/>
      <c r="AQ806" s="355"/>
    </row>
    <row r="807" spans="1:43" s="347" customFormat="1" ht="30" customHeight="1" x14ac:dyDescent="0.25">
      <c r="A807" s="391">
        <v>339828</v>
      </c>
      <c r="B807" s="391">
        <v>40633398289</v>
      </c>
      <c r="C807" s="349" t="s">
        <v>4296</v>
      </c>
      <c r="D807" s="349" t="s">
        <v>1064</v>
      </c>
      <c r="E807" s="356" t="s">
        <v>1993</v>
      </c>
      <c r="F807" s="355" t="s">
        <v>1994</v>
      </c>
      <c r="G807" s="363" t="s">
        <v>4409</v>
      </c>
      <c r="H807" s="349" t="s">
        <v>4376</v>
      </c>
      <c r="I807" s="349" t="s">
        <v>249</v>
      </c>
      <c r="J807" s="349" t="s">
        <v>4381</v>
      </c>
      <c r="K807" s="349" t="s">
        <v>537</v>
      </c>
      <c r="L807" s="349" t="s">
        <v>537</v>
      </c>
      <c r="M807" s="349" t="s">
        <v>257</v>
      </c>
      <c r="N807" s="349" t="s">
        <v>268</v>
      </c>
      <c r="O807" s="349" t="s">
        <v>2369</v>
      </c>
      <c r="P807" s="386" t="s">
        <v>268</v>
      </c>
      <c r="Q807" s="386" t="s">
        <v>268</v>
      </c>
      <c r="R807" s="386" t="s">
        <v>268</v>
      </c>
      <c r="S807" s="386">
        <v>0</v>
      </c>
      <c r="T807" s="349" t="s">
        <v>268</v>
      </c>
      <c r="U807" s="349">
        <v>0</v>
      </c>
      <c r="V807" s="386" t="s">
        <v>413</v>
      </c>
      <c r="W807" s="360" t="s">
        <v>2656</v>
      </c>
      <c r="X807" s="349" t="s">
        <v>268</v>
      </c>
      <c r="Y807" s="349">
        <v>8</v>
      </c>
      <c r="Z807" s="361">
        <v>15</v>
      </c>
      <c r="AA807" s="349">
        <f>Y807*Z807</f>
        <v>120</v>
      </c>
      <c r="AB807" s="349" t="s">
        <v>4295</v>
      </c>
      <c r="AC807" s="349" t="s">
        <v>1253</v>
      </c>
      <c r="AD807" s="349">
        <v>5</v>
      </c>
      <c r="AE807" s="440">
        <f t="shared" si="136"/>
        <v>11</v>
      </c>
      <c r="AF807" s="350">
        <v>5.05</v>
      </c>
      <c r="AG807" s="351">
        <f t="shared" si="137"/>
        <v>40.4</v>
      </c>
      <c r="AH807" s="351">
        <f>IF(AD807&lt;4,FLETES!$H$8,IF(AD807=4,FLETES!$H$9,IF(AD807=5,FLETES!$H$10,IF(AD807=6,FLETES!$H$11,IF(AD807=7,FLETES!$H$12,IF(AD807=8,FLETES!$H$13,IF(AD807=10,FLETES!$H$14,IF(AD807=12,FLETES!$H$15,IF(AD807&gt;12,FLETES!$H$16,"FALSO")))))))))</f>
        <v>26.946735</v>
      </c>
      <c r="AI807" s="357">
        <f t="shared" si="126"/>
        <v>67.346734999999995</v>
      </c>
      <c r="AJ807" s="352">
        <v>0.2</v>
      </c>
      <c r="AK807" s="358">
        <f t="shared" si="127"/>
        <v>84.183418749999987</v>
      </c>
      <c r="AL807" s="418">
        <f t="shared" si="134"/>
        <v>84.183418749999987</v>
      </c>
      <c r="AM807" s="354">
        <v>0.15</v>
      </c>
      <c r="AN807" s="351">
        <f t="shared" si="128"/>
        <v>99.039316176470578</v>
      </c>
      <c r="AO807" s="421">
        <f t="shared" si="129"/>
        <v>99.039316176470578</v>
      </c>
      <c r="AP807" s="355"/>
      <c r="AQ807" s="355"/>
    </row>
    <row r="808" spans="1:43" s="347" customFormat="1" ht="30" customHeight="1" x14ac:dyDescent="0.25">
      <c r="A808" s="391">
        <v>702519</v>
      </c>
      <c r="B808" s="391">
        <v>81200001342</v>
      </c>
      <c r="C808" s="349" t="s">
        <v>4296</v>
      </c>
      <c r="D808" s="349" t="s">
        <v>1206</v>
      </c>
      <c r="E808" s="356" t="s">
        <v>2022</v>
      </c>
      <c r="F808" s="355" t="s">
        <v>2022</v>
      </c>
      <c r="G808" s="363" t="s">
        <v>4409</v>
      </c>
      <c r="H808" s="349" t="s">
        <v>4376</v>
      </c>
      <c r="I808" s="349" t="s">
        <v>249</v>
      </c>
      <c r="J808" s="349" t="s">
        <v>4379</v>
      </c>
      <c r="K808" s="349" t="s">
        <v>537</v>
      </c>
      <c r="L808" s="349" t="s">
        <v>537</v>
      </c>
      <c r="M808" s="349" t="s">
        <v>257</v>
      </c>
      <c r="N808" s="349" t="s">
        <v>268</v>
      </c>
      <c r="O808" s="349" t="s">
        <v>2371</v>
      </c>
      <c r="P808" s="386" t="s">
        <v>268</v>
      </c>
      <c r="Q808" s="386" t="s">
        <v>268</v>
      </c>
      <c r="R808" s="386" t="s">
        <v>268</v>
      </c>
      <c r="S808" s="386">
        <v>0</v>
      </c>
      <c r="T808" s="349" t="s">
        <v>268</v>
      </c>
      <c r="U808" s="349">
        <v>0</v>
      </c>
      <c r="V808" s="386" t="s">
        <v>413</v>
      </c>
      <c r="W808" s="360" t="s">
        <v>2656</v>
      </c>
      <c r="X808" s="349" t="s">
        <v>268</v>
      </c>
      <c r="Y808" s="349">
        <v>8</v>
      </c>
      <c r="Z808" s="361">
        <v>15</v>
      </c>
      <c r="AA808" s="349">
        <f>Z808*Y808</f>
        <v>120</v>
      </c>
      <c r="AB808" s="349" t="s">
        <v>4295</v>
      </c>
      <c r="AC808" s="349" t="s">
        <v>1253</v>
      </c>
      <c r="AD808" s="349">
        <v>5</v>
      </c>
      <c r="AE808" s="440">
        <f t="shared" si="136"/>
        <v>11</v>
      </c>
      <c r="AF808" s="350">
        <v>5.3</v>
      </c>
      <c r="AG808" s="351">
        <f t="shared" si="137"/>
        <v>42.4</v>
      </c>
      <c r="AH808" s="351">
        <f>IF(AD808&lt;4,FLETES!$H$8,IF(AD808=4,FLETES!$H$9,IF(AD808=5,FLETES!$H$10,IF(AD808=6,FLETES!$H$11,IF(AD808=7,FLETES!$H$12,IF(AD808=8,FLETES!$H$13,IF(AD808=10,FLETES!$H$14,IF(AD808=12,FLETES!$H$15,IF(AD808&gt;12,FLETES!$H$16,"FALSO")))))))))</f>
        <v>26.946735</v>
      </c>
      <c r="AI808" s="357">
        <f t="shared" si="126"/>
        <v>69.346734999999995</v>
      </c>
      <c r="AJ808" s="352">
        <v>0.2</v>
      </c>
      <c r="AK808" s="358">
        <f t="shared" si="127"/>
        <v>86.683418749999987</v>
      </c>
      <c r="AL808" s="418">
        <f t="shared" si="134"/>
        <v>86.683418749999987</v>
      </c>
      <c r="AM808" s="354">
        <v>0.15</v>
      </c>
      <c r="AN808" s="351">
        <f t="shared" si="128"/>
        <v>101.98049264705881</v>
      </c>
      <c r="AO808" s="421">
        <f t="shared" si="129"/>
        <v>101.98049264705881</v>
      </c>
      <c r="AP808" s="355"/>
      <c r="AQ808" s="355"/>
    </row>
    <row r="809" spans="1:43" s="347" customFormat="1" ht="30" customHeight="1" x14ac:dyDescent="0.25">
      <c r="A809" s="391">
        <v>766358</v>
      </c>
      <c r="B809" s="391">
        <v>81200001331</v>
      </c>
      <c r="C809" s="349" t="s">
        <v>4296</v>
      </c>
      <c r="D809" s="349" t="s">
        <v>1214</v>
      </c>
      <c r="E809" s="356" t="s">
        <v>2031</v>
      </c>
      <c r="F809" s="355" t="s">
        <v>2031</v>
      </c>
      <c r="G809" s="363" t="s">
        <v>4409</v>
      </c>
      <c r="H809" s="349" t="s">
        <v>4376</v>
      </c>
      <c r="I809" s="349" t="s">
        <v>249</v>
      </c>
      <c r="J809" s="349" t="s">
        <v>4379</v>
      </c>
      <c r="K809" s="349" t="s">
        <v>537</v>
      </c>
      <c r="L809" s="349" t="s">
        <v>537</v>
      </c>
      <c r="M809" s="349" t="s">
        <v>257</v>
      </c>
      <c r="N809" s="349" t="s">
        <v>268</v>
      </c>
      <c r="O809" s="349" t="s">
        <v>2371</v>
      </c>
      <c r="P809" s="386" t="s">
        <v>268</v>
      </c>
      <c r="Q809" s="386" t="s">
        <v>268</v>
      </c>
      <c r="R809" s="386" t="s">
        <v>268</v>
      </c>
      <c r="S809" s="386">
        <v>0</v>
      </c>
      <c r="T809" s="349" t="s">
        <v>268</v>
      </c>
      <c r="U809" s="349">
        <v>0</v>
      </c>
      <c r="V809" s="386" t="s">
        <v>413</v>
      </c>
      <c r="W809" s="360" t="s">
        <v>2656</v>
      </c>
      <c r="X809" s="349" t="s">
        <v>268</v>
      </c>
      <c r="Y809" s="349">
        <v>8</v>
      </c>
      <c r="Z809" s="361">
        <v>15</v>
      </c>
      <c r="AA809" s="349">
        <f t="shared" ref="AA809:AA817" si="138">Y809*Z809</f>
        <v>120</v>
      </c>
      <c r="AB809" s="349" t="s">
        <v>4295</v>
      </c>
      <c r="AC809" s="349" t="s">
        <v>1253</v>
      </c>
      <c r="AD809" s="349">
        <v>5</v>
      </c>
      <c r="AE809" s="440">
        <f t="shared" si="136"/>
        <v>11</v>
      </c>
      <c r="AF809" s="350">
        <v>4.4000000000000004</v>
      </c>
      <c r="AG809" s="351">
        <f t="shared" si="137"/>
        <v>35.200000000000003</v>
      </c>
      <c r="AH809" s="351">
        <f>IF(AD809&lt;4,FLETES!$H$8,IF(AD809=4,FLETES!$H$9,IF(AD809=5,FLETES!$H$10,IF(AD809=6,FLETES!$H$11,IF(AD809=7,FLETES!$H$12,IF(AD809=8,FLETES!$H$13,IF(AD809=10,FLETES!$H$14,IF(AD809=12,FLETES!$H$15,IF(AD809&gt;12,FLETES!$H$16,"FALSO")))))))))</f>
        <v>26.946735</v>
      </c>
      <c r="AI809" s="357">
        <f t="shared" si="126"/>
        <v>62.146735000000007</v>
      </c>
      <c r="AJ809" s="352">
        <v>0.2</v>
      </c>
      <c r="AK809" s="358">
        <f t="shared" si="127"/>
        <v>77.683418750000001</v>
      </c>
      <c r="AL809" s="418">
        <f t="shared" si="134"/>
        <v>77.683418750000001</v>
      </c>
      <c r="AM809" s="354">
        <v>0.15</v>
      </c>
      <c r="AN809" s="351">
        <f t="shared" si="128"/>
        <v>91.392257352941186</v>
      </c>
      <c r="AO809" s="421">
        <f t="shared" si="129"/>
        <v>91.392257352941186</v>
      </c>
      <c r="AP809" s="355"/>
      <c r="AQ809" s="355"/>
    </row>
    <row r="810" spans="1:43" s="347" customFormat="1" ht="30" customHeight="1" x14ac:dyDescent="0.25">
      <c r="A810" s="391">
        <v>339842</v>
      </c>
      <c r="B810" s="391">
        <v>40633398429</v>
      </c>
      <c r="C810" s="349" t="s">
        <v>4296</v>
      </c>
      <c r="D810" s="349" t="s">
        <v>1065</v>
      </c>
      <c r="E810" s="356" t="s">
        <v>1995</v>
      </c>
      <c r="F810" s="355" t="s">
        <v>1996</v>
      </c>
      <c r="G810" s="363" t="s">
        <v>4409</v>
      </c>
      <c r="H810" s="349" t="s">
        <v>4376</v>
      </c>
      <c r="I810" s="349" t="s">
        <v>249</v>
      </c>
      <c r="J810" s="349" t="s">
        <v>4381</v>
      </c>
      <c r="K810" s="349" t="s">
        <v>537</v>
      </c>
      <c r="L810" s="349" t="s">
        <v>537</v>
      </c>
      <c r="M810" s="349" t="s">
        <v>257</v>
      </c>
      <c r="N810" s="349" t="s">
        <v>268</v>
      </c>
      <c r="O810" s="349" t="s">
        <v>2370</v>
      </c>
      <c r="P810" s="386" t="s">
        <v>268</v>
      </c>
      <c r="Q810" s="386" t="s">
        <v>268</v>
      </c>
      <c r="R810" s="386" t="s">
        <v>268</v>
      </c>
      <c r="S810" s="386">
        <v>0</v>
      </c>
      <c r="T810" s="349" t="s">
        <v>268</v>
      </c>
      <c r="U810" s="349">
        <v>0</v>
      </c>
      <c r="V810" s="386" t="s">
        <v>413</v>
      </c>
      <c r="W810" s="360" t="s">
        <v>2656</v>
      </c>
      <c r="X810" s="349" t="s">
        <v>268</v>
      </c>
      <c r="Y810" s="349">
        <v>8</v>
      </c>
      <c r="Z810" s="361">
        <v>15</v>
      </c>
      <c r="AA810" s="349">
        <f t="shared" si="138"/>
        <v>120</v>
      </c>
      <c r="AB810" s="349" t="s">
        <v>4295</v>
      </c>
      <c r="AC810" s="349" t="s">
        <v>1253</v>
      </c>
      <c r="AD810" s="349">
        <v>5</v>
      </c>
      <c r="AE810" s="440">
        <f t="shared" si="136"/>
        <v>11</v>
      </c>
      <c r="AF810" s="350">
        <v>4.3</v>
      </c>
      <c r="AG810" s="351">
        <f t="shared" si="137"/>
        <v>34.4</v>
      </c>
      <c r="AH810" s="351">
        <f>IF(AD810&lt;4,FLETES!$H$8,IF(AD810=4,FLETES!$H$9,IF(AD810=5,FLETES!$H$10,IF(AD810=6,FLETES!$H$11,IF(AD810=7,FLETES!$H$12,IF(AD810=8,FLETES!$H$13,IF(AD810=10,FLETES!$H$14,IF(AD810=12,FLETES!$H$15,IF(AD810&gt;12,FLETES!$H$16,"FALSO")))))))))</f>
        <v>26.946735</v>
      </c>
      <c r="AI810" s="357">
        <f t="shared" si="126"/>
        <v>61.346734999999995</v>
      </c>
      <c r="AJ810" s="352">
        <v>0.2</v>
      </c>
      <c r="AK810" s="358">
        <f t="shared" si="127"/>
        <v>76.683418749999987</v>
      </c>
      <c r="AL810" s="418">
        <f t="shared" si="134"/>
        <v>76.683418749999987</v>
      </c>
      <c r="AM810" s="354">
        <v>0.15</v>
      </c>
      <c r="AN810" s="351">
        <f t="shared" si="128"/>
        <v>90.215786764705868</v>
      </c>
      <c r="AO810" s="421">
        <f t="shared" si="129"/>
        <v>90.215786764705868</v>
      </c>
      <c r="AP810" s="355"/>
      <c r="AQ810" s="355"/>
    </row>
    <row r="811" spans="1:43" s="347" customFormat="1" ht="30" customHeight="1" x14ac:dyDescent="0.25">
      <c r="A811" s="391">
        <v>129493</v>
      </c>
      <c r="B811" s="391">
        <v>40631294939</v>
      </c>
      <c r="C811" s="349" t="s">
        <v>4296</v>
      </c>
      <c r="D811" s="349" t="s">
        <v>711</v>
      </c>
      <c r="E811" s="356" t="s">
        <v>1997</v>
      </c>
      <c r="F811" s="355" t="s">
        <v>1997</v>
      </c>
      <c r="G811" s="363" t="s">
        <v>4409</v>
      </c>
      <c r="H811" s="349" t="s">
        <v>4376</v>
      </c>
      <c r="I811" s="349" t="s">
        <v>249</v>
      </c>
      <c r="J811" s="349" t="s">
        <v>4379</v>
      </c>
      <c r="K811" s="349" t="s">
        <v>537</v>
      </c>
      <c r="L811" s="349" t="s">
        <v>537</v>
      </c>
      <c r="M811" s="349" t="s">
        <v>257</v>
      </c>
      <c r="N811" s="349" t="s">
        <v>268</v>
      </c>
      <c r="O811" s="349" t="s">
        <v>2371</v>
      </c>
      <c r="P811" s="386" t="s">
        <v>268</v>
      </c>
      <c r="Q811" s="386" t="s">
        <v>268</v>
      </c>
      <c r="R811" s="386" t="s">
        <v>268</v>
      </c>
      <c r="S811" s="386">
        <v>0</v>
      </c>
      <c r="T811" s="349" t="s">
        <v>268</v>
      </c>
      <c r="U811" s="349">
        <v>0</v>
      </c>
      <c r="V811" s="386" t="s">
        <v>413</v>
      </c>
      <c r="W811" s="360" t="s">
        <v>2656</v>
      </c>
      <c r="X811" s="349" t="s">
        <v>268</v>
      </c>
      <c r="Y811" s="349">
        <v>10</v>
      </c>
      <c r="Z811" s="361">
        <v>15</v>
      </c>
      <c r="AA811" s="349">
        <f t="shared" si="138"/>
        <v>150</v>
      </c>
      <c r="AB811" s="349" t="s">
        <v>4295</v>
      </c>
      <c r="AC811" s="349" t="s">
        <v>1253</v>
      </c>
      <c r="AD811" s="349">
        <v>5</v>
      </c>
      <c r="AE811" s="440">
        <f t="shared" si="136"/>
        <v>11</v>
      </c>
      <c r="AF811" s="350">
        <v>3.9</v>
      </c>
      <c r="AG811" s="351">
        <f t="shared" si="137"/>
        <v>39</v>
      </c>
      <c r="AH811" s="351">
        <f>IF(AD811&lt;4,FLETES!$H$8,IF(AD811=4,FLETES!$H$9,IF(AD811=5,FLETES!$H$10,IF(AD811=6,FLETES!$H$11,IF(AD811=7,FLETES!$H$12,IF(AD811=8,FLETES!$H$13,IF(AD811=10,FLETES!$H$14,IF(AD811=12,FLETES!$H$15,IF(AD811&gt;12,FLETES!$H$16,"FALSO")))))))))</f>
        <v>26.946735</v>
      </c>
      <c r="AI811" s="357">
        <f t="shared" si="126"/>
        <v>65.946735000000004</v>
      </c>
      <c r="AJ811" s="352">
        <v>0.2</v>
      </c>
      <c r="AK811" s="358">
        <f t="shared" si="127"/>
        <v>82.433418750000001</v>
      </c>
      <c r="AL811" s="418">
        <f t="shared" si="134"/>
        <v>82.433418750000001</v>
      </c>
      <c r="AM811" s="354">
        <v>0.15</v>
      </c>
      <c r="AN811" s="351">
        <f t="shared" si="128"/>
        <v>96.980492647058824</v>
      </c>
      <c r="AO811" s="421">
        <f t="shared" si="129"/>
        <v>96.980492647058824</v>
      </c>
      <c r="AP811" s="355"/>
      <c r="AQ811" s="355"/>
    </row>
    <row r="812" spans="1:43" s="364" customFormat="1" ht="30" customHeight="1" x14ac:dyDescent="0.25">
      <c r="A812" s="391">
        <v>766337</v>
      </c>
      <c r="B812" s="391">
        <v>81200001308</v>
      </c>
      <c r="C812" s="349" t="s">
        <v>4296</v>
      </c>
      <c r="D812" s="349" t="s">
        <v>760</v>
      </c>
      <c r="E812" s="356" t="s">
        <v>1999</v>
      </c>
      <c r="F812" s="355" t="s">
        <v>1999</v>
      </c>
      <c r="G812" s="363" t="s">
        <v>4409</v>
      </c>
      <c r="H812" s="349" t="s">
        <v>4376</v>
      </c>
      <c r="I812" s="349" t="s">
        <v>249</v>
      </c>
      <c r="J812" s="349" t="s">
        <v>4379</v>
      </c>
      <c r="K812" s="349" t="s">
        <v>537</v>
      </c>
      <c r="L812" s="349" t="s">
        <v>537</v>
      </c>
      <c r="M812" s="349" t="s">
        <v>257</v>
      </c>
      <c r="N812" s="349" t="s">
        <v>268</v>
      </c>
      <c r="O812" s="349" t="s">
        <v>2371</v>
      </c>
      <c r="P812" s="386" t="s">
        <v>268</v>
      </c>
      <c r="Q812" s="386" t="s">
        <v>268</v>
      </c>
      <c r="R812" s="386" t="s">
        <v>268</v>
      </c>
      <c r="S812" s="386">
        <v>0</v>
      </c>
      <c r="T812" s="349" t="s">
        <v>268</v>
      </c>
      <c r="U812" s="349">
        <v>0</v>
      </c>
      <c r="V812" s="386" t="s">
        <v>413</v>
      </c>
      <c r="W812" s="360" t="s">
        <v>2656</v>
      </c>
      <c r="X812" s="349" t="s">
        <v>268</v>
      </c>
      <c r="Y812" s="349">
        <v>10</v>
      </c>
      <c r="Z812" s="361">
        <v>15</v>
      </c>
      <c r="AA812" s="349">
        <f t="shared" si="138"/>
        <v>150</v>
      </c>
      <c r="AB812" s="349" t="s">
        <v>4295</v>
      </c>
      <c r="AC812" s="349" t="s">
        <v>1253</v>
      </c>
      <c r="AD812" s="349">
        <v>5</v>
      </c>
      <c r="AE812" s="440">
        <f t="shared" si="136"/>
        <v>11</v>
      </c>
      <c r="AF812" s="350">
        <v>4</v>
      </c>
      <c r="AG812" s="351">
        <f t="shared" si="137"/>
        <v>40</v>
      </c>
      <c r="AH812" s="351">
        <f>IF(AD812&lt;4,FLETES!$H$8,IF(AD812=4,FLETES!$H$9,IF(AD812=5,FLETES!$H$10,IF(AD812=6,FLETES!$H$11,IF(AD812=7,FLETES!$H$12,IF(AD812=8,FLETES!$H$13,IF(AD812=10,FLETES!$H$14,IF(AD812=12,FLETES!$H$15,IF(AD812&gt;12,FLETES!$H$16,"FALSO")))))))))</f>
        <v>26.946735</v>
      </c>
      <c r="AI812" s="357">
        <f t="shared" si="126"/>
        <v>66.946735000000004</v>
      </c>
      <c r="AJ812" s="352">
        <v>0.2</v>
      </c>
      <c r="AK812" s="358">
        <f t="shared" si="127"/>
        <v>83.683418750000001</v>
      </c>
      <c r="AL812" s="418">
        <f t="shared" si="134"/>
        <v>83.683418750000001</v>
      </c>
      <c r="AM812" s="354">
        <v>0.15</v>
      </c>
      <c r="AN812" s="351">
        <f t="shared" si="128"/>
        <v>98.45108088235294</v>
      </c>
      <c r="AO812" s="421">
        <f t="shared" si="129"/>
        <v>98.45108088235294</v>
      </c>
      <c r="AP812" s="355"/>
      <c r="AQ812" s="355"/>
    </row>
    <row r="813" spans="1:43" s="364" customFormat="1" ht="30" customHeight="1" x14ac:dyDescent="0.25">
      <c r="A813" s="391">
        <v>129507</v>
      </c>
      <c r="B813" s="391">
        <v>40631295079</v>
      </c>
      <c r="C813" s="349" t="s">
        <v>4296</v>
      </c>
      <c r="D813" s="349" t="s">
        <v>711</v>
      </c>
      <c r="E813" s="356" t="s">
        <v>2001</v>
      </c>
      <c r="F813" s="355" t="s">
        <v>2001</v>
      </c>
      <c r="G813" s="363" t="s">
        <v>4409</v>
      </c>
      <c r="H813" s="349" t="s">
        <v>4376</v>
      </c>
      <c r="I813" s="349" t="s">
        <v>249</v>
      </c>
      <c r="J813" s="349" t="s">
        <v>4379</v>
      </c>
      <c r="K813" s="349" t="s">
        <v>537</v>
      </c>
      <c r="L813" s="349" t="s">
        <v>537</v>
      </c>
      <c r="M813" s="349" t="s">
        <v>257</v>
      </c>
      <c r="N813" s="349" t="s">
        <v>268</v>
      </c>
      <c r="O813" s="349" t="s">
        <v>2371</v>
      </c>
      <c r="P813" s="386" t="s">
        <v>268</v>
      </c>
      <c r="Q813" s="386" t="s">
        <v>268</v>
      </c>
      <c r="R813" s="386" t="s">
        <v>268</v>
      </c>
      <c r="S813" s="386">
        <v>0</v>
      </c>
      <c r="T813" s="349" t="s">
        <v>268</v>
      </c>
      <c r="U813" s="349">
        <v>0</v>
      </c>
      <c r="V813" s="386" t="s">
        <v>413</v>
      </c>
      <c r="W813" s="360" t="s">
        <v>2656</v>
      </c>
      <c r="X813" s="349" t="s">
        <v>268</v>
      </c>
      <c r="Y813" s="349">
        <v>10</v>
      </c>
      <c r="Z813" s="361">
        <v>15</v>
      </c>
      <c r="AA813" s="349">
        <f t="shared" si="138"/>
        <v>150</v>
      </c>
      <c r="AB813" s="349" t="s">
        <v>4295</v>
      </c>
      <c r="AC813" s="349" t="s">
        <v>1253</v>
      </c>
      <c r="AD813" s="349">
        <v>5</v>
      </c>
      <c r="AE813" s="440">
        <f t="shared" si="136"/>
        <v>11</v>
      </c>
      <c r="AF813" s="350">
        <v>4</v>
      </c>
      <c r="AG813" s="351">
        <f t="shared" si="137"/>
        <v>40</v>
      </c>
      <c r="AH813" s="351">
        <f>IF(AD813&lt;4,FLETES!$H$8,IF(AD813=4,FLETES!$H$9,IF(AD813=5,FLETES!$H$10,IF(AD813=6,FLETES!$H$11,IF(AD813=7,FLETES!$H$12,IF(AD813=8,FLETES!$H$13,IF(AD813=10,FLETES!$H$14,IF(AD813=12,FLETES!$H$15,IF(AD813&gt;12,FLETES!$H$16,"FALSO")))))))))</f>
        <v>26.946735</v>
      </c>
      <c r="AI813" s="357">
        <f t="shared" si="126"/>
        <v>66.946735000000004</v>
      </c>
      <c r="AJ813" s="352">
        <v>0.2</v>
      </c>
      <c r="AK813" s="358">
        <f t="shared" si="127"/>
        <v>83.683418750000001</v>
      </c>
      <c r="AL813" s="418">
        <f t="shared" si="134"/>
        <v>83.683418750000001</v>
      </c>
      <c r="AM813" s="354">
        <v>0.15</v>
      </c>
      <c r="AN813" s="351">
        <f t="shared" si="128"/>
        <v>98.45108088235294</v>
      </c>
      <c r="AO813" s="421">
        <f t="shared" si="129"/>
        <v>98.45108088235294</v>
      </c>
      <c r="AP813" s="355"/>
      <c r="AQ813" s="355"/>
    </row>
    <row r="814" spans="1:43" s="364" customFormat="1" ht="30" customHeight="1" x14ac:dyDescent="0.25">
      <c r="A814" s="391">
        <v>425278</v>
      </c>
      <c r="B814" s="391">
        <v>40634252789</v>
      </c>
      <c r="C814" s="349" t="s">
        <v>4296</v>
      </c>
      <c r="D814" s="349" t="s">
        <v>983</v>
      </c>
      <c r="E814" s="356" t="s">
        <v>2003</v>
      </c>
      <c r="F814" s="355" t="s">
        <v>2003</v>
      </c>
      <c r="G814" s="363" t="s">
        <v>4409</v>
      </c>
      <c r="H814" s="349" t="s">
        <v>4376</v>
      </c>
      <c r="I814" s="349" t="s">
        <v>249</v>
      </c>
      <c r="J814" s="349" t="s">
        <v>4379</v>
      </c>
      <c r="K814" s="349" t="s">
        <v>537</v>
      </c>
      <c r="L814" s="349" t="s">
        <v>537</v>
      </c>
      <c r="M814" s="349" t="s">
        <v>257</v>
      </c>
      <c r="N814" s="349" t="s">
        <v>268</v>
      </c>
      <c r="O814" s="349" t="s">
        <v>2371</v>
      </c>
      <c r="P814" s="386" t="s">
        <v>268</v>
      </c>
      <c r="Q814" s="386" t="s">
        <v>268</v>
      </c>
      <c r="R814" s="386" t="s">
        <v>268</v>
      </c>
      <c r="S814" s="386">
        <v>0</v>
      </c>
      <c r="T814" s="349" t="s">
        <v>268</v>
      </c>
      <c r="U814" s="349">
        <v>0</v>
      </c>
      <c r="V814" s="386" t="s">
        <v>413</v>
      </c>
      <c r="W814" s="360" t="s">
        <v>2656</v>
      </c>
      <c r="X814" s="349" t="s">
        <v>268</v>
      </c>
      <c r="Y814" s="349">
        <v>10</v>
      </c>
      <c r="Z814" s="361">
        <v>15</v>
      </c>
      <c r="AA814" s="349">
        <f t="shared" si="138"/>
        <v>150</v>
      </c>
      <c r="AB814" s="349" t="s">
        <v>4295</v>
      </c>
      <c r="AC814" s="349" t="s">
        <v>1253</v>
      </c>
      <c r="AD814" s="349">
        <v>5</v>
      </c>
      <c r="AE814" s="440">
        <f t="shared" si="136"/>
        <v>11</v>
      </c>
      <c r="AF814" s="350">
        <v>3.9</v>
      </c>
      <c r="AG814" s="351">
        <f t="shared" si="137"/>
        <v>39</v>
      </c>
      <c r="AH814" s="351">
        <f>IF(AD814&lt;4,FLETES!$H$8,IF(AD814=4,FLETES!$H$9,IF(AD814=5,FLETES!$H$10,IF(AD814=6,FLETES!$H$11,IF(AD814=7,FLETES!$H$12,IF(AD814=8,FLETES!$H$13,IF(AD814=10,FLETES!$H$14,IF(AD814=12,FLETES!$H$15,IF(AD814&gt;12,FLETES!$H$16,"FALSO")))))))))</f>
        <v>26.946735</v>
      </c>
      <c r="AI814" s="357">
        <f t="shared" si="126"/>
        <v>65.946735000000004</v>
      </c>
      <c r="AJ814" s="352">
        <v>0.2</v>
      </c>
      <c r="AK814" s="358">
        <f t="shared" si="127"/>
        <v>82.433418750000001</v>
      </c>
      <c r="AL814" s="418">
        <f t="shared" si="134"/>
        <v>82.433418750000001</v>
      </c>
      <c r="AM814" s="354">
        <v>0.15</v>
      </c>
      <c r="AN814" s="351">
        <f t="shared" si="128"/>
        <v>96.980492647058824</v>
      </c>
      <c r="AO814" s="421">
        <f t="shared" si="129"/>
        <v>96.980492647058824</v>
      </c>
      <c r="AP814" s="355"/>
      <c r="AQ814" s="355"/>
    </row>
    <row r="815" spans="1:43" s="364" customFormat="1" ht="30" customHeight="1" x14ac:dyDescent="0.25">
      <c r="A815" s="391">
        <v>425264</v>
      </c>
      <c r="B815" s="391">
        <v>40634252649</v>
      </c>
      <c r="C815" s="349" t="s">
        <v>4296</v>
      </c>
      <c r="D815" s="349" t="s">
        <v>1040</v>
      </c>
      <c r="E815" s="356" t="s">
        <v>2005</v>
      </c>
      <c r="F815" s="355" t="s">
        <v>2005</v>
      </c>
      <c r="G815" s="363" t="s">
        <v>4409</v>
      </c>
      <c r="H815" s="349" t="s">
        <v>4376</v>
      </c>
      <c r="I815" s="349" t="s">
        <v>249</v>
      </c>
      <c r="J815" s="349" t="s">
        <v>4379</v>
      </c>
      <c r="K815" s="349" t="s">
        <v>537</v>
      </c>
      <c r="L815" s="349" t="s">
        <v>537</v>
      </c>
      <c r="M815" s="349" t="s">
        <v>257</v>
      </c>
      <c r="N815" s="349" t="s">
        <v>268</v>
      </c>
      <c r="O815" s="349" t="s">
        <v>2371</v>
      </c>
      <c r="P815" s="386" t="s">
        <v>268</v>
      </c>
      <c r="Q815" s="386" t="s">
        <v>268</v>
      </c>
      <c r="R815" s="386" t="s">
        <v>268</v>
      </c>
      <c r="S815" s="386">
        <v>0</v>
      </c>
      <c r="T815" s="349" t="s">
        <v>268</v>
      </c>
      <c r="U815" s="349">
        <v>0</v>
      </c>
      <c r="V815" s="386" t="s">
        <v>413</v>
      </c>
      <c r="W815" s="360" t="s">
        <v>2656</v>
      </c>
      <c r="X815" s="349" t="s">
        <v>268</v>
      </c>
      <c r="Y815" s="349">
        <v>10</v>
      </c>
      <c r="Z815" s="361">
        <v>15</v>
      </c>
      <c r="AA815" s="349">
        <f t="shared" si="138"/>
        <v>150</v>
      </c>
      <c r="AB815" s="349" t="s">
        <v>4295</v>
      </c>
      <c r="AC815" s="349" t="s">
        <v>1253</v>
      </c>
      <c r="AD815" s="349">
        <v>5</v>
      </c>
      <c r="AE815" s="440">
        <f t="shared" si="136"/>
        <v>11</v>
      </c>
      <c r="AF815" s="350">
        <v>3.8</v>
      </c>
      <c r="AG815" s="351">
        <f t="shared" si="137"/>
        <v>38</v>
      </c>
      <c r="AH815" s="351">
        <f>IF(AD815&lt;4,FLETES!$H$8,IF(AD815=4,FLETES!$H$9,IF(AD815=5,FLETES!$H$10,IF(AD815=6,FLETES!$H$11,IF(AD815=7,FLETES!$H$12,IF(AD815=8,FLETES!$H$13,IF(AD815=10,FLETES!$H$14,IF(AD815=12,FLETES!$H$15,IF(AD815&gt;12,FLETES!$H$16,"FALSO")))))))))</f>
        <v>26.946735</v>
      </c>
      <c r="AI815" s="357">
        <f t="shared" si="126"/>
        <v>64.946735000000004</v>
      </c>
      <c r="AJ815" s="352">
        <v>0.2</v>
      </c>
      <c r="AK815" s="358">
        <f t="shared" si="127"/>
        <v>81.183418750000001</v>
      </c>
      <c r="AL815" s="418">
        <f t="shared" si="134"/>
        <v>81.183418750000001</v>
      </c>
      <c r="AM815" s="354">
        <v>0.15</v>
      </c>
      <c r="AN815" s="351">
        <f t="shared" si="128"/>
        <v>95.509904411764708</v>
      </c>
      <c r="AO815" s="421">
        <f t="shared" si="129"/>
        <v>95.509904411764708</v>
      </c>
      <c r="AP815" s="355"/>
      <c r="AQ815" s="355"/>
    </row>
    <row r="816" spans="1:43" s="364" customFormat="1" ht="30" customHeight="1" x14ac:dyDescent="0.25">
      <c r="A816" s="391">
        <v>70776</v>
      </c>
      <c r="B816" s="391">
        <v>40630707769</v>
      </c>
      <c r="C816" s="349" t="s">
        <v>4296</v>
      </c>
      <c r="D816" s="349" t="s">
        <v>711</v>
      </c>
      <c r="E816" s="356" t="s">
        <v>2007</v>
      </c>
      <c r="F816" s="355" t="s">
        <v>2007</v>
      </c>
      <c r="G816" s="363" t="s">
        <v>4409</v>
      </c>
      <c r="H816" s="349" t="s">
        <v>4376</v>
      </c>
      <c r="I816" s="349" t="s">
        <v>249</v>
      </c>
      <c r="J816" s="349" t="s">
        <v>4379</v>
      </c>
      <c r="K816" s="349" t="s">
        <v>537</v>
      </c>
      <c r="L816" s="349" t="s">
        <v>537</v>
      </c>
      <c r="M816" s="349" t="s">
        <v>257</v>
      </c>
      <c r="N816" s="349" t="s">
        <v>268</v>
      </c>
      <c r="O816" s="349" t="s">
        <v>2371</v>
      </c>
      <c r="P816" s="386" t="s">
        <v>268</v>
      </c>
      <c r="Q816" s="386" t="s">
        <v>268</v>
      </c>
      <c r="R816" s="386" t="s">
        <v>268</v>
      </c>
      <c r="S816" s="386">
        <v>0</v>
      </c>
      <c r="T816" s="349" t="s">
        <v>268</v>
      </c>
      <c r="U816" s="349">
        <v>0</v>
      </c>
      <c r="V816" s="386" t="s">
        <v>413</v>
      </c>
      <c r="W816" s="360" t="s">
        <v>2656</v>
      </c>
      <c r="X816" s="349" t="s">
        <v>268</v>
      </c>
      <c r="Y816" s="349">
        <v>10</v>
      </c>
      <c r="Z816" s="361">
        <v>15</v>
      </c>
      <c r="AA816" s="349">
        <f t="shared" si="138"/>
        <v>150</v>
      </c>
      <c r="AB816" s="349" t="s">
        <v>4295</v>
      </c>
      <c r="AC816" s="349" t="s">
        <v>1253</v>
      </c>
      <c r="AD816" s="349">
        <v>5</v>
      </c>
      <c r="AE816" s="440">
        <f t="shared" si="136"/>
        <v>11</v>
      </c>
      <c r="AF816" s="350">
        <v>3.8</v>
      </c>
      <c r="AG816" s="351">
        <f t="shared" si="137"/>
        <v>38</v>
      </c>
      <c r="AH816" s="351">
        <f>IF(AD816&lt;4,FLETES!$H$8,IF(AD816=4,FLETES!$H$9,IF(AD816=5,FLETES!$H$10,IF(AD816=6,FLETES!$H$11,IF(AD816=7,FLETES!$H$12,IF(AD816=8,FLETES!$H$13,IF(AD816=10,FLETES!$H$14,IF(AD816=12,FLETES!$H$15,IF(AD816&gt;12,FLETES!$H$16,"FALSO")))))))))</f>
        <v>26.946735</v>
      </c>
      <c r="AI816" s="357">
        <f t="shared" si="126"/>
        <v>64.946735000000004</v>
      </c>
      <c r="AJ816" s="352">
        <v>0.2</v>
      </c>
      <c r="AK816" s="358">
        <f t="shared" si="127"/>
        <v>81.183418750000001</v>
      </c>
      <c r="AL816" s="418">
        <f t="shared" si="134"/>
        <v>81.183418750000001</v>
      </c>
      <c r="AM816" s="354">
        <v>0.15</v>
      </c>
      <c r="AN816" s="351">
        <f t="shared" si="128"/>
        <v>95.509904411764708</v>
      </c>
      <c r="AO816" s="421">
        <f t="shared" si="129"/>
        <v>95.509904411764708</v>
      </c>
      <c r="AP816" s="355"/>
      <c r="AQ816" s="355"/>
    </row>
    <row r="817" spans="1:43" s="364" customFormat="1" ht="30" customHeight="1" x14ac:dyDescent="0.25">
      <c r="A817" s="391">
        <v>766435</v>
      </c>
      <c r="B817" s="391">
        <v>81200001316</v>
      </c>
      <c r="C817" s="349" t="s">
        <v>4296</v>
      </c>
      <c r="D817" s="349" t="s">
        <v>1079</v>
      </c>
      <c r="E817" s="356" t="s">
        <v>2009</v>
      </c>
      <c r="F817" s="355" t="s">
        <v>2009</v>
      </c>
      <c r="G817" s="363" t="s">
        <v>4409</v>
      </c>
      <c r="H817" s="349" t="s">
        <v>4376</v>
      </c>
      <c r="I817" s="349" t="s">
        <v>249</v>
      </c>
      <c r="J817" s="349" t="s">
        <v>4379</v>
      </c>
      <c r="K817" s="349" t="s">
        <v>537</v>
      </c>
      <c r="L817" s="349" t="s">
        <v>537</v>
      </c>
      <c r="M817" s="349" t="s">
        <v>257</v>
      </c>
      <c r="N817" s="349" t="s">
        <v>268</v>
      </c>
      <c r="O817" s="349" t="s">
        <v>2371</v>
      </c>
      <c r="P817" s="386" t="s">
        <v>268</v>
      </c>
      <c r="Q817" s="386" t="s">
        <v>268</v>
      </c>
      <c r="R817" s="386" t="s">
        <v>268</v>
      </c>
      <c r="S817" s="386">
        <v>0</v>
      </c>
      <c r="T817" s="349" t="s">
        <v>268</v>
      </c>
      <c r="U817" s="349">
        <v>0</v>
      </c>
      <c r="V817" s="386" t="s">
        <v>413</v>
      </c>
      <c r="W817" s="360" t="s">
        <v>2656</v>
      </c>
      <c r="X817" s="349" t="s">
        <v>268</v>
      </c>
      <c r="Y817" s="349">
        <v>10</v>
      </c>
      <c r="Z817" s="361">
        <v>15</v>
      </c>
      <c r="AA817" s="349">
        <f t="shared" si="138"/>
        <v>150</v>
      </c>
      <c r="AB817" s="349" t="s">
        <v>4295</v>
      </c>
      <c r="AC817" s="349" t="s">
        <v>1253</v>
      </c>
      <c r="AD817" s="349">
        <v>5</v>
      </c>
      <c r="AE817" s="440">
        <f t="shared" si="136"/>
        <v>11</v>
      </c>
      <c r="AF817" s="350">
        <v>3.9</v>
      </c>
      <c r="AG817" s="351">
        <f t="shared" si="137"/>
        <v>39</v>
      </c>
      <c r="AH817" s="351">
        <f>IF(AD817&lt;4,FLETES!$H$8,IF(AD817=4,FLETES!$H$9,IF(AD817=5,FLETES!$H$10,IF(AD817=6,FLETES!$H$11,IF(AD817=7,FLETES!$H$12,IF(AD817=8,FLETES!$H$13,IF(AD817=10,FLETES!$H$14,IF(AD817=12,FLETES!$H$15,IF(AD817&gt;12,FLETES!$H$16,"FALSO")))))))))</f>
        <v>26.946735</v>
      </c>
      <c r="AI817" s="357">
        <f t="shared" si="126"/>
        <v>65.946735000000004</v>
      </c>
      <c r="AJ817" s="352">
        <v>0.2</v>
      </c>
      <c r="AK817" s="358">
        <f t="shared" si="127"/>
        <v>82.433418750000001</v>
      </c>
      <c r="AL817" s="418">
        <f t="shared" si="134"/>
        <v>82.433418750000001</v>
      </c>
      <c r="AM817" s="354">
        <v>0.15</v>
      </c>
      <c r="AN817" s="351">
        <f t="shared" si="128"/>
        <v>96.980492647058824</v>
      </c>
      <c r="AO817" s="421">
        <f t="shared" si="129"/>
        <v>96.980492647058824</v>
      </c>
      <c r="AP817" s="355"/>
      <c r="AQ817" s="355"/>
    </row>
    <row r="818" spans="1:43" s="364" customFormat="1" ht="30" customHeight="1" x14ac:dyDescent="0.25">
      <c r="A818" s="391">
        <v>702376</v>
      </c>
      <c r="B818" s="391">
        <v>81200001338</v>
      </c>
      <c r="C818" s="349" t="s">
        <v>4296</v>
      </c>
      <c r="D818" s="349" t="s">
        <v>1089</v>
      </c>
      <c r="E818" s="356" t="s">
        <v>2011</v>
      </c>
      <c r="F818" s="355" t="s">
        <v>2011</v>
      </c>
      <c r="G818" s="363" t="s">
        <v>4409</v>
      </c>
      <c r="H818" s="349" t="s">
        <v>4376</v>
      </c>
      <c r="I818" s="349" t="s">
        <v>249</v>
      </c>
      <c r="J818" s="349" t="s">
        <v>4379</v>
      </c>
      <c r="K818" s="349" t="s">
        <v>537</v>
      </c>
      <c r="L818" s="349" t="s">
        <v>537</v>
      </c>
      <c r="M818" s="349" t="s">
        <v>257</v>
      </c>
      <c r="N818" s="349" t="s">
        <v>268</v>
      </c>
      <c r="O818" s="349" t="s">
        <v>2371</v>
      </c>
      <c r="P818" s="386" t="s">
        <v>268</v>
      </c>
      <c r="Q818" s="386" t="s">
        <v>268</v>
      </c>
      <c r="R818" s="386" t="s">
        <v>268</v>
      </c>
      <c r="S818" s="386">
        <v>0</v>
      </c>
      <c r="T818" s="349" t="s">
        <v>268</v>
      </c>
      <c r="U818" s="349">
        <v>0</v>
      </c>
      <c r="V818" s="386" t="s">
        <v>413</v>
      </c>
      <c r="W818" s="360" t="s">
        <v>2656</v>
      </c>
      <c r="X818" s="349" t="s">
        <v>268</v>
      </c>
      <c r="Y818" s="349">
        <v>10</v>
      </c>
      <c r="Z818" s="361">
        <v>15</v>
      </c>
      <c r="AA818" s="349">
        <f>Z818*Y818</f>
        <v>150</v>
      </c>
      <c r="AB818" s="349" t="s">
        <v>4295</v>
      </c>
      <c r="AC818" s="349" t="s">
        <v>1253</v>
      </c>
      <c r="AD818" s="349">
        <v>5</v>
      </c>
      <c r="AE818" s="440">
        <f t="shared" si="136"/>
        <v>11</v>
      </c>
      <c r="AF818" s="350">
        <v>3.9</v>
      </c>
      <c r="AG818" s="351">
        <f t="shared" si="137"/>
        <v>39</v>
      </c>
      <c r="AH818" s="351">
        <f>IF(AD818&lt;4,FLETES!$H$8,IF(AD818=4,FLETES!$H$9,IF(AD818=5,FLETES!$H$10,IF(AD818=6,FLETES!$H$11,IF(AD818=7,FLETES!$H$12,IF(AD818=8,FLETES!$H$13,IF(AD818=10,FLETES!$H$14,IF(AD818=12,FLETES!$H$15,IF(AD818&gt;12,FLETES!$H$16,"FALSO")))))))))</f>
        <v>26.946735</v>
      </c>
      <c r="AI818" s="357">
        <f t="shared" si="126"/>
        <v>65.946735000000004</v>
      </c>
      <c r="AJ818" s="352">
        <v>0.2</v>
      </c>
      <c r="AK818" s="358">
        <f t="shared" si="127"/>
        <v>82.433418750000001</v>
      </c>
      <c r="AL818" s="418">
        <f t="shared" si="134"/>
        <v>82.433418750000001</v>
      </c>
      <c r="AM818" s="354">
        <v>0.15</v>
      </c>
      <c r="AN818" s="351">
        <f t="shared" si="128"/>
        <v>96.980492647058824</v>
      </c>
      <c r="AO818" s="421">
        <f t="shared" si="129"/>
        <v>96.980492647058824</v>
      </c>
      <c r="AP818" s="355"/>
      <c r="AQ818" s="355"/>
    </row>
    <row r="819" spans="1:43" s="364" customFormat="1" ht="30" customHeight="1" x14ac:dyDescent="0.25">
      <c r="A819" s="391">
        <v>129522</v>
      </c>
      <c r="B819" s="391">
        <v>40631295229</v>
      </c>
      <c r="C819" s="349" t="s">
        <v>4296</v>
      </c>
      <c r="D819" s="349" t="s">
        <v>711</v>
      </c>
      <c r="E819" s="356" t="s">
        <v>2013</v>
      </c>
      <c r="F819" s="355" t="s">
        <v>2013</v>
      </c>
      <c r="G819" s="363" t="s">
        <v>4409</v>
      </c>
      <c r="H819" s="349" t="s">
        <v>4376</v>
      </c>
      <c r="I819" s="349" t="s">
        <v>249</v>
      </c>
      <c r="J819" s="349" t="s">
        <v>4379</v>
      </c>
      <c r="K819" s="349" t="s">
        <v>537</v>
      </c>
      <c r="L819" s="349" t="s">
        <v>537</v>
      </c>
      <c r="M819" s="349" t="s">
        <v>257</v>
      </c>
      <c r="N819" s="349" t="s">
        <v>268</v>
      </c>
      <c r="O819" s="349" t="s">
        <v>2371</v>
      </c>
      <c r="P819" s="386" t="s">
        <v>268</v>
      </c>
      <c r="Q819" s="386" t="s">
        <v>268</v>
      </c>
      <c r="R819" s="386" t="s">
        <v>268</v>
      </c>
      <c r="S819" s="386">
        <v>0</v>
      </c>
      <c r="T819" s="349" t="s">
        <v>268</v>
      </c>
      <c r="U819" s="349">
        <v>0</v>
      </c>
      <c r="V819" s="386" t="s">
        <v>413</v>
      </c>
      <c r="W819" s="360" t="s">
        <v>2656</v>
      </c>
      <c r="X819" s="349" t="s">
        <v>268</v>
      </c>
      <c r="Y819" s="349">
        <v>10</v>
      </c>
      <c r="Z819" s="361">
        <v>15</v>
      </c>
      <c r="AA819" s="349">
        <f>Y819*Z819</f>
        <v>150</v>
      </c>
      <c r="AB819" s="349" t="s">
        <v>4295</v>
      </c>
      <c r="AC819" s="349" t="s">
        <v>1253</v>
      </c>
      <c r="AD819" s="349">
        <v>5</v>
      </c>
      <c r="AE819" s="440">
        <f t="shared" si="136"/>
        <v>11</v>
      </c>
      <c r="AF819" s="350">
        <v>3.7</v>
      </c>
      <c r="AG819" s="351">
        <f t="shared" si="137"/>
        <v>37</v>
      </c>
      <c r="AH819" s="351">
        <f>IF(AD819&lt;4,FLETES!$H$8,IF(AD819=4,FLETES!$H$9,IF(AD819=5,FLETES!$H$10,IF(AD819=6,FLETES!$H$11,IF(AD819=7,FLETES!$H$12,IF(AD819=8,FLETES!$H$13,IF(AD819=10,FLETES!$H$14,IF(AD819=12,FLETES!$H$15,IF(AD819&gt;12,FLETES!$H$16,"FALSO")))))))))</f>
        <v>26.946735</v>
      </c>
      <c r="AI819" s="357">
        <f t="shared" si="126"/>
        <v>63.946735000000004</v>
      </c>
      <c r="AJ819" s="352">
        <v>0.2</v>
      </c>
      <c r="AK819" s="358">
        <f t="shared" si="127"/>
        <v>79.933418750000001</v>
      </c>
      <c r="AL819" s="418">
        <f t="shared" si="134"/>
        <v>79.933418750000001</v>
      </c>
      <c r="AM819" s="354">
        <v>0.15</v>
      </c>
      <c r="AN819" s="351">
        <f t="shared" si="128"/>
        <v>94.039316176470592</v>
      </c>
      <c r="AO819" s="421">
        <f t="shared" si="129"/>
        <v>94.039316176470592</v>
      </c>
      <c r="AP819" s="355"/>
      <c r="AQ819" s="355"/>
    </row>
    <row r="820" spans="1:43" ht="30" customHeight="1" x14ac:dyDescent="0.25">
      <c r="A820" s="391">
        <v>70762</v>
      </c>
      <c r="B820" s="391">
        <v>40630707629</v>
      </c>
      <c r="C820" s="349" t="s">
        <v>4296</v>
      </c>
      <c r="D820" s="349" t="s">
        <v>711</v>
      </c>
      <c r="E820" s="356" t="s">
        <v>2015</v>
      </c>
      <c r="F820" s="355" t="s">
        <v>2015</v>
      </c>
      <c r="G820" s="363" t="s">
        <v>4409</v>
      </c>
      <c r="H820" s="349" t="s">
        <v>4376</v>
      </c>
      <c r="I820" s="349" t="s">
        <v>249</v>
      </c>
      <c r="J820" s="349" t="s">
        <v>4379</v>
      </c>
      <c r="K820" s="349" t="s">
        <v>537</v>
      </c>
      <c r="L820" s="349" t="s">
        <v>537</v>
      </c>
      <c r="M820" s="349" t="s">
        <v>257</v>
      </c>
      <c r="N820" s="349" t="s">
        <v>268</v>
      </c>
      <c r="O820" s="349" t="s">
        <v>2371</v>
      </c>
      <c r="P820" s="386" t="s">
        <v>268</v>
      </c>
      <c r="Q820" s="386" t="s">
        <v>268</v>
      </c>
      <c r="R820" s="386" t="s">
        <v>268</v>
      </c>
      <c r="S820" s="386">
        <v>0</v>
      </c>
      <c r="T820" s="349" t="s">
        <v>268</v>
      </c>
      <c r="U820" s="349">
        <v>0</v>
      </c>
      <c r="V820" s="386" t="s">
        <v>413</v>
      </c>
      <c r="W820" s="360" t="s">
        <v>2656</v>
      </c>
      <c r="X820" s="349" t="s">
        <v>268</v>
      </c>
      <c r="Y820" s="349">
        <v>10</v>
      </c>
      <c r="Z820" s="361">
        <v>15</v>
      </c>
      <c r="AA820" s="349">
        <f>Y820*Z820</f>
        <v>150</v>
      </c>
      <c r="AB820" s="349" t="s">
        <v>4295</v>
      </c>
      <c r="AC820" s="349" t="s">
        <v>1253</v>
      </c>
      <c r="AD820" s="349">
        <v>5</v>
      </c>
      <c r="AE820" s="440">
        <f t="shared" si="136"/>
        <v>11</v>
      </c>
      <c r="AF820" s="350">
        <v>3.7</v>
      </c>
      <c r="AG820" s="351">
        <f t="shared" si="137"/>
        <v>37</v>
      </c>
      <c r="AH820" s="351">
        <f>IF(AD820&lt;4,FLETES!$H$8,IF(AD820=4,FLETES!$H$9,IF(AD820=5,FLETES!$H$10,IF(AD820=6,FLETES!$H$11,IF(AD820=7,FLETES!$H$12,IF(AD820=8,FLETES!$H$13,IF(AD820=10,FLETES!$H$14,IF(AD820=12,FLETES!$H$15,IF(AD820&gt;12,FLETES!$H$16,"FALSO")))))))))</f>
        <v>26.946735</v>
      </c>
      <c r="AI820" s="357">
        <f t="shared" si="126"/>
        <v>63.946735000000004</v>
      </c>
      <c r="AJ820" s="352">
        <v>0.2</v>
      </c>
      <c r="AK820" s="358">
        <f t="shared" si="127"/>
        <v>79.933418750000001</v>
      </c>
      <c r="AL820" s="418">
        <f t="shared" si="134"/>
        <v>79.933418750000001</v>
      </c>
      <c r="AM820" s="354">
        <v>0.15</v>
      </c>
      <c r="AN820" s="351">
        <f t="shared" si="128"/>
        <v>94.039316176470592</v>
      </c>
      <c r="AO820" s="421">
        <f t="shared" si="129"/>
        <v>94.039316176470592</v>
      </c>
      <c r="AP820" s="355"/>
      <c r="AQ820" s="355"/>
    </row>
    <row r="821" spans="1:43" s="364" customFormat="1" ht="30" customHeight="1" x14ac:dyDescent="0.25">
      <c r="A821" s="391">
        <v>766509</v>
      </c>
      <c r="B821" s="391">
        <v>81200001454</v>
      </c>
      <c r="C821" s="349" t="s">
        <v>4296</v>
      </c>
      <c r="D821" s="349" t="s">
        <v>1210</v>
      </c>
      <c r="E821" s="356" t="s">
        <v>2023</v>
      </c>
      <c r="F821" s="355" t="s">
        <v>2023</v>
      </c>
      <c r="G821" s="363" t="s">
        <v>4409</v>
      </c>
      <c r="H821" s="349" t="s">
        <v>4376</v>
      </c>
      <c r="I821" s="349" t="s">
        <v>249</v>
      </c>
      <c r="J821" s="349" t="s">
        <v>4379</v>
      </c>
      <c r="K821" s="349" t="s">
        <v>537</v>
      </c>
      <c r="L821" s="349" t="s">
        <v>537</v>
      </c>
      <c r="M821" s="349" t="s">
        <v>257</v>
      </c>
      <c r="N821" s="349" t="s">
        <v>268</v>
      </c>
      <c r="O821" s="349" t="s">
        <v>2371</v>
      </c>
      <c r="P821" s="386" t="s">
        <v>268</v>
      </c>
      <c r="Q821" s="386" t="s">
        <v>268</v>
      </c>
      <c r="R821" s="386" t="s">
        <v>268</v>
      </c>
      <c r="S821" s="386">
        <v>0</v>
      </c>
      <c r="T821" s="349" t="s">
        <v>268</v>
      </c>
      <c r="U821" s="349">
        <v>0</v>
      </c>
      <c r="V821" s="386" t="s">
        <v>413</v>
      </c>
      <c r="W821" s="360" t="s">
        <v>2656</v>
      </c>
      <c r="X821" s="349" t="s">
        <v>268</v>
      </c>
      <c r="Y821" s="349">
        <v>10</v>
      </c>
      <c r="Z821" s="361">
        <v>15</v>
      </c>
      <c r="AA821" s="349">
        <f>Z821*Y821</f>
        <v>150</v>
      </c>
      <c r="AB821" s="349" t="s">
        <v>4295</v>
      </c>
      <c r="AC821" s="349" t="s">
        <v>1253</v>
      </c>
      <c r="AD821" s="349">
        <v>5</v>
      </c>
      <c r="AE821" s="440">
        <f t="shared" si="136"/>
        <v>11</v>
      </c>
      <c r="AF821" s="350">
        <v>4.2</v>
      </c>
      <c r="AG821" s="351">
        <f t="shared" si="137"/>
        <v>42</v>
      </c>
      <c r="AH821" s="351">
        <f>IF(AD821&lt;4,FLETES!$H$8,IF(AD821=4,FLETES!$H$9,IF(AD821=5,FLETES!$H$10,IF(AD821=6,FLETES!$H$11,IF(AD821=7,FLETES!$H$12,IF(AD821=8,FLETES!$H$13,IF(AD821=10,FLETES!$H$14,IF(AD821=12,FLETES!$H$15,IF(AD821&gt;12,FLETES!$H$16,"FALSO")))))))))</f>
        <v>26.946735</v>
      </c>
      <c r="AI821" s="357">
        <f t="shared" si="126"/>
        <v>68.946735000000004</v>
      </c>
      <c r="AJ821" s="352">
        <v>0.2</v>
      </c>
      <c r="AK821" s="358">
        <f t="shared" si="127"/>
        <v>86.183418750000001</v>
      </c>
      <c r="AL821" s="418">
        <f t="shared" si="134"/>
        <v>86.183418750000001</v>
      </c>
      <c r="AM821" s="354">
        <v>0.15</v>
      </c>
      <c r="AN821" s="351">
        <f t="shared" si="128"/>
        <v>101.39225735294119</v>
      </c>
      <c r="AO821" s="421">
        <f t="shared" si="129"/>
        <v>101.39225735294119</v>
      </c>
      <c r="AP821" s="355"/>
      <c r="AQ821" s="355"/>
    </row>
    <row r="822" spans="1:43" s="364" customFormat="1" ht="30" customHeight="1" x14ac:dyDescent="0.25">
      <c r="A822" s="391">
        <v>129471</v>
      </c>
      <c r="B822" s="391">
        <v>40631294719</v>
      </c>
      <c r="C822" s="349" t="s">
        <v>4296</v>
      </c>
      <c r="D822" s="349" t="s">
        <v>711</v>
      </c>
      <c r="E822" s="356" t="s">
        <v>2025</v>
      </c>
      <c r="F822" s="355" t="s">
        <v>2025</v>
      </c>
      <c r="G822" s="363" t="s">
        <v>4409</v>
      </c>
      <c r="H822" s="349" t="s">
        <v>4376</v>
      </c>
      <c r="I822" s="349" t="s">
        <v>249</v>
      </c>
      <c r="J822" s="349" t="s">
        <v>4379</v>
      </c>
      <c r="K822" s="349" t="s">
        <v>537</v>
      </c>
      <c r="L822" s="349" t="s">
        <v>537</v>
      </c>
      <c r="M822" s="349" t="s">
        <v>257</v>
      </c>
      <c r="N822" s="349" t="s">
        <v>268</v>
      </c>
      <c r="O822" s="349" t="s">
        <v>2371</v>
      </c>
      <c r="P822" s="386" t="s">
        <v>268</v>
      </c>
      <c r="Q822" s="386" t="s">
        <v>268</v>
      </c>
      <c r="R822" s="386" t="s">
        <v>268</v>
      </c>
      <c r="S822" s="386">
        <v>0</v>
      </c>
      <c r="T822" s="349" t="s">
        <v>268</v>
      </c>
      <c r="U822" s="349">
        <v>0</v>
      </c>
      <c r="V822" s="386" t="s">
        <v>413</v>
      </c>
      <c r="W822" s="360" t="s">
        <v>2656</v>
      </c>
      <c r="X822" s="349" t="s">
        <v>268</v>
      </c>
      <c r="Y822" s="349">
        <v>10</v>
      </c>
      <c r="Z822" s="361">
        <v>15</v>
      </c>
      <c r="AA822" s="349">
        <f t="shared" ref="AA822:AA827" si="139">Y822*Z822</f>
        <v>150</v>
      </c>
      <c r="AB822" s="349" t="s">
        <v>4295</v>
      </c>
      <c r="AC822" s="349" t="s">
        <v>1253</v>
      </c>
      <c r="AD822" s="349">
        <v>5</v>
      </c>
      <c r="AE822" s="440">
        <f t="shared" si="136"/>
        <v>11</v>
      </c>
      <c r="AF822" s="350">
        <v>4.3</v>
      </c>
      <c r="AG822" s="351">
        <f t="shared" si="137"/>
        <v>43</v>
      </c>
      <c r="AH822" s="351">
        <f>IF(AD822&lt;4,FLETES!$H$8,IF(AD822=4,FLETES!$H$9,IF(AD822=5,FLETES!$H$10,IF(AD822=6,FLETES!$H$11,IF(AD822=7,FLETES!$H$12,IF(AD822=8,FLETES!$H$13,IF(AD822=10,FLETES!$H$14,IF(AD822=12,FLETES!$H$15,IF(AD822&gt;12,FLETES!$H$16,"FALSO")))))))))</f>
        <v>26.946735</v>
      </c>
      <c r="AI822" s="357">
        <f t="shared" si="126"/>
        <v>69.946735000000004</v>
      </c>
      <c r="AJ822" s="352">
        <v>0.2</v>
      </c>
      <c r="AK822" s="358">
        <f t="shared" si="127"/>
        <v>87.433418750000001</v>
      </c>
      <c r="AL822" s="418">
        <f t="shared" si="134"/>
        <v>87.433418750000001</v>
      </c>
      <c r="AM822" s="354">
        <v>0.15</v>
      </c>
      <c r="AN822" s="351">
        <f t="shared" si="128"/>
        <v>102.8628455882353</v>
      </c>
      <c r="AO822" s="421">
        <f t="shared" si="129"/>
        <v>102.8628455882353</v>
      </c>
      <c r="AP822" s="355"/>
      <c r="AQ822" s="355"/>
    </row>
    <row r="823" spans="1:43" s="364" customFormat="1" ht="30" customHeight="1" x14ac:dyDescent="0.25">
      <c r="A823" s="391">
        <v>425243</v>
      </c>
      <c r="B823" s="391">
        <v>40634252439</v>
      </c>
      <c r="C823" s="349" t="s">
        <v>4296</v>
      </c>
      <c r="D823" s="349" t="s">
        <v>1212</v>
      </c>
      <c r="E823" s="356" t="s">
        <v>2027</v>
      </c>
      <c r="F823" s="355" t="s">
        <v>2027</v>
      </c>
      <c r="G823" s="363" t="s">
        <v>4409</v>
      </c>
      <c r="H823" s="349" t="s">
        <v>4376</v>
      </c>
      <c r="I823" s="349" t="s">
        <v>249</v>
      </c>
      <c r="J823" s="349" t="s">
        <v>4379</v>
      </c>
      <c r="K823" s="349" t="s">
        <v>537</v>
      </c>
      <c r="L823" s="349" t="s">
        <v>537</v>
      </c>
      <c r="M823" s="349" t="s">
        <v>257</v>
      </c>
      <c r="N823" s="349" t="s">
        <v>268</v>
      </c>
      <c r="O823" s="349" t="s">
        <v>2371</v>
      </c>
      <c r="P823" s="386" t="s">
        <v>268</v>
      </c>
      <c r="Q823" s="386" t="s">
        <v>268</v>
      </c>
      <c r="R823" s="386" t="s">
        <v>268</v>
      </c>
      <c r="S823" s="386">
        <v>0</v>
      </c>
      <c r="T823" s="349" t="s">
        <v>268</v>
      </c>
      <c r="U823" s="349">
        <v>0</v>
      </c>
      <c r="V823" s="386" t="s">
        <v>413</v>
      </c>
      <c r="W823" s="360" t="s">
        <v>2656</v>
      </c>
      <c r="X823" s="349" t="s">
        <v>268</v>
      </c>
      <c r="Y823" s="349">
        <v>10</v>
      </c>
      <c r="Z823" s="361">
        <v>15</v>
      </c>
      <c r="AA823" s="349">
        <f t="shared" si="139"/>
        <v>150</v>
      </c>
      <c r="AB823" s="349" t="s">
        <v>4295</v>
      </c>
      <c r="AC823" s="349" t="s">
        <v>1253</v>
      </c>
      <c r="AD823" s="349">
        <v>5</v>
      </c>
      <c r="AE823" s="440">
        <f t="shared" si="136"/>
        <v>11</v>
      </c>
      <c r="AF823" s="350">
        <v>3.8</v>
      </c>
      <c r="AG823" s="351">
        <f t="shared" si="137"/>
        <v>38</v>
      </c>
      <c r="AH823" s="351">
        <f>IF(AD823&lt;4,FLETES!$H$8,IF(AD823=4,FLETES!$H$9,IF(AD823=5,FLETES!$H$10,IF(AD823=6,FLETES!$H$11,IF(AD823=7,FLETES!$H$12,IF(AD823=8,FLETES!$H$13,IF(AD823=10,FLETES!$H$14,IF(AD823=12,FLETES!$H$15,IF(AD823&gt;12,FLETES!$H$16,"FALSO")))))))))</f>
        <v>26.946735</v>
      </c>
      <c r="AI823" s="357">
        <f t="shared" si="126"/>
        <v>64.946735000000004</v>
      </c>
      <c r="AJ823" s="352">
        <v>0.2</v>
      </c>
      <c r="AK823" s="358">
        <f t="shared" si="127"/>
        <v>81.183418750000001</v>
      </c>
      <c r="AL823" s="418">
        <f t="shared" si="134"/>
        <v>81.183418750000001</v>
      </c>
      <c r="AM823" s="354">
        <v>0.15</v>
      </c>
      <c r="AN823" s="351">
        <f t="shared" si="128"/>
        <v>95.509904411764708</v>
      </c>
      <c r="AO823" s="421">
        <f t="shared" si="129"/>
        <v>95.509904411764708</v>
      </c>
      <c r="AP823" s="355"/>
      <c r="AQ823" s="355"/>
    </row>
    <row r="824" spans="1:43" s="364" customFormat="1" ht="30" customHeight="1" x14ac:dyDescent="0.25">
      <c r="A824" s="391">
        <v>197763</v>
      </c>
      <c r="B824" s="391">
        <v>40631977639</v>
      </c>
      <c r="C824" s="349" t="s">
        <v>4296</v>
      </c>
      <c r="D824" s="349" t="s">
        <v>711</v>
      </c>
      <c r="E824" s="356" t="s">
        <v>2029</v>
      </c>
      <c r="F824" s="355" t="s">
        <v>2029</v>
      </c>
      <c r="G824" s="363" t="s">
        <v>4409</v>
      </c>
      <c r="H824" s="349" t="s">
        <v>4376</v>
      </c>
      <c r="I824" s="349" t="s">
        <v>249</v>
      </c>
      <c r="J824" s="349" t="s">
        <v>4379</v>
      </c>
      <c r="K824" s="349" t="s">
        <v>537</v>
      </c>
      <c r="L824" s="349" t="s">
        <v>537</v>
      </c>
      <c r="M824" s="349" t="s">
        <v>257</v>
      </c>
      <c r="N824" s="349" t="s">
        <v>268</v>
      </c>
      <c r="O824" s="349" t="s">
        <v>2371</v>
      </c>
      <c r="P824" s="386" t="s">
        <v>268</v>
      </c>
      <c r="Q824" s="386" t="s">
        <v>268</v>
      </c>
      <c r="R824" s="386" t="s">
        <v>268</v>
      </c>
      <c r="S824" s="386">
        <v>0</v>
      </c>
      <c r="T824" s="349" t="s">
        <v>268</v>
      </c>
      <c r="U824" s="349">
        <v>0</v>
      </c>
      <c r="V824" s="386" t="s">
        <v>413</v>
      </c>
      <c r="W824" s="360" t="s">
        <v>2656</v>
      </c>
      <c r="X824" s="349" t="s">
        <v>268</v>
      </c>
      <c r="Y824" s="349">
        <v>10</v>
      </c>
      <c r="Z824" s="361">
        <v>15</v>
      </c>
      <c r="AA824" s="349">
        <f t="shared" si="139"/>
        <v>150</v>
      </c>
      <c r="AB824" s="349" t="s">
        <v>4295</v>
      </c>
      <c r="AC824" s="349" t="s">
        <v>1253</v>
      </c>
      <c r="AD824" s="349">
        <v>5</v>
      </c>
      <c r="AE824" s="440">
        <f t="shared" si="136"/>
        <v>11</v>
      </c>
      <c r="AF824" s="350">
        <v>3.6</v>
      </c>
      <c r="AG824" s="351">
        <f t="shared" si="137"/>
        <v>36</v>
      </c>
      <c r="AH824" s="351">
        <f>IF(AD824&lt;4,FLETES!$H$8,IF(AD824=4,FLETES!$H$9,IF(AD824=5,FLETES!$H$10,IF(AD824=6,FLETES!$H$11,IF(AD824=7,FLETES!$H$12,IF(AD824=8,FLETES!$H$13,IF(AD824=10,FLETES!$H$14,IF(AD824=12,FLETES!$H$15,IF(AD824&gt;12,FLETES!$H$16,"FALSO")))))))))</f>
        <v>26.946735</v>
      </c>
      <c r="AI824" s="357">
        <f t="shared" si="126"/>
        <v>62.946735000000004</v>
      </c>
      <c r="AJ824" s="352">
        <v>0.2</v>
      </c>
      <c r="AK824" s="358">
        <f t="shared" si="127"/>
        <v>78.683418750000001</v>
      </c>
      <c r="AL824" s="418">
        <f t="shared" si="134"/>
        <v>78.683418750000001</v>
      </c>
      <c r="AM824" s="354">
        <v>0.15</v>
      </c>
      <c r="AN824" s="351">
        <f t="shared" si="128"/>
        <v>92.568727941176476</v>
      </c>
      <c r="AO824" s="421">
        <f t="shared" si="129"/>
        <v>92.568727941176476</v>
      </c>
      <c r="AP824" s="355"/>
      <c r="AQ824" s="355"/>
    </row>
    <row r="825" spans="1:43" s="364" customFormat="1" ht="30" customHeight="1" x14ac:dyDescent="0.25">
      <c r="A825" s="391">
        <v>425229</v>
      </c>
      <c r="B825" s="391">
        <v>40634252299</v>
      </c>
      <c r="C825" s="349" t="s">
        <v>4296</v>
      </c>
      <c r="D825" s="349" t="s">
        <v>1216</v>
      </c>
      <c r="E825" s="356" t="s">
        <v>2033</v>
      </c>
      <c r="F825" s="355" t="s">
        <v>2033</v>
      </c>
      <c r="G825" s="363" t="s">
        <v>4409</v>
      </c>
      <c r="H825" s="349" t="s">
        <v>4376</v>
      </c>
      <c r="I825" s="349" t="s">
        <v>249</v>
      </c>
      <c r="J825" s="349" t="s">
        <v>4379</v>
      </c>
      <c r="K825" s="349" t="s">
        <v>537</v>
      </c>
      <c r="L825" s="349" t="s">
        <v>537</v>
      </c>
      <c r="M825" s="349" t="s">
        <v>257</v>
      </c>
      <c r="N825" s="349" t="s">
        <v>268</v>
      </c>
      <c r="O825" s="349" t="s">
        <v>2371</v>
      </c>
      <c r="P825" s="386" t="s">
        <v>268</v>
      </c>
      <c r="Q825" s="386" t="s">
        <v>268</v>
      </c>
      <c r="R825" s="386" t="s">
        <v>268</v>
      </c>
      <c r="S825" s="386">
        <v>0</v>
      </c>
      <c r="T825" s="349" t="s">
        <v>268</v>
      </c>
      <c r="U825" s="349">
        <v>0</v>
      </c>
      <c r="V825" s="386" t="s">
        <v>413</v>
      </c>
      <c r="W825" s="360" t="s">
        <v>2656</v>
      </c>
      <c r="X825" s="349" t="s">
        <v>268</v>
      </c>
      <c r="Y825" s="349">
        <v>10</v>
      </c>
      <c r="Z825" s="361">
        <v>15</v>
      </c>
      <c r="AA825" s="349">
        <f t="shared" si="139"/>
        <v>150</v>
      </c>
      <c r="AB825" s="349" t="s">
        <v>4295</v>
      </c>
      <c r="AC825" s="349" t="s">
        <v>1253</v>
      </c>
      <c r="AD825" s="349">
        <v>5</v>
      </c>
      <c r="AE825" s="440">
        <f t="shared" si="136"/>
        <v>11</v>
      </c>
      <c r="AF825" s="350">
        <v>3.8</v>
      </c>
      <c r="AG825" s="351">
        <f t="shared" si="137"/>
        <v>38</v>
      </c>
      <c r="AH825" s="351">
        <f>IF(AD825&lt;4,FLETES!$H$8,IF(AD825=4,FLETES!$H$9,IF(AD825=5,FLETES!$H$10,IF(AD825=6,FLETES!$H$11,IF(AD825=7,FLETES!$H$12,IF(AD825=8,FLETES!$H$13,IF(AD825=10,FLETES!$H$14,IF(AD825=12,FLETES!$H$15,IF(AD825&gt;12,FLETES!$H$16,"FALSO")))))))))</f>
        <v>26.946735</v>
      </c>
      <c r="AI825" s="357">
        <f t="shared" si="126"/>
        <v>64.946735000000004</v>
      </c>
      <c r="AJ825" s="352">
        <v>0.2</v>
      </c>
      <c r="AK825" s="358">
        <f t="shared" si="127"/>
        <v>81.183418750000001</v>
      </c>
      <c r="AL825" s="418">
        <f t="shared" si="134"/>
        <v>81.183418750000001</v>
      </c>
      <c r="AM825" s="354">
        <v>0.15</v>
      </c>
      <c r="AN825" s="351">
        <f t="shared" si="128"/>
        <v>95.509904411764708</v>
      </c>
      <c r="AO825" s="421">
        <f t="shared" si="129"/>
        <v>95.509904411764708</v>
      </c>
      <c r="AP825" s="355"/>
      <c r="AQ825" s="355"/>
    </row>
    <row r="826" spans="1:43" s="364" customFormat="1" ht="30" customHeight="1" x14ac:dyDescent="0.25">
      <c r="A826" s="444">
        <v>39798</v>
      </c>
      <c r="B826" s="452">
        <v>406303979898</v>
      </c>
      <c r="C826" s="349" t="s">
        <v>4296</v>
      </c>
      <c r="D826" s="444" t="s">
        <v>4060</v>
      </c>
      <c r="E826" s="359" t="s">
        <v>3530</v>
      </c>
      <c r="F826" s="359" t="s">
        <v>3530</v>
      </c>
      <c r="G826" s="363" t="s">
        <v>4409</v>
      </c>
      <c r="H826" s="349" t="s">
        <v>4376</v>
      </c>
      <c r="I826" s="349" t="s">
        <v>249</v>
      </c>
      <c r="J826" s="349" t="s">
        <v>4381</v>
      </c>
      <c r="K826" s="349" t="s">
        <v>537</v>
      </c>
      <c r="L826" s="349" t="s">
        <v>537</v>
      </c>
      <c r="M826" s="349" t="s">
        <v>4335</v>
      </c>
      <c r="N826" s="380" t="s">
        <v>268</v>
      </c>
      <c r="O826" s="386" t="s">
        <v>3688</v>
      </c>
      <c r="P826" s="386" t="s">
        <v>268</v>
      </c>
      <c r="Q826" s="386" t="s">
        <v>268</v>
      </c>
      <c r="R826" s="386" t="s">
        <v>268</v>
      </c>
      <c r="S826" s="386">
        <v>0</v>
      </c>
      <c r="T826" s="349" t="s">
        <v>268</v>
      </c>
      <c r="U826" s="349">
        <v>0</v>
      </c>
      <c r="V826" s="386" t="s">
        <v>413</v>
      </c>
      <c r="W826" s="360"/>
      <c r="X826" s="349" t="s">
        <v>268</v>
      </c>
      <c r="Y826" s="349">
        <v>10</v>
      </c>
      <c r="Z826" s="361">
        <v>11</v>
      </c>
      <c r="AA826" s="349">
        <f t="shared" si="139"/>
        <v>110</v>
      </c>
      <c r="AB826" s="349" t="s">
        <v>4295</v>
      </c>
      <c r="AC826" s="349" t="s">
        <v>1253</v>
      </c>
      <c r="AD826" s="349">
        <v>5</v>
      </c>
      <c r="AE826" s="440">
        <v>11</v>
      </c>
      <c r="AF826" s="350">
        <v>3.43</v>
      </c>
      <c r="AG826" s="357">
        <f t="shared" si="137"/>
        <v>34.300000000000004</v>
      </c>
      <c r="AH826" s="351">
        <f>IF(AD826&lt;4,FLETES!$H$8,IF(AD826=4,FLETES!$H$9,IF(AD826=5,FLETES!$H$10,IF(AD826=6,FLETES!$H$11,IF(AD826=7,FLETES!$H$12,IF(AD826=8,FLETES!$H$13,IF(AD826=10,FLETES!$H$14,IF(AD826=12,FLETES!$H$15,IF(AD826&gt;12,FLETES!$H$16,"FALSO")))))))))</f>
        <v>26.946735</v>
      </c>
      <c r="AI826" s="357">
        <f t="shared" si="126"/>
        <v>61.246735000000001</v>
      </c>
      <c r="AJ826" s="352">
        <v>0.2</v>
      </c>
      <c r="AK826" s="358">
        <f t="shared" si="127"/>
        <v>76.558418750000001</v>
      </c>
      <c r="AL826" s="418">
        <f t="shared" si="134"/>
        <v>76.558418750000001</v>
      </c>
      <c r="AM826" s="352">
        <v>0.15</v>
      </c>
      <c r="AN826" s="357">
        <f t="shared" si="128"/>
        <v>90.068727941176476</v>
      </c>
      <c r="AO826" s="421">
        <f t="shared" si="129"/>
        <v>90.068727941176476</v>
      </c>
      <c r="AP826" s="355"/>
      <c r="AQ826" s="355"/>
    </row>
    <row r="827" spans="1:43" s="364" customFormat="1" ht="30" customHeight="1" x14ac:dyDescent="0.25">
      <c r="A827" s="444">
        <v>39812</v>
      </c>
      <c r="B827" s="452">
        <v>406303981297</v>
      </c>
      <c r="C827" s="349" t="s">
        <v>4296</v>
      </c>
      <c r="D827" s="444" t="s">
        <v>4061</v>
      </c>
      <c r="E827" s="359" t="s">
        <v>3531</v>
      </c>
      <c r="F827" s="359" t="s">
        <v>3531</v>
      </c>
      <c r="G827" s="363" t="s">
        <v>4409</v>
      </c>
      <c r="H827" s="349" t="s">
        <v>4376</v>
      </c>
      <c r="I827" s="349" t="s">
        <v>249</v>
      </c>
      <c r="J827" s="349" t="s">
        <v>4381</v>
      </c>
      <c r="K827" s="349" t="s">
        <v>537</v>
      </c>
      <c r="L827" s="349" t="s">
        <v>537</v>
      </c>
      <c r="M827" s="349" t="s">
        <v>4335</v>
      </c>
      <c r="N827" s="380" t="s">
        <v>268</v>
      </c>
      <c r="O827" s="386" t="s">
        <v>3689</v>
      </c>
      <c r="P827" s="386" t="s">
        <v>268</v>
      </c>
      <c r="Q827" s="386" t="s">
        <v>268</v>
      </c>
      <c r="R827" s="386" t="s">
        <v>268</v>
      </c>
      <c r="S827" s="386">
        <v>0</v>
      </c>
      <c r="T827" s="349" t="s">
        <v>268</v>
      </c>
      <c r="U827" s="349">
        <v>0</v>
      </c>
      <c r="V827" s="386" t="s">
        <v>413</v>
      </c>
      <c r="W827" s="360"/>
      <c r="X827" s="349" t="s">
        <v>268</v>
      </c>
      <c r="Y827" s="349">
        <v>10</v>
      </c>
      <c r="Z827" s="361">
        <v>25</v>
      </c>
      <c r="AA827" s="349">
        <f t="shared" si="139"/>
        <v>250</v>
      </c>
      <c r="AB827" s="349" t="s">
        <v>4295</v>
      </c>
      <c r="AC827" s="349" t="s">
        <v>1253</v>
      </c>
      <c r="AD827" s="349">
        <v>5</v>
      </c>
      <c r="AE827" s="440">
        <v>11</v>
      </c>
      <c r="AF827" s="350">
        <v>7.95</v>
      </c>
      <c r="AG827" s="357">
        <f t="shared" si="137"/>
        <v>79.5</v>
      </c>
      <c r="AH827" s="351">
        <f>IF(AD827&lt;4,FLETES!$H$8,IF(AD827=4,FLETES!$H$9,IF(AD827=5,FLETES!$H$10,IF(AD827=6,FLETES!$H$11,IF(AD827=7,FLETES!$H$12,IF(AD827=8,FLETES!$H$13,IF(AD827=10,FLETES!$H$14,IF(AD827=12,FLETES!$H$15,IF(AD827&gt;12,FLETES!$H$16,"FALSO")))))))))</f>
        <v>26.946735</v>
      </c>
      <c r="AI827" s="357">
        <f t="shared" si="126"/>
        <v>106.446735</v>
      </c>
      <c r="AJ827" s="352">
        <v>0.2</v>
      </c>
      <c r="AK827" s="358">
        <f t="shared" si="127"/>
        <v>133.05841874999999</v>
      </c>
      <c r="AL827" s="418">
        <f t="shared" si="134"/>
        <v>133.05841874999999</v>
      </c>
      <c r="AM827" s="352">
        <v>0.15</v>
      </c>
      <c r="AN827" s="357">
        <f t="shared" si="128"/>
        <v>156.53931617647058</v>
      </c>
      <c r="AO827" s="421">
        <f t="shared" si="129"/>
        <v>156.53931617647058</v>
      </c>
      <c r="AP827" s="355"/>
      <c r="AQ827" s="355"/>
    </row>
    <row r="828" spans="1:43" s="347" customFormat="1" ht="30" customHeight="1" x14ac:dyDescent="0.25">
      <c r="A828" s="444">
        <v>39831</v>
      </c>
      <c r="B828" s="452">
        <v>406303983192</v>
      </c>
      <c r="C828" s="349" t="s">
        <v>4296</v>
      </c>
      <c r="D828" s="444" t="s">
        <v>4058</v>
      </c>
      <c r="E828" s="359" t="s">
        <v>3528</v>
      </c>
      <c r="F828" s="359" t="s">
        <v>3528</v>
      </c>
      <c r="G828" s="363" t="s">
        <v>4409</v>
      </c>
      <c r="H828" s="349" t="s">
        <v>4376</v>
      </c>
      <c r="I828" s="349" t="s">
        <v>249</v>
      </c>
      <c r="J828" s="349" t="s">
        <v>4381</v>
      </c>
      <c r="K828" s="349" t="s">
        <v>537</v>
      </c>
      <c r="L828" s="349" t="s">
        <v>537</v>
      </c>
      <c r="M828" s="349" t="s">
        <v>4335</v>
      </c>
      <c r="N828" s="380" t="s">
        <v>268</v>
      </c>
      <c r="O828" s="386" t="s">
        <v>3686</v>
      </c>
      <c r="P828" s="386" t="s">
        <v>268</v>
      </c>
      <c r="Q828" s="386" t="s">
        <v>268</v>
      </c>
      <c r="R828" s="386" t="s">
        <v>268</v>
      </c>
      <c r="S828" s="386">
        <v>0</v>
      </c>
      <c r="T828" s="349" t="s">
        <v>268</v>
      </c>
      <c r="U828" s="349">
        <v>0</v>
      </c>
      <c r="V828" s="386" t="s">
        <v>413</v>
      </c>
      <c r="W828" s="360"/>
      <c r="X828" s="349" t="s">
        <v>268</v>
      </c>
      <c r="Y828" s="349">
        <v>12</v>
      </c>
      <c r="Z828" s="361">
        <v>10</v>
      </c>
      <c r="AA828" s="349">
        <v>12</v>
      </c>
      <c r="AB828" s="349" t="s">
        <v>4295</v>
      </c>
      <c r="AC828" s="349" t="s">
        <v>1253</v>
      </c>
      <c r="AD828" s="349">
        <v>5</v>
      </c>
      <c r="AE828" s="440">
        <v>11</v>
      </c>
      <c r="AF828" s="350">
        <v>3.44</v>
      </c>
      <c r="AG828" s="351">
        <f t="shared" si="137"/>
        <v>41.28</v>
      </c>
      <c r="AH828" s="351">
        <f>IF(AD828&lt;4,FLETES!$H$8,IF(AD828=4,FLETES!$H$9,IF(AD828=5,FLETES!$H$10,IF(AD828=6,FLETES!$H$11,IF(AD828=7,FLETES!$H$12,IF(AD828=8,FLETES!$H$13,IF(AD828=10,FLETES!$H$14,IF(AD828=12,FLETES!$H$15,IF(AD828&gt;12,FLETES!$H$16,"FALSO")))))))))</f>
        <v>26.946735</v>
      </c>
      <c r="AI828" s="357">
        <f t="shared" si="126"/>
        <v>68.226735000000005</v>
      </c>
      <c r="AJ828" s="352">
        <v>0.2</v>
      </c>
      <c r="AK828" s="358">
        <f t="shared" si="127"/>
        <v>85.283418749999996</v>
      </c>
      <c r="AL828" s="418">
        <f t="shared" si="134"/>
        <v>85.283418749999996</v>
      </c>
      <c r="AM828" s="352">
        <v>0.15</v>
      </c>
      <c r="AN828" s="357">
        <f t="shared" si="128"/>
        <v>100.3334338235294</v>
      </c>
      <c r="AO828" s="421">
        <f t="shared" si="129"/>
        <v>100.3334338235294</v>
      </c>
      <c r="AP828" s="355"/>
      <c r="AQ828" s="355"/>
    </row>
    <row r="829" spans="1:43" s="347" customFormat="1" ht="30" customHeight="1" x14ac:dyDescent="0.25">
      <c r="A829" s="444">
        <v>39838</v>
      </c>
      <c r="B829" s="452">
        <v>406303983895</v>
      </c>
      <c r="C829" s="349" t="s">
        <v>4296</v>
      </c>
      <c r="D829" s="444" t="s">
        <v>4059</v>
      </c>
      <c r="E829" s="359" t="s">
        <v>3529</v>
      </c>
      <c r="F829" s="359" t="s">
        <v>3529</v>
      </c>
      <c r="G829" s="363" t="s">
        <v>4409</v>
      </c>
      <c r="H829" s="349" t="s">
        <v>4376</v>
      </c>
      <c r="I829" s="349" t="s">
        <v>249</v>
      </c>
      <c r="J829" s="349" t="s">
        <v>4379</v>
      </c>
      <c r="K829" s="349" t="s">
        <v>537</v>
      </c>
      <c r="L829" s="349" t="s">
        <v>537</v>
      </c>
      <c r="M829" s="349" t="s">
        <v>4335</v>
      </c>
      <c r="N829" s="380" t="s">
        <v>268</v>
      </c>
      <c r="O829" s="386" t="s">
        <v>3687</v>
      </c>
      <c r="P829" s="386" t="s">
        <v>268</v>
      </c>
      <c r="Q829" s="386" t="s">
        <v>268</v>
      </c>
      <c r="R829" s="386" t="s">
        <v>268</v>
      </c>
      <c r="S829" s="386">
        <v>0</v>
      </c>
      <c r="T829" s="349" t="s">
        <v>268</v>
      </c>
      <c r="U829" s="349">
        <v>0</v>
      </c>
      <c r="V829" s="386" t="s">
        <v>413</v>
      </c>
      <c r="W829" s="360"/>
      <c r="X829" s="349" t="s">
        <v>268</v>
      </c>
      <c r="Y829" s="349">
        <v>12</v>
      </c>
      <c r="Z829" s="361">
        <v>11</v>
      </c>
      <c r="AA829" s="349">
        <f>Y829*Z829</f>
        <v>132</v>
      </c>
      <c r="AB829" s="349" t="s">
        <v>4295</v>
      </c>
      <c r="AC829" s="349" t="s">
        <v>1253</v>
      </c>
      <c r="AD829" s="349">
        <v>5</v>
      </c>
      <c r="AE829" s="440">
        <v>11</v>
      </c>
      <c r="AF829" s="350">
        <v>3.77</v>
      </c>
      <c r="AG829" s="357">
        <f t="shared" si="137"/>
        <v>45.24</v>
      </c>
      <c r="AH829" s="351">
        <f>IF(AD829&lt;4,FLETES!$H$8,IF(AD829=4,FLETES!$H$9,IF(AD829=5,FLETES!$H$10,IF(AD829=6,FLETES!$H$11,IF(AD829=7,FLETES!$H$12,IF(AD829=8,FLETES!$H$13,IF(AD829=10,FLETES!$H$14,IF(AD829=12,FLETES!$H$15,IF(AD829&gt;12,FLETES!$H$16,"FALSO")))))))))</f>
        <v>26.946735</v>
      </c>
      <c r="AI829" s="357">
        <f t="shared" si="126"/>
        <v>72.186734999999999</v>
      </c>
      <c r="AJ829" s="352">
        <v>0.2</v>
      </c>
      <c r="AK829" s="358">
        <f t="shared" si="127"/>
        <v>90.233418749999998</v>
      </c>
      <c r="AL829" s="418">
        <f t="shared" si="134"/>
        <v>90.233418749999998</v>
      </c>
      <c r="AM829" s="352">
        <v>0.15</v>
      </c>
      <c r="AN829" s="357">
        <f t="shared" si="128"/>
        <v>106.15696323529411</v>
      </c>
      <c r="AO829" s="421">
        <f t="shared" si="129"/>
        <v>106.15696323529411</v>
      </c>
      <c r="AP829" s="355"/>
      <c r="AQ829" s="355"/>
    </row>
    <row r="830" spans="1:43" s="347" customFormat="1" ht="30" customHeight="1" x14ac:dyDescent="0.25">
      <c r="A830" s="386">
        <v>934297</v>
      </c>
      <c r="B830" s="456">
        <v>406393429792</v>
      </c>
      <c r="C830" s="349" t="s">
        <v>3202</v>
      </c>
      <c r="D830" s="386" t="s">
        <v>2959</v>
      </c>
      <c r="E830" s="381" t="s">
        <v>2960</v>
      </c>
      <c r="F830" s="381" t="s">
        <v>2960</v>
      </c>
      <c r="G830" s="363" t="s">
        <v>2961</v>
      </c>
      <c r="H830" s="349" t="s">
        <v>4376</v>
      </c>
      <c r="I830" s="349" t="s">
        <v>250</v>
      </c>
      <c r="J830" s="349" t="s">
        <v>4379</v>
      </c>
      <c r="K830" s="394" t="s">
        <v>545</v>
      </c>
      <c r="L830" s="394" t="s">
        <v>545</v>
      </c>
      <c r="M830" s="349" t="s">
        <v>258</v>
      </c>
      <c r="N830" s="349" t="s">
        <v>4397</v>
      </c>
      <c r="O830" s="382"/>
      <c r="P830" s="382" t="s">
        <v>268</v>
      </c>
      <c r="Q830" s="382" t="s">
        <v>268</v>
      </c>
      <c r="R830" s="382" t="s">
        <v>268</v>
      </c>
      <c r="S830" s="382">
        <v>0</v>
      </c>
      <c r="T830" s="349" t="s">
        <v>268</v>
      </c>
      <c r="U830" s="349">
        <v>0</v>
      </c>
      <c r="V830" s="382" t="s">
        <v>268</v>
      </c>
      <c r="W830" s="360" t="s">
        <v>2962</v>
      </c>
      <c r="X830" s="349"/>
      <c r="Y830" s="382">
        <v>20</v>
      </c>
      <c r="Z830" s="349">
        <v>1</v>
      </c>
      <c r="AA830" s="382">
        <v>20</v>
      </c>
      <c r="AB830" s="349" t="s">
        <v>273</v>
      </c>
      <c r="AC830" s="437" t="s">
        <v>2963</v>
      </c>
      <c r="AD830" s="433">
        <v>2.7</v>
      </c>
      <c r="AE830" s="446">
        <v>6</v>
      </c>
      <c r="AF830" s="350">
        <v>4.3499999999999996</v>
      </c>
      <c r="AG830" s="351">
        <f t="shared" ref="AG830:AG856" si="140">AF830*AA830</f>
        <v>87</v>
      </c>
      <c r="AH830" s="351"/>
      <c r="AI830" s="351">
        <f t="shared" si="126"/>
        <v>87</v>
      </c>
      <c r="AJ830" s="352">
        <v>0.2</v>
      </c>
      <c r="AK830" s="353">
        <f t="shared" si="127"/>
        <v>108.75</v>
      </c>
      <c r="AL830" s="417">
        <f t="shared" si="134"/>
        <v>108.75</v>
      </c>
      <c r="AM830" s="354">
        <v>0.15</v>
      </c>
      <c r="AN830" s="351">
        <f t="shared" si="128"/>
        <v>127.94117647058823</v>
      </c>
      <c r="AO830" s="421">
        <f t="shared" si="129"/>
        <v>127.94117647058823</v>
      </c>
      <c r="AP830" s="346"/>
      <c r="AQ830" s="346"/>
    </row>
    <row r="831" spans="1:43" s="347" customFormat="1" ht="30" customHeight="1" x14ac:dyDescent="0.25">
      <c r="A831" s="386">
        <v>934776</v>
      </c>
      <c r="B831" s="456">
        <v>406393477694</v>
      </c>
      <c r="C831" s="349" t="s">
        <v>3202</v>
      </c>
      <c r="D831" s="386" t="s">
        <v>2964</v>
      </c>
      <c r="E831" s="381" t="s">
        <v>2965</v>
      </c>
      <c r="F831" s="381" t="s">
        <v>2965</v>
      </c>
      <c r="G831" s="363" t="s">
        <v>2961</v>
      </c>
      <c r="H831" s="349" t="s">
        <v>4376</v>
      </c>
      <c r="I831" s="349" t="s">
        <v>250</v>
      </c>
      <c r="J831" s="349" t="s">
        <v>4379</v>
      </c>
      <c r="K831" s="394" t="s">
        <v>545</v>
      </c>
      <c r="L831" s="394" t="s">
        <v>545</v>
      </c>
      <c r="M831" s="349" t="s">
        <v>4333</v>
      </c>
      <c r="N831" s="349" t="s">
        <v>4397</v>
      </c>
      <c r="O831" s="349" t="s">
        <v>2966</v>
      </c>
      <c r="P831" s="382" t="s">
        <v>268</v>
      </c>
      <c r="Q831" s="382" t="s">
        <v>268</v>
      </c>
      <c r="R831" s="382" t="s">
        <v>268</v>
      </c>
      <c r="S831" s="382">
        <v>0</v>
      </c>
      <c r="T831" s="349" t="s">
        <v>268</v>
      </c>
      <c r="U831" s="349">
        <v>0</v>
      </c>
      <c r="V831" s="382" t="s">
        <v>268</v>
      </c>
      <c r="W831" s="360" t="s">
        <v>2962</v>
      </c>
      <c r="X831" s="349"/>
      <c r="Y831" s="382">
        <v>20</v>
      </c>
      <c r="Z831" s="349">
        <v>1</v>
      </c>
      <c r="AA831" s="382">
        <v>20</v>
      </c>
      <c r="AB831" s="349" t="s">
        <v>273</v>
      </c>
      <c r="AC831" s="437" t="s">
        <v>2963</v>
      </c>
      <c r="AD831" s="433">
        <v>2.7</v>
      </c>
      <c r="AE831" s="446">
        <v>6</v>
      </c>
      <c r="AF831" s="350">
        <v>4.3499999999999996</v>
      </c>
      <c r="AG831" s="351">
        <f t="shared" si="140"/>
        <v>87</v>
      </c>
      <c r="AH831" s="351"/>
      <c r="AI831" s="351">
        <f t="shared" si="126"/>
        <v>87</v>
      </c>
      <c r="AJ831" s="352">
        <v>0.2</v>
      </c>
      <c r="AK831" s="353">
        <f t="shared" si="127"/>
        <v>108.75</v>
      </c>
      <c r="AL831" s="417">
        <f t="shared" si="134"/>
        <v>108.75</v>
      </c>
      <c r="AM831" s="354">
        <v>0.15</v>
      </c>
      <c r="AN831" s="351">
        <f t="shared" si="128"/>
        <v>127.94117647058823</v>
      </c>
      <c r="AO831" s="421">
        <f t="shared" si="129"/>
        <v>127.94117647058823</v>
      </c>
      <c r="AP831" s="346"/>
      <c r="AQ831" s="346"/>
    </row>
    <row r="832" spans="1:43" s="347" customFormat="1" ht="30" customHeight="1" x14ac:dyDescent="0.25">
      <c r="A832" s="386">
        <v>934636</v>
      </c>
      <c r="B832" s="456">
        <v>406393463697</v>
      </c>
      <c r="C832" s="349" t="s">
        <v>3202</v>
      </c>
      <c r="D832" s="386" t="s">
        <v>2976</v>
      </c>
      <c r="E832" s="381" t="s">
        <v>2977</v>
      </c>
      <c r="F832" s="381" t="s">
        <v>2977</v>
      </c>
      <c r="G832" s="363" t="s">
        <v>2961</v>
      </c>
      <c r="H832" s="349" t="s">
        <v>4376</v>
      </c>
      <c r="I832" s="349" t="s">
        <v>250</v>
      </c>
      <c r="J832" s="349" t="s">
        <v>4379</v>
      </c>
      <c r="K832" s="349" t="s">
        <v>593</v>
      </c>
      <c r="L832" s="349" t="s">
        <v>593</v>
      </c>
      <c r="M832" s="349" t="s">
        <v>258</v>
      </c>
      <c r="N832" s="349" t="s">
        <v>4397</v>
      </c>
      <c r="O832" s="382" t="s">
        <v>2978</v>
      </c>
      <c r="P832" s="382" t="s">
        <v>268</v>
      </c>
      <c r="Q832" s="382" t="s">
        <v>268</v>
      </c>
      <c r="R832" s="382" t="s">
        <v>268</v>
      </c>
      <c r="S832" s="382">
        <v>0</v>
      </c>
      <c r="T832" s="349" t="s">
        <v>268</v>
      </c>
      <c r="U832" s="349">
        <v>0</v>
      </c>
      <c r="V832" s="382" t="s">
        <v>268</v>
      </c>
      <c r="W832" s="360"/>
      <c r="X832" s="349"/>
      <c r="Y832" s="382">
        <v>20</v>
      </c>
      <c r="Z832" s="349">
        <v>1</v>
      </c>
      <c r="AA832" s="382">
        <v>20</v>
      </c>
      <c r="AB832" s="349" t="s">
        <v>273</v>
      </c>
      <c r="AC832" s="437" t="s">
        <v>2963</v>
      </c>
      <c r="AD832" s="433">
        <v>2.7</v>
      </c>
      <c r="AE832" s="446">
        <v>6</v>
      </c>
      <c r="AF832" s="350">
        <v>4.3499999999999996</v>
      </c>
      <c r="AG832" s="351">
        <f t="shared" si="140"/>
        <v>87</v>
      </c>
      <c r="AH832" s="351"/>
      <c r="AI832" s="351">
        <f t="shared" si="126"/>
        <v>87</v>
      </c>
      <c r="AJ832" s="352">
        <v>0.2</v>
      </c>
      <c r="AK832" s="353">
        <f t="shared" si="127"/>
        <v>108.75</v>
      </c>
      <c r="AL832" s="417">
        <f t="shared" si="134"/>
        <v>108.75</v>
      </c>
      <c r="AM832" s="354">
        <v>0.15</v>
      </c>
      <c r="AN832" s="351">
        <f t="shared" si="128"/>
        <v>127.94117647058823</v>
      </c>
      <c r="AO832" s="421">
        <f t="shared" si="129"/>
        <v>127.94117647058823</v>
      </c>
      <c r="AP832" s="346"/>
      <c r="AQ832" s="346"/>
    </row>
    <row r="833" spans="1:43" s="347" customFormat="1" ht="30" customHeight="1" x14ac:dyDescent="0.25">
      <c r="A833" s="386">
        <v>934405</v>
      </c>
      <c r="B833" s="456">
        <v>406393440599</v>
      </c>
      <c r="C833" s="349" t="s">
        <v>3202</v>
      </c>
      <c r="D833" s="386" t="s">
        <v>2982</v>
      </c>
      <c r="E833" s="381" t="s">
        <v>2983</v>
      </c>
      <c r="F833" s="381" t="s">
        <v>2983</v>
      </c>
      <c r="G833" s="363" t="s">
        <v>2961</v>
      </c>
      <c r="H833" s="349" t="s">
        <v>4376</v>
      </c>
      <c r="I833" s="349" t="s">
        <v>250</v>
      </c>
      <c r="J833" s="349" t="s">
        <v>4379</v>
      </c>
      <c r="K833" s="394" t="s">
        <v>578</v>
      </c>
      <c r="L833" s="394" t="s">
        <v>578</v>
      </c>
      <c r="M833" s="349" t="s">
        <v>258</v>
      </c>
      <c r="N833" s="349" t="s">
        <v>4397</v>
      </c>
      <c r="O833" s="382"/>
      <c r="P833" s="382" t="s">
        <v>268</v>
      </c>
      <c r="Q833" s="382" t="s">
        <v>268</v>
      </c>
      <c r="R833" s="382" t="s">
        <v>268</v>
      </c>
      <c r="S833" s="382">
        <v>0</v>
      </c>
      <c r="T833" s="349" t="s">
        <v>268</v>
      </c>
      <c r="U833" s="349">
        <v>0</v>
      </c>
      <c r="V833" s="382" t="s">
        <v>268</v>
      </c>
      <c r="W833" s="360" t="s">
        <v>2984</v>
      </c>
      <c r="X833" s="349"/>
      <c r="Y833" s="382">
        <v>20</v>
      </c>
      <c r="Z833" s="349">
        <v>1</v>
      </c>
      <c r="AA833" s="382">
        <v>20</v>
      </c>
      <c r="AB833" s="349" t="s">
        <v>273</v>
      </c>
      <c r="AC833" s="437" t="s">
        <v>2963</v>
      </c>
      <c r="AD833" s="433">
        <v>2.7</v>
      </c>
      <c r="AE833" s="446">
        <v>6</v>
      </c>
      <c r="AF833" s="350">
        <v>4.0999999999999996</v>
      </c>
      <c r="AG833" s="351">
        <f t="shared" si="140"/>
        <v>82</v>
      </c>
      <c r="AH833" s="351"/>
      <c r="AI833" s="351">
        <f t="shared" si="126"/>
        <v>82</v>
      </c>
      <c r="AJ833" s="352">
        <v>0.2</v>
      </c>
      <c r="AK833" s="353">
        <f t="shared" si="127"/>
        <v>102.5</v>
      </c>
      <c r="AL833" s="417">
        <f t="shared" si="134"/>
        <v>102.5</v>
      </c>
      <c r="AM833" s="354">
        <v>0.15</v>
      </c>
      <c r="AN833" s="351">
        <f t="shared" si="128"/>
        <v>120.58823529411765</v>
      </c>
      <c r="AO833" s="421">
        <f t="shared" si="129"/>
        <v>120.58823529411765</v>
      </c>
      <c r="AP833" s="346"/>
      <c r="AQ833" s="346"/>
    </row>
    <row r="834" spans="1:43" s="347" customFormat="1" ht="30" customHeight="1" x14ac:dyDescent="0.25">
      <c r="A834" s="386">
        <v>934811</v>
      </c>
      <c r="B834" s="456">
        <v>406393481196</v>
      </c>
      <c r="C834" s="349" t="s">
        <v>3202</v>
      </c>
      <c r="D834" s="386" t="s">
        <v>2985</v>
      </c>
      <c r="E834" s="381" t="s">
        <v>2986</v>
      </c>
      <c r="F834" s="381" t="s">
        <v>2986</v>
      </c>
      <c r="G834" s="363" t="s">
        <v>2961</v>
      </c>
      <c r="H834" s="349" t="s">
        <v>4376</v>
      </c>
      <c r="I834" s="349" t="s">
        <v>250</v>
      </c>
      <c r="J834" s="349" t="s">
        <v>4379</v>
      </c>
      <c r="K834" s="394" t="s">
        <v>578</v>
      </c>
      <c r="L834" s="394" t="s">
        <v>578</v>
      </c>
      <c r="M834" s="349" t="s">
        <v>4333</v>
      </c>
      <c r="N834" s="349" t="s">
        <v>4397</v>
      </c>
      <c r="O834" s="349" t="s">
        <v>2966</v>
      </c>
      <c r="P834" s="382" t="s">
        <v>268</v>
      </c>
      <c r="Q834" s="382" t="s">
        <v>268</v>
      </c>
      <c r="R834" s="382" t="s">
        <v>268</v>
      </c>
      <c r="S834" s="382">
        <v>0</v>
      </c>
      <c r="T834" s="349" t="s">
        <v>268</v>
      </c>
      <c r="U834" s="349">
        <v>0</v>
      </c>
      <c r="V834" s="382" t="s">
        <v>268</v>
      </c>
      <c r="W834" s="360" t="s">
        <v>2984</v>
      </c>
      <c r="X834" s="349"/>
      <c r="Y834" s="382">
        <v>20</v>
      </c>
      <c r="Z834" s="349">
        <v>1</v>
      </c>
      <c r="AA834" s="382">
        <v>20</v>
      </c>
      <c r="AB834" s="349" t="s">
        <v>273</v>
      </c>
      <c r="AC834" s="437" t="s">
        <v>2963</v>
      </c>
      <c r="AD834" s="433">
        <v>2.7</v>
      </c>
      <c r="AE834" s="446">
        <v>6</v>
      </c>
      <c r="AF834" s="350">
        <v>4.0999999999999996</v>
      </c>
      <c r="AG834" s="351">
        <f t="shared" si="140"/>
        <v>82</v>
      </c>
      <c r="AH834" s="351"/>
      <c r="AI834" s="351">
        <f t="shared" ref="AI834:AI897" si="141">SUM(AG834:AH834)</f>
        <v>82</v>
      </c>
      <c r="AJ834" s="352">
        <v>0.2</v>
      </c>
      <c r="AK834" s="353">
        <f t="shared" ref="AK834:AK897" si="142">AI834/(1-AJ834)</f>
        <v>102.5</v>
      </c>
      <c r="AL834" s="417">
        <f t="shared" si="134"/>
        <v>102.5</v>
      </c>
      <c r="AM834" s="354">
        <v>0.15</v>
      </c>
      <c r="AN834" s="351">
        <f t="shared" ref="AN834:AN897" si="143">AL834/(1-AM834)</f>
        <v>120.58823529411765</v>
      </c>
      <c r="AO834" s="421">
        <f t="shared" ref="AO834:AO897" si="144">AN834</f>
        <v>120.58823529411765</v>
      </c>
      <c r="AP834" s="346"/>
      <c r="AQ834" s="346"/>
    </row>
    <row r="835" spans="1:43" s="347" customFormat="1" ht="30" customHeight="1" x14ac:dyDescent="0.25">
      <c r="A835" s="386">
        <v>934389</v>
      </c>
      <c r="B835" s="456">
        <v>406393438992</v>
      </c>
      <c r="C835" s="349" t="s">
        <v>3202</v>
      </c>
      <c r="D835" s="386" t="s">
        <v>2993</v>
      </c>
      <c r="E835" s="381" t="s">
        <v>2994</v>
      </c>
      <c r="F835" s="381" t="s">
        <v>2994</v>
      </c>
      <c r="G835" s="363" t="s">
        <v>2961</v>
      </c>
      <c r="H835" s="349" t="s">
        <v>4376</v>
      </c>
      <c r="I835" s="349" t="s">
        <v>250</v>
      </c>
      <c r="J835" s="349" t="s">
        <v>4379</v>
      </c>
      <c r="K835" s="349" t="s">
        <v>595</v>
      </c>
      <c r="L835" s="349" t="s">
        <v>595</v>
      </c>
      <c r="M835" s="349" t="s">
        <v>258</v>
      </c>
      <c r="N835" s="349" t="s">
        <v>4397</v>
      </c>
      <c r="O835" s="382" t="s">
        <v>2978</v>
      </c>
      <c r="P835" s="382" t="s">
        <v>268</v>
      </c>
      <c r="Q835" s="382" t="s">
        <v>268</v>
      </c>
      <c r="R835" s="382" t="s">
        <v>268</v>
      </c>
      <c r="S835" s="382">
        <v>0</v>
      </c>
      <c r="T835" s="349" t="s">
        <v>268</v>
      </c>
      <c r="U835" s="349">
        <v>0</v>
      </c>
      <c r="V835" s="382" t="s">
        <v>268</v>
      </c>
      <c r="W835" s="360"/>
      <c r="X835" s="349"/>
      <c r="Y835" s="382">
        <v>20</v>
      </c>
      <c r="Z835" s="349">
        <v>1</v>
      </c>
      <c r="AA835" s="382">
        <v>20</v>
      </c>
      <c r="AB835" s="349" t="s">
        <v>273</v>
      </c>
      <c r="AC835" s="437" t="s">
        <v>2963</v>
      </c>
      <c r="AD835" s="433">
        <v>2.7</v>
      </c>
      <c r="AE835" s="446">
        <v>6</v>
      </c>
      <c r="AF835" s="350">
        <v>4.3499999999999996</v>
      </c>
      <c r="AG835" s="351">
        <f t="shared" si="140"/>
        <v>87</v>
      </c>
      <c r="AH835" s="351"/>
      <c r="AI835" s="351">
        <f t="shared" si="141"/>
        <v>87</v>
      </c>
      <c r="AJ835" s="352">
        <v>0.2</v>
      </c>
      <c r="AK835" s="353">
        <f t="shared" si="142"/>
        <v>108.75</v>
      </c>
      <c r="AL835" s="417">
        <f t="shared" si="134"/>
        <v>108.75</v>
      </c>
      <c r="AM835" s="354">
        <v>0.15</v>
      </c>
      <c r="AN835" s="351">
        <f t="shared" si="143"/>
        <v>127.94117647058823</v>
      </c>
      <c r="AO835" s="421">
        <f t="shared" si="144"/>
        <v>127.94117647058823</v>
      </c>
      <c r="AP835" s="346"/>
      <c r="AQ835" s="346"/>
    </row>
    <row r="836" spans="1:43" s="347" customFormat="1" ht="30" customHeight="1" x14ac:dyDescent="0.25">
      <c r="A836" s="386">
        <v>934762</v>
      </c>
      <c r="B836" s="456">
        <v>406393476291</v>
      </c>
      <c r="C836" s="349" t="s">
        <v>3202</v>
      </c>
      <c r="D836" s="386" t="s">
        <v>2995</v>
      </c>
      <c r="E836" s="381" t="s">
        <v>2996</v>
      </c>
      <c r="F836" s="381" t="s">
        <v>2996</v>
      </c>
      <c r="G836" s="363" t="s">
        <v>2961</v>
      </c>
      <c r="H836" s="349" t="s">
        <v>4376</v>
      </c>
      <c r="I836" s="349" t="s">
        <v>250</v>
      </c>
      <c r="J836" s="349" t="s">
        <v>4379</v>
      </c>
      <c r="K836" s="349" t="s">
        <v>595</v>
      </c>
      <c r="L836" s="349" t="s">
        <v>595</v>
      </c>
      <c r="M836" s="349" t="s">
        <v>258</v>
      </c>
      <c r="N836" s="349" t="s">
        <v>4397</v>
      </c>
      <c r="O836" s="382" t="s">
        <v>2978</v>
      </c>
      <c r="P836" s="382" t="s">
        <v>268</v>
      </c>
      <c r="Q836" s="382" t="s">
        <v>268</v>
      </c>
      <c r="R836" s="382" t="s">
        <v>268</v>
      </c>
      <c r="S836" s="382">
        <v>0</v>
      </c>
      <c r="T836" s="349" t="s">
        <v>268</v>
      </c>
      <c r="U836" s="349">
        <v>0</v>
      </c>
      <c r="V836" s="382" t="s">
        <v>268</v>
      </c>
      <c r="W836" s="360"/>
      <c r="X836" s="349"/>
      <c r="Y836" s="382">
        <v>20</v>
      </c>
      <c r="Z836" s="349">
        <v>1</v>
      </c>
      <c r="AA836" s="382">
        <v>20</v>
      </c>
      <c r="AB836" s="349" t="s">
        <v>273</v>
      </c>
      <c r="AC836" s="437" t="s">
        <v>2963</v>
      </c>
      <c r="AD836" s="433">
        <v>2.7</v>
      </c>
      <c r="AE836" s="446">
        <v>6</v>
      </c>
      <c r="AF836" s="350">
        <v>4.3499999999999996</v>
      </c>
      <c r="AG836" s="351">
        <f t="shared" si="140"/>
        <v>87</v>
      </c>
      <c r="AH836" s="351"/>
      <c r="AI836" s="351">
        <f t="shared" si="141"/>
        <v>87</v>
      </c>
      <c r="AJ836" s="352">
        <v>0.2</v>
      </c>
      <c r="AK836" s="353">
        <f t="shared" si="142"/>
        <v>108.75</v>
      </c>
      <c r="AL836" s="417">
        <f t="shared" si="134"/>
        <v>108.75</v>
      </c>
      <c r="AM836" s="354">
        <v>0.15</v>
      </c>
      <c r="AN836" s="351">
        <f t="shared" si="143"/>
        <v>127.94117647058823</v>
      </c>
      <c r="AO836" s="421">
        <f t="shared" si="144"/>
        <v>127.94117647058823</v>
      </c>
      <c r="AP836" s="346"/>
      <c r="AQ836" s="346"/>
    </row>
    <row r="837" spans="1:43" s="347" customFormat="1" ht="30" customHeight="1" x14ac:dyDescent="0.25">
      <c r="A837" s="386">
        <v>934504</v>
      </c>
      <c r="B837" s="456">
        <v>406393450499</v>
      </c>
      <c r="C837" s="349" t="s">
        <v>3202</v>
      </c>
      <c r="D837" s="386" t="s">
        <v>3001</v>
      </c>
      <c r="E837" s="381" t="s">
        <v>3002</v>
      </c>
      <c r="F837" s="381" t="s">
        <v>3002</v>
      </c>
      <c r="G837" s="363" t="s">
        <v>2961</v>
      </c>
      <c r="H837" s="349" t="s">
        <v>4376</v>
      </c>
      <c r="I837" s="349" t="s">
        <v>250</v>
      </c>
      <c r="J837" s="349" t="s">
        <v>4379</v>
      </c>
      <c r="K837" s="394" t="s">
        <v>571</v>
      </c>
      <c r="L837" s="394" t="s">
        <v>571</v>
      </c>
      <c r="M837" s="349" t="s">
        <v>258</v>
      </c>
      <c r="N837" s="349" t="s">
        <v>4397</v>
      </c>
      <c r="O837" s="382"/>
      <c r="P837" s="382" t="s">
        <v>268</v>
      </c>
      <c r="Q837" s="382" t="s">
        <v>268</v>
      </c>
      <c r="R837" s="382" t="s">
        <v>268</v>
      </c>
      <c r="S837" s="382">
        <v>0</v>
      </c>
      <c r="T837" s="349" t="s">
        <v>268</v>
      </c>
      <c r="U837" s="349">
        <v>0</v>
      </c>
      <c r="V837" s="382" t="s">
        <v>268</v>
      </c>
      <c r="W837" s="360" t="s">
        <v>3003</v>
      </c>
      <c r="X837" s="349"/>
      <c r="Y837" s="382">
        <v>20</v>
      </c>
      <c r="Z837" s="349">
        <v>1</v>
      </c>
      <c r="AA837" s="382">
        <v>20</v>
      </c>
      <c r="AB837" s="349" t="s">
        <v>273</v>
      </c>
      <c r="AC837" s="437" t="s">
        <v>2963</v>
      </c>
      <c r="AD837" s="433">
        <v>2.7</v>
      </c>
      <c r="AE837" s="446">
        <v>6</v>
      </c>
      <c r="AF837" s="350">
        <v>4.0999999999999996</v>
      </c>
      <c r="AG837" s="351">
        <f t="shared" si="140"/>
        <v>82</v>
      </c>
      <c r="AH837" s="351"/>
      <c r="AI837" s="351">
        <f t="shared" si="141"/>
        <v>82</v>
      </c>
      <c r="AJ837" s="352">
        <v>0.2</v>
      </c>
      <c r="AK837" s="353">
        <f t="shared" si="142"/>
        <v>102.5</v>
      </c>
      <c r="AL837" s="417">
        <f t="shared" si="134"/>
        <v>102.5</v>
      </c>
      <c r="AM837" s="354">
        <v>0.15</v>
      </c>
      <c r="AN837" s="351">
        <f t="shared" si="143"/>
        <v>120.58823529411765</v>
      </c>
      <c r="AO837" s="421">
        <f t="shared" si="144"/>
        <v>120.58823529411765</v>
      </c>
      <c r="AP837" s="346"/>
      <c r="AQ837" s="346"/>
    </row>
    <row r="838" spans="1:43" s="347" customFormat="1" ht="30" customHeight="1" x14ac:dyDescent="0.25">
      <c r="A838" s="386">
        <v>934466</v>
      </c>
      <c r="B838" s="456">
        <v>406393446690</v>
      </c>
      <c r="C838" s="349" t="s">
        <v>3202</v>
      </c>
      <c r="D838" s="386" t="s">
        <v>3004</v>
      </c>
      <c r="E838" s="381" t="s">
        <v>3005</v>
      </c>
      <c r="F838" s="381" t="s">
        <v>3005</v>
      </c>
      <c r="G838" s="363" t="s">
        <v>2961</v>
      </c>
      <c r="H838" s="349" t="s">
        <v>4376</v>
      </c>
      <c r="I838" s="349" t="s">
        <v>250</v>
      </c>
      <c r="J838" s="349" t="s">
        <v>4379</v>
      </c>
      <c r="K838" s="382" t="s">
        <v>4413</v>
      </c>
      <c r="L838" s="394" t="s">
        <v>571</v>
      </c>
      <c r="M838" s="349" t="s">
        <v>258</v>
      </c>
      <c r="N838" s="349" t="s">
        <v>4397</v>
      </c>
      <c r="O838" s="382"/>
      <c r="P838" s="382" t="s">
        <v>268</v>
      </c>
      <c r="Q838" s="382" t="s">
        <v>268</v>
      </c>
      <c r="R838" s="382" t="s">
        <v>268</v>
      </c>
      <c r="S838" s="382">
        <v>0</v>
      </c>
      <c r="T838" s="349" t="s">
        <v>268</v>
      </c>
      <c r="U838" s="349">
        <v>0</v>
      </c>
      <c r="V838" s="382" t="s">
        <v>268</v>
      </c>
      <c r="W838" s="360" t="s">
        <v>3003</v>
      </c>
      <c r="X838" s="349"/>
      <c r="Y838" s="382">
        <v>20</v>
      </c>
      <c r="Z838" s="349">
        <v>1</v>
      </c>
      <c r="AA838" s="382">
        <v>20</v>
      </c>
      <c r="AB838" s="349" t="s">
        <v>273</v>
      </c>
      <c r="AC838" s="437" t="s">
        <v>2963</v>
      </c>
      <c r="AD838" s="433">
        <v>2.7</v>
      </c>
      <c r="AE838" s="446">
        <v>6</v>
      </c>
      <c r="AF838" s="350">
        <v>4.0999999999999996</v>
      </c>
      <c r="AG838" s="351">
        <f t="shared" si="140"/>
        <v>82</v>
      </c>
      <c r="AH838" s="351"/>
      <c r="AI838" s="351">
        <f t="shared" si="141"/>
        <v>82</v>
      </c>
      <c r="AJ838" s="352">
        <v>0.2</v>
      </c>
      <c r="AK838" s="353">
        <f t="shared" si="142"/>
        <v>102.5</v>
      </c>
      <c r="AL838" s="417">
        <f t="shared" si="134"/>
        <v>102.5</v>
      </c>
      <c r="AM838" s="354">
        <v>0.15</v>
      </c>
      <c r="AN838" s="351">
        <f t="shared" si="143"/>
        <v>120.58823529411765</v>
      </c>
      <c r="AO838" s="421">
        <f t="shared" si="144"/>
        <v>120.58823529411765</v>
      </c>
      <c r="AP838" s="346"/>
      <c r="AQ838" s="346"/>
    </row>
    <row r="839" spans="1:43" s="347" customFormat="1" ht="30" customHeight="1" x14ac:dyDescent="0.25">
      <c r="A839" s="386">
        <v>934676</v>
      </c>
      <c r="B839" s="456">
        <v>406393467695</v>
      </c>
      <c r="C839" s="349" t="s">
        <v>3202</v>
      </c>
      <c r="D839" s="386" t="s">
        <v>3006</v>
      </c>
      <c r="E839" s="381" t="s">
        <v>3007</v>
      </c>
      <c r="F839" s="381" t="s">
        <v>3007</v>
      </c>
      <c r="G839" s="363" t="s">
        <v>2961</v>
      </c>
      <c r="H839" s="349" t="s">
        <v>4376</v>
      </c>
      <c r="I839" s="349" t="s">
        <v>250</v>
      </c>
      <c r="J839" s="349" t="s">
        <v>4379</v>
      </c>
      <c r="K839" s="394" t="s">
        <v>571</v>
      </c>
      <c r="L839" s="394" t="s">
        <v>571</v>
      </c>
      <c r="M839" s="349" t="s">
        <v>4333</v>
      </c>
      <c r="N839" s="349" t="s">
        <v>4397</v>
      </c>
      <c r="O839" s="349" t="s">
        <v>2966</v>
      </c>
      <c r="P839" s="382" t="s">
        <v>268</v>
      </c>
      <c r="Q839" s="382" t="s">
        <v>268</v>
      </c>
      <c r="R839" s="382" t="s">
        <v>268</v>
      </c>
      <c r="S839" s="382">
        <v>0</v>
      </c>
      <c r="T839" s="349" t="s">
        <v>268</v>
      </c>
      <c r="U839" s="349">
        <v>0</v>
      </c>
      <c r="V839" s="382" t="s">
        <v>268</v>
      </c>
      <c r="W839" s="360" t="s">
        <v>3003</v>
      </c>
      <c r="X839" s="349"/>
      <c r="Y839" s="382">
        <v>20</v>
      </c>
      <c r="Z839" s="349">
        <v>1</v>
      </c>
      <c r="AA839" s="382">
        <v>20</v>
      </c>
      <c r="AB839" s="349" t="s">
        <v>273</v>
      </c>
      <c r="AC839" s="437" t="s">
        <v>2963</v>
      </c>
      <c r="AD839" s="433">
        <v>2.7</v>
      </c>
      <c r="AE839" s="446">
        <v>6</v>
      </c>
      <c r="AF839" s="350">
        <v>4.0999999999999996</v>
      </c>
      <c r="AG839" s="351">
        <f t="shared" si="140"/>
        <v>82</v>
      </c>
      <c r="AH839" s="351"/>
      <c r="AI839" s="351">
        <f t="shared" si="141"/>
        <v>82</v>
      </c>
      <c r="AJ839" s="352">
        <v>0.2</v>
      </c>
      <c r="AK839" s="353">
        <f t="shared" si="142"/>
        <v>102.5</v>
      </c>
      <c r="AL839" s="417">
        <f t="shared" si="134"/>
        <v>102.5</v>
      </c>
      <c r="AM839" s="354">
        <v>0.15</v>
      </c>
      <c r="AN839" s="351">
        <f t="shared" si="143"/>
        <v>120.58823529411765</v>
      </c>
      <c r="AO839" s="421">
        <f t="shared" si="144"/>
        <v>120.58823529411765</v>
      </c>
      <c r="AP839" s="346"/>
      <c r="AQ839" s="346"/>
    </row>
    <row r="840" spans="1:43" s="347" customFormat="1" ht="30" customHeight="1" x14ac:dyDescent="0.25">
      <c r="A840" s="386">
        <v>934704</v>
      </c>
      <c r="B840" s="456">
        <v>406393470497</v>
      </c>
      <c r="C840" s="349" t="s">
        <v>3202</v>
      </c>
      <c r="D840" s="386" t="s">
        <v>3008</v>
      </c>
      <c r="E840" s="381" t="s">
        <v>3009</v>
      </c>
      <c r="F840" s="381" t="s">
        <v>3009</v>
      </c>
      <c r="G840" s="363" t="s">
        <v>2961</v>
      </c>
      <c r="H840" s="349" t="s">
        <v>4376</v>
      </c>
      <c r="I840" s="349" t="s">
        <v>250</v>
      </c>
      <c r="J840" s="349" t="s">
        <v>4379</v>
      </c>
      <c r="K840" s="394" t="s">
        <v>571</v>
      </c>
      <c r="L840" s="394" t="s">
        <v>571</v>
      </c>
      <c r="M840" s="349" t="s">
        <v>4333</v>
      </c>
      <c r="N840" s="349" t="s">
        <v>4397</v>
      </c>
      <c r="O840" s="349" t="s">
        <v>2966</v>
      </c>
      <c r="P840" s="382" t="s">
        <v>268</v>
      </c>
      <c r="Q840" s="382" t="s">
        <v>268</v>
      </c>
      <c r="R840" s="382" t="s">
        <v>268</v>
      </c>
      <c r="S840" s="382">
        <v>0</v>
      </c>
      <c r="T840" s="349" t="s">
        <v>268</v>
      </c>
      <c r="U840" s="349">
        <v>0</v>
      </c>
      <c r="V840" s="382" t="s">
        <v>268</v>
      </c>
      <c r="W840" s="360" t="s">
        <v>3003</v>
      </c>
      <c r="X840" s="349"/>
      <c r="Y840" s="382">
        <v>20</v>
      </c>
      <c r="Z840" s="349">
        <v>1</v>
      </c>
      <c r="AA840" s="382">
        <v>20</v>
      </c>
      <c r="AB840" s="349" t="s">
        <v>273</v>
      </c>
      <c r="AC840" s="437" t="s">
        <v>2963</v>
      </c>
      <c r="AD840" s="433">
        <v>2.7</v>
      </c>
      <c r="AE840" s="446">
        <v>6</v>
      </c>
      <c r="AF840" s="350">
        <v>4.0999999999999996</v>
      </c>
      <c r="AG840" s="351">
        <f t="shared" si="140"/>
        <v>82</v>
      </c>
      <c r="AH840" s="351"/>
      <c r="AI840" s="351">
        <f t="shared" si="141"/>
        <v>82</v>
      </c>
      <c r="AJ840" s="352">
        <v>0.2</v>
      </c>
      <c r="AK840" s="353">
        <f t="shared" si="142"/>
        <v>102.5</v>
      </c>
      <c r="AL840" s="417">
        <f t="shared" si="134"/>
        <v>102.5</v>
      </c>
      <c r="AM840" s="354">
        <v>0.15</v>
      </c>
      <c r="AN840" s="351">
        <f t="shared" si="143"/>
        <v>120.58823529411765</v>
      </c>
      <c r="AO840" s="421">
        <f t="shared" si="144"/>
        <v>120.58823529411765</v>
      </c>
      <c r="AP840" s="346"/>
      <c r="AQ840" s="346"/>
    </row>
    <row r="841" spans="1:43" s="347" customFormat="1" ht="30" customHeight="1" x14ac:dyDescent="0.25">
      <c r="A841" s="386">
        <v>934723</v>
      </c>
      <c r="B841" s="456">
        <v>406393472392</v>
      </c>
      <c r="C841" s="349" t="s">
        <v>3202</v>
      </c>
      <c r="D841" s="386" t="s">
        <v>3022</v>
      </c>
      <c r="E841" s="355" t="s">
        <v>3023</v>
      </c>
      <c r="F841" s="355" t="s">
        <v>3023</v>
      </c>
      <c r="G841" s="363" t="s">
        <v>2961</v>
      </c>
      <c r="H841" s="349" t="s">
        <v>4376</v>
      </c>
      <c r="I841" s="349" t="s">
        <v>250</v>
      </c>
      <c r="J841" s="349" t="s">
        <v>4379</v>
      </c>
      <c r="K841" s="349" t="s">
        <v>2677</v>
      </c>
      <c r="L841" s="349" t="s">
        <v>2677</v>
      </c>
      <c r="M841" s="349" t="s">
        <v>258</v>
      </c>
      <c r="N841" s="349" t="s">
        <v>4397</v>
      </c>
      <c r="O841" s="382" t="s">
        <v>2978</v>
      </c>
      <c r="P841" s="382" t="s">
        <v>268</v>
      </c>
      <c r="Q841" s="382" t="s">
        <v>268</v>
      </c>
      <c r="R841" s="382" t="s">
        <v>268</v>
      </c>
      <c r="S841" s="382">
        <v>0</v>
      </c>
      <c r="T841" s="349" t="s">
        <v>268</v>
      </c>
      <c r="U841" s="349">
        <v>0</v>
      </c>
      <c r="V841" s="382" t="s">
        <v>268</v>
      </c>
      <c r="W841" s="360"/>
      <c r="X841" s="349"/>
      <c r="Y841" s="382">
        <v>20</v>
      </c>
      <c r="Z841" s="349">
        <v>1</v>
      </c>
      <c r="AA841" s="382">
        <v>20</v>
      </c>
      <c r="AB841" s="349" t="s">
        <v>273</v>
      </c>
      <c r="AC841" s="437" t="s">
        <v>2963</v>
      </c>
      <c r="AD841" s="433">
        <v>2.7</v>
      </c>
      <c r="AE841" s="382">
        <v>6</v>
      </c>
      <c r="AF841" s="350">
        <v>4.3499999999999996</v>
      </c>
      <c r="AG841" s="351">
        <f t="shared" si="140"/>
        <v>87</v>
      </c>
      <c r="AH841" s="351"/>
      <c r="AI841" s="351">
        <f t="shared" si="141"/>
        <v>87</v>
      </c>
      <c r="AJ841" s="352">
        <v>0.2</v>
      </c>
      <c r="AK841" s="353">
        <f t="shared" si="142"/>
        <v>108.75</v>
      </c>
      <c r="AL841" s="417">
        <f t="shared" si="134"/>
        <v>108.75</v>
      </c>
      <c r="AM841" s="354">
        <v>0.15</v>
      </c>
      <c r="AN841" s="351">
        <f t="shared" si="143"/>
        <v>127.94117647058823</v>
      </c>
      <c r="AO841" s="421">
        <f t="shared" si="144"/>
        <v>127.94117647058823</v>
      </c>
      <c r="AP841" s="346"/>
      <c r="AQ841" s="346"/>
    </row>
    <row r="842" spans="1:43" s="347" customFormat="1" ht="30" customHeight="1" x14ac:dyDescent="0.25">
      <c r="A842" s="386">
        <v>934741</v>
      </c>
      <c r="B842" s="456">
        <v>406393474198</v>
      </c>
      <c r="C842" s="349" t="s">
        <v>3202</v>
      </c>
      <c r="D842" s="386" t="s">
        <v>3026</v>
      </c>
      <c r="E842" s="355" t="s">
        <v>3027</v>
      </c>
      <c r="F842" s="355" t="s">
        <v>3027</v>
      </c>
      <c r="G842" s="363" t="s">
        <v>2961</v>
      </c>
      <c r="H842" s="349" t="s">
        <v>4376</v>
      </c>
      <c r="I842" s="349" t="s">
        <v>250</v>
      </c>
      <c r="J842" s="349" t="s">
        <v>4379</v>
      </c>
      <c r="K842" s="386" t="s">
        <v>570</v>
      </c>
      <c r="L842" s="386" t="s">
        <v>570</v>
      </c>
      <c r="M842" s="349" t="s">
        <v>258</v>
      </c>
      <c r="N842" s="349" t="s">
        <v>4397</v>
      </c>
      <c r="O842" s="382"/>
      <c r="P842" s="382" t="s">
        <v>268</v>
      </c>
      <c r="Q842" s="382" t="s">
        <v>268</v>
      </c>
      <c r="R842" s="382" t="s">
        <v>268</v>
      </c>
      <c r="S842" s="382">
        <v>0</v>
      </c>
      <c r="T842" s="349" t="s">
        <v>268</v>
      </c>
      <c r="U842" s="349">
        <v>0</v>
      </c>
      <c r="V842" s="382" t="s">
        <v>268</v>
      </c>
      <c r="W842" s="360" t="s">
        <v>3028</v>
      </c>
      <c r="X842" s="349"/>
      <c r="Y842" s="382">
        <v>20</v>
      </c>
      <c r="Z842" s="349">
        <v>1</v>
      </c>
      <c r="AA842" s="382">
        <v>20</v>
      </c>
      <c r="AB842" s="349" t="s">
        <v>273</v>
      </c>
      <c r="AC842" s="437" t="s">
        <v>2963</v>
      </c>
      <c r="AD842" s="433">
        <v>2.7</v>
      </c>
      <c r="AE842" s="382">
        <v>6</v>
      </c>
      <c r="AF842" s="350">
        <v>4.0999999999999996</v>
      </c>
      <c r="AG842" s="351">
        <f t="shared" si="140"/>
        <v>82</v>
      </c>
      <c r="AH842" s="351"/>
      <c r="AI842" s="351">
        <f t="shared" si="141"/>
        <v>82</v>
      </c>
      <c r="AJ842" s="352">
        <v>0.2</v>
      </c>
      <c r="AK842" s="353">
        <f t="shared" si="142"/>
        <v>102.5</v>
      </c>
      <c r="AL842" s="417">
        <f t="shared" si="134"/>
        <v>102.5</v>
      </c>
      <c r="AM842" s="354">
        <v>0.15</v>
      </c>
      <c r="AN842" s="351">
        <f t="shared" si="143"/>
        <v>120.58823529411765</v>
      </c>
      <c r="AO842" s="421">
        <f t="shared" si="144"/>
        <v>120.58823529411765</v>
      </c>
      <c r="AP842" s="346"/>
      <c r="AQ842" s="346"/>
    </row>
    <row r="843" spans="1:43" s="347" customFormat="1" ht="30" customHeight="1" x14ac:dyDescent="0.25">
      <c r="A843" s="386">
        <v>934783</v>
      </c>
      <c r="B843" s="456">
        <v>406393478394</v>
      </c>
      <c r="C843" s="349" t="s">
        <v>3202</v>
      </c>
      <c r="D843" s="386" t="s">
        <v>3029</v>
      </c>
      <c r="E843" s="355" t="s">
        <v>3030</v>
      </c>
      <c r="F843" s="355" t="s">
        <v>3030</v>
      </c>
      <c r="G843" s="363" t="s">
        <v>2961</v>
      </c>
      <c r="H843" s="349" t="s">
        <v>4376</v>
      </c>
      <c r="I843" s="349" t="s">
        <v>250</v>
      </c>
      <c r="J843" s="349" t="s">
        <v>4379</v>
      </c>
      <c r="K843" s="386" t="s">
        <v>570</v>
      </c>
      <c r="L843" s="386" t="s">
        <v>570</v>
      </c>
      <c r="M843" s="349" t="s">
        <v>4333</v>
      </c>
      <c r="N843" s="349" t="s">
        <v>4397</v>
      </c>
      <c r="O843" s="349" t="s">
        <v>2966</v>
      </c>
      <c r="P843" s="382" t="s">
        <v>268</v>
      </c>
      <c r="Q843" s="382" t="s">
        <v>268</v>
      </c>
      <c r="R843" s="382" t="s">
        <v>268</v>
      </c>
      <c r="S843" s="382">
        <v>0</v>
      </c>
      <c r="T843" s="349" t="s">
        <v>268</v>
      </c>
      <c r="U843" s="349">
        <v>0</v>
      </c>
      <c r="V843" s="382" t="s">
        <v>268</v>
      </c>
      <c r="W843" s="360" t="s">
        <v>3028</v>
      </c>
      <c r="X843" s="349"/>
      <c r="Y843" s="382">
        <v>20</v>
      </c>
      <c r="Z843" s="349">
        <v>1</v>
      </c>
      <c r="AA843" s="382">
        <v>20</v>
      </c>
      <c r="AB843" s="349" t="s">
        <v>273</v>
      </c>
      <c r="AC843" s="437" t="s">
        <v>2963</v>
      </c>
      <c r="AD843" s="433">
        <v>2.7</v>
      </c>
      <c r="AE843" s="382">
        <v>6</v>
      </c>
      <c r="AF843" s="350">
        <v>4.0999999999999996</v>
      </c>
      <c r="AG843" s="351">
        <f t="shared" si="140"/>
        <v>82</v>
      </c>
      <c r="AH843" s="351"/>
      <c r="AI843" s="351">
        <f t="shared" si="141"/>
        <v>82</v>
      </c>
      <c r="AJ843" s="352">
        <v>0.2</v>
      </c>
      <c r="AK843" s="353">
        <f t="shared" si="142"/>
        <v>102.5</v>
      </c>
      <c r="AL843" s="417">
        <f t="shared" si="134"/>
        <v>102.5</v>
      </c>
      <c r="AM843" s="354">
        <v>0.15</v>
      </c>
      <c r="AN843" s="351">
        <f t="shared" si="143"/>
        <v>120.58823529411765</v>
      </c>
      <c r="AO843" s="421">
        <f t="shared" si="144"/>
        <v>120.58823529411765</v>
      </c>
      <c r="AP843" s="346"/>
      <c r="AQ843" s="346"/>
    </row>
    <row r="844" spans="1:43" s="347" customFormat="1" ht="30" customHeight="1" x14ac:dyDescent="0.25">
      <c r="A844" s="460">
        <v>350045</v>
      </c>
      <c r="B844" s="456">
        <v>406335004599</v>
      </c>
      <c r="C844" s="349" t="s">
        <v>3202</v>
      </c>
      <c r="D844" s="460" t="s">
        <v>4286</v>
      </c>
      <c r="E844" s="395" t="s">
        <v>4289</v>
      </c>
      <c r="F844" s="396" t="s">
        <v>4289</v>
      </c>
      <c r="G844" s="363" t="s">
        <v>2961</v>
      </c>
      <c r="H844" s="349" t="s">
        <v>4376</v>
      </c>
      <c r="I844" s="349" t="s">
        <v>250</v>
      </c>
      <c r="J844" s="349" t="s">
        <v>4379</v>
      </c>
      <c r="K844" s="349" t="s">
        <v>571</v>
      </c>
      <c r="L844" s="349" t="s">
        <v>571</v>
      </c>
      <c r="M844" s="349" t="s">
        <v>258</v>
      </c>
      <c r="N844" s="349" t="s">
        <v>4397</v>
      </c>
      <c r="O844" s="349"/>
      <c r="P844" s="382" t="s">
        <v>268</v>
      </c>
      <c r="Q844" s="382" t="s">
        <v>268</v>
      </c>
      <c r="R844" s="382" t="s">
        <v>268</v>
      </c>
      <c r="S844" s="382">
        <v>0</v>
      </c>
      <c r="T844" s="349" t="s">
        <v>268</v>
      </c>
      <c r="U844" s="349">
        <v>0</v>
      </c>
      <c r="V844" s="382" t="s">
        <v>268</v>
      </c>
      <c r="W844" s="360"/>
      <c r="X844" s="349"/>
      <c r="Y844" s="349">
        <v>25</v>
      </c>
      <c r="Z844" s="361">
        <v>1</v>
      </c>
      <c r="AA844" s="349">
        <v>25</v>
      </c>
      <c r="AB844" s="349" t="s">
        <v>273</v>
      </c>
      <c r="AC844" s="437" t="s">
        <v>2963</v>
      </c>
      <c r="AD844" s="433">
        <v>2.7</v>
      </c>
      <c r="AE844" s="382">
        <v>6</v>
      </c>
      <c r="AF844" s="350">
        <v>3.4</v>
      </c>
      <c r="AG844" s="351">
        <f t="shared" si="140"/>
        <v>85</v>
      </c>
      <c r="AH844" s="351"/>
      <c r="AI844" s="351">
        <f t="shared" si="141"/>
        <v>85</v>
      </c>
      <c r="AJ844" s="352">
        <v>0.2</v>
      </c>
      <c r="AK844" s="353">
        <f t="shared" si="142"/>
        <v>106.25</v>
      </c>
      <c r="AL844" s="417">
        <f t="shared" si="134"/>
        <v>106.25</v>
      </c>
      <c r="AM844" s="354">
        <v>0.15</v>
      </c>
      <c r="AN844" s="351">
        <f t="shared" si="143"/>
        <v>125</v>
      </c>
      <c r="AO844" s="421">
        <f t="shared" si="144"/>
        <v>125</v>
      </c>
      <c r="AP844" s="346"/>
      <c r="AQ844" s="346"/>
    </row>
    <row r="845" spans="1:43" s="347" customFormat="1" ht="30" customHeight="1" x14ac:dyDescent="0.25">
      <c r="A845" s="460">
        <v>350038</v>
      </c>
      <c r="B845" s="456">
        <v>406335003899</v>
      </c>
      <c r="C845" s="349" t="s">
        <v>3202</v>
      </c>
      <c r="D845" s="460" t="s">
        <v>4287</v>
      </c>
      <c r="E845" s="395" t="s">
        <v>4290</v>
      </c>
      <c r="F845" s="396" t="s">
        <v>4290</v>
      </c>
      <c r="G845" s="363" t="s">
        <v>2961</v>
      </c>
      <c r="H845" s="349" t="s">
        <v>4376</v>
      </c>
      <c r="I845" s="349" t="s">
        <v>250</v>
      </c>
      <c r="J845" s="349" t="s">
        <v>4379</v>
      </c>
      <c r="K845" s="349" t="s">
        <v>578</v>
      </c>
      <c r="L845" s="349" t="s">
        <v>578</v>
      </c>
      <c r="M845" s="349" t="s">
        <v>258</v>
      </c>
      <c r="N845" s="349" t="s">
        <v>4397</v>
      </c>
      <c r="O845" s="349"/>
      <c r="P845" s="382" t="s">
        <v>268</v>
      </c>
      <c r="Q845" s="382" t="s">
        <v>268</v>
      </c>
      <c r="R845" s="382" t="s">
        <v>268</v>
      </c>
      <c r="S845" s="382">
        <v>0</v>
      </c>
      <c r="T845" s="349" t="s">
        <v>268</v>
      </c>
      <c r="U845" s="349">
        <v>0</v>
      </c>
      <c r="V845" s="382" t="s">
        <v>268</v>
      </c>
      <c r="W845" s="360"/>
      <c r="X845" s="349"/>
      <c r="Y845" s="349">
        <v>25</v>
      </c>
      <c r="Z845" s="361">
        <v>1</v>
      </c>
      <c r="AA845" s="349">
        <v>25</v>
      </c>
      <c r="AB845" s="349" t="s">
        <v>273</v>
      </c>
      <c r="AC845" s="437" t="s">
        <v>2963</v>
      </c>
      <c r="AD845" s="433">
        <v>2.7</v>
      </c>
      <c r="AE845" s="382">
        <v>6</v>
      </c>
      <c r="AF845" s="350">
        <v>3.4</v>
      </c>
      <c r="AG845" s="351">
        <f t="shared" si="140"/>
        <v>85</v>
      </c>
      <c r="AH845" s="351"/>
      <c r="AI845" s="351">
        <f t="shared" si="141"/>
        <v>85</v>
      </c>
      <c r="AJ845" s="352">
        <v>0.2</v>
      </c>
      <c r="AK845" s="353">
        <f t="shared" si="142"/>
        <v>106.25</v>
      </c>
      <c r="AL845" s="417">
        <f t="shared" si="134"/>
        <v>106.25</v>
      </c>
      <c r="AM845" s="354">
        <v>0.15</v>
      </c>
      <c r="AN845" s="351">
        <f t="shared" si="143"/>
        <v>125</v>
      </c>
      <c r="AO845" s="421">
        <f t="shared" si="144"/>
        <v>125</v>
      </c>
      <c r="AP845" s="346"/>
      <c r="AQ845" s="346"/>
    </row>
    <row r="846" spans="1:43" s="347" customFormat="1" ht="30" customHeight="1" x14ac:dyDescent="0.25">
      <c r="A846" s="460">
        <v>350052</v>
      </c>
      <c r="B846" s="456">
        <v>406335005299</v>
      </c>
      <c r="C846" s="349" t="s">
        <v>3202</v>
      </c>
      <c r="D846" s="460" t="s">
        <v>4288</v>
      </c>
      <c r="E846" s="395" t="s">
        <v>4291</v>
      </c>
      <c r="F846" s="396" t="s">
        <v>4291</v>
      </c>
      <c r="G846" s="363" t="s">
        <v>2961</v>
      </c>
      <c r="H846" s="349" t="s">
        <v>4376</v>
      </c>
      <c r="I846" s="349" t="s">
        <v>250</v>
      </c>
      <c r="J846" s="349" t="s">
        <v>4379</v>
      </c>
      <c r="K846" s="349" t="s">
        <v>537</v>
      </c>
      <c r="L846" s="349" t="s">
        <v>537</v>
      </c>
      <c r="M846" s="349" t="s">
        <v>258</v>
      </c>
      <c r="N846" s="349" t="s">
        <v>4397</v>
      </c>
      <c r="O846" s="349"/>
      <c r="P846" s="382" t="s">
        <v>268</v>
      </c>
      <c r="Q846" s="382" t="s">
        <v>268</v>
      </c>
      <c r="R846" s="382" t="s">
        <v>268</v>
      </c>
      <c r="S846" s="382">
        <v>0</v>
      </c>
      <c r="T846" s="349" t="s">
        <v>268</v>
      </c>
      <c r="U846" s="349">
        <v>0</v>
      </c>
      <c r="V846" s="382" t="s">
        <v>268</v>
      </c>
      <c r="W846" s="360"/>
      <c r="X846" s="349"/>
      <c r="Y846" s="349">
        <v>35</v>
      </c>
      <c r="Z846" s="361">
        <v>1</v>
      </c>
      <c r="AA846" s="349">
        <v>35</v>
      </c>
      <c r="AB846" s="349" t="s">
        <v>273</v>
      </c>
      <c r="AC846" s="437" t="s">
        <v>2963</v>
      </c>
      <c r="AD846" s="433">
        <v>2.7</v>
      </c>
      <c r="AE846" s="382">
        <v>6</v>
      </c>
      <c r="AF846" s="350">
        <v>3.5710000000000002</v>
      </c>
      <c r="AG846" s="351">
        <f t="shared" si="140"/>
        <v>124.985</v>
      </c>
      <c r="AH846" s="351"/>
      <c r="AI846" s="351">
        <f t="shared" si="141"/>
        <v>124.985</v>
      </c>
      <c r="AJ846" s="352">
        <v>0.2</v>
      </c>
      <c r="AK846" s="353">
        <f t="shared" si="142"/>
        <v>156.23124999999999</v>
      </c>
      <c r="AL846" s="417">
        <f t="shared" si="134"/>
        <v>156.23124999999999</v>
      </c>
      <c r="AM846" s="354">
        <v>0.15</v>
      </c>
      <c r="AN846" s="351">
        <f t="shared" si="143"/>
        <v>183.80147058823528</v>
      </c>
      <c r="AO846" s="421">
        <f t="shared" si="144"/>
        <v>183.80147058823528</v>
      </c>
      <c r="AP846" s="346"/>
      <c r="AQ846" s="346"/>
    </row>
    <row r="847" spans="1:43" s="347" customFormat="1" ht="30" customHeight="1" x14ac:dyDescent="0.25">
      <c r="A847" s="386">
        <v>934398</v>
      </c>
      <c r="B847" s="456">
        <v>406393439890</v>
      </c>
      <c r="C847" s="349" t="s">
        <v>3202</v>
      </c>
      <c r="D847" s="386" t="s">
        <v>2967</v>
      </c>
      <c r="E847" s="381" t="s">
        <v>2968</v>
      </c>
      <c r="F847" s="381" t="s">
        <v>2968</v>
      </c>
      <c r="G847" s="363" t="s">
        <v>2961</v>
      </c>
      <c r="H847" s="349" t="s">
        <v>4376</v>
      </c>
      <c r="I847" s="349" t="s">
        <v>250</v>
      </c>
      <c r="J847" s="349" t="s">
        <v>4379</v>
      </c>
      <c r="K847" s="394" t="s">
        <v>545</v>
      </c>
      <c r="L847" s="394" t="s">
        <v>545</v>
      </c>
      <c r="M847" s="349" t="s">
        <v>258</v>
      </c>
      <c r="N847" s="349" t="s">
        <v>4397</v>
      </c>
      <c r="O847" s="382"/>
      <c r="P847" s="382" t="s">
        <v>268</v>
      </c>
      <c r="Q847" s="382" t="s">
        <v>268</v>
      </c>
      <c r="R847" s="382" t="s">
        <v>268</v>
      </c>
      <c r="S847" s="382">
        <v>0</v>
      </c>
      <c r="T847" s="349" t="s">
        <v>268</v>
      </c>
      <c r="U847" s="349">
        <v>0</v>
      </c>
      <c r="V847" s="382" t="s">
        <v>268</v>
      </c>
      <c r="W847" s="360" t="s">
        <v>2962</v>
      </c>
      <c r="X847" s="349"/>
      <c r="Y847" s="382">
        <v>40</v>
      </c>
      <c r="Z847" s="349">
        <v>1</v>
      </c>
      <c r="AA847" s="382">
        <v>40</v>
      </c>
      <c r="AB847" s="349" t="s">
        <v>273</v>
      </c>
      <c r="AC847" s="437" t="s">
        <v>2969</v>
      </c>
      <c r="AD847" s="437">
        <v>3.6</v>
      </c>
      <c r="AE847" s="446">
        <v>8</v>
      </c>
      <c r="AF847" s="350">
        <v>4.45</v>
      </c>
      <c r="AG847" s="351">
        <f t="shared" si="140"/>
        <v>178</v>
      </c>
      <c r="AH847" s="351"/>
      <c r="AI847" s="351">
        <f t="shared" si="141"/>
        <v>178</v>
      </c>
      <c r="AJ847" s="352">
        <v>0.2</v>
      </c>
      <c r="AK847" s="353">
        <f t="shared" si="142"/>
        <v>222.5</v>
      </c>
      <c r="AL847" s="417">
        <f t="shared" si="134"/>
        <v>222.5</v>
      </c>
      <c r="AM847" s="354">
        <v>0.15</v>
      </c>
      <c r="AN847" s="351">
        <f t="shared" si="143"/>
        <v>261.76470588235293</v>
      </c>
      <c r="AO847" s="421">
        <f t="shared" si="144"/>
        <v>261.76470588235293</v>
      </c>
      <c r="AP847" s="346"/>
      <c r="AQ847" s="346"/>
    </row>
    <row r="848" spans="1:43" s="347" customFormat="1" ht="30" customHeight="1" x14ac:dyDescent="0.25">
      <c r="A848" s="386">
        <v>934319</v>
      </c>
      <c r="B848" s="456">
        <v>406393431993</v>
      </c>
      <c r="C848" s="349" t="s">
        <v>3202</v>
      </c>
      <c r="D848" s="386" t="s">
        <v>2987</v>
      </c>
      <c r="E848" s="381" t="s">
        <v>2988</v>
      </c>
      <c r="F848" s="381" t="s">
        <v>2988</v>
      </c>
      <c r="G848" s="363" t="s">
        <v>2961</v>
      </c>
      <c r="H848" s="349" t="s">
        <v>4376</v>
      </c>
      <c r="I848" s="349" t="s">
        <v>250</v>
      </c>
      <c r="J848" s="349" t="s">
        <v>4379</v>
      </c>
      <c r="K848" s="394" t="s">
        <v>578</v>
      </c>
      <c r="L848" s="394" t="s">
        <v>578</v>
      </c>
      <c r="M848" s="349" t="s">
        <v>258</v>
      </c>
      <c r="N848" s="349" t="s">
        <v>4397</v>
      </c>
      <c r="O848" s="382"/>
      <c r="P848" s="382" t="s">
        <v>268</v>
      </c>
      <c r="Q848" s="382" t="s">
        <v>268</v>
      </c>
      <c r="R848" s="382" t="s">
        <v>268</v>
      </c>
      <c r="S848" s="382">
        <v>0</v>
      </c>
      <c r="T848" s="349" t="s">
        <v>268</v>
      </c>
      <c r="U848" s="349">
        <v>0</v>
      </c>
      <c r="V848" s="382" t="s">
        <v>268</v>
      </c>
      <c r="W848" s="360" t="s">
        <v>2984</v>
      </c>
      <c r="X848" s="349"/>
      <c r="Y848" s="382">
        <v>40</v>
      </c>
      <c r="Z848" s="349">
        <v>1</v>
      </c>
      <c r="AA848" s="382">
        <v>40</v>
      </c>
      <c r="AB848" s="349" t="s">
        <v>273</v>
      </c>
      <c r="AC848" s="437" t="s">
        <v>2969</v>
      </c>
      <c r="AD848" s="437">
        <v>3.6</v>
      </c>
      <c r="AE848" s="446">
        <v>8</v>
      </c>
      <c r="AF848" s="350">
        <v>3.95</v>
      </c>
      <c r="AG848" s="351">
        <f t="shared" si="140"/>
        <v>158</v>
      </c>
      <c r="AH848" s="351"/>
      <c r="AI848" s="351">
        <f t="shared" si="141"/>
        <v>158</v>
      </c>
      <c r="AJ848" s="352">
        <v>0.2</v>
      </c>
      <c r="AK848" s="353">
        <f t="shared" si="142"/>
        <v>197.5</v>
      </c>
      <c r="AL848" s="417">
        <f t="shared" si="134"/>
        <v>197.5</v>
      </c>
      <c r="AM848" s="354">
        <v>0.15</v>
      </c>
      <c r="AN848" s="351">
        <f t="shared" si="143"/>
        <v>232.35294117647061</v>
      </c>
      <c r="AO848" s="421">
        <f t="shared" si="144"/>
        <v>232.35294117647061</v>
      </c>
      <c r="AP848" s="346"/>
      <c r="AQ848" s="346"/>
    </row>
    <row r="849" spans="1:43" s="347" customFormat="1" ht="30" customHeight="1" x14ac:dyDescent="0.25">
      <c r="A849" s="386">
        <v>934613</v>
      </c>
      <c r="B849" s="456">
        <v>406393461396</v>
      </c>
      <c r="C849" s="349" t="s">
        <v>3202</v>
      </c>
      <c r="D849" s="386" t="s">
        <v>3010</v>
      </c>
      <c r="E849" s="381" t="s">
        <v>3011</v>
      </c>
      <c r="F849" s="381" t="s">
        <v>3011</v>
      </c>
      <c r="G849" s="363" t="s">
        <v>2961</v>
      </c>
      <c r="H849" s="349" t="s">
        <v>4376</v>
      </c>
      <c r="I849" s="349" t="s">
        <v>250</v>
      </c>
      <c r="J849" s="349" t="s">
        <v>4379</v>
      </c>
      <c r="K849" s="394" t="s">
        <v>571</v>
      </c>
      <c r="L849" s="394" t="s">
        <v>571</v>
      </c>
      <c r="M849" s="349" t="s">
        <v>258</v>
      </c>
      <c r="N849" s="349" t="s">
        <v>4397</v>
      </c>
      <c r="O849" s="382"/>
      <c r="P849" s="382" t="s">
        <v>268</v>
      </c>
      <c r="Q849" s="382" t="s">
        <v>268</v>
      </c>
      <c r="R849" s="382" t="s">
        <v>268</v>
      </c>
      <c r="S849" s="382">
        <v>0</v>
      </c>
      <c r="T849" s="349" t="s">
        <v>268</v>
      </c>
      <c r="U849" s="349">
        <v>0</v>
      </c>
      <c r="V849" s="382" t="s">
        <v>268</v>
      </c>
      <c r="W849" s="360" t="s">
        <v>3003</v>
      </c>
      <c r="X849" s="349"/>
      <c r="Y849" s="382">
        <v>40</v>
      </c>
      <c r="Z849" s="349">
        <v>1</v>
      </c>
      <c r="AA849" s="382">
        <v>40</v>
      </c>
      <c r="AB849" s="349" t="s">
        <v>273</v>
      </c>
      <c r="AC849" s="437" t="s">
        <v>2969</v>
      </c>
      <c r="AD849" s="437">
        <v>3.6</v>
      </c>
      <c r="AE849" s="446">
        <v>8</v>
      </c>
      <c r="AF849" s="350">
        <v>3.95</v>
      </c>
      <c r="AG849" s="351">
        <f t="shared" si="140"/>
        <v>158</v>
      </c>
      <c r="AH849" s="351"/>
      <c r="AI849" s="351">
        <f t="shared" si="141"/>
        <v>158</v>
      </c>
      <c r="AJ849" s="352">
        <v>0.2</v>
      </c>
      <c r="AK849" s="353">
        <f t="shared" si="142"/>
        <v>197.5</v>
      </c>
      <c r="AL849" s="417">
        <f t="shared" si="134"/>
        <v>197.5</v>
      </c>
      <c r="AM849" s="354">
        <v>0.15</v>
      </c>
      <c r="AN849" s="351">
        <f t="shared" si="143"/>
        <v>232.35294117647061</v>
      </c>
      <c r="AO849" s="421">
        <f t="shared" si="144"/>
        <v>232.35294117647061</v>
      </c>
      <c r="AP849" s="346"/>
      <c r="AQ849" s="346"/>
    </row>
    <row r="850" spans="1:43" s="347" customFormat="1" ht="30" customHeight="1" x14ac:dyDescent="0.25">
      <c r="A850" s="386">
        <v>934443</v>
      </c>
      <c r="B850" s="456">
        <v>406393444399</v>
      </c>
      <c r="C850" s="349" t="s">
        <v>3202</v>
      </c>
      <c r="D850" s="386" t="s">
        <v>3012</v>
      </c>
      <c r="E850" s="381" t="s">
        <v>3013</v>
      </c>
      <c r="F850" s="381" t="s">
        <v>3013</v>
      </c>
      <c r="G850" s="363" t="s">
        <v>2961</v>
      </c>
      <c r="H850" s="349" t="s">
        <v>4376</v>
      </c>
      <c r="I850" s="349" t="s">
        <v>250</v>
      </c>
      <c r="J850" s="349" t="s">
        <v>4379</v>
      </c>
      <c r="K850" s="382" t="s">
        <v>4413</v>
      </c>
      <c r="L850" s="394" t="s">
        <v>571</v>
      </c>
      <c r="M850" s="349" t="s">
        <v>258</v>
      </c>
      <c r="N850" s="349" t="s">
        <v>4397</v>
      </c>
      <c r="O850" s="382"/>
      <c r="P850" s="382" t="s">
        <v>268</v>
      </c>
      <c r="Q850" s="382" t="s">
        <v>268</v>
      </c>
      <c r="R850" s="382" t="s">
        <v>268</v>
      </c>
      <c r="S850" s="382">
        <v>0</v>
      </c>
      <c r="T850" s="349" t="s">
        <v>268</v>
      </c>
      <c r="U850" s="349">
        <v>0</v>
      </c>
      <c r="V850" s="382" t="s">
        <v>268</v>
      </c>
      <c r="W850" s="360" t="s">
        <v>3003</v>
      </c>
      <c r="X850" s="349"/>
      <c r="Y850" s="382">
        <v>40</v>
      </c>
      <c r="Z850" s="349">
        <v>1</v>
      </c>
      <c r="AA850" s="382">
        <v>40</v>
      </c>
      <c r="AB850" s="349" t="s">
        <v>273</v>
      </c>
      <c r="AC850" s="437" t="s">
        <v>2969</v>
      </c>
      <c r="AD850" s="437">
        <v>3.6</v>
      </c>
      <c r="AE850" s="446">
        <v>8</v>
      </c>
      <c r="AF850" s="350">
        <v>3.95</v>
      </c>
      <c r="AG850" s="351">
        <f t="shared" si="140"/>
        <v>158</v>
      </c>
      <c r="AH850" s="351"/>
      <c r="AI850" s="351">
        <f t="shared" si="141"/>
        <v>158</v>
      </c>
      <c r="AJ850" s="352">
        <v>0.2</v>
      </c>
      <c r="AK850" s="353">
        <f t="shared" si="142"/>
        <v>197.5</v>
      </c>
      <c r="AL850" s="417">
        <f t="shared" si="134"/>
        <v>197.5</v>
      </c>
      <c r="AM850" s="354">
        <v>0.15</v>
      </c>
      <c r="AN850" s="351">
        <f t="shared" si="143"/>
        <v>232.35294117647061</v>
      </c>
      <c r="AO850" s="421">
        <f t="shared" si="144"/>
        <v>232.35294117647061</v>
      </c>
      <c r="AP850" s="346"/>
      <c r="AQ850" s="346"/>
    </row>
    <row r="851" spans="1:43" s="347" customFormat="1" ht="30" customHeight="1" x14ac:dyDescent="0.25">
      <c r="A851" s="386">
        <v>934684</v>
      </c>
      <c r="B851" s="456">
        <v>406393468494</v>
      </c>
      <c r="C851" s="349" t="s">
        <v>3202</v>
      </c>
      <c r="D851" s="386" t="s">
        <v>3031</v>
      </c>
      <c r="E851" s="355" t="s">
        <v>3032</v>
      </c>
      <c r="F851" s="355" t="s">
        <v>3032</v>
      </c>
      <c r="G851" s="363" t="s">
        <v>2961</v>
      </c>
      <c r="H851" s="349" t="s">
        <v>4376</v>
      </c>
      <c r="I851" s="349" t="s">
        <v>250</v>
      </c>
      <c r="J851" s="349" t="s">
        <v>4379</v>
      </c>
      <c r="K851" s="386" t="s">
        <v>570</v>
      </c>
      <c r="L851" s="386" t="s">
        <v>570</v>
      </c>
      <c r="M851" s="349" t="s">
        <v>258</v>
      </c>
      <c r="N851" s="349" t="s">
        <v>4397</v>
      </c>
      <c r="O851" s="382"/>
      <c r="P851" s="382" t="s">
        <v>268</v>
      </c>
      <c r="Q851" s="382" t="s">
        <v>268</v>
      </c>
      <c r="R851" s="382" t="s">
        <v>268</v>
      </c>
      <c r="S851" s="382">
        <v>0</v>
      </c>
      <c r="T851" s="349" t="s">
        <v>268</v>
      </c>
      <c r="U851" s="349">
        <v>0</v>
      </c>
      <c r="V851" s="382" t="s">
        <v>268</v>
      </c>
      <c r="W851" s="360" t="s">
        <v>3028</v>
      </c>
      <c r="X851" s="349"/>
      <c r="Y851" s="382">
        <v>40</v>
      </c>
      <c r="Z851" s="349">
        <v>1</v>
      </c>
      <c r="AA851" s="382">
        <v>40</v>
      </c>
      <c r="AB851" s="349" t="s">
        <v>273</v>
      </c>
      <c r="AC851" s="437" t="s">
        <v>2969</v>
      </c>
      <c r="AD851" s="437">
        <v>3.6</v>
      </c>
      <c r="AE851" s="382">
        <v>8</v>
      </c>
      <c r="AF851" s="350">
        <v>3.95</v>
      </c>
      <c r="AG851" s="351">
        <f t="shared" si="140"/>
        <v>158</v>
      </c>
      <c r="AH851" s="351"/>
      <c r="AI851" s="351">
        <f t="shared" si="141"/>
        <v>158</v>
      </c>
      <c r="AJ851" s="352">
        <v>0.2</v>
      </c>
      <c r="AK851" s="353">
        <f t="shared" si="142"/>
        <v>197.5</v>
      </c>
      <c r="AL851" s="417">
        <f t="shared" si="134"/>
        <v>197.5</v>
      </c>
      <c r="AM851" s="354">
        <v>0.15</v>
      </c>
      <c r="AN851" s="351">
        <f t="shared" si="143"/>
        <v>232.35294117647061</v>
      </c>
      <c r="AO851" s="421">
        <f t="shared" si="144"/>
        <v>232.35294117647061</v>
      </c>
      <c r="AP851" s="346"/>
      <c r="AQ851" s="346"/>
    </row>
    <row r="852" spans="1:43" s="347" customFormat="1" ht="30" customHeight="1" x14ac:dyDescent="0.25">
      <c r="A852" s="386">
        <v>934692</v>
      </c>
      <c r="B852" s="456">
        <v>406393469293</v>
      </c>
      <c r="C852" s="349" t="s">
        <v>3202</v>
      </c>
      <c r="D852" s="386" t="s">
        <v>2970</v>
      </c>
      <c r="E852" s="381" t="s">
        <v>2971</v>
      </c>
      <c r="F852" s="381" t="s">
        <v>2971</v>
      </c>
      <c r="G852" s="363" t="s">
        <v>2961</v>
      </c>
      <c r="H852" s="349" t="s">
        <v>4376</v>
      </c>
      <c r="I852" s="349" t="s">
        <v>250</v>
      </c>
      <c r="J852" s="349" t="s">
        <v>4379</v>
      </c>
      <c r="K852" s="394" t="s">
        <v>545</v>
      </c>
      <c r="L852" s="394" t="s">
        <v>545</v>
      </c>
      <c r="M852" s="349" t="s">
        <v>258</v>
      </c>
      <c r="N852" s="349" t="s">
        <v>4397</v>
      </c>
      <c r="O852" s="382"/>
      <c r="P852" s="382" t="s">
        <v>268</v>
      </c>
      <c r="Q852" s="382" t="s">
        <v>268</v>
      </c>
      <c r="R852" s="382" t="s">
        <v>268</v>
      </c>
      <c r="S852" s="382">
        <v>0</v>
      </c>
      <c r="T852" s="349" t="s">
        <v>268</v>
      </c>
      <c r="U852" s="349">
        <v>0</v>
      </c>
      <c r="V852" s="382" t="s">
        <v>268</v>
      </c>
      <c r="W852" s="360" t="s">
        <v>2962</v>
      </c>
      <c r="X852" s="349"/>
      <c r="Y852" s="382">
        <v>60</v>
      </c>
      <c r="Z852" s="349">
        <v>1</v>
      </c>
      <c r="AA852" s="382">
        <v>60</v>
      </c>
      <c r="AB852" s="349" t="s">
        <v>273</v>
      </c>
      <c r="AC852" s="437" t="s">
        <v>2972</v>
      </c>
      <c r="AD852" s="349">
        <v>5</v>
      </c>
      <c r="AE852" s="446">
        <v>11</v>
      </c>
      <c r="AF852" s="350">
        <v>4.4000000000000004</v>
      </c>
      <c r="AG852" s="351">
        <f t="shared" si="140"/>
        <v>264</v>
      </c>
      <c r="AH852" s="351"/>
      <c r="AI852" s="351">
        <f t="shared" si="141"/>
        <v>264</v>
      </c>
      <c r="AJ852" s="352">
        <v>0.2</v>
      </c>
      <c r="AK852" s="353">
        <f t="shared" si="142"/>
        <v>330</v>
      </c>
      <c r="AL852" s="417">
        <f t="shared" si="134"/>
        <v>330</v>
      </c>
      <c r="AM852" s="354">
        <v>0.15</v>
      </c>
      <c r="AN852" s="351">
        <f t="shared" si="143"/>
        <v>388.23529411764707</v>
      </c>
      <c r="AO852" s="421">
        <f t="shared" si="144"/>
        <v>388.23529411764707</v>
      </c>
      <c r="AP852" s="346"/>
      <c r="AQ852" s="346"/>
    </row>
    <row r="853" spans="1:43" s="347" customFormat="1" ht="30" customHeight="1" x14ac:dyDescent="0.25">
      <c r="A853" s="386">
        <v>934373</v>
      </c>
      <c r="B853" s="456">
        <v>406393437391</v>
      </c>
      <c r="C853" s="349" t="s">
        <v>3202</v>
      </c>
      <c r="D853" s="386" t="s">
        <v>2989</v>
      </c>
      <c r="E853" s="381" t="s">
        <v>2990</v>
      </c>
      <c r="F853" s="381" t="s">
        <v>2990</v>
      </c>
      <c r="G853" s="363" t="s">
        <v>2961</v>
      </c>
      <c r="H853" s="349" t="s">
        <v>4376</v>
      </c>
      <c r="I853" s="349" t="s">
        <v>250</v>
      </c>
      <c r="J853" s="349" t="s">
        <v>4379</v>
      </c>
      <c r="K853" s="394" t="s">
        <v>578</v>
      </c>
      <c r="L853" s="394" t="s">
        <v>578</v>
      </c>
      <c r="M853" s="349" t="s">
        <v>258</v>
      </c>
      <c r="N853" s="349" t="s">
        <v>4397</v>
      </c>
      <c r="O853" s="382"/>
      <c r="P853" s="382" t="s">
        <v>268</v>
      </c>
      <c r="Q853" s="382" t="s">
        <v>268</v>
      </c>
      <c r="R853" s="382" t="s">
        <v>268</v>
      </c>
      <c r="S853" s="382">
        <v>0</v>
      </c>
      <c r="T853" s="349" t="s">
        <v>268</v>
      </c>
      <c r="U853" s="349">
        <v>0</v>
      </c>
      <c r="V853" s="382" t="s">
        <v>268</v>
      </c>
      <c r="W853" s="360" t="s">
        <v>2984</v>
      </c>
      <c r="X853" s="349"/>
      <c r="Y853" s="382">
        <v>60</v>
      </c>
      <c r="Z853" s="349">
        <v>1</v>
      </c>
      <c r="AA853" s="382">
        <v>60</v>
      </c>
      <c r="AB853" s="349" t="s">
        <v>273</v>
      </c>
      <c r="AC853" s="437" t="s">
        <v>2972</v>
      </c>
      <c r="AD853" s="349">
        <v>5</v>
      </c>
      <c r="AE853" s="446">
        <v>11</v>
      </c>
      <c r="AF853" s="350">
        <v>3.9</v>
      </c>
      <c r="AG853" s="351">
        <f t="shared" si="140"/>
        <v>234</v>
      </c>
      <c r="AH853" s="351"/>
      <c r="AI853" s="351">
        <f t="shared" si="141"/>
        <v>234</v>
      </c>
      <c r="AJ853" s="352">
        <v>0.2</v>
      </c>
      <c r="AK853" s="353">
        <f t="shared" si="142"/>
        <v>292.5</v>
      </c>
      <c r="AL853" s="417">
        <f t="shared" si="134"/>
        <v>292.5</v>
      </c>
      <c r="AM853" s="354">
        <v>0.15</v>
      </c>
      <c r="AN853" s="351">
        <f t="shared" si="143"/>
        <v>344.11764705882354</v>
      </c>
      <c r="AO853" s="421">
        <f t="shared" si="144"/>
        <v>344.11764705882354</v>
      </c>
      <c r="AP853" s="346"/>
      <c r="AQ853" s="346"/>
    </row>
    <row r="854" spans="1:43" s="347" customFormat="1" ht="30" customHeight="1" x14ac:dyDescent="0.25">
      <c r="A854" s="386">
        <v>934492</v>
      </c>
      <c r="B854" s="456">
        <v>406393449295</v>
      </c>
      <c r="C854" s="349" t="s">
        <v>3202</v>
      </c>
      <c r="D854" s="386" t="s">
        <v>3014</v>
      </c>
      <c r="E854" s="381" t="s">
        <v>3015</v>
      </c>
      <c r="F854" s="381" t="s">
        <v>3015</v>
      </c>
      <c r="G854" s="363" t="s">
        <v>2961</v>
      </c>
      <c r="H854" s="349" t="s">
        <v>4376</v>
      </c>
      <c r="I854" s="349" t="s">
        <v>250</v>
      </c>
      <c r="J854" s="349" t="s">
        <v>4379</v>
      </c>
      <c r="K854" s="394" t="s">
        <v>571</v>
      </c>
      <c r="L854" s="394" t="s">
        <v>571</v>
      </c>
      <c r="M854" s="349" t="s">
        <v>258</v>
      </c>
      <c r="N854" s="349" t="s">
        <v>4397</v>
      </c>
      <c r="O854" s="382"/>
      <c r="P854" s="382" t="s">
        <v>268</v>
      </c>
      <c r="Q854" s="382" t="s">
        <v>268</v>
      </c>
      <c r="R854" s="382" t="s">
        <v>268</v>
      </c>
      <c r="S854" s="382">
        <v>0</v>
      </c>
      <c r="T854" s="349" t="s">
        <v>268</v>
      </c>
      <c r="U854" s="349">
        <v>0</v>
      </c>
      <c r="V854" s="382" t="s">
        <v>268</v>
      </c>
      <c r="W854" s="360" t="s">
        <v>3003</v>
      </c>
      <c r="X854" s="349"/>
      <c r="Y854" s="382">
        <v>60</v>
      </c>
      <c r="Z854" s="349">
        <v>1</v>
      </c>
      <c r="AA854" s="382">
        <v>60</v>
      </c>
      <c r="AB854" s="349" t="s">
        <v>273</v>
      </c>
      <c r="AC854" s="437" t="s">
        <v>2972</v>
      </c>
      <c r="AD854" s="349">
        <v>5</v>
      </c>
      <c r="AE854" s="446">
        <v>11</v>
      </c>
      <c r="AF854" s="350">
        <v>3.9</v>
      </c>
      <c r="AG854" s="351">
        <f t="shared" si="140"/>
        <v>234</v>
      </c>
      <c r="AH854" s="351"/>
      <c r="AI854" s="351">
        <f t="shared" si="141"/>
        <v>234</v>
      </c>
      <c r="AJ854" s="352">
        <v>0.2</v>
      </c>
      <c r="AK854" s="353">
        <f t="shared" si="142"/>
        <v>292.5</v>
      </c>
      <c r="AL854" s="417">
        <f t="shared" si="134"/>
        <v>292.5</v>
      </c>
      <c r="AM854" s="354">
        <v>0.15</v>
      </c>
      <c r="AN854" s="351">
        <f t="shared" si="143"/>
        <v>344.11764705882354</v>
      </c>
      <c r="AO854" s="421">
        <f t="shared" si="144"/>
        <v>344.11764705882354</v>
      </c>
      <c r="AP854" s="346"/>
      <c r="AQ854" s="346"/>
    </row>
    <row r="855" spans="1:43" s="347" customFormat="1" ht="30" customHeight="1" x14ac:dyDescent="0.25">
      <c r="A855" s="386">
        <v>934712</v>
      </c>
      <c r="B855" s="456">
        <v>406393471296</v>
      </c>
      <c r="C855" s="349" t="s">
        <v>3202</v>
      </c>
      <c r="D855" s="386" t="s">
        <v>3016</v>
      </c>
      <c r="E855" s="381" t="s">
        <v>3017</v>
      </c>
      <c r="F855" s="381" t="s">
        <v>3017</v>
      </c>
      <c r="G855" s="363" t="s">
        <v>2961</v>
      </c>
      <c r="H855" s="349" t="s">
        <v>4376</v>
      </c>
      <c r="I855" s="349" t="s">
        <v>250</v>
      </c>
      <c r="J855" s="349" t="s">
        <v>4379</v>
      </c>
      <c r="K855" s="382" t="s">
        <v>4413</v>
      </c>
      <c r="L855" s="394" t="s">
        <v>571</v>
      </c>
      <c r="M855" s="349" t="s">
        <v>258</v>
      </c>
      <c r="N855" s="349" t="s">
        <v>4397</v>
      </c>
      <c r="O855" s="382"/>
      <c r="P855" s="382" t="s">
        <v>268</v>
      </c>
      <c r="Q855" s="382" t="s">
        <v>268</v>
      </c>
      <c r="R855" s="382" t="s">
        <v>268</v>
      </c>
      <c r="S855" s="382">
        <v>0</v>
      </c>
      <c r="T855" s="349" t="s">
        <v>268</v>
      </c>
      <c r="U855" s="349">
        <v>0</v>
      </c>
      <c r="V855" s="382" t="s">
        <v>268</v>
      </c>
      <c r="W855" s="360" t="s">
        <v>3003</v>
      </c>
      <c r="X855" s="349"/>
      <c r="Y855" s="382">
        <v>60</v>
      </c>
      <c r="Z855" s="349">
        <v>1</v>
      </c>
      <c r="AA855" s="382">
        <v>60</v>
      </c>
      <c r="AB855" s="349" t="s">
        <v>273</v>
      </c>
      <c r="AC855" s="437" t="s">
        <v>2972</v>
      </c>
      <c r="AD855" s="349">
        <v>5</v>
      </c>
      <c r="AE855" s="446">
        <v>11</v>
      </c>
      <c r="AF855" s="350">
        <v>3.9</v>
      </c>
      <c r="AG855" s="351">
        <f t="shared" si="140"/>
        <v>234</v>
      </c>
      <c r="AH855" s="351"/>
      <c r="AI855" s="351">
        <f t="shared" si="141"/>
        <v>234</v>
      </c>
      <c r="AJ855" s="352">
        <v>0.2</v>
      </c>
      <c r="AK855" s="353">
        <f t="shared" si="142"/>
        <v>292.5</v>
      </c>
      <c r="AL855" s="417">
        <f t="shared" si="134"/>
        <v>292.5</v>
      </c>
      <c r="AM855" s="354">
        <v>0.15</v>
      </c>
      <c r="AN855" s="351">
        <f t="shared" si="143"/>
        <v>344.11764705882354</v>
      </c>
      <c r="AO855" s="421">
        <f t="shared" si="144"/>
        <v>344.11764705882354</v>
      </c>
      <c r="AP855" s="346"/>
      <c r="AQ855" s="346"/>
    </row>
    <row r="856" spans="1:43" s="347" customFormat="1" ht="30" customHeight="1" x14ac:dyDescent="0.25">
      <c r="A856" s="386">
        <v>934349</v>
      </c>
      <c r="B856" s="456">
        <v>406393434994</v>
      </c>
      <c r="C856" s="349" t="s">
        <v>3202</v>
      </c>
      <c r="D856" s="386" t="s">
        <v>3033</v>
      </c>
      <c r="E856" s="355" t="s">
        <v>3034</v>
      </c>
      <c r="F856" s="355" t="s">
        <v>3034</v>
      </c>
      <c r="G856" s="363" t="s">
        <v>2961</v>
      </c>
      <c r="H856" s="349" t="s">
        <v>4376</v>
      </c>
      <c r="I856" s="349" t="s">
        <v>250</v>
      </c>
      <c r="J856" s="349" t="s">
        <v>4379</v>
      </c>
      <c r="K856" s="386" t="s">
        <v>570</v>
      </c>
      <c r="L856" s="386" t="s">
        <v>570</v>
      </c>
      <c r="M856" s="349" t="s">
        <v>258</v>
      </c>
      <c r="N856" s="349" t="s">
        <v>4397</v>
      </c>
      <c r="O856" s="382"/>
      <c r="P856" s="382" t="s">
        <v>268</v>
      </c>
      <c r="Q856" s="382" t="s">
        <v>268</v>
      </c>
      <c r="R856" s="382" t="s">
        <v>268</v>
      </c>
      <c r="S856" s="382">
        <v>0</v>
      </c>
      <c r="T856" s="349" t="s">
        <v>268</v>
      </c>
      <c r="U856" s="349">
        <v>0</v>
      </c>
      <c r="V856" s="382" t="s">
        <v>268</v>
      </c>
      <c r="W856" s="360" t="s">
        <v>3028</v>
      </c>
      <c r="X856" s="349"/>
      <c r="Y856" s="382">
        <v>60</v>
      </c>
      <c r="Z856" s="349">
        <v>1</v>
      </c>
      <c r="AA856" s="382">
        <v>60</v>
      </c>
      <c r="AB856" s="349" t="s">
        <v>273</v>
      </c>
      <c r="AC856" s="437" t="s">
        <v>2972</v>
      </c>
      <c r="AD856" s="349">
        <v>5</v>
      </c>
      <c r="AE856" s="382">
        <v>11</v>
      </c>
      <c r="AF856" s="350">
        <v>3.9</v>
      </c>
      <c r="AG856" s="351">
        <f t="shared" si="140"/>
        <v>234</v>
      </c>
      <c r="AH856" s="351"/>
      <c r="AI856" s="351">
        <f t="shared" si="141"/>
        <v>234</v>
      </c>
      <c r="AJ856" s="352">
        <v>0.2</v>
      </c>
      <c r="AK856" s="353">
        <f t="shared" si="142"/>
        <v>292.5</v>
      </c>
      <c r="AL856" s="417">
        <f t="shared" si="134"/>
        <v>292.5</v>
      </c>
      <c r="AM856" s="354">
        <v>0.15</v>
      </c>
      <c r="AN856" s="351">
        <f t="shared" si="143"/>
        <v>344.11764705882354</v>
      </c>
      <c r="AO856" s="421">
        <f t="shared" si="144"/>
        <v>344.11764705882354</v>
      </c>
      <c r="AP856" s="346"/>
      <c r="AQ856" s="346"/>
    </row>
    <row r="857" spans="1:43" s="347" customFormat="1" ht="30" customHeight="1" x14ac:dyDescent="0.25">
      <c r="A857" s="386">
        <v>54621</v>
      </c>
      <c r="B857" s="440">
        <v>40630546219</v>
      </c>
      <c r="C857" s="349" t="s">
        <v>4473</v>
      </c>
      <c r="D857" s="444" t="s">
        <v>3203</v>
      </c>
      <c r="E857" s="388" t="s">
        <v>3204</v>
      </c>
      <c r="F857" s="348" t="s">
        <v>3204</v>
      </c>
      <c r="G857" s="363" t="s">
        <v>2961</v>
      </c>
      <c r="H857" s="349" t="s">
        <v>4376</v>
      </c>
      <c r="I857" s="349" t="s">
        <v>250</v>
      </c>
      <c r="J857" s="349" t="s">
        <v>4379</v>
      </c>
      <c r="K857" s="397" t="s">
        <v>537</v>
      </c>
      <c r="L857" s="397" t="s">
        <v>537</v>
      </c>
      <c r="M857" s="349" t="s">
        <v>331</v>
      </c>
      <c r="N857" s="349" t="s">
        <v>4397</v>
      </c>
      <c r="O857" s="349" t="s">
        <v>3205</v>
      </c>
      <c r="P857" s="382" t="s">
        <v>268</v>
      </c>
      <c r="Q857" s="382" t="s">
        <v>268</v>
      </c>
      <c r="R857" s="382" t="s">
        <v>268</v>
      </c>
      <c r="S857" s="382">
        <v>0</v>
      </c>
      <c r="T857" s="349" t="s">
        <v>268</v>
      </c>
      <c r="U857" s="349">
        <v>0</v>
      </c>
      <c r="V857" s="382" t="s">
        <v>268</v>
      </c>
      <c r="W857" s="444" t="s">
        <v>3206</v>
      </c>
      <c r="X857" s="397"/>
      <c r="Y857" s="397">
        <v>60</v>
      </c>
      <c r="Z857" s="397">
        <v>1</v>
      </c>
      <c r="AA857" s="397">
        <v>60</v>
      </c>
      <c r="AB857" s="397" t="s">
        <v>273</v>
      </c>
      <c r="AC857" s="397" t="s">
        <v>3207</v>
      </c>
      <c r="AD857" s="397">
        <v>4</v>
      </c>
      <c r="AE857" s="397">
        <v>9</v>
      </c>
      <c r="AF857" s="350">
        <v>1.79</v>
      </c>
      <c r="AG857" s="398">
        <f>AF857*Y857</f>
        <v>107.4</v>
      </c>
      <c r="AH857" s="398"/>
      <c r="AI857" s="351">
        <f t="shared" si="141"/>
        <v>107.4</v>
      </c>
      <c r="AJ857" s="352">
        <v>0.2</v>
      </c>
      <c r="AK857" s="353">
        <f t="shared" si="142"/>
        <v>134.25</v>
      </c>
      <c r="AL857" s="417">
        <f t="shared" ref="AL857:AL920" si="145">AK857</f>
        <v>134.25</v>
      </c>
      <c r="AM857" s="354">
        <v>0.15</v>
      </c>
      <c r="AN857" s="351">
        <f t="shared" si="143"/>
        <v>157.94117647058823</v>
      </c>
      <c r="AO857" s="421">
        <f t="shared" si="144"/>
        <v>157.94117647058823</v>
      </c>
      <c r="AP857" s="346"/>
      <c r="AQ857" s="346"/>
    </row>
    <row r="858" spans="1:43" s="347" customFormat="1" ht="30" customHeight="1" x14ac:dyDescent="0.25">
      <c r="A858" s="386">
        <v>54657</v>
      </c>
      <c r="B858" s="440">
        <v>40630546579</v>
      </c>
      <c r="C858" s="349" t="s">
        <v>4473</v>
      </c>
      <c r="D858" s="444" t="s">
        <v>3208</v>
      </c>
      <c r="E858" s="388" t="s">
        <v>3209</v>
      </c>
      <c r="F858" s="348" t="s">
        <v>3209</v>
      </c>
      <c r="G858" s="363" t="s">
        <v>2961</v>
      </c>
      <c r="H858" s="349" t="s">
        <v>4376</v>
      </c>
      <c r="I858" s="349" t="s">
        <v>250</v>
      </c>
      <c r="J858" s="349" t="s">
        <v>4379</v>
      </c>
      <c r="K858" s="397" t="s">
        <v>3210</v>
      </c>
      <c r="L858" s="397" t="s">
        <v>3210</v>
      </c>
      <c r="M858" s="349" t="s">
        <v>331</v>
      </c>
      <c r="N858" s="349" t="s">
        <v>4397</v>
      </c>
      <c r="O858" s="349" t="s">
        <v>3210</v>
      </c>
      <c r="P858" s="382" t="s">
        <v>268</v>
      </c>
      <c r="Q858" s="382" t="s">
        <v>268</v>
      </c>
      <c r="R858" s="382" t="s">
        <v>268</v>
      </c>
      <c r="S858" s="382">
        <v>0</v>
      </c>
      <c r="T858" s="349" t="s">
        <v>268</v>
      </c>
      <c r="U858" s="349">
        <v>0</v>
      </c>
      <c r="V858" s="382" t="s">
        <v>268</v>
      </c>
      <c r="W858" s="444"/>
      <c r="X858" s="397"/>
      <c r="Y858" s="397">
        <v>60</v>
      </c>
      <c r="Z858" s="397">
        <v>1</v>
      </c>
      <c r="AA858" s="397">
        <v>60</v>
      </c>
      <c r="AB858" s="397" t="s">
        <v>273</v>
      </c>
      <c r="AC858" s="397" t="s">
        <v>3207</v>
      </c>
      <c r="AD858" s="397">
        <v>4</v>
      </c>
      <c r="AE858" s="397">
        <v>9</v>
      </c>
      <c r="AF858" s="350">
        <v>1.99</v>
      </c>
      <c r="AG858" s="398">
        <f>AF858*Y858</f>
        <v>119.4</v>
      </c>
      <c r="AH858" s="398"/>
      <c r="AI858" s="351">
        <f t="shared" si="141"/>
        <v>119.4</v>
      </c>
      <c r="AJ858" s="352">
        <v>0.2</v>
      </c>
      <c r="AK858" s="353">
        <f t="shared" si="142"/>
        <v>149.25</v>
      </c>
      <c r="AL858" s="417">
        <f t="shared" si="145"/>
        <v>149.25</v>
      </c>
      <c r="AM858" s="354">
        <v>0.15</v>
      </c>
      <c r="AN858" s="351">
        <f t="shared" si="143"/>
        <v>175.58823529411765</v>
      </c>
      <c r="AO858" s="421">
        <f t="shared" si="144"/>
        <v>175.58823529411765</v>
      </c>
      <c r="AP858" s="346"/>
      <c r="AQ858" s="346"/>
    </row>
    <row r="859" spans="1:43" s="347" customFormat="1" ht="30" customHeight="1" x14ac:dyDescent="0.25">
      <c r="A859" s="386">
        <v>54672</v>
      </c>
      <c r="B859" s="440">
        <v>40630546729</v>
      </c>
      <c r="C859" s="349" t="s">
        <v>4473</v>
      </c>
      <c r="D859" s="444" t="s">
        <v>3211</v>
      </c>
      <c r="E859" s="388" t="s">
        <v>3212</v>
      </c>
      <c r="F859" s="348" t="s">
        <v>3212</v>
      </c>
      <c r="G859" s="363" t="s">
        <v>2961</v>
      </c>
      <c r="H859" s="349" t="s">
        <v>4376</v>
      </c>
      <c r="I859" s="349" t="s">
        <v>250</v>
      </c>
      <c r="J859" s="349" t="s">
        <v>4379</v>
      </c>
      <c r="K859" s="397" t="s">
        <v>261</v>
      </c>
      <c r="L859" s="397" t="s">
        <v>261</v>
      </c>
      <c r="M859" s="349" t="s">
        <v>331</v>
      </c>
      <c r="N859" s="349" t="s">
        <v>4397</v>
      </c>
      <c r="O859" s="349" t="s">
        <v>261</v>
      </c>
      <c r="P859" s="382" t="s">
        <v>268</v>
      </c>
      <c r="Q859" s="382" t="s">
        <v>268</v>
      </c>
      <c r="R859" s="382" t="s">
        <v>268</v>
      </c>
      <c r="S859" s="382">
        <v>0</v>
      </c>
      <c r="T859" s="349" t="s">
        <v>268</v>
      </c>
      <c r="U859" s="349">
        <v>0</v>
      </c>
      <c r="V859" s="382" t="s">
        <v>268</v>
      </c>
      <c r="W859" s="444"/>
      <c r="X859" s="397"/>
      <c r="Y859" s="397">
        <v>60</v>
      </c>
      <c r="Z859" s="397">
        <v>1</v>
      </c>
      <c r="AA859" s="397">
        <v>60</v>
      </c>
      <c r="AB859" s="397" t="s">
        <v>273</v>
      </c>
      <c r="AC859" s="397" t="s">
        <v>3207</v>
      </c>
      <c r="AD859" s="397">
        <v>4</v>
      </c>
      <c r="AE859" s="397">
        <v>9</v>
      </c>
      <c r="AF859" s="350">
        <v>1.99</v>
      </c>
      <c r="AG859" s="398">
        <f>AF859*Y859</f>
        <v>119.4</v>
      </c>
      <c r="AH859" s="398"/>
      <c r="AI859" s="351">
        <f t="shared" si="141"/>
        <v>119.4</v>
      </c>
      <c r="AJ859" s="352">
        <v>0.2</v>
      </c>
      <c r="AK859" s="353">
        <f t="shared" si="142"/>
        <v>149.25</v>
      </c>
      <c r="AL859" s="417">
        <f t="shared" si="145"/>
        <v>149.25</v>
      </c>
      <c r="AM859" s="354">
        <v>0.15</v>
      </c>
      <c r="AN859" s="351">
        <f t="shared" si="143"/>
        <v>175.58823529411765</v>
      </c>
      <c r="AO859" s="421">
        <f t="shared" si="144"/>
        <v>175.58823529411765</v>
      </c>
      <c r="AP859" s="346"/>
      <c r="AQ859" s="346"/>
    </row>
    <row r="860" spans="1:43" s="347" customFormat="1" ht="30" customHeight="1" x14ac:dyDescent="0.25">
      <c r="A860" s="386">
        <v>934481</v>
      </c>
      <c r="B860" s="456">
        <v>406393448199</v>
      </c>
      <c r="C860" s="349" t="s">
        <v>3202</v>
      </c>
      <c r="D860" s="386" t="s">
        <v>2973</v>
      </c>
      <c r="E860" s="381" t="s">
        <v>2974</v>
      </c>
      <c r="F860" s="381" t="s">
        <v>2974</v>
      </c>
      <c r="G860" s="363" t="s">
        <v>2961</v>
      </c>
      <c r="H860" s="349" t="s">
        <v>4376</v>
      </c>
      <c r="I860" s="349" t="s">
        <v>250</v>
      </c>
      <c r="J860" s="349" t="s">
        <v>4379</v>
      </c>
      <c r="K860" s="394" t="s">
        <v>545</v>
      </c>
      <c r="L860" s="394" t="s">
        <v>545</v>
      </c>
      <c r="M860" s="349" t="s">
        <v>258</v>
      </c>
      <c r="N860" s="349" t="s">
        <v>4397</v>
      </c>
      <c r="O860" s="382"/>
      <c r="P860" s="382" t="s">
        <v>268</v>
      </c>
      <c r="Q860" s="382" t="s">
        <v>268</v>
      </c>
      <c r="R860" s="382" t="s">
        <v>268</v>
      </c>
      <c r="S860" s="382">
        <v>0</v>
      </c>
      <c r="T860" s="349" t="s">
        <v>268</v>
      </c>
      <c r="U860" s="349">
        <v>0</v>
      </c>
      <c r="V860" s="382" t="s">
        <v>268</v>
      </c>
      <c r="W860" s="360" t="s">
        <v>2962</v>
      </c>
      <c r="X860" s="349"/>
      <c r="Y860" s="382">
        <v>100</v>
      </c>
      <c r="Z860" s="349">
        <v>1</v>
      </c>
      <c r="AA860" s="382">
        <v>100</v>
      </c>
      <c r="AB860" s="349" t="s">
        <v>273</v>
      </c>
      <c r="AC860" s="437" t="s">
        <v>2975</v>
      </c>
      <c r="AD860" s="446">
        <v>10</v>
      </c>
      <c r="AE860" s="446">
        <v>21</v>
      </c>
      <c r="AF860" s="350">
        <v>4.3499999999999996</v>
      </c>
      <c r="AG860" s="351">
        <f t="shared" ref="AG860:AG868" si="146">AF860*AA860</f>
        <v>434.99999999999994</v>
      </c>
      <c r="AH860" s="351"/>
      <c r="AI860" s="351">
        <f t="shared" si="141"/>
        <v>434.99999999999994</v>
      </c>
      <c r="AJ860" s="352">
        <v>0.2</v>
      </c>
      <c r="AK860" s="353">
        <f t="shared" si="142"/>
        <v>543.74999999999989</v>
      </c>
      <c r="AL860" s="417">
        <f t="shared" si="145"/>
        <v>543.74999999999989</v>
      </c>
      <c r="AM860" s="354">
        <v>0.15</v>
      </c>
      <c r="AN860" s="351">
        <f t="shared" si="143"/>
        <v>639.7058823529411</v>
      </c>
      <c r="AO860" s="421">
        <f t="shared" si="144"/>
        <v>639.7058823529411</v>
      </c>
      <c r="AP860" s="346"/>
      <c r="AQ860" s="346"/>
    </row>
    <row r="861" spans="1:43" s="347" customFormat="1" ht="30" customHeight="1" x14ac:dyDescent="0.25">
      <c r="A861" s="386">
        <v>934751</v>
      </c>
      <c r="B861" s="456">
        <v>406393475195</v>
      </c>
      <c r="C861" s="349" t="s">
        <v>3202</v>
      </c>
      <c r="D861" s="386" t="s">
        <v>2979</v>
      </c>
      <c r="E861" s="381" t="s">
        <v>2980</v>
      </c>
      <c r="F861" s="381" t="s">
        <v>2980</v>
      </c>
      <c r="G861" s="363" t="s">
        <v>2961</v>
      </c>
      <c r="H861" s="349" t="s">
        <v>4376</v>
      </c>
      <c r="I861" s="349" t="s">
        <v>250</v>
      </c>
      <c r="J861" s="349" t="s">
        <v>4379</v>
      </c>
      <c r="K861" s="349" t="s">
        <v>593</v>
      </c>
      <c r="L861" s="349" t="s">
        <v>593</v>
      </c>
      <c r="M861" s="349" t="s">
        <v>258</v>
      </c>
      <c r="N861" s="349" t="s">
        <v>4397</v>
      </c>
      <c r="O861" s="382" t="s">
        <v>2981</v>
      </c>
      <c r="P861" s="382" t="s">
        <v>268</v>
      </c>
      <c r="Q861" s="382" t="s">
        <v>268</v>
      </c>
      <c r="R861" s="382" t="s">
        <v>268</v>
      </c>
      <c r="S861" s="382">
        <v>0</v>
      </c>
      <c r="T861" s="349" t="s">
        <v>268</v>
      </c>
      <c r="U861" s="349">
        <v>0</v>
      </c>
      <c r="V861" s="382" t="s">
        <v>268</v>
      </c>
      <c r="W861" s="360"/>
      <c r="X861" s="349"/>
      <c r="Y861" s="382">
        <v>100</v>
      </c>
      <c r="Z861" s="349">
        <v>1</v>
      </c>
      <c r="AA861" s="382">
        <v>100</v>
      </c>
      <c r="AB861" s="349" t="s">
        <v>273</v>
      </c>
      <c r="AC861" s="437" t="s">
        <v>2975</v>
      </c>
      <c r="AD861" s="446">
        <v>10</v>
      </c>
      <c r="AE861" s="446">
        <v>21</v>
      </c>
      <c r="AF861" s="350">
        <v>4.0999999999999996</v>
      </c>
      <c r="AG861" s="351">
        <f t="shared" si="146"/>
        <v>409.99999999999994</v>
      </c>
      <c r="AH861" s="351"/>
      <c r="AI861" s="351">
        <f t="shared" si="141"/>
        <v>409.99999999999994</v>
      </c>
      <c r="AJ861" s="352">
        <v>0.2</v>
      </c>
      <c r="AK861" s="353">
        <f t="shared" si="142"/>
        <v>512.49999999999989</v>
      </c>
      <c r="AL861" s="417">
        <f t="shared" si="145"/>
        <v>512.49999999999989</v>
      </c>
      <c r="AM861" s="354">
        <v>0.15</v>
      </c>
      <c r="AN861" s="351">
        <f t="shared" si="143"/>
        <v>602.94117647058806</v>
      </c>
      <c r="AO861" s="421">
        <f t="shared" si="144"/>
        <v>602.94117647058806</v>
      </c>
      <c r="AP861" s="346"/>
      <c r="AQ861" s="346"/>
    </row>
    <row r="862" spans="1:43" s="347" customFormat="1" ht="30" customHeight="1" x14ac:dyDescent="0.25">
      <c r="A862" s="386">
        <v>934587</v>
      </c>
      <c r="B862" s="456">
        <v>406393458792</v>
      </c>
      <c r="C862" s="349" t="s">
        <v>3202</v>
      </c>
      <c r="D862" s="386" t="s">
        <v>2991</v>
      </c>
      <c r="E862" s="381" t="s">
        <v>2992</v>
      </c>
      <c r="F862" s="381" t="s">
        <v>2992</v>
      </c>
      <c r="G862" s="363" t="s">
        <v>2961</v>
      </c>
      <c r="H862" s="349" t="s">
        <v>4376</v>
      </c>
      <c r="I862" s="349" t="s">
        <v>250</v>
      </c>
      <c r="J862" s="349" t="s">
        <v>4379</v>
      </c>
      <c r="K862" s="394" t="s">
        <v>578</v>
      </c>
      <c r="L862" s="394" t="s">
        <v>578</v>
      </c>
      <c r="M862" s="349" t="s">
        <v>258</v>
      </c>
      <c r="N862" s="349" t="s">
        <v>4397</v>
      </c>
      <c r="O862" s="382"/>
      <c r="P862" s="382" t="s">
        <v>268</v>
      </c>
      <c r="Q862" s="382" t="s">
        <v>268</v>
      </c>
      <c r="R862" s="382" t="s">
        <v>268</v>
      </c>
      <c r="S862" s="382">
        <v>0</v>
      </c>
      <c r="T862" s="349" t="s">
        <v>268</v>
      </c>
      <c r="U862" s="349">
        <v>0</v>
      </c>
      <c r="V862" s="382" t="s">
        <v>268</v>
      </c>
      <c r="W862" s="360" t="s">
        <v>2984</v>
      </c>
      <c r="X862" s="349"/>
      <c r="Y862" s="382">
        <v>100</v>
      </c>
      <c r="Z862" s="349">
        <v>1</v>
      </c>
      <c r="AA862" s="382">
        <v>100</v>
      </c>
      <c r="AB862" s="349" t="s">
        <v>273</v>
      </c>
      <c r="AC862" s="437" t="s">
        <v>2975</v>
      </c>
      <c r="AD862" s="446">
        <v>10</v>
      </c>
      <c r="AE862" s="446">
        <v>21</v>
      </c>
      <c r="AF862" s="350">
        <v>3.85</v>
      </c>
      <c r="AG862" s="351">
        <f t="shared" si="146"/>
        <v>385</v>
      </c>
      <c r="AH862" s="351"/>
      <c r="AI862" s="351">
        <f t="shared" si="141"/>
        <v>385</v>
      </c>
      <c r="AJ862" s="352">
        <v>0.2</v>
      </c>
      <c r="AK862" s="353">
        <f t="shared" si="142"/>
        <v>481.25</v>
      </c>
      <c r="AL862" s="417">
        <f t="shared" si="145"/>
        <v>481.25</v>
      </c>
      <c r="AM862" s="354">
        <v>0.15</v>
      </c>
      <c r="AN862" s="351">
        <f t="shared" si="143"/>
        <v>566.17647058823536</v>
      </c>
      <c r="AO862" s="421">
        <f t="shared" si="144"/>
        <v>566.17647058823536</v>
      </c>
      <c r="AP862" s="346"/>
      <c r="AQ862" s="346"/>
    </row>
    <row r="863" spans="1:43" s="347" customFormat="1" ht="30" customHeight="1" x14ac:dyDescent="0.25">
      <c r="A863" s="386">
        <v>934521</v>
      </c>
      <c r="B863" s="456">
        <v>406393452196</v>
      </c>
      <c r="C863" s="349" t="s">
        <v>3202</v>
      </c>
      <c r="D863" s="386" t="s">
        <v>2997</v>
      </c>
      <c r="E863" s="381" t="s">
        <v>2998</v>
      </c>
      <c r="F863" s="381" t="s">
        <v>2998</v>
      </c>
      <c r="G863" s="363" t="s">
        <v>2961</v>
      </c>
      <c r="H863" s="349" t="s">
        <v>4376</v>
      </c>
      <c r="I863" s="349" t="s">
        <v>250</v>
      </c>
      <c r="J863" s="349" t="s">
        <v>4379</v>
      </c>
      <c r="K863" s="349" t="s">
        <v>595</v>
      </c>
      <c r="L863" s="349" t="s">
        <v>595</v>
      </c>
      <c r="M863" s="349" t="s">
        <v>258</v>
      </c>
      <c r="N863" s="349" t="s">
        <v>4397</v>
      </c>
      <c r="O863" s="382" t="s">
        <v>2981</v>
      </c>
      <c r="P863" s="382" t="s">
        <v>268</v>
      </c>
      <c r="Q863" s="382" t="s">
        <v>268</v>
      </c>
      <c r="R863" s="382" t="s">
        <v>268</v>
      </c>
      <c r="S863" s="382">
        <v>0</v>
      </c>
      <c r="T863" s="349" t="s">
        <v>268</v>
      </c>
      <c r="U863" s="349">
        <v>0</v>
      </c>
      <c r="V863" s="382" t="s">
        <v>268</v>
      </c>
      <c r="W863" s="360"/>
      <c r="X863" s="349"/>
      <c r="Y863" s="382">
        <v>100</v>
      </c>
      <c r="Z863" s="349">
        <v>1</v>
      </c>
      <c r="AA863" s="382">
        <v>100</v>
      </c>
      <c r="AB863" s="349" t="s">
        <v>273</v>
      </c>
      <c r="AC863" s="437" t="s">
        <v>2975</v>
      </c>
      <c r="AD863" s="446">
        <v>10</v>
      </c>
      <c r="AE863" s="446">
        <v>21</v>
      </c>
      <c r="AF863" s="350">
        <v>4.0999999999999996</v>
      </c>
      <c r="AG863" s="351">
        <f t="shared" si="146"/>
        <v>409.99999999999994</v>
      </c>
      <c r="AH863" s="351"/>
      <c r="AI863" s="351">
        <f t="shared" si="141"/>
        <v>409.99999999999994</v>
      </c>
      <c r="AJ863" s="352">
        <v>0.2</v>
      </c>
      <c r="AK863" s="353">
        <f t="shared" si="142"/>
        <v>512.49999999999989</v>
      </c>
      <c r="AL863" s="417">
        <f t="shared" si="145"/>
        <v>512.49999999999989</v>
      </c>
      <c r="AM863" s="354">
        <v>0.15</v>
      </c>
      <c r="AN863" s="351">
        <f t="shared" si="143"/>
        <v>602.94117647058806</v>
      </c>
      <c r="AO863" s="421">
        <f t="shared" si="144"/>
        <v>602.94117647058806</v>
      </c>
      <c r="AP863" s="346"/>
      <c r="AQ863" s="346"/>
    </row>
    <row r="864" spans="1:43" s="347" customFormat="1" ht="30" customHeight="1" x14ac:dyDescent="0.25">
      <c r="A864" s="386">
        <v>934573</v>
      </c>
      <c r="B864" s="456">
        <v>406393457399</v>
      </c>
      <c r="C864" s="349" t="s">
        <v>3202</v>
      </c>
      <c r="D864" s="386" t="s">
        <v>2999</v>
      </c>
      <c r="E864" s="383" t="s">
        <v>3000</v>
      </c>
      <c r="F864" s="383" t="s">
        <v>3000</v>
      </c>
      <c r="G864" s="363" t="s">
        <v>2961</v>
      </c>
      <c r="H864" s="349" t="s">
        <v>4376</v>
      </c>
      <c r="I864" s="349" t="s">
        <v>250</v>
      </c>
      <c r="J864" s="349" t="s">
        <v>4379</v>
      </c>
      <c r="K864" s="349" t="s">
        <v>595</v>
      </c>
      <c r="L864" s="349" t="s">
        <v>595</v>
      </c>
      <c r="M864" s="349" t="s">
        <v>258</v>
      </c>
      <c r="N864" s="349" t="s">
        <v>4397</v>
      </c>
      <c r="O864" s="382" t="s">
        <v>2981</v>
      </c>
      <c r="P864" s="382" t="s">
        <v>268</v>
      </c>
      <c r="Q864" s="382" t="s">
        <v>268</v>
      </c>
      <c r="R864" s="382" t="s">
        <v>268</v>
      </c>
      <c r="S864" s="382">
        <v>0</v>
      </c>
      <c r="T864" s="349" t="s">
        <v>268</v>
      </c>
      <c r="U864" s="349">
        <v>0</v>
      </c>
      <c r="V864" s="382" t="s">
        <v>268</v>
      </c>
      <c r="W864" s="360"/>
      <c r="X864" s="349"/>
      <c r="Y864" s="382">
        <v>100</v>
      </c>
      <c r="Z864" s="349">
        <v>1</v>
      </c>
      <c r="AA864" s="382">
        <v>100</v>
      </c>
      <c r="AB864" s="349" t="s">
        <v>273</v>
      </c>
      <c r="AC864" s="437" t="s">
        <v>2975</v>
      </c>
      <c r="AD864" s="446">
        <v>10</v>
      </c>
      <c r="AE864" s="446">
        <v>21</v>
      </c>
      <c r="AF864" s="350">
        <v>4.0999999999999996</v>
      </c>
      <c r="AG864" s="351">
        <f t="shared" si="146"/>
        <v>409.99999999999994</v>
      </c>
      <c r="AH864" s="351"/>
      <c r="AI864" s="351">
        <f t="shared" si="141"/>
        <v>409.99999999999994</v>
      </c>
      <c r="AJ864" s="352">
        <v>0.2</v>
      </c>
      <c r="AK864" s="353">
        <f t="shared" si="142"/>
        <v>512.49999999999989</v>
      </c>
      <c r="AL864" s="417">
        <f t="shared" si="145"/>
        <v>512.49999999999989</v>
      </c>
      <c r="AM864" s="354">
        <v>0.15</v>
      </c>
      <c r="AN864" s="351">
        <f t="shared" si="143"/>
        <v>602.94117647058806</v>
      </c>
      <c r="AO864" s="421">
        <f t="shared" si="144"/>
        <v>602.94117647058806</v>
      </c>
      <c r="AP864" s="346"/>
      <c r="AQ864" s="346"/>
    </row>
    <row r="865" spans="1:43" s="347" customFormat="1" ht="30" customHeight="1" x14ac:dyDescent="0.25">
      <c r="A865" s="386">
        <v>934459</v>
      </c>
      <c r="B865" s="456">
        <v>406393445990</v>
      </c>
      <c r="C865" s="349" t="s">
        <v>3202</v>
      </c>
      <c r="D865" s="386" t="s">
        <v>3018</v>
      </c>
      <c r="E865" s="381" t="s">
        <v>3019</v>
      </c>
      <c r="F865" s="381" t="s">
        <v>3019</v>
      </c>
      <c r="G865" s="363" t="s">
        <v>2961</v>
      </c>
      <c r="H865" s="349" t="s">
        <v>4376</v>
      </c>
      <c r="I865" s="349" t="s">
        <v>250</v>
      </c>
      <c r="J865" s="349" t="s">
        <v>4379</v>
      </c>
      <c r="K865" s="394" t="s">
        <v>571</v>
      </c>
      <c r="L865" s="394" t="s">
        <v>571</v>
      </c>
      <c r="M865" s="349" t="s">
        <v>258</v>
      </c>
      <c r="N865" s="349" t="s">
        <v>4397</v>
      </c>
      <c r="O865" s="382"/>
      <c r="P865" s="382" t="s">
        <v>268</v>
      </c>
      <c r="Q865" s="382" t="s">
        <v>268</v>
      </c>
      <c r="R865" s="382" t="s">
        <v>268</v>
      </c>
      <c r="S865" s="382">
        <v>0</v>
      </c>
      <c r="T865" s="349" t="s">
        <v>268</v>
      </c>
      <c r="U865" s="349">
        <v>0</v>
      </c>
      <c r="V865" s="382" t="s">
        <v>268</v>
      </c>
      <c r="W865" s="360" t="s">
        <v>3003</v>
      </c>
      <c r="X865" s="349"/>
      <c r="Y865" s="382">
        <v>100</v>
      </c>
      <c r="Z865" s="349">
        <v>1</v>
      </c>
      <c r="AA865" s="382">
        <v>100</v>
      </c>
      <c r="AB865" s="349" t="s">
        <v>273</v>
      </c>
      <c r="AC865" s="437" t="s">
        <v>2975</v>
      </c>
      <c r="AD865" s="446">
        <v>10</v>
      </c>
      <c r="AE865" s="446">
        <v>21</v>
      </c>
      <c r="AF865" s="350">
        <v>3.85</v>
      </c>
      <c r="AG865" s="351">
        <f t="shared" si="146"/>
        <v>385</v>
      </c>
      <c r="AH865" s="351"/>
      <c r="AI865" s="351">
        <f t="shared" si="141"/>
        <v>385</v>
      </c>
      <c r="AJ865" s="352">
        <v>0.2</v>
      </c>
      <c r="AK865" s="353">
        <f t="shared" si="142"/>
        <v>481.25</v>
      </c>
      <c r="AL865" s="417">
        <f t="shared" si="145"/>
        <v>481.25</v>
      </c>
      <c r="AM865" s="354">
        <v>0.15</v>
      </c>
      <c r="AN865" s="351">
        <f t="shared" si="143"/>
        <v>566.17647058823536</v>
      </c>
      <c r="AO865" s="421">
        <f t="shared" si="144"/>
        <v>566.17647058823536</v>
      </c>
      <c r="AP865" s="346"/>
      <c r="AQ865" s="346"/>
    </row>
    <row r="866" spans="1:43" s="347" customFormat="1" ht="30" customHeight="1" x14ac:dyDescent="0.25">
      <c r="A866" s="386">
        <v>934644</v>
      </c>
      <c r="B866" s="456">
        <v>406393464496</v>
      </c>
      <c r="C866" s="349" t="s">
        <v>3202</v>
      </c>
      <c r="D866" s="386" t="s">
        <v>3020</v>
      </c>
      <c r="E866" s="383" t="s">
        <v>3021</v>
      </c>
      <c r="F866" s="383" t="s">
        <v>3021</v>
      </c>
      <c r="G866" s="363" t="s">
        <v>2961</v>
      </c>
      <c r="H866" s="349" t="s">
        <v>4376</v>
      </c>
      <c r="I866" s="349" t="s">
        <v>250</v>
      </c>
      <c r="J866" s="349" t="s">
        <v>4379</v>
      </c>
      <c r="K866" s="382" t="s">
        <v>4413</v>
      </c>
      <c r="L866" s="394" t="s">
        <v>571</v>
      </c>
      <c r="M866" s="349" t="s">
        <v>258</v>
      </c>
      <c r="N866" s="349" t="s">
        <v>4397</v>
      </c>
      <c r="O866" s="382"/>
      <c r="P866" s="382" t="s">
        <v>268</v>
      </c>
      <c r="Q866" s="382" t="s">
        <v>268</v>
      </c>
      <c r="R866" s="382" t="s">
        <v>268</v>
      </c>
      <c r="S866" s="382">
        <v>0</v>
      </c>
      <c r="T866" s="349" t="s">
        <v>268</v>
      </c>
      <c r="U866" s="349">
        <v>0</v>
      </c>
      <c r="V866" s="382" t="s">
        <v>268</v>
      </c>
      <c r="W866" s="360" t="s">
        <v>3003</v>
      </c>
      <c r="X866" s="349"/>
      <c r="Y866" s="382">
        <v>100</v>
      </c>
      <c r="Z866" s="349">
        <v>1</v>
      </c>
      <c r="AA866" s="382">
        <v>100</v>
      </c>
      <c r="AB866" s="349" t="s">
        <v>273</v>
      </c>
      <c r="AC866" s="437" t="s">
        <v>2975</v>
      </c>
      <c r="AD866" s="446">
        <v>10</v>
      </c>
      <c r="AE866" s="446">
        <v>21</v>
      </c>
      <c r="AF866" s="350">
        <v>3.85</v>
      </c>
      <c r="AG866" s="351">
        <f t="shared" si="146"/>
        <v>385</v>
      </c>
      <c r="AH866" s="351"/>
      <c r="AI866" s="351">
        <f t="shared" si="141"/>
        <v>385</v>
      </c>
      <c r="AJ866" s="352">
        <v>0.2</v>
      </c>
      <c r="AK866" s="353">
        <f t="shared" si="142"/>
        <v>481.25</v>
      </c>
      <c r="AL866" s="417">
        <f t="shared" si="145"/>
        <v>481.25</v>
      </c>
      <c r="AM866" s="354">
        <v>0.15</v>
      </c>
      <c r="AN866" s="351">
        <f t="shared" si="143"/>
        <v>566.17647058823536</v>
      </c>
      <c r="AO866" s="421">
        <f t="shared" si="144"/>
        <v>566.17647058823536</v>
      </c>
      <c r="AP866" s="346"/>
      <c r="AQ866" s="346"/>
    </row>
    <row r="867" spans="1:43" s="347" customFormat="1" ht="30" customHeight="1" x14ac:dyDescent="0.25">
      <c r="A867" s="386">
        <v>934382</v>
      </c>
      <c r="B867" s="456">
        <v>406393438299</v>
      </c>
      <c r="C867" s="349" t="s">
        <v>3202</v>
      </c>
      <c r="D867" s="386" t="s">
        <v>3024</v>
      </c>
      <c r="E867" s="355" t="s">
        <v>3025</v>
      </c>
      <c r="F867" s="355" t="s">
        <v>3025</v>
      </c>
      <c r="G867" s="363" t="s">
        <v>2961</v>
      </c>
      <c r="H867" s="349" t="s">
        <v>4376</v>
      </c>
      <c r="I867" s="349" t="s">
        <v>250</v>
      </c>
      <c r="J867" s="349" t="s">
        <v>4379</v>
      </c>
      <c r="K867" s="349" t="s">
        <v>2677</v>
      </c>
      <c r="L867" s="349" t="s">
        <v>2677</v>
      </c>
      <c r="M867" s="349" t="s">
        <v>258</v>
      </c>
      <c r="N867" s="349" t="s">
        <v>4397</v>
      </c>
      <c r="O867" s="382" t="s">
        <v>2981</v>
      </c>
      <c r="P867" s="382" t="s">
        <v>268</v>
      </c>
      <c r="Q867" s="382" t="s">
        <v>268</v>
      </c>
      <c r="R867" s="382" t="s">
        <v>268</v>
      </c>
      <c r="S867" s="382">
        <v>0</v>
      </c>
      <c r="T867" s="349" t="s">
        <v>268</v>
      </c>
      <c r="U867" s="349">
        <v>0</v>
      </c>
      <c r="V867" s="382" t="s">
        <v>268</v>
      </c>
      <c r="W867" s="360"/>
      <c r="X867" s="349"/>
      <c r="Y867" s="382">
        <v>100</v>
      </c>
      <c r="Z867" s="349">
        <v>1</v>
      </c>
      <c r="AA867" s="382">
        <v>100</v>
      </c>
      <c r="AB867" s="349" t="s">
        <v>273</v>
      </c>
      <c r="AC867" s="437" t="s">
        <v>2975</v>
      </c>
      <c r="AD867" s="446">
        <v>10</v>
      </c>
      <c r="AE867" s="382">
        <v>21</v>
      </c>
      <c r="AF867" s="350">
        <v>4.0999999999999996</v>
      </c>
      <c r="AG867" s="351">
        <f t="shared" si="146"/>
        <v>409.99999999999994</v>
      </c>
      <c r="AH867" s="351"/>
      <c r="AI867" s="351">
        <f t="shared" si="141"/>
        <v>409.99999999999994</v>
      </c>
      <c r="AJ867" s="352">
        <v>0.2</v>
      </c>
      <c r="AK867" s="353">
        <f t="shared" si="142"/>
        <v>512.49999999999989</v>
      </c>
      <c r="AL867" s="417">
        <f t="shared" si="145"/>
        <v>512.49999999999989</v>
      </c>
      <c r="AM867" s="354">
        <v>0.15</v>
      </c>
      <c r="AN867" s="351">
        <f t="shared" si="143"/>
        <v>602.94117647058806</v>
      </c>
      <c r="AO867" s="421">
        <f t="shared" si="144"/>
        <v>602.94117647058806</v>
      </c>
      <c r="AP867" s="346"/>
      <c r="AQ867" s="346"/>
    </row>
    <row r="868" spans="1:43" s="347" customFormat="1" ht="30" customHeight="1" x14ac:dyDescent="0.25">
      <c r="A868" s="386">
        <v>934734</v>
      </c>
      <c r="B868" s="456">
        <v>406393473498</v>
      </c>
      <c r="C868" s="349" t="s">
        <v>3202</v>
      </c>
      <c r="D868" s="386" t="s">
        <v>3035</v>
      </c>
      <c r="E868" s="355" t="s">
        <v>3036</v>
      </c>
      <c r="F868" s="355" t="s">
        <v>3036</v>
      </c>
      <c r="G868" s="363" t="s">
        <v>2961</v>
      </c>
      <c r="H868" s="349" t="s">
        <v>4376</v>
      </c>
      <c r="I868" s="349" t="s">
        <v>250</v>
      </c>
      <c r="J868" s="349" t="s">
        <v>4379</v>
      </c>
      <c r="K868" s="386" t="s">
        <v>570</v>
      </c>
      <c r="L868" s="386" t="s">
        <v>570</v>
      </c>
      <c r="M868" s="349" t="s">
        <v>258</v>
      </c>
      <c r="N868" s="349" t="s">
        <v>4397</v>
      </c>
      <c r="O868" s="382"/>
      <c r="P868" s="382" t="s">
        <v>268</v>
      </c>
      <c r="Q868" s="382" t="s">
        <v>268</v>
      </c>
      <c r="R868" s="382" t="s">
        <v>268</v>
      </c>
      <c r="S868" s="382">
        <v>0</v>
      </c>
      <c r="T868" s="349" t="s">
        <v>268</v>
      </c>
      <c r="U868" s="349">
        <v>0</v>
      </c>
      <c r="V868" s="382" t="s">
        <v>268</v>
      </c>
      <c r="W868" s="360" t="s">
        <v>3028</v>
      </c>
      <c r="X868" s="349"/>
      <c r="Y868" s="382">
        <v>100</v>
      </c>
      <c r="Z868" s="349">
        <v>1</v>
      </c>
      <c r="AA868" s="382">
        <v>100</v>
      </c>
      <c r="AB868" s="349" t="s">
        <v>273</v>
      </c>
      <c r="AC868" s="437" t="s">
        <v>2975</v>
      </c>
      <c r="AD868" s="446">
        <v>10</v>
      </c>
      <c r="AE868" s="382">
        <v>21</v>
      </c>
      <c r="AF868" s="350">
        <v>3.85</v>
      </c>
      <c r="AG868" s="351">
        <f t="shared" si="146"/>
        <v>385</v>
      </c>
      <c r="AH868" s="351"/>
      <c r="AI868" s="351">
        <f t="shared" si="141"/>
        <v>385</v>
      </c>
      <c r="AJ868" s="352">
        <v>0.2</v>
      </c>
      <c r="AK868" s="353">
        <f t="shared" si="142"/>
        <v>481.25</v>
      </c>
      <c r="AL868" s="417">
        <f t="shared" si="145"/>
        <v>481.25</v>
      </c>
      <c r="AM868" s="354">
        <v>0.15</v>
      </c>
      <c r="AN868" s="351">
        <f t="shared" si="143"/>
        <v>566.17647058823536</v>
      </c>
      <c r="AO868" s="421">
        <f t="shared" si="144"/>
        <v>566.17647058823536</v>
      </c>
      <c r="AP868" s="346"/>
      <c r="AQ868" s="346"/>
    </row>
    <row r="869" spans="1:43" s="347" customFormat="1" ht="30" customHeight="1" x14ac:dyDescent="0.25">
      <c r="A869" s="391">
        <v>440137</v>
      </c>
      <c r="B869" s="391">
        <v>40634401379</v>
      </c>
      <c r="C869" s="349" t="s">
        <v>4296</v>
      </c>
      <c r="D869" s="349" t="s">
        <v>2434</v>
      </c>
      <c r="E869" s="356" t="s">
        <v>2592</v>
      </c>
      <c r="F869" s="355" t="s">
        <v>2592</v>
      </c>
      <c r="G869" s="363" t="s">
        <v>4405</v>
      </c>
      <c r="H869" s="349" t="s">
        <v>4376</v>
      </c>
      <c r="I869" s="349" t="s">
        <v>250</v>
      </c>
      <c r="J869" s="349" t="s">
        <v>4379</v>
      </c>
      <c r="K869" s="349" t="s">
        <v>4282</v>
      </c>
      <c r="L869" s="349" t="s">
        <v>264</v>
      </c>
      <c r="M869" s="349" t="s">
        <v>257</v>
      </c>
      <c r="N869" s="349" t="s">
        <v>268</v>
      </c>
      <c r="O869" s="349" t="s">
        <v>2823</v>
      </c>
      <c r="P869" s="349" t="s">
        <v>4493</v>
      </c>
      <c r="Q869" s="349" t="s">
        <v>268</v>
      </c>
      <c r="R869" s="349" t="s">
        <v>268</v>
      </c>
      <c r="S869" s="349">
        <v>0</v>
      </c>
      <c r="T869" s="349" t="s">
        <v>268</v>
      </c>
      <c r="U869" s="349">
        <v>0</v>
      </c>
      <c r="V869" s="349" t="s">
        <v>413</v>
      </c>
      <c r="W869" s="360" t="s">
        <v>2592</v>
      </c>
      <c r="X869" s="349" t="s">
        <v>268</v>
      </c>
      <c r="Y869" s="349">
        <v>150</v>
      </c>
      <c r="Z869" s="361">
        <v>10</v>
      </c>
      <c r="AA869" s="349">
        <v>150</v>
      </c>
      <c r="AB869" s="349" t="s">
        <v>4295</v>
      </c>
      <c r="AC869" s="349" t="s">
        <v>1253</v>
      </c>
      <c r="AD869" s="349">
        <v>5</v>
      </c>
      <c r="AE869" s="440">
        <f>AD869*2.2</f>
        <v>11</v>
      </c>
      <c r="AF869" s="350">
        <v>0.15</v>
      </c>
      <c r="AG869" s="351">
        <f t="shared" ref="AG869:AG874" si="147">Y869*AF869</f>
        <v>22.5</v>
      </c>
      <c r="AH869" s="351">
        <f>IF(AD869&lt;4,FLETES!$H$8,IF(AD869=4,FLETES!$H$9,IF(AD869=5,FLETES!$H$10,IF(AD869=6,FLETES!$H$11,IF(AD869=7,FLETES!$H$12,IF(AD869=8,FLETES!$H$13,IF(AD869=10,FLETES!$H$14,IF(AD869=12,FLETES!$H$15,IF(AD869&gt;12,FLETES!$H$16,"FALSO")))))))))</f>
        <v>26.946735</v>
      </c>
      <c r="AI869" s="357">
        <f t="shared" si="141"/>
        <v>49.446735000000004</v>
      </c>
      <c r="AJ869" s="352">
        <v>0.2</v>
      </c>
      <c r="AK869" s="358">
        <f t="shared" si="142"/>
        <v>61.808418750000001</v>
      </c>
      <c r="AL869" s="418">
        <f t="shared" si="145"/>
        <v>61.808418750000001</v>
      </c>
      <c r="AM869" s="354">
        <v>0.15</v>
      </c>
      <c r="AN869" s="351">
        <f t="shared" si="143"/>
        <v>72.715786764705882</v>
      </c>
      <c r="AO869" s="421">
        <f t="shared" si="144"/>
        <v>72.715786764705882</v>
      </c>
      <c r="AP869" s="355"/>
      <c r="AQ869" s="355"/>
    </row>
    <row r="870" spans="1:43" s="347" customFormat="1" ht="30" customHeight="1" x14ac:dyDescent="0.25">
      <c r="A870" s="391">
        <v>440108</v>
      </c>
      <c r="B870" s="391">
        <v>40634401089</v>
      </c>
      <c r="C870" s="349" t="s">
        <v>4296</v>
      </c>
      <c r="D870" s="349" t="s">
        <v>2433</v>
      </c>
      <c r="E870" s="356" t="s">
        <v>2591</v>
      </c>
      <c r="F870" s="355" t="s">
        <v>2591</v>
      </c>
      <c r="G870" s="363" t="s">
        <v>4405</v>
      </c>
      <c r="H870" s="349" t="s">
        <v>4376</v>
      </c>
      <c r="I870" s="349" t="s">
        <v>250</v>
      </c>
      <c r="J870" s="349" t="s">
        <v>4379</v>
      </c>
      <c r="K870" s="349" t="s">
        <v>4412</v>
      </c>
      <c r="L870" s="349" t="s">
        <v>264</v>
      </c>
      <c r="M870" s="349" t="s">
        <v>257</v>
      </c>
      <c r="N870" s="349" t="s">
        <v>268</v>
      </c>
      <c r="O870" s="349" t="s">
        <v>2823</v>
      </c>
      <c r="P870" s="349" t="s">
        <v>4493</v>
      </c>
      <c r="Q870" s="349" t="s">
        <v>268</v>
      </c>
      <c r="R870" s="349" t="s">
        <v>268</v>
      </c>
      <c r="S870" s="349">
        <v>0</v>
      </c>
      <c r="T870" s="349" t="s">
        <v>268</v>
      </c>
      <c r="U870" s="349">
        <v>0</v>
      </c>
      <c r="V870" s="349" t="s">
        <v>413</v>
      </c>
      <c r="W870" s="360" t="s">
        <v>2591</v>
      </c>
      <c r="X870" s="349" t="s">
        <v>268</v>
      </c>
      <c r="Y870" s="349">
        <v>150</v>
      </c>
      <c r="Z870" s="361">
        <v>10</v>
      </c>
      <c r="AA870" s="349">
        <v>150</v>
      </c>
      <c r="AB870" s="349" t="s">
        <v>4295</v>
      </c>
      <c r="AC870" s="349" t="s">
        <v>1253</v>
      </c>
      <c r="AD870" s="349">
        <v>5</v>
      </c>
      <c r="AE870" s="440">
        <f>AD870*2.2</f>
        <v>11</v>
      </c>
      <c r="AF870" s="350">
        <v>0.15</v>
      </c>
      <c r="AG870" s="351">
        <f t="shared" si="147"/>
        <v>22.5</v>
      </c>
      <c r="AH870" s="351">
        <f>IF(AD870&lt;4,FLETES!$H$8,IF(AD870=4,FLETES!$H$9,IF(AD870=5,FLETES!$H$10,IF(AD870=6,FLETES!$H$11,IF(AD870=7,FLETES!$H$12,IF(AD870=8,FLETES!$H$13,IF(AD870=10,FLETES!$H$14,IF(AD870=12,FLETES!$H$15,IF(AD870&gt;12,FLETES!$H$16,"FALSO")))))))))</f>
        <v>26.946735</v>
      </c>
      <c r="AI870" s="357">
        <f t="shared" si="141"/>
        <v>49.446735000000004</v>
      </c>
      <c r="AJ870" s="352">
        <v>0.2</v>
      </c>
      <c r="AK870" s="358">
        <f t="shared" si="142"/>
        <v>61.808418750000001</v>
      </c>
      <c r="AL870" s="418">
        <f t="shared" si="145"/>
        <v>61.808418750000001</v>
      </c>
      <c r="AM870" s="354">
        <v>0.15</v>
      </c>
      <c r="AN870" s="351">
        <f t="shared" si="143"/>
        <v>72.715786764705882</v>
      </c>
      <c r="AO870" s="421">
        <f t="shared" si="144"/>
        <v>72.715786764705882</v>
      </c>
      <c r="AP870" s="355"/>
      <c r="AQ870" s="355"/>
    </row>
    <row r="871" spans="1:43" s="347" customFormat="1" ht="30" customHeight="1" x14ac:dyDescent="0.25">
      <c r="A871" s="444">
        <v>39887</v>
      </c>
      <c r="B871" s="452">
        <v>406303988791</v>
      </c>
      <c r="C871" s="349" t="s">
        <v>4296</v>
      </c>
      <c r="D871" s="444" t="s">
        <v>4080</v>
      </c>
      <c r="E871" s="359" t="s">
        <v>3550</v>
      </c>
      <c r="F871" s="359" t="s">
        <v>3550</v>
      </c>
      <c r="G871" s="363" t="s">
        <v>4460</v>
      </c>
      <c r="H871" s="349" t="s">
        <v>4458</v>
      </c>
      <c r="I871" s="349" t="s">
        <v>250</v>
      </c>
      <c r="J871" s="349" t="s">
        <v>4379</v>
      </c>
      <c r="K871" s="349" t="s">
        <v>537</v>
      </c>
      <c r="L871" s="349" t="s">
        <v>537</v>
      </c>
      <c r="M871" s="349" t="s">
        <v>4334</v>
      </c>
      <c r="N871" s="380" t="s">
        <v>268</v>
      </c>
      <c r="O871" s="349" t="s">
        <v>3702</v>
      </c>
      <c r="P871" s="349" t="s">
        <v>4493</v>
      </c>
      <c r="Q871" s="349" t="s">
        <v>268</v>
      </c>
      <c r="R871" s="349" t="s">
        <v>268</v>
      </c>
      <c r="S871" s="349">
        <v>0</v>
      </c>
      <c r="T871" s="349" t="s">
        <v>268</v>
      </c>
      <c r="U871" s="349">
        <v>0</v>
      </c>
      <c r="V871" s="349" t="s">
        <v>413</v>
      </c>
      <c r="W871" s="360" t="s">
        <v>3704</v>
      </c>
      <c r="X871" s="349" t="s">
        <v>268</v>
      </c>
      <c r="Y871" s="349">
        <v>42</v>
      </c>
      <c r="Z871" s="361">
        <v>7</v>
      </c>
      <c r="AA871" s="349">
        <f>Y871</f>
        <v>42</v>
      </c>
      <c r="AB871" s="349" t="s">
        <v>276</v>
      </c>
      <c r="AC871" s="349" t="s">
        <v>2878</v>
      </c>
      <c r="AD871" s="349">
        <v>4</v>
      </c>
      <c r="AE871" s="440">
        <v>9</v>
      </c>
      <c r="AF871" s="350">
        <v>0.16</v>
      </c>
      <c r="AG871" s="357">
        <f t="shared" si="147"/>
        <v>6.72</v>
      </c>
      <c r="AH871" s="351">
        <f>IF(AD871&lt;4,FLETES!$H$8,IF(AD871=4,FLETES!$H$9,IF(AD871=5,FLETES!$H$10,IF(AD871=6,FLETES!$H$11,IF(AD871=7,FLETES!$H$12,IF(AD871=8,FLETES!$H$13,IF(AD871=10,FLETES!$H$14,IF(AD871=12,FLETES!$H$15,IF(AD871&gt;12,FLETES!$H$16,"FALSO")))))))))</f>
        <v>22.277568000000002</v>
      </c>
      <c r="AI871" s="357">
        <f t="shared" si="141"/>
        <v>28.997568000000001</v>
      </c>
      <c r="AJ871" s="352">
        <v>0.2</v>
      </c>
      <c r="AK871" s="358">
        <f t="shared" si="142"/>
        <v>36.246960000000001</v>
      </c>
      <c r="AL871" s="418">
        <f t="shared" si="145"/>
        <v>36.246960000000001</v>
      </c>
      <c r="AM871" s="352">
        <v>0.15</v>
      </c>
      <c r="AN871" s="357">
        <f t="shared" si="143"/>
        <v>42.643482352941177</v>
      </c>
      <c r="AO871" s="421">
        <f t="shared" si="144"/>
        <v>42.643482352941177</v>
      </c>
      <c r="AP871" s="355"/>
      <c r="AQ871" s="355"/>
    </row>
    <row r="872" spans="1:43" s="347" customFormat="1" ht="30" customHeight="1" x14ac:dyDescent="0.25">
      <c r="A872" s="444">
        <v>39706</v>
      </c>
      <c r="B872" s="452">
        <v>406303970697</v>
      </c>
      <c r="C872" s="349" t="s">
        <v>4296</v>
      </c>
      <c r="D872" s="444" t="s">
        <v>3921</v>
      </c>
      <c r="E872" s="359" t="s">
        <v>3391</v>
      </c>
      <c r="F872" s="359" t="s">
        <v>3391</v>
      </c>
      <c r="G872" s="363" t="s">
        <v>4460</v>
      </c>
      <c r="H872" s="349" t="s">
        <v>4459</v>
      </c>
      <c r="I872" s="349" t="s">
        <v>250</v>
      </c>
      <c r="J872" s="349" t="s">
        <v>4381</v>
      </c>
      <c r="K872" s="349" t="s">
        <v>537</v>
      </c>
      <c r="L872" s="349" t="s">
        <v>537</v>
      </c>
      <c r="M872" s="349" t="s">
        <v>4334</v>
      </c>
      <c r="N872" s="380" t="s">
        <v>268</v>
      </c>
      <c r="O872" s="349" t="s">
        <v>3676</v>
      </c>
      <c r="P872" s="349" t="s">
        <v>4493</v>
      </c>
      <c r="Q872" s="349" t="s">
        <v>268</v>
      </c>
      <c r="R872" s="349" t="s">
        <v>268</v>
      </c>
      <c r="S872" s="349">
        <v>0</v>
      </c>
      <c r="T872" s="349" t="s">
        <v>268</v>
      </c>
      <c r="U872" s="349">
        <v>0</v>
      </c>
      <c r="V872" s="349" t="s">
        <v>413</v>
      </c>
      <c r="W872" s="360" t="s">
        <v>3678</v>
      </c>
      <c r="X872" s="349" t="s">
        <v>268</v>
      </c>
      <c r="Y872" s="349">
        <v>42</v>
      </c>
      <c r="Z872" s="361">
        <v>7</v>
      </c>
      <c r="AA872" s="349">
        <f>Y872</f>
        <v>42</v>
      </c>
      <c r="AB872" s="349" t="s">
        <v>276</v>
      </c>
      <c r="AC872" s="349" t="s">
        <v>2878</v>
      </c>
      <c r="AD872" s="349">
        <v>4</v>
      </c>
      <c r="AE872" s="440">
        <v>9</v>
      </c>
      <c r="AF872" s="350">
        <v>0.18</v>
      </c>
      <c r="AG872" s="357">
        <f t="shared" si="147"/>
        <v>7.56</v>
      </c>
      <c r="AH872" s="351">
        <f>IF(AD872&lt;4,FLETES!$H$8,IF(AD872=4,FLETES!$H$9,IF(AD872=5,FLETES!$H$10,IF(AD872=6,FLETES!$H$11,IF(AD872=7,FLETES!$H$12,IF(AD872=8,FLETES!$H$13,IF(AD872=10,FLETES!$H$14,IF(AD872=12,FLETES!$H$15,IF(AD872&gt;12,FLETES!$H$16,"FALSO")))))))))</f>
        <v>22.277568000000002</v>
      </c>
      <c r="AI872" s="357">
        <f t="shared" si="141"/>
        <v>29.837568000000001</v>
      </c>
      <c r="AJ872" s="352">
        <v>0.2</v>
      </c>
      <c r="AK872" s="358">
        <f t="shared" si="142"/>
        <v>37.296959999999999</v>
      </c>
      <c r="AL872" s="418">
        <f t="shared" si="145"/>
        <v>37.296959999999999</v>
      </c>
      <c r="AM872" s="352">
        <v>0.15</v>
      </c>
      <c r="AN872" s="357">
        <f t="shared" si="143"/>
        <v>43.878776470588235</v>
      </c>
      <c r="AO872" s="421">
        <f t="shared" si="144"/>
        <v>43.878776470588235</v>
      </c>
      <c r="AP872" s="355"/>
      <c r="AQ872" s="355"/>
    </row>
    <row r="873" spans="1:43" s="347" customFormat="1" ht="30" customHeight="1" x14ac:dyDescent="0.25">
      <c r="A873" s="444">
        <v>39907</v>
      </c>
      <c r="B873" s="452">
        <v>406303990794</v>
      </c>
      <c r="C873" s="349" t="s">
        <v>4296</v>
      </c>
      <c r="D873" s="444" t="s">
        <v>4079</v>
      </c>
      <c r="E873" s="359" t="s">
        <v>3549</v>
      </c>
      <c r="F873" s="359" t="s">
        <v>3549</v>
      </c>
      <c r="G873" s="363" t="s">
        <v>4460</v>
      </c>
      <c r="H873" s="349" t="s">
        <v>4458</v>
      </c>
      <c r="I873" s="349" t="s">
        <v>250</v>
      </c>
      <c r="J873" s="349" t="s">
        <v>4379</v>
      </c>
      <c r="K873" s="349" t="s">
        <v>537</v>
      </c>
      <c r="L873" s="349" t="s">
        <v>537</v>
      </c>
      <c r="M873" s="349" t="s">
        <v>4334</v>
      </c>
      <c r="N873" s="380" t="s">
        <v>268</v>
      </c>
      <c r="O873" s="349" t="s">
        <v>3702</v>
      </c>
      <c r="P873" s="349" t="s">
        <v>4493</v>
      </c>
      <c r="Q873" s="349" t="s">
        <v>268</v>
      </c>
      <c r="R873" s="349" t="s">
        <v>268</v>
      </c>
      <c r="S873" s="349">
        <v>0</v>
      </c>
      <c r="T873" s="349" t="s">
        <v>268</v>
      </c>
      <c r="U873" s="349">
        <v>0</v>
      </c>
      <c r="V873" s="349" t="s">
        <v>413</v>
      </c>
      <c r="W873" s="360" t="s">
        <v>3703</v>
      </c>
      <c r="X873" s="349" t="s">
        <v>268</v>
      </c>
      <c r="Y873" s="349">
        <v>84</v>
      </c>
      <c r="Z873" s="361">
        <v>7</v>
      </c>
      <c r="AA873" s="349">
        <f>Y873</f>
        <v>84</v>
      </c>
      <c r="AB873" s="349" t="s">
        <v>4295</v>
      </c>
      <c r="AC873" s="349" t="s">
        <v>1253</v>
      </c>
      <c r="AD873" s="349">
        <v>5</v>
      </c>
      <c r="AE873" s="440">
        <v>11</v>
      </c>
      <c r="AF873" s="350">
        <v>0.16</v>
      </c>
      <c r="AG873" s="357">
        <f t="shared" si="147"/>
        <v>13.44</v>
      </c>
      <c r="AH873" s="351">
        <f>IF(AD873&lt;4,FLETES!$H$8,IF(AD873=4,FLETES!$H$9,IF(AD873=5,FLETES!$H$10,IF(AD873=6,FLETES!$H$11,IF(AD873=7,FLETES!$H$12,IF(AD873=8,FLETES!$H$13,IF(AD873=10,FLETES!$H$14,IF(AD873=12,FLETES!$H$15,IF(AD873&gt;12,FLETES!$H$16,"FALSO")))))))))</f>
        <v>26.946735</v>
      </c>
      <c r="AI873" s="357">
        <f t="shared" si="141"/>
        <v>40.386735000000002</v>
      </c>
      <c r="AJ873" s="352">
        <v>0.2</v>
      </c>
      <c r="AK873" s="358">
        <f t="shared" si="142"/>
        <v>50.483418749999998</v>
      </c>
      <c r="AL873" s="418">
        <f t="shared" si="145"/>
        <v>50.483418749999998</v>
      </c>
      <c r="AM873" s="352">
        <v>0.15</v>
      </c>
      <c r="AN873" s="357">
        <f t="shared" si="143"/>
        <v>59.392257352941179</v>
      </c>
      <c r="AO873" s="421">
        <f t="shared" si="144"/>
        <v>59.392257352941179</v>
      </c>
      <c r="AP873" s="355"/>
      <c r="AQ873" s="355"/>
    </row>
    <row r="874" spans="1:43" s="347" customFormat="1" ht="30" customHeight="1" x14ac:dyDescent="0.25">
      <c r="A874" s="444">
        <v>39867</v>
      </c>
      <c r="B874" s="452">
        <v>406303986797</v>
      </c>
      <c r="C874" s="349" t="s">
        <v>4296</v>
      </c>
      <c r="D874" s="444" t="s">
        <v>3920</v>
      </c>
      <c r="E874" s="359" t="s">
        <v>3390</v>
      </c>
      <c r="F874" s="359" t="s">
        <v>3390</v>
      </c>
      <c r="G874" s="363" t="s">
        <v>4460</v>
      </c>
      <c r="H874" s="349" t="s">
        <v>4459</v>
      </c>
      <c r="I874" s="349" t="s">
        <v>250</v>
      </c>
      <c r="J874" s="349" t="s">
        <v>4381</v>
      </c>
      <c r="K874" s="349" t="s">
        <v>537</v>
      </c>
      <c r="L874" s="349" t="s">
        <v>537</v>
      </c>
      <c r="M874" s="349" t="s">
        <v>4334</v>
      </c>
      <c r="N874" s="380" t="s">
        <v>268</v>
      </c>
      <c r="O874" s="349" t="s">
        <v>3676</v>
      </c>
      <c r="P874" s="349" t="s">
        <v>4493</v>
      </c>
      <c r="Q874" s="349" t="s">
        <v>268</v>
      </c>
      <c r="R874" s="349" t="s">
        <v>268</v>
      </c>
      <c r="S874" s="349">
        <v>0</v>
      </c>
      <c r="T874" s="349" t="s">
        <v>268</v>
      </c>
      <c r="U874" s="349">
        <v>0</v>
      </c>
      <c r="V874" s="349" t="s">
        <v>413</v>
      </c>
      <c r="W874" s="360" t="s">
        <v>3677</v>
      </c>
      <c r="X874" s="349" t="s">
        <v>268</v>
      </c>
      <c r="Y874" s="349">
        <v>84</v>
      </c>
      <c r="Z874" s="361">
        <v>7</v>
      </c>
      <c r="AA874" s="349">
        <f>Y874</f>
        <v>84</v>
      </c>
      <c r="AB874" s="349" t="s">
        <v>4295</v>
      </c>
      <c r="AC874" s="349" t="s">
        <v>1253</v>
      </c>
      <c r="AD874" s="349">
        <v>5</v>
      </c>
      <c r="AE874" s="440">
        <v>11</v>
      </c>
      <c r="AF874" s="350">
        <v>0.18</v>
      </c>
      <c r="AG874" s="357">
        <f t="shared" si="147"/>
        <v>15.12</v>
      </c>
      <c r="AH874" s="351">
        <f>IF(AD874&lt;4,FLETES!$H$8,IF(AD874=4,FLETES!$H$9,IF(AD874=5,FLETES!$H$10,IF(AD874=6,FLETES!$H$11,IF(AD874=7,FLETES!$H$12,IF(AD874=8,FLETES!$H$13,IF(AD874=10,FLETES!$H$14,IF(AD874=12,FLETES!$H$15,IF(AD874&gt;12,FLETES!$H$16,"FALSO")))))))))</f>
        <v>26.946735</v>
      </c>
      <c r="AI874" s="357">
        <f t="shared" si="141"/>
        <v>42.066735000000001</v>
      </c>
      <c r="AJ874" s="352">
        <v>0.2</v>
      </c>
      <c r="AK874" s="358">
        <f t="shared" si="142"/>
        <v>52.58341875</v>
      </c>
      <c r="AL874" s="418">
        <f t="shared" si="145"/>
        <v>52.58341875</v>
      </c>
      <c r="AM874" s="352">
        <v>0.15</v>
      </c>
      <c r="AN874" s="357">
        <f t="shared" si="143"/>
        <v>61.862845588235295</v>
      </c>
      <c r="AO874" s="421">
        <f t="shared" si="144"/>
        <v>61.862845588235295</v>
      </c>
      <c r="AP874" s="355"/>
      <c r="AQ874" s="355"/>
    </row>
    <row r="875" spans="1:43" s="347" customFormat="1" ht="30" customHeight="1" x14ac:dyDescent="0.25">
      <c r="A875" s="371">
        <v>737212</v>
      </c>
      <c r="B875" s="449">
        <v>40637372129</v>
      </c>
      <c r="C875" s="371" t="s">
        <v>4472</v>
      </c>
      <c r="D875" s="371" t="s">
        <v>2496</v>
      </c>
      <c r="E875" s="368" t="s">
        <v>2504</v>
      </c>
      <c r="F875" s="369" t="s">
        <v>2504</v>
      </c>
      <c r="G875" s="387" t="s">
        <v>4391</v>
      </c>
      <c r="H875" s="371" t="s">
        <v>4376</v>
      </c>
      <c r="I875" s="371" t="s">
        <v>1273</v>
      </c>
      <c r="J875" s="371" t="s">
        <v>4379</v>
      </c>
      <c r="K875" s="371" t="s">
        <v>2510</v>
      </c>
      <c r="L875" s="371" t="s">
        <v>264</v>
      </c>
      <c r="M875" s="370" t="s">
        <v>1808</v>
      </c>
      <c r="N875" s="371" t="s">
        <v>268</v>
      </c>
      <c r="O875" s="371" t="s">
        <v>2810</v>
      </c>
      <c r="P875" s="349" t="s">
        <v>268</v>
      </c>
      <c r="Q875" s="349" t="s">
        <v>268</v>
      </c>
      <c r="R875" s="349" t="s">
        <v>268</v>
      </c>
      <c r="S875" s="349">
        <v>0</v>
      </c>
      <c r="T875" s="349" t="s">
        <v>268</v>
      </c>
      <c r="U875" s="349">
        <v>0</v>
      </c>
      <c r="V875" s="349" t="s">
        <v>268</v>
      </c>
      <c r="W875" s="455" t="s">
        <v>2810</v>
      </c>
      <c r="X875" s="371" t="s">
        <v>268</v>
      </c>
      <c r="Y875" s="371">
        <v>1</v>
      </c>
      <c r="Z875" s="431">
        <v>1</v>
      </c>
      <c r="AA875" s="371">
        <v>1</v>
      </c>
      <c r="AB875" s="371" t="s">
        <v>2523</v>
      </c>
      <c r="AC875" s="371" t="s">
        <v>2520</v>
      </c>
      <c r="AD875" s="371">
        <v>2.7</v>
      </c>
      <c r="AE875" s="371">
        <v>6</v>
      </c>
      <c r="AF875" s="373">
        <v>15.3</v>
      </c>
      <c r="AG875" s="374">
        <f>AF875*Y875</f>
        <v>15.3</v>
      </c>
      <c r="AH875" s="374"/>
      <c r="AI875" s="374">
        <f t="shared" si="141"/>
        <v>15.3</v>
      </c>
      <c r="AJ875" s="424">
        <v>0.2</v>
      </c>
      <c r="AK875" s="375">
        <f t="shared" si="142"/>
        <v>19.125</v>
      </c>
      <c r="AL875" s="425">
        <f t="shared" si="145"/>
        <v>19.125</v>
      </c>
      <c r="AM875" s="376">
        <v>0.15</v>
      </c>
      <c r="AN875" s="374">
        <f t="shared" si="143"/>
        <v>22.5</v>
      </c>
      <c r="AO875" s="374">
        <f t="shared" si="144"/>
        <v>22.5</v>
      </c>
      <c r="AP875" s="367"/>
      <c r="AQ875" s="346"/>
    </row>
    <row r="876" spans="1:43" s="347" customFormat="1" ht="30" customHeight="1" x14ac:dyDescent="0.25">
      <c r="A876" s="349">
        <v>466532</v>
      </c>
      <c r="B876" s="440">
        <v>40634665329</v>
      </c>
      <c r="C876" s="349" t="s">
        <v>4472</v>
      </c>
      <c r="D876" s="349" t="s">
        <v>1687</v>
      </c>
      <c r="E876" s="356" t="s">
        <v>2653</v>
      </c>
      <c r="F876" s="355" t="s">
        <v>2653</v>
      </c>
      <c r="G876" s="387" t="s">
        <v>4391</v>
      </c>
      <c r="H876" s="371" t="s">
        <v>4376</v>
      </c>
      <c r="I876" s="371" t="s">
        <v>1273</v>
      </c>
      <c r="J876" s="371" t="s">
        <v>4379</v>
      </c>
      <c r="K876" s="371" t="s">
        <v>2510</v>
      </c>
      <c r="L876" s="371" t="s">
        <v>264</v>
      </c>
      <c r="M876" s="370" t="s">
        <v>1808</v>
      </c>
      <c r="N876" s="371" t="s">
        <v>268</v>
      </c>
      <c r="O876" s="371" t="s">
        <v>2810</v>
      </c>
      <c r="P876" s="349" t="s">
        <v>268</v>
      </c>
      <c r="Q876" s="349" t="s">
        <v>268</v>
      </c>
      <c r="R876" s="349" t="s">
        <v>268</v>
      </c>
      <c r="S876" s="349">
        <v>0</v>
      </c>
      <c r="T876" s="349" t="s">
        <v>268</v>
      </c>
      <c r="U876" s="349">
        <v>0</v>
      </c>
      <c r="V876" s="349" t="s">
        <v>268</v>
      </c>
      <c r="W876" s="455" t="s">
        <v>2810</v>
      </c>
      <c r="X876" s="371" t="s">
        <v>268</v>
      </c>
      <c r="Y876" s="349">
        <v>1</v>
      </c>
      <c r="Z876" s="361">
        <v>1</v>
      </c>
      <c r="AA876" s="349">
        <v>1</v>
      </c>
      <c r="AB876" s="349" t="s">
        <v>2523</v>
      </c>
      <c r="AC876" s="349" t="s">
        <v>2520</v>
      </c>
      <c r="AD876" s="349">
        <v>2.7</v>
      </c>
      <c r="AE876" s="349">
        <v>6</v>
      </c>
      <c r="AF876" s="350">
        <v>15.3</v>
      </c>
      <c r="AG876" s="351">
        <f>AF876*Y876</f>
        <v>15.3</v>
      </c>
      <c r="AH876" s="351"/>
      <c r="AI876" s="351">
        <f t="shared" si="141"/>
        <v>15.3</v>
      </c>
      <c r="AJ876" s="352">
        <v>0.2</v>
      </c>
      <c r="AK876" s="353">
        <f t="shared" si="142"/>
        <v>19.125</v>
      </c>
      <c r="AL876" s="423">
        <f t="shared" si="145"/>
        <v>19.125</v>
      </c>
      <c r="AM876" s="354">
        <v>0.15</v>
      </c>
      <c r="AN876" s="351">
        <f t="shared" si="143"/>
        <v>22.5</v>
      </c>
      <c r="AO876" s="421">
        <f t="shared" si="144"/>
        <v>22.5</v>
      </c>
      <c r="AP876" s="346" t="s">
        <v>2556</v>
      </c>
      <c r="AQ876" s="346"/>
    </row>
    <row r="877" spans="1:43" s="347" customFormat="1" ht="30" customHeight="1" x14ac:dyDescent="0.25">
      <c r="A877" s="371">
        <v>736872</v>
      </c>
      <c r="B877" s="449">
        <v>40637368729</v>
      </c>
      <c r="C877" s="371" t="s">
        <v>4472</v>
      </c>
      <c r="D877" s="371" t="s">
        <v>2489</v>
      </c>
      <c r="E877" s="368" t="s">
        <v>2503</v>
      </c>
      <c r="F877" s="369" t="s">
        <v>2503</v>
      </c>
      <c r="G877" s="387" t="s">
        <v>4391</v>
      </c>
      <c r="H877" s="371" t="s">
        <v>4376</v>
      </c>
      <c r="I877" s="371" t="s">
        <v>1273</v>
      </c>
      <c r="J877" s="371" t="s">
        <v>4379</v>
      </c>
      <c r="K877" s="371" t="s">
        <v>2509</v>
      </c>
      <c r="L877" s="371" t="s">
        <v>608</v>
      </c>
      <c r="M877" s="370" t="s">
        <v>1808</v>
      </c>
      <c r="N877" s="371" t="s">
        <v>268</v>
      </c>
      <c r="O877" s="371" t="s">
        <v>2809</v>
      </c>
      <c r="P877" s="349" t="s">
        <v>268</v>
      </c>
      <c r="Q877" s="349" t="s">
        <v>268</v>
      </c>
      <c r="R877" s="349" t="s">
        <v>268</v>
      </c>
      <c r="S877" s="349">
        <v>0</v>
      </c>
      <c r="T877" s="349" t="s">
        <v>268</v>
      </c>
      <c r="U877" s="349">
        <v>0</v>
      </c>
      <c r="V877" s="349" t="s">
        <v>268</v>
      </c>
      <c r="W877" s="455" t="s">
        <v>2809</v>
      </c>
      <c r="X877" s="371" t="s">
        <v>268</v>
      </c>
      <c r="Y877" s="371">
        <v>1</v>
      </c>
      <c r="Z877" s="431">
        <v>1</v>
      </c>
      <c r="AA877" s="371">
        <v>1</v>
      </c>
      <c r="AB877" s="371" t="s">
        <v>2523</v>
      </c>
      <c r="AC877" s="371" t="s">
        <v>2519</v>
      </c>
      <c r="AD877" s="371">
        <v>1.8</v>
      </c>
      <c r="AE877" s="371">
        <v>4</v>
      </c>
      <c r="AF877" s="373">
        <v>11.15</v>
      </c>
      <c r="AG877" s="374">
        <v>11.15</v>
      </c>
      <c r="AH877" s="374"/>
      <c r="AI877" s="374">
        <f t="shared" si="141"/>
        <v>11.15</v>
      </c>
      <c r="AJ877" s="352">
        <v>0.2</v>
      </c>
      <c r="AK877" s="375">
        <f t="shared" si="142"/>
        <v>13.9375</v>
      </c>
      <c r="AL877" s="417">
        <f t="shared" si="145"/>
        <v>13.9375</v>
      </c>
      <c r="AM877" s="376">
        <v>0.15</v>
      </c>
      <c r="AN877" s="374">
        <f t="shared" si="143"/>
        <v>16.397058823529413</v>
      </c>
      <c r="AO877" s="421">
        <f t="shared" si="144"/>
        <v>16.397058823529413</v>
      </c>
      <c r="AP877" s="367"/>
      <c r="AQ877" s="346"/>
    </row>
    <row r="878" spans="1:43" s="347" customFormat="1" ht="30" customHeight="1" x14ac:dyDescent="0.25">
      <c r="A878" s="349">
        <v>466539</v>
      </c>
      <c r="B878" s="440">
        <v>40634665399</v>
      </c>
      <c r="C878" s="349" t="s">
        <v>4472</v>
      </c>
      <c r="D878" s="349" t="s">
        <v>1671</v>
      </c>
      <c r="E878" s="356" t="s">
        <v>2654</v>
      </c>
      <c r="F878" s="355" t="s">
        <v>2654</v>
      </c>
      <c r="G878" s="387" t="s">
        <v>4391</v>
      </c>
      <c r="H878" s="349" t="s">
        <v>4376</v>
      </c>
      <c r="I878" s="349" t="s">
        <v>1273</v>
      </c>
      <c r="J878" s="349" t="s">
        <v>4379</v>
      </c>
      <c r="K878" s="349" t="s">
        <v>2509</v>
      </c>
      <c r="L878" s="349" t="s">
        <v>608</v>
      </c>
      <c r="M878" s="349" t="s">
        <v>1808</v>
      </c>
      <c r="N878" s="349" t="s">
        <v>268</v>
      </c>
      <c r="O878" s="349" t="s">
        <v>2809</v>
      </c>
      <c r="P878" s="349" t="s">
        <v>268</v>
      </c>
      <c r="Q878" s="349" t="s">
        <v>268</v>
      </c>
      <c r="R878" s="349" t="s">
        <v>268</v>
      </c>
      <c r="S878" s="349">
        <v>0</v>
      </c>
      <c r="T878" s="349" t="s">
        <v>268</v>
      </c>
      <c r="U878" s="349">
        <v>0</v>
      </c>
      <c r="V878" s="349" t="s">
        <v>268</v>
      </c>
      <c r="W878" s="386" t="s">
        <v>2809</v>
      </c>
      <c r="X878" s="349" t="s">
        <v>268</v>
      </c>
      <c r="Y878" s="349">
        <v>1</v>
      </c>
      <c r="Z878" s="361">
        <v>1</v>
      </c>
      <c r="AA878" s="349">
        <v>1</v>
      </c>
      <c r="AB878" s="349" t="s">
        <v>2523</v>
      </c>
      <c r="AC878" s="349" t="s">
        <v>2519</v>
      </c>
      <c r="AD878" s="349">
        <v>1.8</v>
      </c>
      <c r="AE878" s="349">
        <v>4</v>
      </c>
      <c r="AF878" s="350">
        <v>11.15</v>
      </c>
      <c r="AG878" s="351">
        <v>11.15</v>
      </c>
      <c r="AH878" s="351"/>
      <c r="AI878" s="351">
        <f t="shared" si="141"/>
        <v>11.15</v>
      </c>
      <c r="AJ878" s="352">
        <v>0.2</v>
      </c>
      <c r="AK878" s="353">
        <f t="shared" si="142"/>
        <v>13.9375</v>
      </c>
      <c r="AL878" s="417">
        <f t="shared" si="145"/>
        <v>13.9375</v>
      </c>
      <c r="AM878" s="354">
        <v>0.15</v>
      </c>
      <c r="AN878" s="351">
        <f t="shared" si="143"/>
        <v>16.397058823529413</v>
      </c>
      <c r="AO878" s="421">
        <f t="shared" si="144"/>
        <v>16.397058823529413</v>
      </c>
      <c r="AP878" s="346" t="s">
        <v>2557</v>
      </c>
      <c r="AQ878" s="346"/>
    </row>
    <row r="879" spans="1:43" s="347" customFormat="1" ht="30" customHeight="1" x14ac:dyDescent="0.25">
      <c r="A879" s="371">
        <v>737205</v>
      </c>
      <c r="B879" s="449">
        <v>40637372059</v>
      </c>
      <c r="C879" s="371" t="s">
        <v>4472</v>
      </c>
      <c r="D879" s="371" t="s">
        <v>2495</v>
      </c>
      <c r="E879" s="368" t="s">
        <v>2498</v>
      </c>
      <c r="F879" s="369" t="s">
        <v>2498</v>
      </c>
      <c r="G879" s="387" t="s">
        <v>4391</v>
      </c>
      <c r="H879" s="371" t="s">
        <v>4376</v>
      </c>
      <c r="I879" s="371" t="s">
        <v>1273</v>
      </c>
      <c r="J879" s="371" t="s">
        <v>4379</v>
      </c>
      <c r="K879" s="371" t="s">
        <v>2507</v>
      </c>
      <c r="L879" s="371" t="s">
        <v>264</v>
      </c>
      <c r="M879" s="370" t="s">
        <v>4392</v>
      </c>
      <c r="N879" s="371" t="s">
        <v>268</v>
      </c>
      <c r="O879" s="371" t="s">
        <v>2804</v>
      </c>
      <c r="P879" s="349" t="s">
        <v>268</v>
      </c>
      <c r="Q879" s="349" t="s">
        <v>268</v>
      </c>
      <c r="R879" s="349" t="s">
        <v>268</v>
      </c>
      <c r="S879" s="349">
        <v>0</v>
      </c>
      <c r="T879" s="349" t="s">
        <v>268</v>
      </c>
      <c r="U879" s="349">
        <v>0</v>
      </c>
      <c r="V879" s="349" t="s">
        <v>268</v>
      </c>
      <c r="W879" s="455" t="s">
        <v>2804</v>
      </c>
      <c r="X879" s="371" t="s">
        <v>268</v>
      </c>
      <c r="Y879" s="371">
        <v>1</v>
      </c>
      <c r="Z879" s="431">
        <v>1</v>
      </c>
      <c r="AA879" s="371">
        <v>1</v>
      </c>
      <c r="AB879" s="371" t="s">
        <v>2523</v>
      </c>
      <c r="AC879" s="371" t="s">
        <v>2519</v>
      </c>
      <c r="AD879" s="371">
        <v>1.8</v>
      </c>
      <c r="AE879" s="371">
        <v>4</v>
      </c>
      <c r="AF879" s="373">
        <v>12.95</v>
      </c>
      <c r="AG879" s="374">
        <v>12.95</v>
      </c>
      <c r="AH879" s="374"/>
      <c r="AI879" s="374">
        <f t="shared" si="141"/>
        <v>12.95</v>
      </c>
      <c r="AJ879" s="352">
        <v>0.2</v>
      </c>
      <c r="AK879" s="375">
        <f t="shared" si="142"/>
        <v>16.187499999999996</v>
      </c>
      <c r="AL879" s="417">
        <f t="shared" si="145"/>
        <v>16.187499999999996</v>
      </c>
      <c r="AM879" s="376">
        <v>0.15</v>
      </c>
      <c r="AN879" s="374">
        <f t="shared" si="143"/>
        <v>19.044117647058819</v>
      </c>
      <c r="AO879" s="421">
        <f t="shared" si="144"/>
        <v>19.044117647058819</v>
      </c>
      <c r="AP879" s="367"/>
      <c r="AQ879" s="346"/>
    </row>
    <row r="880" spans="1:43" s="347" customFormat="1" ht="30" customHeight="1" x14ac:dyDescent="0.25">
      <c r="A880" s="371">
        <v>737227</v>
      </c>
      <c r="B880" s="449">
        <v>40637372279</v>
      </c>
      <c r="C880" s="371" t="s">
        <v>4472</v>
      </c>
      <c r="D880" s="371" t="s">
        <v>2497</v>
      </c>
      <c r="E880" s="368" t="s">
        <v>2499</v>
      </c>
      <c r="F880" s="369" t="s">
        <v>2499</v>
      </c>
      <c r="G880" s="387" t="s">
        <v>4391</v>
      </c>
      <c r="H880" s="371" t="s">
        <v>4376</v>
      </c>
      <c r="I880" s="371" t="s">
        <v>1273</v>
      </c>
      <c r="J880" s="371" t="s">
        <v>4379</v>
      </c>
      <c r="K880" s="371" t="s">
        <v>2507</v>
      </c>
      <c r="L880" s="371" t="s">
        <v>264</v>
      </c>
      <c r="M880" s="370" t="s">
        <v>4392</v>
      </c>
      <c r="N880" s="371" t="s">
        <v>268</v>
      </c>
      <c r="O880" s="371" t="s">
        <v>2805</v>
      </c>
      <c r="P880" s="349" t="s">
        <v>268</v>
      </c>
      <c r="Q880" s="349" t="s">
        <v>268</v>
      </c>
      <c r="R880" s="349" t="s">
        <v>268</v>
      </c>
      <c r="S880" s="349">
        <v>0</v>
      </c>
      <c r="T880" s="349" t="s">
        <v>268</v>
      </c>
      <c r="U880" s="349">
        <v>0</v>
      </c>
      <c r="V880" s="349" t="s">
        <v>268</v>
      </c>
      <c r="W880" s="455" t="s">
        <v>2805</v>
      </c>
      <c r="X880" s="371" t="s">
        <v>268</v>
      </c>
      <c r="Y880" s="371">
        <v>1</v>
      </c>
      <c r="Z880" s="431">
        <v>1</v>
      </c>
      <c r="AA880" s="371">
        <v>1</v>
      </c>
      <c r="AB880" s="371" t="s">
        <v>2523</v>
      </c>
      <c r="AC880" s="371" t="s">
        <v>2519</v>
      </c>
      <c r="AD880" s="371">
        <v>1.8</v>
      </c>
      <c r="AE880" s="371">
        <v>4</v>
      </c>
      <c r="AF880" s="373">
        <v>12.95</v>
      </c>
      <c r="AG880" s="374">
        <v>12.95</v>
      </c>
      <c r="AH880" s="374"/>
      <c r="AI880" s="374">
        <f t="shared" si="141"/>
        <v>12.95</v>
      </c>
      <c r="AJ880" s="352">
        <v>0.2</v>
      </c>
      <c r="AK880" s="375">
        <f t="shared" si="142"/>
        <v>16.187499999999996</v>
      </c>
      <c r="AL880" s="417">
        <f t="shared" si="145"/>
        <v>16.187499999999996</v>
      </c>
      <c r="AM880" s="376">
        <v>0.15</v>
      </c>
      <c r="AN880" s="374">
        <f t="shared" si="143"/>
        <v>19.044117647058819</v>
      </c>
      <c r="AO880" s="421">
        <f t="shared" si="144"/>
        <v>19.044117647058819</v>
      </c>
      <c r="AP880" s="367"/>
      <c r="AQ880" s="346"/>
    </row>
    <row r="881" spans="1:43" s="347" customFormat="1" ht="30" customHeight="1" x14ac:dyDescent="0.25">
      <c r="A881" s="371">
        <v>736886</v>
      </c>
      <c r="B881" s="449">
        <v>40637368869</v>
      </c>
      <c r="C881" s="371" t="s">
        <v>4472</v>
      </c>
      <c r="D881" s="371" t="s">
        <v>2491</v>
      </c>
      <c r="E881" s="368" t="s">
        <v>2500</v>
      </c>
      <c r="F881" s="369" t="s">
        <v>2500</v>
      </c>
      <c r="G881" s="387" t="s">
        <v>4391</v>
      </c>
      <c r="H881" s="371" t="s">
        <v>4376</v>
      </c>
      <c r="I881" s="371" t="s">
        <v>1273</v>
      </c>
      <c r="J881" s="371" t="s">
        <v>4379</v>
      </c>
      <c r="K881" s="371" t="s">
        <v>2507</v>
      </c>
      <c r="L881" s="371" t="s">
        <v>264</v>
      </c>
      <c r="M881" s="370" t="s">
        <v>4392</v>
      </c>
      <c r="N881" s="371" t="s">
        <v>268</v>
      </c>
      <c r="O881" s="371" t="s">
        <v>2806</v>
      </c>
      <c r="P881" s="349" t="s">
        <v>268</v>
      </c>
      <c r="Q881" s="349" t="s">
        <v>268</v>
      </c>
      <c r="R881" s="349" t="s">
        <v>268</v>
      </c>
      <c r="S881" s="349">
        <v>0</v>
      </c>
      <c r="T881" s="349" t="s">
        <v>268</v>
      </c>
      <c r="U881" s="349">
        <v>0</v>
      </c>
      <c r="V881" s="349" t="s">
        <v>268</v>
      </c>
      <c r="W881" s="455" t="s">
        <v>2806</v>
      </c>
      <c r="X881" s="371" t="s">
        <v>268</v>
      </c>
      <c r="Y881" s="371">
        <v>1</v>
      </c>
      <c r="Z881" s="431">
        <v>1</v>
      </c>
      <c r="AA881" s="371">
        <v>1</v>
      </c>
      <c r="AB881" s="371" t="s">
        <v>2523</v>
      </c>
      <c r="AC881" s="371" t="s">
        <v>2519</v>
      </c>
      <c r="AD881" s="371">
        <v>1.8</v>
      </c>
      <c r="AE881" s="371">
        <v>4</v>
      </c>
      <c r="AF881" s="373">
        <v>12.95</v>
      </c>
      <c r="AG881" s="374">
        <v>12.95</v>
      </c>
      <c r="AH881" s="374"/>
      <c r="AI881" s="374">
        <f t="shared" si="141"/>
        <v>12.95</v>
      </c>
      <c r="AJ881" s="352">
        <v>0.2</v>
      </c>
      <c r="AK881" s="375">
        <f t="shared" si="142"/>
        <v>16.187499999999996</v>
      </c>
      <c r="AL881" s="417">
        <f t="shared" si="145"/>
        <v>16.187499999999996</v>
      </c>
      <c r="AM881" s="376">
        <v>0.15</v>
      </c>
      <c r="AN881" s="374">
        <f t="shared" si="143"/>
        <v>19.044117647058819</v>
      </c>
      <c r="AO881" s="421">
        <f t="shared" si="144"/>
        <v>19.044117647058819</v>
      </c>
      <c r="AP881" s="367"/>
      <c r="AQ881" s="346"/>
    </row>
    <row r="882" spans="1:43" s="347" customFormat="1" ht="30" customHeight="1" x14ac:dyDescent="0.25">
      <c r="A882" s="349">
        <v>466561</v>
      </c>
      <c r="B882" s="440">
        <v>40634665619</v>
      </c>
      <c r="C882" s="349" t="s">
        <v>4472</v>
      </c>
      <c r="D882" s="349" t="s">
        <v>1648</v>
      </c>
      <c r="E882" s="356" t="s">
        <v>2648</v>
      </c>
      <c r="F882" s="355" t="s">
        <v>2648</v>
      </c>
      <c r="G882" s="387" t="s">
        <v>4391</v>
      </c>
      <c r="H882" s="349" t="s">
        <v>4376</v>
      </c>
      <c r="I882" s="349" t="s">
        <v>1273</v>
      </c>
      <c r="J882" s="349" t="s">
        <v>4379</v>
      </c>
      <c r="K882" s="349" t="s">
        <v>2507</v>
      </c>
      <c r="L882" s="349" t="s">
        <v>264</v>
      </c>
      <c r="M882" s="365" t="s">
        <v>4392</v>
      </c>
      <c r="N882" s="349" t="s">
        <v>268</v>
      </c>
      <c r="O882" s="349" t="s">
        <v>2805</v>
      </c>
      <c r="P882" s="349" t="s">
        <v>268</v>
      </c>
      <c r="Q882" s="349" t="s">
        <v>268</v>
      </c>
      <c r="R882" s="349" t="s">
        <v>268</v>
      </c>
      <c r="S882" s="349">
        <v>0</v>
      </c>
      <c r="T882" s="349" t="s">
        <v>268</v>
      </c>
      <c r="U882" s="349">
        <v>0</v>
      </c>
      <c r="V882" s="349" t="s">
        <v>268</v>
      </c>
      <c r="W882" s="386" t="s">
        <v>2805</v>
      </c>
      <c r="X882" s="349" t="s">
        <v>268</v>
      </c>
      <c r="Y882" s="349">
        <v>1</v>
      </c>
      <c r="Z882" s="361">
        <v>1</v>
      </c>
      <c r="AA882" s="349">
        <v>1</v>
      </c>
      <c r="AB882" s="349" t="s">
        <v>2523</v>
      </c>
      <c r="AC882" s="349" t="s">
        <v>2519</v>
      </c>
      <c r="AD882" s="349">
        <v>1.8</v>
      </c>
      <c r="AE882" s="349">
        <v>4</v>
      </c>
      <c r="AF882" s="350">
        <v>12.95</v>
      </c>
      <c r="AG882" s="351">
        <v>12.95</v>
      </c>
      <c r="AH882" s="351"/>
      <c r="AI882" s="351">
        <f t="shared" si="141"/>
        <v>12.95</v>
      </c>
      <c r="AJ882" s="352">
        <v>0.2</v>
      </c>
      <c r="AK882" s="353">
        <f t="shared" si="142"/>
        <v>16.187499999999996</v>
      </c>
      <c r="AL882" s="417">
        <f t="shared" si="145"/>
        <v>16.187499999999996</v>
      </c>
      <c r="AM882" s="354">
        <v>0.15</v>
      </c>
      <c r="AN882" s="351">
        <f t="shared" si="143"/>
        <v>19.044117647058819</v>
      </c>
      <c r="AO882" s="421">
        <f t="shared" si="144"/>
        <v>19.044117647058819</v>
      </c>
      <c r="AP882" s="346" t="s">
        <v>2551</v>
      </c>
      <c r="AQ882" s="346"/>
    </row>
    <row r="883" spans="1:43" s="347" customFormat="1" ht="30" customHeight="1" x14ac:dyDescent="0.25">
      <c r="A883" s="349">
        <v>466521</v>
      </c>
      <c r="B883" s="440">
        <v>40634665219</v>
      </c>
      <c r="C883" s="349" t="s">
        <v>4472</v>
      </c>
      <c r="D883" s="349" t="s">
        <v>1656</v>
      </c>
      <c r="E883" s="356" t="s">
        <v>2651</v>
      </c>
      <c r="F883" s="355" t="s">
        <v>2651</v>
      </c>
      <c r="G883" s="387" t="s">
        <v>4391</v>
      </c>
      <c r="H883" s="349" t="s">
        <v>4376</v>
      </c>
      <c r="I883" s="349" t="s">
        <v>1273</v>
      </c>
      <c r="J883" s="349" t="s">
        <v>4379</v>
      </c>
      <c r="K883" s="349" t="s">
        <v>2507</v>
      </c>
      <c r="L883" s="349" t="s">
        <v>264</v>
      </c>
      <c r="M883" s="365" t="s">
        <v>4392</v>
      </c>
      <c r="N883" s="349" t="s">
        <v>268</v>
      </c>
      <c r="O883" s="349" t="s">
        <v>2804</v>
      </c>
      <c r="P883" s="349" t="s">
        <v>268</v>
      </c>
      <c r="Q883" s="349" t="s">
        <v>268</v>
      </c>
      <c r="R883" s="349" t="s">
        <v>268</v>
      </c>
      <c r="S883" s="349">
        <v>0</v>
      </c>
      <c r="T883" s="349" t="s">
        <v>268</v>
      </c>
      <c r="U883" s="349">
        <v>0</v>
      </c>
      <c r="V883" s="349" t="s">
        <v>268</v>
      </c>
      <c r="W883" s="386" t="s">
        <v>2804</v>
      </c>
      <c r="X883" s="349" t="s">
        <v>268</v>
      </c>
      <c r="Y883" s="349">
        <v>1</v>
      </c>
      <c r="Z883" s="361">
        <v>1</v>
      </c>
      <c r="AA883" s="349">
        <v>1</v>
      </c>
      <c r="AB883" s="349" t="s">
        <v>2523</v>
      </c>
      <c r="AC883" s="349" t="s">
        <v>2519</v>
      </c>
      <c r="AD883" s="349">
        <v>1.8</v>
      </c>
      <c r="AE883" s="349">
        <v>4</v>
      </c>
      <c r="AF883" s="350">
        <v>12.95</v>
      </c>
      <c r="AG883" s="351">
        <v>12.95</v>
      </c>
      <c r="AH883" s="351"/>
      <c r="AI883" s="351">
        <f t="shared" si="141"/>
        <v>12.95</v>
      </c>
      <c r="AJ883" s="352">
        <v>0.2</v>
      </c>
      <c r="AK883" s="353">
        <f t="shared" si="142"/>
        <v>16.187499999999996</v>
      </c>
      <c r="AL883" s="417">
        <f t="shared" si="145"/>
        <v>16.187499999999996</v>
      </c>
      <c r="AM883" s="354">
        <v>0.15</v>
      </c>
      <c r="AN883" s="351">
        <f t="shared" si="143"/>
        <v>19.044117647058819</v>
      </c>
      <c r="AO883" s="421">
        <f t="shared" si="144"/>
        <v>19.044117647058819</v>
      </c>
      <c r="AP883" s="346" t="s">
        <v>2554</v>
      </c>
      <c r="AQ883" s="346"/>
    </row>
    <row r="884" spans="1:43" s="347" customFormat="1" ht="30" customHeight="1" x14ac:dyDescent="0.25">
      <c r="A884" s="349">
        <v>466546</v>
      </c>
      <c r="B884" s="440">
        <v>40634665469</v>
      </c>
      <c r="C884" s="349" t="s">
        <v>4472</v>
      </c>
      <c r="D884" s="349" t="s">
        <v>1682</v>
      </c>
      <c r="E884" s="356" t="s">
        <v>2652</v>
      </c>
      <c r="F884" s="355" t="s">
        <v>2652</v>
      </c>
      <c r="G884" s="387" t="s">
        <v>4391</v>
      </c>
      <c r="H884" s="349" t="s">
        <v>4376</v>
      </c>
      <c r="I884" s="349" t="s">
        <v>1273</v>
      </c>
      <c r="J884" s="349" t="s">
        <v>4379</v>
      </c>
      <c r="K884" s="349" t="s">
        <v>2507</v>
      </c>
      <c r="L884" s="349" t="s">
        <v>264</v>
      </c>
      <c r="M884" s="365" t="s">
        <v>4392</v>
      </c>
      <c r="N884" s="349" t="s">
        <v>268</v>
      </c>
      <c r="O884" s="349" t="s">
        <v>2806</v>
      </c>
      <c r="P884" s="349" t="s">
        <v>268</v>
      </c>
      <c r="Q884" s="349" t="s">
        <v>268</v>
      </c>
      <c r="R884" s="349" t="s">
        <v>268</v>
      </c>
      <c r="S884" s="349">
        <v>0</v>
      </c>
      <c r="T884" s="349" t="s">
        <v>268</v>
      </c>
      <c r="U884" s="349">
        <v>0</v>
      </c>
      <c r="V884" s="349" t="s">
        <v>268</v>
      </c>
      <c r="W884" s="386" t="s">
        <v>2806</v>
      </c>
      <c r="X884" s="349" t="s">
        <v>268</v>
      </c>
      <c r="Y884" s="349">
        <v>1</v>
      </c>
      <c r="Z884" s="361">
        <v>1</v>
      </c>
      <c r="AA884" s="349">
        <v>1</v>
      </c>
      <c r="AB884" s="349" t="s">
        <v>2523</v>
      </c>
      <c r="AC884" s="349" t="s">
        <v>2519</v>
      </c>
      <c r="AD884" s="349">
        <v>1.8</v>
      </c>
      <c r="AE884" s="349">
        <v>4</v>
      </c>
      <c r="AF884" s="350">
        <v>12.95</v>
      </c>
      <c r="AG884" s="351">
        <v>12.95</v>
      </c>
      <c r="AH884" s="351"/>
      <c r="AI884" s="351">
        <f t="shared" si="141"/>
        <v>12.95</v>
      </c>
      <c r="AJ884" s="352">
        <v>0.2</v>
      </c>
      <c r="AK884" s="353">
        <f t="shared" si="142"/>
        <v>16.187499999999996</v>
      </c>
      <c r="AL884" s="417">
        <f t="shared" si="145"/>
        <v>16.187499999999996</v>
      </c>
      <c r="AM884" s="354">
        <v>0.15</v>
      </c>
      <c r="AN884" s="351">
        <f t="shared" si="143"/>
        <v>19.044117647058819</v>
      </c>
      <c r="AO884" s="421">
        <f t="shared" si="144"/>
        <v>19.044117647058819</v>
      </c>
      <c r="AP884" s="346" t="s">
        <v>2555</v>
      </c>
      <c r="AQ884" s="346"/>
    </row>
    <row r="885" spans="1:43" s="347" customFormat="1" ht="30" customHeight="1" x14ac:dyDescent="0.25">
      <c r="A885" s="371">
        <v>736922</v>
      </c>
      <c r="B885" s="449">
        <v>40637369229</v>
      </c>
      <c r="C885" s="371" t="s">
        <v>4472</v>
      </c>
      <c r="D885" s="371" t="s">
        <v>2492</v>
      </c>
      <c r="E885" s="368" t="s">
        <v>2501</v>
      </c>
      <c r="F885" s="369" t="s">
        <v>2501</v>
      </c>
      <c r="G885" s="387" t="s">
        <v>4391</v>
      </c>
      <c r="H885" s="371" t="s">
        <v>4376</v>
      </c>
      <c r="I885" s="371" t="s">
        <v>1273</v>
      </c>
      <c r="J885" s="371" t="s">
        <v>4379</v>
      </c>
      <c r="K885" s="371" t="s">
        <v>2508</v>
      </c>
      <c r="L885" s="371" t="s">
        <v>264</v>
      </c>
      <c r="M885" s="370" t="s">
        <v>271</v>
      </c>
      <c r="N885" s="371" t="s">
        <v>268</v>
      </c>
      <c r="O885" s="371" t="s">
        <v>2807</v>
      </c>
      <c r="P885" s="349" t="s">
        <v>268</v>
      </c>
      <c r="Q885" s="349" t="s">
        <v>268</v>
      </c>
      <c r="R885" s="349" t="s">
        <v>268</v>
      </c>
      <c r="S885" s="349">
        <v>0</v>
      </c>
      <c r="T885" s="349" t="s">
        <v>268</v>
      </c>
      <c r="U885" s="349">
        <v>0</v>
      </c>
      <c r="V885" s="349" t="s">
        <v>268</v>
      </c>
      <c r="W885" s="455" t="s">
        <v>2807</v>
      </c>
      <c r="X885" s="371" t="s">
        <v>268</v>
      </c>
      <c r="Y885" s="371">
        <v>1</v>
      </c>
      <c r="Z885" s="431">
        <v>1</v>
      </c>
      <c r="AA885" s="371">
        <v>1</v>
      </c>
      <c r="AB885" s="371" t="s">
        <v>2523</v>
      </c>
      <c r="AC885" s="371" t="s">
        <v>2519</v>
      </c>
      <c r="AD885" s="371">
        <v>1.8</v>
      </c>
      <c r="AE885" s="371">
        <v>4</v>
      </c>
      <c r="AF885" s="373">
        <v>15.25</v>
      </c>
      <c r="AG885" s="374">
        <v>15.25</v>
      </c>
      <c r="AH885" s="374"/>
      <c r="AI885" s="374">
        <f t="shared" si="141"/>
        <v>15.25</v>
      </c>
      <c r="AJ885" s="352">
        <v>0.2</v>
      </c>
      <c r="AK885" s="375">
        <f t="shared" si="142"/>
        <v>19.0625</v>
      </c>
      <c r="AL885" s="417">
        <f t="shared" si="145"/>
        <v>19.0625</v>
      </c>
      <c r="AM885" s="376">
        <v>0.15</v>
      </c>
      <c r="AN885" s="374">
        <f t="shared" si="143"/>
        <v>22.426470588235293</v>
      </c>
      <c r="AO885" s="421">
        <f t="shared" si="144"/>
        <v>22.426470588235293</v>
      </c>
      <c r="AP885" s="367"/>
      <c r="AQ885" s="346"/>
    </row>
    <row r="886" spans="1:43" s="347" customFormat="1" ht="30" customHeight="1" x14ac:dyDescent="0.25">
      <c r="A886" s="371">
        <v>737191</v>
      </c>
      <c r="B886" s="449">
        <v>40637371919</v>
      </c>
      <c r="C886" s="371" t="s">
        <v>4472</v>
      </c>
      <c r="D886" s="371" t="s">
        <v>2494</v>
      </c>
      <c r="E886" s="368" t="s">
        <v>2502</v>
      </c>
      <c r="F886" s="369" t="s">
        <v>2502</v>
      </c>
      <c r="G886" s="387" t="s">
        <v>4391</v>
      </c>
      <c r="H886" s="371" t="s">
        <v>4376</v>
      </c>
      <c r="I886" s="371" t="s">
        <v>1273</v>
      </c>
      <c r="J886" s="371" t="s">
        <v>4379</v>
      </c>
      <c r="K886" s="371" t="s">
        <v>2508</v>
      </c>
      <c r="L886" s="371" t="s">
        <v>264</v>
      </c>
      <c r="M886" s="370" t="s">
        <v>271</v>
      </c>
      <c r="N886" s="371" t="s">
        <v>268</v>
      </c>
      <c r="O886" s="371" t="s">
        <v>2808</v>
      </c>
      <c r="P886" s="349" t="s">
        <v>268</v>
      </c>
      <c r="Q886" s="349" t="s">
        <v>268</v>
      </c>
      <c r="R886" s="349" t="s">
        <v>268</v>
      </c>
      <c r="S886" s="349">
        <v>0</v>
      </c>
      <c r="T886" s="349" t="s">
        <v>268</v>
      </c>
      <c r="U886" s="349">
        <v>0</v>
      </c>
      <c r="V886" s="349" t="s">
        <v>268</v>
      </c>
      <c r="W886" s="455" t="s">
        <v>2808</v>
      </c>
      <c r="X886" s="371" t="s">
        <v>268</v>
      </c>
      <c r="Y886" s="371">
        <v>1</v>
      </c>
      <c r="Z886" s="431">
        <v>1</v>
      </c>
      <c r="AA886" s="371">
        <v>1</v>
      </c>
      <c r="AB886" s="371" t="s">
        <v>2523</v>
      </c>
      <c r="AC886" s="371" t="s">
        <v>2519</v>
      </c>
      <c r="AD886" s="371">
        <v>1.8</v>
      </c>
      <c r="AE886" s="371">
        <v>4</v>
      </c>
      <c r="AF886" s="373">
        <v>15.25</v>
      </c>
      <c r="AG886" s="374">
        <v>15.25</v>
      </c>
      <c r="AH886" s="374"/>
      <c r="AI886" s="374">
        <f t="shared" si="141"/>
        <v>15.25</v>
      </c>
      <c r="AJ886" s="352">
        <v>0.2</v>
      </c>
      <c r="AK886" s="375">
        <f t="shared" si="142"/>
        <v>19.0625</v>
      </c>
      <c r="AL886" s="417">
        <f t="shared" si="145"/>
        <v>19.0625</v>
      </c>
      <c r="AM886" s="376">
        <v>0.15</v>
      </c>
      <c r="AN886" s="374">
        <f t="shared" si="143"/>
        <v>22.426470588235293</v>
      </c>
      <c r="AO886" s="421">
        <f t="shared" si="144"/>
        <v>22.426470588235293</v>
      </c>
      <c r="AP886" s="367"/>
      <c r="AQ886" s="346"/>
    </row>
    <row r="887" spans="1:43" s="347" customFormat="1" ht="30" customHeight="1" x14ac:dyDescent="0.25">
      <c r="A887" s="349">
        <v>466506</v>
      </c>
      <c r="B887" s="440">
        <v>40634665069</v>
      </c>
      <c r="C887" s="349" t="s">
        <v>4472</v>
      </c>
      <c r="D887" s="349" t="s">
        <v>1650</v>
      </c>
      <c r="E887" s="356" t="s">
        <v>2649</v>
      </c>
      <c r="F887" s="355" t="s">
        <v>2649</v>
      </c>
      <c r="G887" s="387" t="s">
        <v>4391</v>
      </c>
      <c r="H887" s="349" t="s">
        <v>4376</v>
      </c>
      <c r="I887" s="349" t="s">
        <v>1273</v>
      </c>
      <c r="J887" s="349" t="s">
        <v>4379</v>
      </c>
      <c r="K887" s="349" t="s">
        <v>2508</v>
      </c>
      <c r="L887" s="349" t="s">
        <v>264</v>
      </c>
      <c r="M887" s="349" t="s">
        <v>271</v>
      </c>
      <c r="N887" s="349" t="s">
        <v>268</v>
      </c>
      <c r="O887" s="349" t="s">
        <v>2808</v>
      </c>
      <c r="P887" s="349" t="s">
        <v>268</v>
      </c>
      <c r="Q887" s="349" t="s">
        <v>268</v>
      </c>
      <c r="R887" s="349" t="s">
        <v>268</v>
      </c>
      <c r="S887" s="349">
        <v>0</v>
      </c>
      <c r="T887" s="349" t="s">
        <v>268</v>
      </c>
      <c r="U887" s="349">
        <v>0</v>
      </c>
      <c r="V887" s="349" t="s">
        <v>268</v>
      </c>
      <c r="W887" s="386" t="s">
        <v>2808</v>
      </c>
      <c r="X887" s="349" t="s">
        <v>268</v>
      </c>
      <c r="Y887" s="349">
        <v>1</v>
      </c>
      <c r="Z887" s="361">
        <v>1</v>
      </c>
      <c r="AA887" s="349">
        <v>1</v>
      </c>
      <c r="AB887" s="349" t="s">
        <v>2523</v>
      </c>
      <c r="AC887" s="349" t="s">
        <v>2519</v>
      </c>
      <c r="AD887" s="349">
        <v>1.8</v>
      </c>
      <c r="AE887" s="349">
        <v>4</v>
      </c>
      <c r="AF887" s="350">
        <v>15.25</v>
      </c>
      <c r="AG887" s="351">
        <v>15.25</v>
      </c>
      <c r="AH887" s="351"/>
      <c r="AI887" s="351">
        <f t="shared" si="141"/>
        <v>15.25</v>
      </c>
      <c r="AJ887" s="352">
        <v>0.2</v>
      </c>
      <c r="AK887" s="353">
        <f t="shared" si="142"/>
        <v>19.0625</v>
      </c>
      <c r="AL887" s="417">
        <f t="shared" si="145"/>
        <v>19.0625</v>
      </c>
      <c r="AM887" s="354">
        <v>0.15</v>
      </c>
      <c r="AN887" s="351">
        <f t="shared" si="143"/>
        <v>22.426470588235293</v>
      </c>
      <c r="AO887" s="421">
        <f t="shared" si="144"/>
        <v>22.426470588235293</v>
      </c>
      <c r="AP887" s="346" t="s">
        <v>2552</v>
      </c>
      <c r="AQ887" s="346"/>
    </row>
    <row r="888" spans="1:43" s="347" customFormat="1" ht="30" customHeight="1" x14ac:dyDescent="0.25">
      <c r="A888" s="349">
        <v>466513</v>
      </c>
      <c r="B888" s="440">
        <v>40634665139</v>
      </c>
      <c r="C888" s="349" t="s">
        <v>4472</v>
      </c>
      <c r="D888" s="349" t="s">
        <v>1652</v>
      </c>
      <c r="E888" s="356" t="s">
        <v>2650</v>
      </c>
      <c r="F888" s="355" t="s">
        <v>2650</v>
      </c>
      <c r="G888" s="387" t="s">
        <v>4391</v>
      </c>
      <c r="H888" s="349" t="s">
        <v>4376</v>
      </c>
      <c r="I888" s="349" t="s">
        <v>1273</v>
      </c>
      <c r="J888" s="349" t="s">
        <v>4379</v>
      </c>
      <c r="K888" s="349" t="s">
        <v>2508</v>
      </c>
      <c r="L888" s="349" t="s">
        <v>264</v>
      </c>
      <c r="M888" s="349" t="s">
        <v>271</v>
      </c>
      <c r="N888" s="349" t="s">
        <v>268</v>
      </c>
      <c r="O888" s="349" t="s">
        <v>2807</v>
      </c>
      <c r="P888" s="349" t="s">
        <v>268</v>
      </c>
      <c r="Q888" s="349" t="s">
        <v>268</v>
      </c>
      <c r="R888" s="349" t="s">
        <v>268</v>
      </c>
      <c r="S888" s="349">
        <v>0</v>
      </c>
      <c r="T888" s="349" t="s">
        <v>268</v>
      </c>
      <c r="U888" s="349">
        <v>0</v>
      </c>
      <c r="V888" s="349" t="s">
        <v>268</v>
      </c>
      <c r="W888" s="386" t="s">
        <v>2807</v>
      </c>
      <c r="X888" s="349" t="s">
        <v>268</v>
      </c>
      <c r="Y888" s="349">
        <v>1</v>
      </c>
      <c r="Z888" s="361">
        <v>1</v>
      </c>
      <c r="AA888" s="349">
        <v>1</v>
      </c>
      <c r="AB888" s="349" t="s">
        <v>2523</v>
      </c>
      <c r="AC888" s="349" t="s">
        <v>2519</v>
      </c>
      <c r="AD888" s="349">
        <v>1.8</v>
      </c>
      <c r="AE888" s="349">
        <v>4</v>
      </c>
      <c r="AF888" s="350">
        <v>15.25</v>
      </c>
      <c r="AG888" s="351">
        <v>15.25</v>
      </c>
      <c r="AH888" s="351"/>
      <c r="AI888" s="351">
        <f t="shared" si="141"/>
        <v>15.25</v>
      </c>
      <c r="AJ888" s="352">
        <v>0.2</v>
      </c>
      <c r="AK888" s="353">
        <f t="shared" si="142"/>
        <v>19.0625</v>
      </c>
      <c r="AL888" s="417">
        <f t="shared" si="145"/>
        <v>19.0625</v>
      </c>
      <c r="AM888" s="354">
        <v>0.15</v>
      </c>
      <c r="AN888" s="351">
        <f t="shared" si="143"/>
        <v>22.426470588235293</v>
      </c>
      <c r="AO888" s="421">
        <f t="shared" si="144"/>
        <v>22.426470588235293</v>
      </c>
      <c r="AP888" s="346" t="s">
        <v>2553</v>
      </c>
      <c r="AQ888" s="346"/>
    </row>
    <row r="889" spans="1:43" s="347" customFormat="1" ht="30" customHeight="1" x14ac:dyDescent="0.25">
      <c r="A889" s="371">
        <v>431883</v>
      </c>
      <c r="B889" s="449">
        <v>40634318839</v>
      </c>
      <c r="C889" s="371" t="s">
        <v>4470</v>
      </c>
      <c r="D889" s="449" t="s">
        <v>1694</v>
      </c>
      <c r="E889" s="368" t="s">
        <v>1838</v>
      </c>
      <c r="F889" s="369" t="s">
        <v>1288</v>
      </c>
      <c r="G889" s="387" t="s">
        <v>4391</v>
      </c>
      <c r="H889" s="371" t="s">
        <v>4376</v>
      </c>
      <c r="I889" s="371" t="s">
        <v>1273</v>
      </c>
      <c r="J889" s="371" t="s">
        <v>4379</v>
      </c>
      <c r="K889" s="399" t="s">
        <v>2445</v>
      </c>
      <c r="L889" s="371" t="s">
        <v>264</v>
      </c>
      <c r="M889" s="370" t="s">
        <v>1808</v>
      </c>
      <c r="N889" s="371" t="s">
        <v>268</v>
      </c>
      <c r="O889" s="371" t="s">
        <v>2359</v>
      </c>
      <c r="P889" s="349" t="s">
        <v>268</v>
      </c>
      <c r="Q889" s="349" t="s">
        <v>268</v>
      </c>
      <c r="R889" s="349" t="s">
        <v>268</v>
      </c>
      <c r="S889" s="349">
        <v>0</v>
      </c>
      <c r="T889" s="349" t="s">
        <v>268</v>
      </c>
      <c r="U889" s="349">
        <v>0</v>
      </c>
      <c r="V889" s="349" t="s">
        <v>268</v>
      </c>
      <c r="W889" s="455" t="s">
        <v>2656</v>
      </c>
      <c r="X889" s="431" t="s">
        <v>268</v>
      </c>
      <c r="Y889" s="371">
        <v>1</v>
      </c>
      <c r="Z889" s="431">
        <v>1</v>
      </c>
      <c r="AA889" s="371">
        <f t="shared" ref="AA889:AA909" si="148">Y889*Z889</f>
        <v>1</v>
      </c>
      <c r="AB889" s="371" t="s">
        <v>273</v>
      </c>
      <c r="AC889" s="371" t="s">
        <v>2524</v>
      </c>
      <c r="AD889" s="371">
        <v>4.5</v>
      </c>
      <c r="AE889" s="449">
        <v>9.5260000000000016</v>
      </c>
      <c r="AF889" s="373">
        <v>9.2083333333333339</v>
      </c>
      <c r="AG889" s="374">
        <f t="shared" ref="AG889:AG909" si="149">AA889*AF889</f>
        <v>9.2083333333333339</v>
      </c>
      <c r="AH889" s="374"/>
      <c r="AI889" s="374">
        <f t="shared" si="141"/>
        <v>9.2083333333333339</v>
      </c>
      <c r="AJ889" s="352">
        <v>0.2</v>
      </c>
      <c r="AK889" s="375">
        <f t="shared" si="142"/>
        <v>11.510416666666666</v>
      </c>
      <c r="AL889" s="417">
        <f t="shared" si="145"/>
        <v>11.510416666666666</v>
      </c>
      <c r="AM889" s="376">
        <v>0.15</v>
      </c>
      <c r="AN889" s="374">
        <f t="shared" si="143"/>
        <v>13.541666666666666</v>
      </c>
      <c r="AO889" s="421">
        <f t="shared" si="144"/>
        <v>13.541666666666666</v>
      </c>
      <c r="AP889" s="372" t="s">
        <v>2821</v>
      </c>
      <c r="AQ889" s="346"/>
    </row>
    <row r="890" spans="1:43" s="347" customFormat="1" ht="30" customHeight="1" x14ac:dyDescent="0.25">
      <c r="A890" s="371">
        <v>431996</v>
      </c>
      <c r="B890" s="449">
        <v>40634319969</v>
      </c>
      <c r="C890" s="371" t="s">
        <v>4470</v>
      </c>
      <c r="D890" s="449" t="s">
        <v>1676</v>
      </c>
      <c r="E890" s="368" t="s">
        <v>1855</v>
      </c>
      <c r="F890" s="369" t="s">
        <v>1324</v>
      </c>
      <c r="G890" s="387" t="s">
        <v>4391</v>
      </c>
      <c r="H890" s="371" t="s">
        <v>4376</v>
      </c>
      <c r="I890" s="371" t="s">
        <v>1273</v>
      </c>
      <c r="J890" s="371" t="s">
        <v>4379</v>
      </c>
      <c r="K890" s="399" t="s">
        <v>2445</v>
      </c>
      <c r="L890" s="371" t="s">
        <v>264</v>
      </c>
      <c r="M890" s="370" t="s">
        <v>269</v>
      </c>
      <c r="N890" s="371" t="s">
        <v>268</v>
      </c>
      <c r="O890" s="371" t="s">
        <v>2360</v>
      </c>
      <c r="P890" s="349" t="s">
        <v>268</v>
      </c>
      <c r="Q890" s="349" t="s">
        <v>268</v>
      </c>
      <c r="R890" s="349" t="s">
        <v>268</v>
      </c>
      <c r="S890" s="349">
        <v>0</v>
      </c>
      <c r="T890" s="349" t="s">
        <v>268</v>
      </c>
      <c r="U890" s="349">
        <v>0</v>
      </c>
      <c r="V890" s="349" t="s">
        <v>268</v>
      </c>
      <c r="W890" s="455" t="s">
        <v>2656</v>
      </c>
      <c r="X890" s="431" t="s">
        <v>268</v>
      </c>
      <c r="Y890" s="371">
        <v>1</v>
      </c>
      <c r="Z890" s="431">
        <v>1</v>
      </c>
      <c r="AA890" s="371">
        <f t="shared" si="148"/>
        <v>1</v>
      </c>
      <c r="AB890" s="371" t="s">
        <v>273</v>
      </c>
      <c r="AC890" s="371" t="s">
        <v>2524</v>
      </c>
      <c r="AD890" s="371">
        <v>6</v>
      </c>
      <c r="AE890" s="449">
        <v>13.200000000000001</v>
      </c>
      <c r="AF890" s="373">
        <v>10.208333333333334</v>
      </c>
      <c r="AG890" s="374">
        <f t="shared" si="149"/>
        <v>10.208333333333334</v>
      </c>
      <c r="AH890" s="374"/>
      <c r="AI890" s="374">
        <f t="shared" si="141"/>
        <v>10.208333333333334</v>
      </c>
      <c r="AJ890" s="352">
        <v>0.2</v>
      </c>
      <c r="AK890" s="375">
        <f t="shared" si="142"/>
        <v>12.760416666666666</v>
      </c>
      <c r="AL890" s="417">
        <f t="shared" si="145"/>
        <v>12.760416666666666</v>
      </c>
      <c r="AM890" s="376">
        <v>0.15</v>
      </c>
      <c r="AN890" s="374">
        <f t="shared" si="143"/>
        <v>15.012254901960784</v>
      </c>
      <c r="AO890" s="421">
        <f t="shared" si="144"/>
        <v>15.012254901960784</v>
      </c>
      <c r="AP890" s="372" t="s">
        <v>2821</v>
      </c>
      <c r="AQ890" s="346"/>
    </row>
    <row r="891" spans="1:43" s="347" customFormat="1" ht="30" customHeight="1" x14ac:dyDescent="0.25">
      <c r="A891" s="371">
        <v>432010</v>
      </c>
      <c r="B891" s="449">
        <v>40634320109</v>
      </c>
      <c r="C891" s="371" t="s">
        <v>4470</v>
      </c>
      <c r="D891" s="449" t="s">
        <v>1724</v>
      </c>
      <c r="E891" s="368" t="s">
        <v>1854</v>
      </c>
      <c r="F891" s="369" t="s">
        <v>1322</v>
      </c>
      <c r="G891" s="387" t="s">
        <v>4391</v>
      </c>
      <c r="H891" s="371" t="s">
        <v>4376</v>
      </c>
      <c r="I891" s="371" t="s">
        <v>1273</v>
      </c>
      <c r="J891" s="371" t="s">
        <v>4379</v>
      </c>
      <c r="K891" s="399" t="s">
        <v>2445</v>
      </c>
      <c r="L891" s="371" t="s">
        <v>264</v>
      </c>
      <c r="M891" s="370" t="s">
        <v>4392</v>
      </c>
      <c r="N891" s="371" t="s">
        <v>268</v>
      </c>
      <c r="O891" s="371" t="s">
        <v>2359</v>
      </c>
      <c r="P891" s="349" t="s">
        <v>268</v>
      </c>
      <c r="Q891" s="349" t="s">
        <v>268</v>
      </c>
      <c r="R891" s="349" t="s">
        <v>268</v>
      </c>
      <c r="S891" s="349">
        <v>0</v>
      </c>
      <c r="T891" s="349" t="s">
        <v>268</v>
      </c>
      <c r="U891" s="349">
        <v>0</v>
      </c>
      <c r="V891" s="349" t="s">
        <v>268</v>
      </c>
      <c r="W891" s="455" t="s">
        <v>2656</v>
      </c>
      <c r="X891" s="431" t="s">
        <v>268</v>
      </c>
      <c r="Y891" s="371">
        <v>1</v>
      </c>
      <c r="Z891" s="431">
        <v>1</v>
      </c>
      <c r="AA891" s="371">
        <f t="shared" si="148"/>
        <v>1</v>
      </c>
      <c r="AB891" s="371" t="s">
        <v>273</v>
      </c>
      <c r="AC891" s="371" t="s">
        <v>2524</v>
      </c>
      <c r="AD891" s="371">
        <v>6</v>
      </c>
      <c r="AE891" s="449">
        <v>13.200000000000001</v>
      </c>
      <c r="AF891" s="373">
        <v>8.6</v>
      </c>
      <c r="AG891" s="374">
        <f t="shared" si="149"/>
        <v>8.6</v>
      </c>
      <c r="AH891" s="374"/>
      <c r="AI891" s="374">
        <f t="shared" si="141"/>
        <v>8.6</v>
      </c>
      <c r="AJ891" s="352">
        <v>0.2</v>
      </c>
      <c r="AK891" s="375">
        <f t="shared" si="142"/>
        <v>10.749999999999998</v>
      </c>
      <c r="AL891" s="417">
        <f t="shared" si="145"/>
        <v>10.749999999999998</v>
      </c>
      <c r="AM891" s="376">
        <v>0.15</v>
      </c>
      <c r="AN891" s="374">
        <f t="shared" si="143"/>
        <v>12.647058823529409</v>
      </c>
      <c r="AO891" s="421">
        <f t="shared" si="144"/>
        <v>12.647058823529409</v>
      </c>
      <c r="AP891" s="372" t="s">
        <v>2821</v>
      </c>
      <c r="AQ891" s="346"/>
    </row>
    <row r="892" spans="1:43" s="347" customFormat="1" ht="30" customHeight="1" x14ac:dyDescent="0.25">
      <c r="A892" s="371">
        <v>432017</v>
      </c>
      <c r="B892" s="449">
        <v>40634320179</v>
      </c>
      <c r="C892" s="371" t="s">
        <v>4470</v>
      </c>
      <c r="D892" s="449" t="s">
        <v>1714</v>
      </c>
      <c r="E892" s="368" t="s">
        <v>1845</v>
      </c>
      <c r="F892" s="369" t="s">
        <v>1321</v>
      </c>
      <c r="G892" s="387" t="s">
        <v>4391</v>
      </c>
      <c r="H892" s="371" t="s">
        <v>4376</v>
      </c>
      <c r="I892" s="371" t="s">
        <v>1273</v>
      </c>
      <c r="J892" s="371" t="s">
        <v>4379</v>
      </c>
      <c r="K892" s="399" t="s">
        <v>2445</v>
      </c>
      <c r="L892" s="371" t="s">
        <v>264</v>
      </c>
      <c r="M892" s="370" t="s">
        <v>4392</v>
      </c>
      <c r="N892" s="371" t="s">
        <v>268</v>
      </c>
      <c r="O892" s="371" t="s">
        <v>2359</v>
      </c>
      <c r="P892" s="349" t="s">
        <v>268</v>
      </c>
      <c r="Q892" s="349" t="s">
        <v>268</v>
      </c>
      <c r="R892" s="349" t="s">
        <v>268</v>
      </c>
      <c r="S892" s="349">
        <v>0</v>
      </c>
      <c r="T892" s="349" t="s">
        <v>268</v>
      </c>
      <c r="U892" s="349">
        <v>0</v>
      </c>
      <c r="V892" s="349" t="s">
        <v>268</v>
      </c>
      <c r="W892" s="455" t="s">
        <v>2656</v>
      </c>
      <c r="X892" s="431" t="s">
        <v>268</v>
      </c>
      <c r="Y892" s="371">
        <v>1</v>
      </c>
      <c r="Z892" s="431">
        <v>1</v>
      </c>
      <c r="AA892" s="371">
        <f t="shared" si="148"/>
        <v>1</v>
      </c>
      <c r="AB892" s="371" t="s">
        <v>273</v>
      </c>
      <c r="AC892" s="371" t="s">
        <v>2524</v>
      </c>
      <c r="AD892" s="371">
        <v>6</v>
      </c>
      <c r="AE892" s="449">
        <v>13.200000000000001</v>
      </c>
      <c r="AF892" s="373">
        <v>8.7083333333333339</v>
      </c>
      <c r="AG892" s="374">
        <f t="shared" si="149"/>
        <v>8.7083333333333339</v>
      </c>
      <c r="AH892" s="374"/>
      <c r="AI892" s="374">
        <f t="shared" si="141"/>
        <v>8.7083333333333339</v>
      </c>
      <c r="AJ892" s="352">
        <v>0.2</v>
      </c>
      <c r="AK892" s="375">
        <f t="shared" si="142"/>
        <v>10.885416666666666</v>
      </c>
      <c r="AL892" s="417">
        <f t="shared" si="145"/>
        <v>10.885416666666666</v>
      </c>
      <c r="AM892" s="376">
        <v>0.15</v>
      </c>
      <c r="AN892" s="374">
        <f t="shared" si="143"/>
        <v>12.806372549019608</v>
      </c>
      <c r="AO892" s="421">
        <f t="shared" si="144"/>
        <v>12.806372549019608</v>
      </c>
      <c r="AP892" s="372" t="s">
        <v>2821</v>
      </c>
      <c r="AQ892" s="346"/>
    </row>
    <row r="893" spans="1:43" s="347" customFormat="1" ht="30" customHeight="1" x14ac:dyDescent="0.25">
      <c r="A893" s="371">
        <v>432024</v>
      </c>
      <c r="B893" s="449">
        <v>40634320249</v>
      </c>
      <c r="C893" s="371" t="s">
        <v>4470</v>
      </c>
      <c r="D893" s="449" t="s">
        <v>1722</v>
      </c>
      <c r="E893" s="368" t="s">
        <v>1852</v>
      </c>
      <c r="F893" s="369" t="s">
        <v>1303</v>
      </c>
      <c r="G893" s="387" t="s">
        <v>4391</v>
      </c>
      <c r="H893" s="371" t="s">
        <v>4376</v>
      </c>
      <c r="I893" s="371" t="s">
        <v>1273</v>
      </c>
      <c r="J893" s="371" t="s">
        <v>4379</v>
      </c>
      <c r="K893" s="399" t="s">
        <v>2445</v>
      </c>
      <c r="L893" s="371" t="s">
        <v>264</v>
      </c>
      <c r="M893" s="370" t="s">
        <v>1808</v>
      </c>
      <c r="N893" s="371" t="s">
        <v>268</v>
      </c>
      <c r="O893" s="371" t="s">
        <v>2359</v>
      </c>
      <c r="P893" s="349" t="s">
        <v>268</v>
      </c>
      <c r="Q893" s="349" t="s">
        <v>268</v>
      </c>
      <c r="R893" s="349" t="s">
        <v>268</v>
      </c>
      <c r="S893" s="349">
        <v>0</v>
      </c>
      <c r="T893" s="349" t="s">
        <v>268</v>
      </c>
      <c r="U893" s="349">
        <v>0</v>
      </c>
      <c r="V893" s="349" t="s">
        <v>268</v>
      </c>
      <c r="W893" s="455" t="s">
        <v>2656</v>
      </c>
      <c r="X893" s="431" t="s">
        <v>268</v>
      </c>
      <c r="Y893" s="371">
        <v>1</v>
      </c>
      <c r="Z893" s="431">
        <v>1</v>
      </c>
      <c r="AA893" s="371">
        <f t="shared" si="148"/>
        <v>1</v>
      </c>
      <c r="AB893" s="371" t="s">
        <v>273</v>
      </c>
      <c r="AC893" s="371" t="s">
        <v>2524</v>
      </c>
      <c r="AD893" s="371">
        <v>4.5</v>
      </c>
      <c r="AE893" s="449">
        <v>9.5260000000000016</v>
      </c>
      <c r="AF893" s="373">
        <v>8.7083333333333339</v>
      </c>
      <c r="AG893" s="374">
        <f t="shared" si="149"/>
        <v>8.7083333333333339</v>
      </c>
      <c r="AH893" s="374"/>
      <c r="AI893" s="374">
        <f t="shared" si="141"/>
        <v>8.7083333333333339</v>
      </c>
      <c r="AJ893" s="352">
        <v>0.2</v>
      </c>
      <c r="AK893" s="375">
        <f t="shared" si="142"/>
        <v>10.885416666666666</v>
      </c>
      <c r="AL893" s="417">
        <f t="shared" si="145"/>
        <v>10.885416666666666</v>
      </c>
      <c r="AM893" s="376">
        <v>0.15</v>
      </c>
      <c r="AN893" s="374">
        <f t="shared" si="143"/>
        <v>12.806372549019608</v>
      </c>
      <c r="AO893" s="421">
        <f t="shared" si="144"/>
        <v>12.806372549019608</v>
      </c>
      <c r="AP893" s="372" t="s">
        <v>2821</v>
      </c>
      <c r="AQ893" s="346"/>
    </row>
    <row r="894" spans="1:43" s="347" customFormat="1" ht="30" customHeight="1" x14ac:dyDescent="0.25">
      <c r="A894" s="371">
        <v>432223</v>
      </c>
      <c r="B894" s="449">
        <v>40634322239</v>
      </c>
      <c r="C894" s="371" t="s">
        <v>4470</v>
      </c>
      <c r="D894" s="449" t="s">
        <v>1712</v>
      </c>
      <c r="E894" s="368" t="s">
        <v>1848</v>
      </c>
      <c r="F894" s="369" t="s">
        <v>1319</v>
      </c>
      <c r="G894" s="387" t="s">
        <v>4391</v>
      </c>
      <c r="H894" s="371" t="s">
        <v>4376</v>
      </c>
      <c r="I894" s="371" t="s">
        <v>1273</v>
      </c>
      <c r="J894" s="371" t="s">
        <v>4379</v>
      </c>
      <c r="K894" s="399" t="s">
        <v>2445</v>
      </c>
      <c r="L894" s="371" t="s">
        <v>264</v>
      </c>
      <c r="M894" s="370" t="s">
        <v>4392</v>
      </c>
      <c r="N894" s="371" t="s">
        <v>268</v>
      </c>
      <c r="O894" s="371" t="s">
        <v>2359</v>
      </c>
      <c r="P894" s="349" t="s">
        <v>268</v>
      </c>
      <c r="Q894" s="349" t="s">
        <v>268</v>
      </c>
      <c r="R894" s="349" t="s">
        <v>268</v>
      </c>
      <c r="S894" s="349">
        <v>0</v>
      </c>
      <c r="T894" s="349" t="s">
        <v>268</v>
      </c>
      <c r="U894" s="349">
        <v>0</v>
      </c>
      <c r="V894" s="349" t="s">
        <v>268</v>
      </c>
      <c r="W894" s="455" t="s">
        <v>2656</v>
      </c>
      <c r="X894" s="431" t="s">
        <v>268</v>
      </c>
      <c r="Y894" s="371">
        <v>1</v>
      </c>
      <c r="Z894" s="431">
        <v>1</v>
      </c>
      <c r="AA894" s="371">
        <f t="shared" si="148"/>
        <v>1</v>
      </c>
      <c r="AB894" s="371" t="s">
        <v>273</v>
      </c>
      <c r="AC894" s="371" t="s">
        <v>2524</v>
      </c>
      <c r="AD894" s="371">
        <v>6</v>
      </c>
      <c r="AE894" s="449">
        <v>13.200000000000001</v>
      </c>
      <c r="AF894" s="373">
        <v>5.0999999999999996</v>
      </c>
      <c r="AG894" s="374">
        <f t="shared" si="149"/>
        <v>5.0999999999999996</v>
      </c>
      <c r="AH894" s="374"/>
      <c r="AI894" s="374">
        <f t="shared" si="141"/>
        <v>5.0999999999999996</v>
      </c>
      <c r="AJ894" s="352">
        <v>0.2</v>
      </c>
      <c r="AK894" s="375">
        <f t="shared" si="142"/>
        <v>6.3749999999999991</v>
      </c>
      <c r="AL894" s="417">
        <f t="shared" si="145"/>
        <v>6.3749999999999991</v>
      </c>
      <c r="AM894" s="376">
        <v>0.15</v>
      </c>
      <c r="AN894" s="374">
        <f t="shared" si="143"/>
        <v>7.4999999999999991</v>
      </c>
      <c r="AO894" s="421">
        <f t="shared" si="144"/>
        <v>7.4999999999999991</v>
      </c>
      <c r="AP894" s="372" t="s">
        <v>2821</v>
      </c>
      <c r="AQ894" s="346"/>
    </row>
    <row r="895" spans="1:43" s="347" customFormat="1" ht="30" customHeight="1" x14ac:dyDescent="0.25">
      <c r="A895" s="371">
        <v>432231</v>
      </c>
      <c r="B895" s="449">
        <v>40634322319</v>
      </c>
      <c r="C895" s="371" t="s">
        <v>4470</v>
      </c>
      <c r="D895" s="449" t="s">
        <v>1708</v>
      </c>
      <c r="E895" s="368" t="s">
        <v>1853</v>
      </c>
      <c r="F895" s="369" t="s">
        <v>1317</v>
      </c>
      <c r="G895" s="387" t="s">
        <v>4391</v>
      </c>
      <c r="H895" s="371" t="s">
        <v>4376</v>
      </c>
      <c r="I895" s="371" t="s">
        <v>1273</v>
      </c>
      <c r="J895" s="371" t="s">
        <v>4379</v>
      </c>
      <c r="K895" s="399" t="s">
        <v>2445</v>
      </c>
      <c r="L895" s="371" t="s">
        <v>264</v>
      </c>
      <c r="M895" s="370" t="s">
        <v>4392</v>
      </c>
      <c r="N895" s="371" t="s">
        <v>268</v>
      </c>
      <c r="O895" s="371" t="s">
        <v>2359</v>
      </c>
      <c r="P895" s="349" t="s">
        <v>268</v>
      </c>
      <c r="Q895" s="349" t="s">
        <v>268</v>
      </c>
      <c r="R895" s="349" t="s">
        <v>268</v>
      </c>
      <c r="S895" s="349">
        <v>0</v>
      </c>
      <c r="T895" s="349" t="s">
        <v>268</v>
      </c>
      <c r="U895" s="349">
        <v>0</v>
      </c>
      <c r="V895" s="349" t="s">
        <v>268</v>
      </c>
      <c r="W895" s="455" t="s">
        <v>2656</v>
      </c>
      <c r="X895" s="431" t="s">
        <v>268</v>
      </c>
      <c r="Y895" s="371">
        <v>1</v>
      </c>
      <c r="Z895" s="431">
        <v>1</v>
      </c>
      <c r="AA895" s="371">
        <f t="shared" si="148"/>
        <v>1</v>
      </c>
      <c r="AB895" s="371" t="s">
        <v>273</v>
      </c>
      <c r="AC895" s="371" t="s">
        <v>2524</v>
      </c>
      <c r="AD895" s="371">
        <v>6</v>
      </c>
      <c r="AE895" s="449">
        <v>13.200000000000001</v>
      </c>
      <c r="AF895" s="373">
        <v>8.7083333333333339</v>
      </c>
      <c r="AG895" s="374">
        <f t="shared" si="149"/>
        <v>8.7083333333333339</v>
      </c>
      <c r="AH895" s="374"/>
      <c r="AI895" s="374">
        <f t="shared" si="141"/>
        <v>8.7083333333333339</v>
      </c>
      <c r="AJ895" s="352">
        <v>0.2</v>
      </c>
      <c r="AK895" s="375">
        <f t="shared" si="142"/>
        <v>10.885416666666666</v>
      </c>
      <c r="AL895" s="417">
        <f t="shared" si="145"/>
        <v>10.885416666666666</v>
      </c>
      <c r="AM895" s="376">
        <v>0.15</v>
      </c>
      <c r="AN895" s="374">
        <f t="shared" si="143"/>
        <v>12.806372549019608</v>
      </c>
      <c r="AO895" s="421">
        <f t="shared" si="144"/>
        <v>12.806372549019608</v>
      </c>
      <c r="AP895" s="372" t="s">
        <v>2821</v>
      </c>
      <c r="AQ895" s="346"/>
    </row>
    <row r="896" spans="1:43" s="347" customFormat="1" ht="30" customHeight="1" x14ac:dyDescent="0.25">
      <c r="A896" s="371">
        <v>432238</v>
      </c>
      <c r="B896" s="449">
        <v>40634322389</v>
      </c>
      <c r="C896" s="371" t="s">
        <v>4470</v>
      </c>
      <c r="D896" s="449" t="s">
        <v>1710</v>
      </c>
      <c r="E896" s="368" t="s">
        <v>1847</v>
      </c>
      <c r="F896" s="369" t="s">
        <v>1294</v>
      </c>
      <c r="G896" s="387" t="s">
        <v>4391</v>
      </c>
      <c r="H896" s="371" t="s">
        <v>4376</v>
      </c>
      <c r="I896" s="371" t="s">
        <v>1273</v>
      </c>
      <c r="J896" s="371" t="s">
        <v>4379</v>
      </c>
      <c r="K896" s="399" t="s">
        <v>2445</v>
      </c>
      <c r="L896" s="371" t="s">
        <v>264</v>
      </c>
      <c r="M896" s="370" t="s">
        <v>1808</v>
      </c>
      <c r="N896" s="371" t="s">
        <v>268</v>
      </c>
      <c r="O896" s="371" t="s">
        <v>2359</v>
      </c>
      <c r="P896" s="349" t="s">
        <v>268</v>
      </c>
      <c r="Q896" s="349" t="s">
        <v>268</v>
      </c>
      <c r="R896" s="349" t="s">
        <v>268</v>
      </c>
      <c r="S896" s="349">
        <v>0</v>
      </c>
      <c r="T896" s="349" t="s">
        <v>268</v>
      </c>
      <c r="U896" s="349">
        <v>0</v>
      </c>
      <c r="V896" s="349" t="s">
        <v>268</v>
      </c>
      <c r="W896" s="455" t="s">
        <v>2656</v>
      </c>
      <c r="X896" s="431" t="s">
        <v>268</v>
      </c>
      <c r="Y896" s="371">
        <v>1</v>
      </c>
      <c r="Z896" s="431">
        <v>1</v>
      </c>
      <c r="AA896" s="371">
        <f t="shared" si="148"/>
        <v>1</v>
      </c>
      <c r="AB896" s="371" t="s">
        <v>273</v>
      </c>
      <c r="AC896" s="371" t="s">
        <v>2524</v>
      </c>
      <c r="AD896" s="371">
        <v>6</v>
      </c>
      <c r="AE896" s="449">
        <v>13.200000000000001</v>
      </c>
      <c r="AF896" s="373">
        <v>8.7083333333333339</v>
      </c>
      <c r="AG896" s="374">
        <f t="shared" si="149"/>
        <v>8.7083333333333339</v>
      </c>
      <c r="AH896" s="374"/>
      <c r="AI896" s="374">
        <f t="shared" si="141"/>
        <v>8.7083333333333339</v>
      </c>
      <c r="AJ896" s="352">
        <v>0.2</v>
      </c>
      <c r="AK896" s="375">
        <f t="shared" si="142"/>
        <v>10.885416666666666</v>
      </c>
      <c r="AL896" s="417">
        <f t="shared" si="145"/>
        <v>10.885416666666666</v>
      </c>
      <c r="AM896" s="376">
        <v>0.15</v>
      </c>
      <c r="AN896" s="374">
        <f t="shared" si="143"/>
        <v>12.806372549019608</v>
      </c>
      <c r="AO896" s="421">
        <f t="shared" si="144"/>
        <v>12.806372549019608</v>
      </c>
      <c r="AP896" s="372" t="s">
        <v>2821</v>
      </c>
      <c r="AQ896" s="346"/>
    </row>
    <row r="897" spans="1:43" s="347" customFormat="1" ht="30" customHeight="1" x14ac:dyDescent="0.25">
      <c r="A897" s="371">
        <v>432246</v>
      </c>
      <c r="B897" s="461">
        <v>40634322469</v>
      </c>
      <c r="C897" s="371" t="s">
        <v>4470</v>
      </c>
      <c r="D897" s="449" t="s">
        <v>1706</v>
      </c>
      <c r="E897" s="368" t="s">
        <v>1846</v>
      </c>
      <c r="F897" s="369" t="s">
        <v>1292</v>
      </c>
      <c r="G897" s="387" t="s">
        <v>4391</v>
      </c>
      <c r="H897" s="371" t="s">
        <v>4376</v>
      </c>
      <c r="I897" s="371" t="s">
        <v>1273</v>
      </c>
      <c r="J897" s="371" t="s">
        <v>4379</v>
      </c>
      <c r="K897" s="399" t="s">
        <v>2445</v>
      </c>
      <c r="L897" s="371" t="s">
        <v>264</v>
      </c>
      <c r="M897" s="370" t="s">
        <v>1808</v>
      </c>
      <c r="N897" s="371" t="s">
        <v>268</v>
      </c>
      <c r="O897" s="371" t="s">
        <v>2359</v>
      </c>
      <c r="P897" s="349" t="s">
        <v>268</v>
      </c>
      <c r="Q897" s="349" t="s">
        <v>268</v>
      </c>
      <c r="R897" s="349" t="s">
        <v>268</v>
      </c>
      <c r="S897" s="349">
        <v>0</v>
      </c>
      <c r="T897" s="349" t="s">
        <v>268</v>
      </c>
      <c r="U897" s="349">
        <v>0</v>
      </c>
      <c r="V897" s="349" t="s">
        <v>268</v>
      </c>
      <c r="W897" s="455" t="s">
        <v>2656</v>
      </c>
      <c r="X897" s="431" t="s">
        <v>268</v>
      </c>
      <c r="Y897" s="371">
        <v>1</v>
      </c>
      <c r="Z897" s="431">
        <v>1</v>
      </c>
      <c r="AA897" s="371">
        <f t="shared" si="148"/>
        <v>1</v>
      </c>
      <c r="AB897" s="371" t="s">
        <v>273</v>
      </c>
      <c r="AC897" s="371" t="s">
        <v>2524</v>
      </c>
      <c r="AD897" s="371">
        <v>6</v>
      </c>
      <c r="AE897" s="449">
        <v>13.200000000000001</v>
      </c>
      <c r="AF897" s="373">
        <v>3.6</v>
      </c>
      <c r="AG897" s="374">
        <f t="shared" si="149"/>
        <v>3.6</v>
      </c>
      <c r="AH897" s="374"/>
      <c r="AI897" s="374">
        <f t="shared" si="141"/>
        <v>3.6</v>
      </c>
      <c r="AJ897" s="352">
        <v>0.2</v>
      </c>
      <c r="AK897" s="375">
        <f t="shared" si="142"/>
        <v>4.5</v>
      </c>
      <c r="AL897" s="417">
        <f t="shared" si="145"/>
        <v>4.5</v>
      </c>
      <c r="AM897" s="376">
        <v>0.15</v>
      </c>
      <c r="AN897" s="374">
        <f t="shared" si="143"/>
        <v>5.2941176470588234</v>
      </c>
      <c r="AO897" s="421">
        <f t="shared" si="144"/>
        <v>5.2941176470588234</v>
      </c>
      <c r="AP897" s="372" t="s">
        <v>2821</v>
      </c>
      <c r="AQ897" s="346"/>
    </row>
    <row r="898" spans="1:43" s="347" customFormat="1" ht="30" customHeight="1" x14ac:dyDescent="0.25">
      <c r="A898" s="371">
        <v>432253</v>
      </c>
      <c r="B898" s="449">
        <v>40634322539</v>
      </c>
      <c r="C898" s="371" t="s">
        <v>4470</v>
      </c>
      <c r="D898" s="449" t="s">
        <v>1720</v>
      </c>
      <c r="E898" s="368" t="s">
        <v>1851</v>
      </c>
      <c r="F898" s="369" t="s">
        <v>1302</v>
      </c>
      <c r="G898" s="387" t="s">
        <v>4391</v>
      </c>
      <c r="H898" s="371" t="s">
        <v>4376</v>
      </c>
      <c r="I898" s="371" t="s">
        <v>1273</v>
      </c>
      <c r="J898" s="371" t="s">
        <v>4379</v>
      </c>
      <c r="K898" s="399" t="s">
        <v>2445</v>
      </c>
      <c r="L898" s="371" t="s">
        <v>264</v>
      </c>
      <c r="M898" s="370" t="s">
        <v>1808</v>
      </c>
      <c r="N898" s="371" t="s">
        <v>268</v>
      </c>
      <c r="O898" s="371" t="s">
        <v>2359</v>
      </c>
      <c r="P898" s="349" t="s">
        <v>268</v>
      </c>
      <c r="Q898" s="349" t="s">
        <v>268</v>
      </c>
      <c r="R898" s="349" t="s">
        <v>268</v>
      </c>
      <c r="S898" s="349">
        <v>0</v>
      </c>
      <c r="T898" s="349" t="s">
        <v>268</v>
      </c>
      <c r="U898" s="349">
        <v>0</v>
      </c>
      <c r="V898" s="349" t="s">
        <v>268</v>
      </c>
      <c r="W898" s="455" t="s">
        <v>2656</v>
      </c>
      <c r="X898" s="431" t="s">
        <v>268</v>
      </c>
      <c r="Y898" s="371">
        <v>1</v>
      </c>
      <c r="Z898" s="431">
        <v>1</v>
      </c>
      <c r="AA898" s="371">
        <f t="shared" si="148"/>
        <v>1</v>
      </c>
      <c r="AB898" s="371" t="s">
        <v>273</v>
      </c>
      <c r="AC898" s="371" t="s">
        <v>2524</v>
      </c>
      <c r="AD898" s="371">
        <v>6</v>
      </c>
      <c r="AE898" s="449">
        <v>13.200000000000001</v>
      </c>
      <c r="AF898" s="373">
        <v>10.208333333333334</v>
      </c>
      <c r="AG898" s="374">
        <f t="shared" si="149"/>
        <v>10.208333333333334</v>
      </c>
      <c r="AH898" s="374"/>
      <c r="AI898" s="374">
        <f t="shared" ref="AI898:AI961" si="150">SUM(AG898:AH898)</f>
        <v>10.208333333333334</v>
      </c>
      <c r="AJ898" s="352">
        <v>0.2</v>
      </c>
      <c r="AK898" s="375">
        <f t="shared" ref="AK898:AK961" si="151">AI898/(1-AJ898)</f>
        <v>12.760416666666666</v>
      </c>
      <c r="AL898" s="417">
        <f t="shared" si="145"/>
        <v>12.760416666666666</v>
      </c>
      <c r="AM898" s="376">
        <v>0.15</v>
      </c>
      <c r="AN898" s="374">
        <f t="shared" ref="AN898:AN961" si="152">AL898/(1-AM898)</f>
        <v>15.012254901960784</v>
      </c>
      <c r="AO898" s="421">
        <f t="shared" ref="AO898:AO961" si="153">AN898</f>
        <v>15.012254901960784</v>
      </c>
      <c r="AP898" s="372" t="s">
        <v>2821</v>
      </c>
      <c r="AQ898" s="346"/>
    </row>
    <row r="899" spans="1:43" s="347" customFormat="1" ht="30" customHeight="1" x14ac:dyDescent="0.25">
      <c r="A899" s="371">
        <v>432260</v>
      </c>
      <c r="B899" s="449">
        <v>40634322609</v>
      </c>
      <c r="C899" s="371" t="s">
        <v>4470</v>
      </c>
      <c r="D899" s="449" t="s">
        <v>1730</v>
      </c>
      <c r="E899" s="368" t="s">
        <v>1731</v>
      </c>
      <c r="F899" s="369" t="s">
        <v>1301</v>
      </c>
      <c r="G899" s="387" t="s">
        <v>4391</v>
      </c>
      <c r="H899" s="371" t="s">
        <v>4376</v>
      </c>
      <c r="I899" s="371" t="s">
        <v>1273</v>
      </c>
      <c r="J899" s="371" t="s">
        <v>4379</v>
      </c>
      <c r="K899" s="399" t="s">
        <v>2445</v>
      </c>
      <c r="L899" s="371" t="s">
        <v>264</v>
      </c>
      <c r="M899" s="370" t="s">
        <v>1808</v>
      </c>
      <c r="N899" s="371" t="s">
        <v>268</v>
      </c>
      <c r="O899" s="371" t="s">
        <v>2359</v>
      </c>
      <c r="P899" s="349" t="s">
        <v>268</v>
      </c>
      <c r="Q899" s="349" t="s">
        <v>268</v>
      </c>
      <c r="R899" s="349" t="s">
        <v>268</v>
      </c>
      <c r="S899" s="349">
        <v>0</v>
      </c>
      <c r="T899" s="349" t="s">
        <v>268</v>
      </c>
      <c r="U899" s="349">
        <v>0</v>
      </c>
      <c r="V899" s="349" t="s">
        <v>268</v>
      </c>
      <c r="W899" s="455" t="s">
        <v>2656</v>
      </c>
      <c r="X899" s="431" t="s">
        <v>268</v>
      </c>
      <c r="Y899" s="371">
        <v>1</v>
      </c>
      <c r="Z899" s="431">
        <v>1</v>
      </c>
      <c r="AA899" s="371">
        <f t="shared" si="148"/>
        <v>1</v>
      </c>
      <c r="AB899" s="371" t="s">
        <v>273</v>
      </c>
      <c r="AC899" s="371" t="s">
        <v>2524</v>
      </c>
      <c r="AD899" s="371">
        <v>6</v>
      </c>
      <c r="AE899" s="449">
        <v>13.200000000000001</v>
      </c>
      <c r="AF899" s="373">
        <v>8.7083333333333339</v>
      </c>
      <c r="AG899" s="374">
        <f t="shared" si="149"/>
        <v>8.7083333333333339</v>
      </c>
      <c r="AH899" s="374"/>
      <c r="AI899" s="374">
        <f t="shared" si="150"/>
        <v>8.7083333333333339</v>
      </c>
      <c r="AJ899" s="352">
        <v>0.2</v>
      </c>
      <c r="AK899" s="375">
        <f t="shared" si="151"/>
        <v>10.885416666666666</v>
      </c>
      <c r="AL899" s="417">
        <f t="shared" si="145"/>
        <v>10.885416666666666</v>
      </c>
      <c r="AM899" s="376">
        <v>0.15</v>
      </c>
      <c r="AN899" s="374">
        <f t="shared" si="152"/>
        <v>12.806372549019608</v>
      </c>
      <c r="AO899" s="421">
        <f t="shared" si="153"/>
        <v>12.806372549019608</v>
      </c>
      <c r="AP899" s="372" t="s">
        <v>2821</v>
      </c>
      <c r="AQ899" s="346"/>
    </row>
    <row r="900" spans="1:43" s="347" customFormat="1" ht="30" customHeight="1" x14ac:dyDescent="0.25">
      <c r="A900" s="371">
        <v>432270</v>
      </c>
      <c r="B900" s="449">
        <v>40634322709</v>
      </c>
      <c r="C900" s="371" t="s">
        <v>4470</v>
      </c>
      <c r="D900" s="449" t="s">
        <v>1718</v>
      </c>
      <c r="E900" s="368" t="s">
        <v>1850</v>
      </c>
      <c r="F900" s="369" t="s">
        <v>1298</v>
      </c>
      <c r="G900" s="387" t="s">
        <v>4391</v>
      </c>
      <c r="H900" s="371" t="s">
        <v>4376</v>
      </c>
      <c r="I900" s="371" t="s">
        <v>1273</v>
      </c>
      <c r="J900" s="371" t="s">
        <v>4379</v>
      </c>
      <c r="K900" s="399" t="s">
        <v>2445</v>
      </c>
      <c r="L900" s="371" t="s">
        <v>264</v>
      </c>
      <c r="M900" s="370" t="s">
        <v>1808</v>
      </c>
      <c r="N900" s="371" t="s">
        <v>268</v>
      </c>
      <c r="O900" s="371" t="s">
        <v>2359</v>
      </c>
      <c r="P900" s="349" t="s">
        <v>268</v>
      </c>
      <c r="Q900" s="349" t="s">
        <v>268</v>
      </c>
      <c r="R900" s="349" t="s">
        <v>268</v>
      </c>
      <c r="S900" s="349">
        <v>0</v>
      </c>
      <c r="T900" s="349" t="s">
        <v>268</v>
      </c>
      <c r="U900" s="349">
        <v>0</v>
      </c>
      <c r="V900" s="349" t="s">
        <v>268</v>
      </c>
      <c r="W900" s="455" t="s">
        <v>2656</v>
      </c>
      <c r="X900" s="431" t="s">
        <v>268</v>
      </c>
      <c r="Y900" s="371">
        <v>1</v>
      </c>
      <c r="Z900" s="431">
        <v>1</v>
      </c>
      <c r="AA900" s="371">
        <f t="shared" si="148"/>
        <v>1</v>
      </c>
      <c r="AB900" s="371" t="s">
        <v>273</v>
      </c>
      <c r="AC900" s="371" t="s">
        <v>2524</v>
      </c>
      <c r="AD900" s="371">
        <v>6</v>
      </c>
      <c r="AE900" s="449">
        <v>13.200000000000001</v>
      </c>
      <c r="AF900" s="373">
        <v>8.7083333333333339</v>
      </c>
      <c r="AG900" s="374">
        <f t="shared" si="149"/>
        <v>8.7083333333333339</v>
      </c>
      <c r="AH900" s="374"/>
      <c r="AI900" s="374">
        <f t="shared" si="150"/>
        <v>8.7083333333333339</v>
      </c>
      <c r="AJ900" s="352">
        <v>0.2</v>
      </c>
      <c r="AK900" s="375">
        <f t="shared" si="151"/>
        <v>10.885416666666666</v>
      </c>
      <c r="AL900" s="417">
        <f t="shared" si="145"/>
        <v>10.885416666666666</v>
      </c>
      <c r="AM900" s="376">
        <v>0.15</v>
      </c>
      <c r="AN900" s="374">
        <f t="shared" si="152"/>
        <v>12.806372549019608</v>
      </c>
      <c r="AO900" s="421">
        <f t="shared" si="153"/>
        <v>12.806372549019608</v>
      </c>
      <c r="AP900" s="372" t="s">
        <v>2821</v>
      </c>
      <c r="AQ900" s="346"/>
    </row>
    <row r="901" spans="1:43" s="347" customFormat="1" ht="30" customHeight="1" x14ac:dyDescent="0.25">
      <c r="A901" s="371">
        <v>432278</v>
      </c>
      <c r="B901" s="449">
        <v>40634322789</v>
      </c>
      <c r="C901" s="371" t="s">
        <v>4470</v>
      </c>
      <c r="D901" s="449" t="s">
        <v>1716</v>
      </c>
      <c r="E901" s="368" t="s">
        <v>1849</v>
      </c>
      <c r="F901" s="369" t="s">
        <v>1296</v>
      </c>
      <c r="G901" s="387" t="s">
        <v>4391</v>
      </c>
      <c r="H901" s="371" t="s">
        <v>4376</v>
      </c>
      <c r="I901" s="371" t="s">
        <v>1273</v>
      </c>
      <c r="J901" s="371" t="s">
        <v>4379</v>
      </c>
      <c r="K901" s="399" t="s">
        <v>2445</v>
      </c>
      <c r="L901" s="371" t="s">
        <v>264</v>
      </c>
      <c r="M901" s="370" t="s">
        <v>1808</v>
      </c>
      <c r="N901" s="371" t="s">
        <v>268</v>
      </c>
      <c r="O901" s="371" t="s">
        <v>2359</v>
      </c>
      <c r="P901" s="349" t="s">
        <v>268</v>
      </c>
      <c r="Q901" s="349" t="s">
        <v>268</v>
      </c>
      <c r="R901" s="349" t="s">
        <v>268</v>
      </c>
      <c r="S901" s="349">
        <v>0</v>
      </c>
      <c r="T901" s="349" t="s">
        <v>268</v>
      </c>
      <c r="U901" s="349">
        <v>0</v>
      </c>
      <c r="V901" s="349" t="s">
        <v>268</v>
      </c>
      <c r="W901" s="455" t="s">
        <v>2656</v>
      </c>
      <c r="X901" s="431" t="s">
        <v>268</v>
      </c>
      <c r="Y901" s="371">
        <v>1</v>
      </c>
      <c r="Z901" s="431">
        <v>1</v>
      </c>
      <c r="AA901" s="371">
        <f t="shared" si="148"/>
        <v>1</v>
      </c>
      <c r="AB901" s="371" t="s">
        <v>273</v>
      </c>
      <c r="AC901" s="371" t="s">
        <v>2524</v>
      </c>
      <c r="AD901" s="371">
        <v>4.5</v>
      </c>
      <c r="AE901" s="449">
        <v>9.5259999999999998</v>
      </c>
      <c r="AF901" s="373">
        <v>2.6</v>
      </c>
      <c r="AG901" s="374">
        <f t="shared" si="149"/>
        <v>2.6</v>
      </c>
      <c r="AH901" s="374"/>
      <c r="AI901" s="374">
        <f t="shared" si="150"/>
        <v>2.6</v>
      </c>
      <c r="AJ901" s="352">
        <v>0.2</v>
      </c>
      <c r="AK901" s="375">
        <f t="shared" si="151"/>
        <v>3.25</v>
      </c>
      <c r="AL901" s="417">
        <f t="shared" si="145"/>
        <v>3.25</v>
      </c>
      <c r="AM901" s="376">
        <v>0.15</v>
      </c>
      <c r="AN901" s="374">
        <f t="shared" si="152"/>
        <v>3.8235294117647061</v>
      </c>
      <c r="AO901" s="421">
        <f t="shared" si="153"/>
        <v>3.8235294117647061</v>
      </c>
      <c r="AP901" s="372" t="s">
        <v>2821</v>
      </c>
      <c r="AQ901" s="346"/>
    </row>
    <row r="902" spans="1:43" s="364" customFormat="1" ht="30" customHeight="1" x14ac:dyDescent="0.25">
      <c r="A902" s="371">
        <v>432287</v>
      </c>
      <c r="B902" s="449">
        <v>40634322879</v>
      </c>
      <c r="C902" s="371" t="s">
        <v>4470</v>
      </c>
      <c r="D902" s="449" t="s">
        <v>1704</v>
      </c>
      <c r="E902" s="368" t="s">
        <v>1844</v>
      </c>
      <c r="F902" s="369" t="s">
        <v>1315</v>
      </c>
      <c r="G902" s="387" t="s">
        <v>4391</v>
      </c>
      <c r="H902" s="371" t="s">
        <v>4376</v>
      </c>
      <c r="I902" s="371" t="s">
        <v>1273</v>
      </c>
      <c r="J902" s="371" t="s">
        <v>4379</v>
      </c>
      <c r="K902" s="399" t="s">
        <v>2445</v>
      </c>
      <c r="L902" s="371" t="s">
        <v>264</v>
      </c>
      <c r="M902" s="370" t="s">
        <v>4392</v>
      </c>
      <c r="N902" s="371" t="s">
        <v>268</v>
      </c>
      <c r="O902" s="371" t="s">
        <v>2359</v>
      </c>
      <c r="P902" s="349" t="s">
        <v>268</v>
      </c>
      <c r="Q902" s="349" t="s">
        <v>268</v>
      </c>
      <c r="R902" s="349" t="s">
        <v>268</v>
      </c>
      <c r="S902" s="349">
        <v>0</v>
      </c>
      <c r="T902" s="349" t="s">
        <v>268</v>
      </c>
      <c r="U902" s="349">
        <v>0</v>
      </c>
      <c r="V902" s="349" t="s">
        <v>268</v>
      </c>
      <c r="W902" s="455" t="s">
        <v>2656</v>
      </c>
      <c r="X902" s="431" t="s">
        <v>268</v>
      </c>
      <c r="Y902" s="371">
        <v>1</v>
      </c>
      <c r="Z902" s="431">
        <v>1</v>
      </c>
      <c r="AA902" s="371">
        <f t="shared" si="148"/>
        <v>1</v>
      </c>
      <c r="AB902" s="371" t="s">
        <v>273</v>
      </c>
      <c r="AC902" s="371" t="s">
        <v>2524</v>
      </c>
      <c r="AD902" s="371">
        <v>6</v>
      </c>
      <c r="AE902" s="449">
        <v>13.200000000000001</v>
      </c>
      <c r="AF902" s="373">
        <v>2.6</v>
      </c>
      <c r="AG902" s="374">
        <f t="shared" si="149"/>
        <v>2.6</v>
      </c>
      <c r="AH902" s="374"/>
      <c r="AI902" s="374">
        <f t="shared" si="150"/>
        <v>2.6</v>
      </c>
      <c r="AJ902" s="352">
        <v>0.2</v>
      </c>
      <c r="AK902" s="375">
        <f t="shared" si="151"/>
        <v>3.25</v>
      </c>
      <c r="AL902" s="417">
        <f t="shared" si="145"/>
        <v>3.25</v>
      </c>
      <c r="AM902" s="376">
        <v>0.15</v>
      </c>
      <c r="AN902" s="374">
        <f t="shared" si="152"/>
        <v>3.8235294117647061</v>
      </c>
      <c r="AO902" s="421">
        <f t="shared" si="153"/>
        <v>3.8235294117647061</v>
      </c>
      <c r="AP902" s="372" t="s">
        <v>2821</v>
      </c>
      <c r="AQ902" s="346"/>
    </row>
    <row r="903" spans="1:43" s="364" customFormat="1" ht="30" customHeight="1" x14ac:dyDescent="0.25">
      <c r="A903" s="371">
        <v>432295</v>
      </c>
      <c r="B903" s="449">
        <v>40634322959</v>
      </c>
      <c r="C903" s="371" t="s">
        <v>4470</v>
      </c>
      <c r="D903" s="449" t="s">
        <v>1700</v>
      </c>
      <c r="E903" s="368" t="s">
        <v>1842</v>
      </c>
      <c r="F903" s="369" t="s">
        <v>1314</v>
      </c>
      <c r="G903" s="387" t="s">
        <v>4391</v>
      </c>
      <c r="H903" s="371" t="s">
        <v>4376</v>
      </c>
      <c r="I903" s="371" t="s">
        <v>1273</v>
      </c>
      <c r="J903" s="371" t="s">
        <v>4379</v>
      </c>
      <c r="K903" s="399" t="s">
        <v>2445</v>
      </c>
      <c r="L903" s="371" t="s">
        <v>264</v>
      </c>
      <c r="M903" s="370" t="s">
        <v>4392</v>
      </c>
      <c r="N903" s="371" t="s">
        <v>268</v>
      </c>
      <c r="O903" s="371" t="s">
        <v>2359</v>
      </c>
      <c r="P903" s="349" t="s">
        <v>268</v>
      </c>
      <c r="Q903" s="349" t="s">
        <v>268</v>
      </c>
      <c r="R903" s="349" t="s">
        <v>268</v>
      </c>
      <c r="S903" s="349">
        <v>0</v>
      </c>
      <c r="T903" s="349" t="s">
        <v>268</v>
      </c>
      <c r="U903" s="349">
        <v>0</v>
      </c>
      <c r="V903" s="349" t="s">
        <v>268</v>
      </c>
      <c r="W903" s="455" t="s">
        <v>2656</v>
      </c>
      <c r="X903" s="431" t="s">
        <v>268</v>
      </c>
      <c r="Y903" s="371">
        <v>1</v>
      </c>
      <c r="Z903" s="431">
        <v>1</v>
      </c>
      <c r="AA903" s="371">
        <f t="shared" si="148"/>
        <v>1</v>
      </c>
      <c r="AB903" s="371" t="s">
        <v>273</v>
      </c>
      <c r="AC903" s="371" t="s">
        <v>2524</v>
      </c>
      <c r="AD903" s="371">
        <v>6</v>
      </c>
      <c r="AE903" s="449">
        <v>13.200000000000001</v>
      </c>
      <c r="AF903" s="373">
        <v>3.6</v>
      </c>
      <c r="AG903" s="374">
        <f t="shared" si="149"/>
        <v>3.6</v>
      </c>
      <c r="AH903" s="374"/>
      <c r="AI903" s="374">
        <f t="shared" si="150"/>
        <v>3.6</v>
      </c>
      <c r="AJ903" s="352">
        <v>0.2</v>
      </c>
      <c r="AK903" s="375">
        <f t="shared" si="151"/>
        <v>4.5</v>
      </c>
      <c r="AL903" s="417">
        <f t="shared" si="145"/>
        <v>4.5</v>
      </c>
      <c r="AM903" s="376">
        <v>0.15</v>
      </c>
      <c r="AN903" s="374">
        <f t="shared" si="152"/>
        <v>5.2941176470588234</v>
      </c>
      <c r="AO903" s="421">
        <f t="shared" si="153"/>
        <v>5.2941176470588234</v>
      </c>
      <c r="AP903" s="372" t="s">
        <v>2821</v>
      </c>
      <c r="AQ903" s="346"/>
    </row>
    <row r="904" spans="1:43" s="364" customFormat="1" ht="30" customHeight="1" x14ac:dyDescent="0.25">
      <c r="A904" s="371">
        <v>432302</v>
      </c>
      <c r="B904" s="449">
        <v>40634323029</v>
      </c>
      <c r="C904" s="371" t="s">
        <v>4470</v>
      </c>
      <c r="D904" s="449" t="s">
        <v>1698</v>
      </c>
      <c r="E904" s="368" t="s">
        <v>1841</v>
      </c>
      <c r="F904" s="369" t="s">
        <v>1312</v>
      </c>
      <c r="G904" s="387" t="s">
        <v>4391</v>
      </c>
      <c r="H904" s="371" t="s">
        <v>4376</v>
      </c>
      <c r="I904" s="371" t="s">
        <v>1273</v>
      </c>
      <c r="J904" s="371" t="s">
        <v>4379</v>
      </c>
      <c r="K904" s="399" t="s">
        <v>2445</v>
      </c>
      <c r="L904" s="371" t="s">
        <v>264</v>
      </c>
      <c r="M904" s="370" t="s">
        <v>4392</v>
      </c>
      <c r="N904" s="371" t="s">
        <v>268</v>
      </c>
      <c r="O904" s="371" t="s">
        <v>2359</v>
      </c>
      <c r="P904" s="349" t="s">
        <v>268</v>
      </c>
      <c r="Q904" s="349" t="s">
        <v>268</v>
      </c>
      <c r="R904" s="349" t="s">
        <v>268</v>
      </c>
      <c r="S904" s="349">
        <v>0</v>
      </c>
      <c r="T904" s="349" t="s">
        <v>268</v>
      </c>
      <c r="U904" s="349">
        <v>0</v>
      </c>
      <c r="V904" s="349" t="s">
        <v>268</v>
      </c>
      <c r="W904" s="455" t="s">
        <v>2656</v>
      </c>
      <c r="X904" s="431" t="s">
        <v>268</v>
      </c>
      <c r="Y904" s="371">
        <v>1</v>
      </c>
      <c r="Z904" s="431">
        <v>1</v>
      </c>
      <c r="AA904" s="371">
        <f t="shared" si="148"/>
        <v>1</v>
      </c>
      <c r="AB904" s="371" t="s">
        <v>273</v>
      </c>
      <c r="AC904" s="371" t="s">
        <v>2524</v>
      </c>
      <c r="AD904" s="371">
        <v>6</v>
      </c>
      <c r="AE904" s="449">
        <v>13.200000000000001</v>
      </c>
      <c r="AF904" s="373">
        <v>5.0999999999999996</v>
      </c>
      <c r="AG904" s="374">
        <f t="shared" si="149"/>
        <v>5.0999999999999996</v>
      </c>
      <c r="AH904" s="374"/>
      <c r="AI904" s="374">
        <f t="shared" si="150"/>
        <v>5.0999999999999996</v>
      </c>
      <c r="AJ904" s="352">
        <v>0.2</v>
      </c>
      <c r="AK904" s="375">
        <f t="shared" si="151"/>
        <v>6.3749999999999991</v>
      </c>
      <c r="AL904" s="417">
        <f t="shared" si="145"/>
        <v>6.3749999999999991</v>
      </c>
      <c r="AM904" s="376">
        <v>0.15</v>
      </c>
      <c r="AN904" s="374">
        <f t="shared" si="152"/>
        <v>7.4999999999999991</v>
      </c>
      <c r="AO904" s="421">
        <f t="shared" si="153"/>
        <v>7.4999999999999991</v>
      </c>
      <c r="AP904" s="372" t="s">
        <v>2821</v>
      </c>
      <c r="AQ904" s="346"/>
    </row>
    <row r="905" spans="1:43" s="364" customFormat="1" ht="30" customHeight="1" x14ac:dyDescent="0.25">
      <c r="A905" s="371">
        <v>432314</v>
      </c>
      <c r="B905" s="449">
        <v>40634323149</v>
      </c>
      <c r="C905" s="371" t="s">
        <v>4470</v>
      </c>
      <c r="D905" s="449" t="s">
        <v>1696</v>
      </c>
      <c r="E905" s="368" t="s">
        <v>1840</v>
      </c>
      <c r="F905" s="369" t="s">
        <v>1311</v>
      </c>
      <c r="G905" s="387" t="s">
        <v>4391</v>
      </c>
      <c r="H905" s="371" t="s">
        <v>4376</v>
      </c>
      <c r="I905" s="371" t="s">
        <v>1273</v>
      </c>
      <c r="J905" s="371" t="s">
        <v>4379</v>
      </c>
      <c r="K905" s="399" t="s">
        <v>2445</v>
      </c>
      <c r="L905" s="371" t="s">
        <v>264</v>
      </c>
      <c r="M905" s="370" t="s">
        <v>4392</v>
      </c>
      <c r="N905" s="371" t="s">
        <v>268</v>
      </c>
      <c r="O905" s="371" t="s">
        <v>2359</v>
      </c>
      <c r="P905" s="349" t="s">
        <v>268</v>
      </c>
      <c r="Q905" s="349" t="s">
        <v>268</v>
      </c>
      <c r="R905" s="349" t="s">
        <v>268</v>
      </c>
      <c r="S905" s="349">
        <v>0</v>
      </c>
      <c r="T905" s="349" t="s">
        <v>268</v>
      </c>
      <c r="U905" s="349">
        <v>0</v>
      </c>
      <c r="V905" s="349" t="s">
        <v>268</v>
      </c>
      <c r="W905" s="455" t="s">
        <v>2656</v>
      </c>
      <c r="X905" s="431" t="s">
        <v>268</v>
      </c>
      <c r="Y905" s="371">
        <v>1</v>
      </c>
      <c r="Z905" s="431">
        <v>1</v>
      </c>
      <c r="AA905" s="371">
        <f t="shared" si="148"/>
        <v>1</v>
      </c>
      <c r="AB905" s="371" t="s">
        <v>273</v>
      </c>
      <c r="AC905" s="371" t="s">
        <v>2524</v>
      </c>
      <c r="AD905" s="371">
        <v>6</v>
      </c>
      <c r="AE905" s="449">
        <v>13.200000000000001</v>
      </c>
      <c r="AF905" s="373">
        <v>5.0999999999999996</v>
      </c>
      <c r="AG905" s="374">
        <f t="shared" si="149"/>
        <v>5.0999999999999996</v>
      </c>
      <c r="AH905" s="374"/>
      <c r="AI905" s="374">
        <f t="shared" si="150"/>
        <v>5.0999999999999996</v>
      </c>
      <c r="AJ905" s="352">
        <v>0.2</v>
      </c>
      <c r="AK905" s="375">
        <f t="shared" si="151"/>
        <v>6.3749999999999991</v>
      </c>
      <c r="AL905" s="417">
        <f t="shared" si="145"/>
        <v>6.3749999999999991</v>
      </c>
      <c r="AM905" s="376">
        <v>0.15</v>
      </c>
      <c r="AN905" s="374">
        <f t="shared" si="152"/>
        <v>7.4999999999999991</v>
      </c>
      <c r="AO905" s="421">
        <f t="shared" si="153"/>
        <v>7.4999999999999991</v>
      </c>
      <c r="AP905" s="372" t="s">
        <v>2821</v>
      </c>
      <c r="AQ905" s="346"/>
    </row>
    <row r="906" spans="1:43" s="364" customFormat="1" ht="30" customHeight="1" x14ac:dyDescent="0.25">
      <c r="A906" s="371">
        <v>432323</v>
      </c>
      <c r="B906" s="449">
        <v>40634323239</v>
      </c>
      <c r="C906" s="371" t="s">
        <v>4470</v>
      </c>
      <c r="D906" s="449" t="s">
        <v>1692</v>
      </c>
      <c r="E906" s="368" t="s">
        <v>1839</v>
      </c>
      <c r="F906" s="369" t="s">
        <v>1309</v>
      </c>
      <c r="G906" s="387" t="s">
        <v>4391</v>
      </c>
      <c r="H906" s="371" t="s">
        <v>4376</v>
      </c>
      <c r="I906" s="371" t="s">
        <v>1273</v>
      </c>
      <c r="J906" s="371" t="s">
        <v>4379</v>
      </c>
      <c r="K906" s="399" t="s">
        <v>2445</v>
      </c>
      <c r="L906" s="371" t="s">
        <v>264</v>
      </c>
      <c r="M906" s="370" t="s">
        <v>4392</v>
      </c>
      <c r="N906" s="371" t="s">
        <v>268</v>
      </c>
      <c r="O906" s="371" t="s">
        <v>2359</v>
      </c>
      <c r="P906" s="349" t="s">
        <v>268</v>
      </c>
      <c r="Q906" s="349" t="s">
        <v>268</v>
      </c>
      <c r="R906" s="349" t="s">
        <v>268</v>
      </c>
      <c r="S906" s="349">
        <v>0</v>
      </c>
      <c r="T906" s="349" t="s">
        <v>268</v>
      </c>
      <c r="U906" s="349">
        <v>0</v>
      </c>
      <c r="V906" s="349" t="s">
        <v>268</v>
      </c>
      <c r="W906" s="455" t="s">
        <v>2656</v>
      </c>
      <c r="X906" s="431" t="s">
        <v>268</v>
      </c>
      <c r="Y906" s="371">
        <v>1</v>
      </c>
      <c r="Z906" s="431">
        <v>1</v>
      </c>
      <c r="AA906" s="371">
        <f t="shared" si="148"/>
        <v>1</v>
      </c>
      <c r="AB906" s="371" t="s">
        <v>273</v>
      </c>
      <c r="AC906" s="371" t="s">
        <v>2524</v>
      </c>
      <c r="AD906" s="371">
        <v>6</v>
      </c>
      <c r="AE906" s="449">
        <v>13.200000000000001</v>
      </c>
      <c r="AF906" s="373">
        <v>5.0999999999999996</v>
      </c>
      <c r="AG906" s="374">
        <f t="shared" si="149"/>
        <v>5.0999999999999996</v>
      </c>
      <c r="AH906" s="374"/>
      <c r="AI906" s="374">
        <f t="shared" si="150"/>
        <v>5.0999999999999996</v>
      </c>
      <c r="AJ906" s="352">
        <v>0.2</v>
      </c>
      <c r="AK906" s="375">
        <f t="shared" si="151"/>
        <v>6.3749999999999991</v>
      </c>
      <c r="AL906" s="417">
        <f t="shared" si="145"/>
        <v>6.3749999999999991</v>
      </c>
      <c r="AM906" s="376">
        <v>0.15</v>
      </c>
      <c r="AN906" s="374">
        <f t="shared" si="152"/>
        <v>7.4999999999999991</v>
      </c>
      <c r="AO906" s="421">
        <f t="shared" si="153"/>
        <v>7.4999999999999991</v>
      </c>
      <c r="AP906" s="372" t="s">
        <v>2821</v>
      </c>
      <c r="AQ906" s="346"/>
    </row>
    <row r="907" spans="1:43" s="364" customFormat="1" ht="30" customHeight="1" x14ac:dyDescent="0.25">
      <c r="A907" s="371">
        <v>432335</v>
      </c>
      <c r="B907" s="449">
        <v>40634323359</v>
      </c>
      <c r="C907" s="371" t="s">
        <v>4470</v>
      </c>
      <c r="D907" s="449" t="s">
        <v>1702</v>
      </c>
      <c r="E907" s="368" t="s">
        <v>1843</v>
      </c>
      <c r="F907" s="369" t="s">
        <v>1307</v>
      </c>
      <c r="G907" s="387" t="s">
        <v>4391</v>
      </c>
      <c r="H907" s="371" t="s">
        <v>4376</v>
      </c>
      <c r="I907" s="371" t="s">
        <v>1273</v>
      </c>
      <c r="J907" s="371" t="s">
        <v>4379</v>
      </c>
      <c r="K907" s="399" t="s">
        <v>2445</v>
      </c>
      <c r="L907" s="371" t="s">
        <v>264</v>
      </c>
      <c r="M907" s="370" t="s">
        <v>271</v>
      </c>
      <c r="N907" s="371" t="s">
        <v>268</v>
      </c>
      <c r="O907" s="371" t="s">
        <v>2359</v>
      </c>
      <c r="P907" s="349" t="s">
        <v>268</v>
      </c>
      <c r="Q907" s="349" t="s">
        <v>268</v>
      </c>
      <c r="R907" s="349" t="s">
        <v>268</v>
      </c>
      <c r="S907" s="349">
        <v>0</v>
      </c>
      <c r="T907" s="349" t="s">
        <v>268</v>
      </c>
      <c r="U907" s="349">
        <v>0</v>
      </c>
      <c r="V907" s="349" t="s">
        <v>268</v>
      </c>
      <c r="W907" s="455" t="s">
        <v>2656</v>
      </c>
      <c r="X907" s="431" t="s">
        <v>268</v>
      </c>
      <c r="Y907" s="371">
        <v>1</v>
      </c>
      <c r="Z907" s="431">
        <v>1</v>
      </c>
      <c r="AA907" s="371">
        <f t="shared" si="148"/>
        <v>1</v>
      </c>
      <c r="AB907" s="371" t="s">
        <v>273</v>
      </c>
      <c r="AC907" s="371" t="s">
        <v>2524</v>
      </c>
      <c r="AD907" s="371">
        <v>6</v>
      </c>
      <c r="AE907" s="449">
        <v>13.200000000000001</v>
      </c>
      <c r="AF907" s="373">
        <v>6.666666666666667</v>
      </c>
      <c r="AG907" s="374">
        <f t="shared" si="149"/>
        <v>6.666666666666667</v>
      </c>
      <c r="AH907" s="374"/>
      <c r="AI907" s="374">
        <f t="shared" si="150"/>
        <v>6.666666666666667</v>
      </c>
      <c r="AJ907" s="352">
        <v>0.2</v>
      </c>
      <c r="AK907" s="375">
        <f t="shared" si="151"/>
        <v>8.3333333333333339</v>
      </c>
      <c r="AL907" s="417">
        <f t="shared" si="145"/>
        <v>8.3333333333333339</v>
      </c>
      <c r="AM907" s="376">
        <v>0.15</v>
      </c>
      <c r="AN907" s="374">
        <f t="shared" si="152"/>
        <v>9.8039215686274517</v>
      </c>
      <c r="AO907" s="421">
        <f t="shared" si="153"/>
        <v>9.8039215686274517</v>
      </c>
      <c r="AP907" s="372" t="s">
        <v>2821</v>
      </c>
      <c r="AQ907" s="346"/>
    </row>
    <row r="908" spans="1:43" s="364" customFormat="1" ht="30" customHeight="1" x14ac:dyDescent="0.25">
      <c r="A908" s="371">
        <v>432342</v>
      </c>
      <c r="B908" s="449">
        <v>40634323429</v>
      </c>
      <c r="C908" s="371" t="s">
        <v>4470</v>
      </c>
      <c r="D908" s="449" t="s">
        <v>1728</v>
      </c>
      <c r="E908" s="368" t="s">
        <v>1857</v>
      </c>
      <c r="F908" s="369" t="s">
        <v>1305</v>
      </c>
      <c r="G908" s="387" t="s">
        <v>4391</v>
      </c>
      <c r="H908" s="371" t="s">
        <v>4376</v>
      </c>
      <c r="I908" s="371" t="s">
        <v>1273</v>
      </c>
      <c r="J908" s="371" t="s">
        <v>4379</v>
      </c>
      <c r="K908" s="399" t="s">
        <v>2445</v>
      </c>
      <c r="L908" s="371" t="s">
        <v>264</v>
      </c>
      <c r="M908" s="370" t="s">
        <v>1808</v>
      </c>
      <c r="N908" s="371" t="s">
        <v>268</v>
      </c>
      <c r="O908" s="371" t="s">
        <v>2359</v>
      </c>
      <c r="P908" s="349" t="s">
        <v>268</v>
      </c>
      <c r="Q908" s="349" t="s">
        <v>268</v>
      </c>
      <c r="R908" s="349" t="s">
        <v>268</v>
      </c>
      <c r="S908" s="349">
        <v>0</v>
      </c>
      <c r="T908" s="349" t="s">
        <v>268</v>
      </c>
      <c r="U908" s="349">
        <v>0</v>
      </c>
      <c r="V908" s="349" t="s">
        <v>268</v>
      </c>
      <c r="W908" s="455" t="s">
        <v>2656</v>
      </c>
      <c r="X908" s="431" t="s">
        <v>268</v>
      </c>
      <c r="Y908" s="371">
        <v>1</v>
      </c>
      <c r="Z908" s="431">
        <v>1</v>
      </c>
      <c r="AA908" s="371">
        <f t="shared" si="148"/>
        <v>1</v>
      </c>
      <c r="AB908" s="371" t="s">
        <v>273</v>
      </c>
      <c r="AC908" s="371" t="s">
        <v>2524</v>
      </c>
      <c r="AD908" s="371">
        <v>6</v>
      </c>
      <c r="AE908" s="449">
        <v>13.200000000000001</v>
      </c>
      <c r="AF908" s="373">
        <v>9.1</v>
      </c>
      <c r="AG908" s="374">
        <f t="shared" si="149"/>
        <v>9.1</v>
      </c>
      <c r="AH908" s="374"/>
      <c r="AI908" s="374">
        <f t="shared" si="150"/>
        <v>9.1</v>
      </c>
      <c r="AJ908" s="352">
        <v>0.2</v>
      </c>
      <c r="AK908" s="375">
        <f t="shared" si="151"/>
        <v>11.374999999999998</v>
      </c>
      <c r="AL908" s="417">
        <f t="shared" si="145"/>
        <v>11.374999999999998</v>
      </c>
      <c r="AM908" s="376">
        <v>0.15</v>
      </c>
      <c r="AN908" s="374">
        <f t="shared" si="152"/>
        <v>13.382352941176469</v>
      </c>
      <c r="AO908" s="421">
        <f t="shared" si="153"/>
        <v>13.382352941176469</v>
      </c>
      <c r="AP908" s="372" t="s">
        <v>2821</v>
      </c>
      <c r="AQ908" s="346"/>
    </row>
    <row r="909" spans="1:43" s="364" customFormat="1" ht="30" customHeight="1" x14ac:dyDescent="0.25">
      <c r="A909" s="371">
        <v>432349</v>
      </c>
      <c r="B909" s="449">
        <v>40634323499</v>
      </c>
      <c r="C909" s="371" t="s">
        <v>4470</v>
      </c>
      <c r="D909" s="449" t="s">
        <v>1726</v>
      </c>
      <c r="E909" s="368" t="s">
        <v>1856</v>
      </c>
      <c r="F909" s="369" t="s">
        <v>1304</v>
      </c>
      <c r="G909" s="387" t="s">
        <v>4391</v>
      </c>
      <c r="H909" s="371" t="s">
        <v>4376</v>
      </c>
      <c r="I909" s="371" t="s">
        <v>1273</v>
      </c>
      <c r="J909" s="371" t="s">
        <v>4379</v>
      </c>
      <c r="K909" s="399" t="s">
        <v>2445</v>
      </c>
      <c r="L909" s="371" t="s">
        <v>264</v>
      </c>
      <c r="M909" s="370" t="s">
        <v>1808</v>
      </c>
      <c r="N909" s="371" t="s">
        <v>268</v>
      </c>
      <c r="O909" s="371" t="s">
        <v>2359</v>
      </c>
      <c r="P909" s="349" t="s">
        <v>268</v>
      </c>
      <c r="Q909" s="349" t="s">
        <v>268</v>
      </c>
      <c r="R909" s="349" t="s">
        <v>268</v>
      </c>
      <c r="S909" s="349">
        <v>0</v>
      </c>
      <c r="T909" s="349" t="s">
        <v>268</v>
      </c>
      <c r="U909" s="349">
        <v>0</v>
      </c>
      <c r="V909" s="349" t="s">
        <v>268</v>
      </c>
      <c r="W909" s="455" t="s">
        <v>2656</v>
      </c>
      <c r="X909" s="431" t="s">
        <v>268</v>
      </c>
      <c r="Y909" s="371">
        <v>1</v>
      </c>
      <c r="Z909" s="431">
        <v>1</v>
      </c>
      <c r="AA909" s="371">
        <f t="shared" si="148"/>
        <v>1</v>
      </c>
      <c r="AB909" s="371" t="s">
        <v>273</v>
      </c>
      <c r="AC909" s="371" t="s">
        <v>2524</v>
      </c>
      <c r="AD909" s="371">
        <v>4.5</v>
      </c>
      <c r="AE909" s="371">
        <v>10</v>
      </c>
      <c r="AF909" s="373">
        <v>12.708333333333334</v>
      </c>
      <c r="AG909" s="374">
        <f t="shared" si="149"/>
        <v>12.708333333333334</v>
      </c>
      <c r="AH909" s="374"/>
      <c r="AI909" s="374">
        <f t="shared" si="150"/>
        <v>12.708333333333334</v>
      </c>
      <c r="AJ909" s="352">
        <v>0.2</v>
      </c>
      <c r="AK909" s="375">
        <f t="shared" si="151"/>
        <v>15.885416666666666</v>
      </c>
      <c r="AL909" s="417">
        <f t="shared" si="145"/>
        <v>15.885416666666666</v>
      </c>
      <c r="AM909" s="376">
        <v>0.15</v>
      </c>
      <c r="AN909" s="374">
        <f t="shared" si="152"/>
        <v>18.688725490196077</v>
      </c>
      <c r="AO909" s="421">
        <f t="shared" si="153"/>
        <v>18.688725490196077</v>
      </c>
      <c r="AP909" s="372" t="s">
        <v>2821</v>
      </c>
      <c r="AQ909" s="346"/>
    </row>
    <row r="910" spans="1:43" s="347" customFormat="1" ht="30" customHeight="1" x14ac:dyDescent="0.25">
      <c r="A910" s="371">
        <v>470344</v>
      </c>
      <c r="B910" s="449">
        <v>40634703449</v>
      </c>
      <c r="C910" s="371" t="s">
        <v>4474</v>
      </c>
      <c r="D910" s="400"/>
      <c r="E910" s="401" t="s">
        <v>3247</v>
      </c>
      <c r="F910" s="430" t="s">
        <v>3247</v>
      </c>
      <c r="G910" s="387" t="s">
        <v>4391</v>
      </c>
      <c r="H910" s="371" t="s">
        <v>4376</v>
      </c>
      <c r="I910" s="371" t="s">
        <v>1273</v>
      </c>
      <c r="J910" s="371" t="s">
        <v>4379</v>
      </c>
      <c r="K910" s="371" t="s">
        <v>2518</v>
      </c>
      <c r="L910" s="371" t="s">
        <v>571</v>
      </c>
      <c r="M910" s="371" t="s">
        <v>4336</v>
      </c>
      <c r="N910" s="371" t="s">
        <v>268</v>
      </c>
      <c r="O910" s="371" t="s">
        <v>2518</v>
      </c>
      <c r="P910" s="349" t="s">
        <v>268</v>
      </c>
      <c r="Q910" s="349" t="s">
        <v>268</v>
      </c>
      <c r="R910" s="349" t="s">
        <v>268</v>
      </c>
      <c r="S910" s="349">
        <v>0</v>
      </c>
      <c r="T910" s="349" t="s">
        <v>268</v>
      </c>
      <c r="U910" s="349">
        <v>0</v>
      </c>
      <c r="V910" s="349" t="s">
        <v>268</v>
      </c>
      <c r="W910" s="466"/>
      <c r="X910" s="371" t="s">
        <v>268</v>
      </c>
      <c r="Y910" s="371">
        <v>1</v>
      </c>
      <c r="Z910" s="431">
        <v>2</v>
      </c>
      <c r="AA910" s="371">
        <v>2</v>
      </c>
      <c r="AB910" s="371" t="s">
        <v>2523</v>
      </c>
      <c r="AC910" s="371" t="s">
        <v>2534</v>
      </c>
      <c r="AD910" s="371">
        <v>2.2999999999999998</v>
      </c>
      <c r="AE910" s="371">
        <v>5</v>
      </c>
      <c r="AF910" s="373">
        <v>35.06</v>
      </c>
      <c r="AG910" s="443">
        <f t="shared" ref="AG910:AG920" si="154">AF910*Y910</f>
        <v>35.06</v>
      </c>
      <c r="AH910" s="402"/>
      <c r="AI910" s="374">
        <f t="shared" si="150"/>
        <v>35.06</v>
      </c>
      <c r="AJ910" s="352">
        <v>0.2</v>
      </c>
      <c r="AK910" s="375">
        <f t="shared" si="151"/>
        <v>43.825000000000003</v>
      </c>
      <c r="AL910" s="417">
        <f t="shared" si="145"/>
        <v>43.825000000000003</v>
      </c>
      <c r="AM910" s="376">
        <v>0.15</v>
      </c>
      <c r="AN910" s="374">
        <f t="shared" si="152"/>
        <v>51.558823529411768</v>
      </c>
      <c r="AO910" s="421">
        <f t="shared" si="153"/>
        <v>51.558823529411768</v>
      </c>
      <c r="AP910" s="349"/>
      <c r="AQ910" s="349"/>
    </row>
    <row r="911" spans="1:43" s="347" customFormat="1" ht="30" customHeight="1" x14ac:dyDescent="0.25">
      <c r="A911" s="371">
        <v>470358</v>
      </c>
      <c r="B911" s="449">
        <v>40634703589</v>
      </c>
      <c r="C911" s="371" t="s">
        <v>4474</v>
      </c>
      <c r="D911" s="400"/>
      <c r="E911" s="401" t="s">
        <v>3247</v>
      </c>
      <c r="F911" s="430" t="s">
        <v>3247</v>
      </c>
      <c r="G911" s="387" t="s">
        <v>4391</v>
      </c>
      <c r="H911" s="371" t="s">
        <v>4376</v>
      </c>
      <c r="I911" s="371" t="s">
        <v>1273</v>
      </c>
      <c r="J911" s="371" t="s">
        <v>4379</v>
      </c>
      <c r="K911" s="371" t="s">
        <v>2518</v>
      </c>
      <c r="L911" s="371" t="s">
        <v>571</v>
      </c>
      <c r="M911" s="371" t="s">
        <v>4336</v>
      </c>
      <c r="N911" s="371" t="s">
        <v>268</v>
      </c>
      <c r="O911" s="371" t="s">
        <v>2518</v>
      </c>
      <c r="P911" s="349" t="s">
        <v>268</v>
      </c>
      <c r="Q911" s="349" t="s">
        <v>268</v>
      </c>
      <c r="R911" s="349" t="s">
        <v>268</v>
      </c>
      <c r="S911" s="349">
        <v>0</v>
      </c>
      <c r="T911" s="349" t="s">
        <v>268</v>
      </c>
      <c r="U911" s="349">
        <v>0</v>
      </c>
      <c r="V911" s="349" t="s">
        <v>268</v>
      </c>
      <c r="W911" s="466"/>
      <c r="X911" s="371" t="s">
        <v>268</v>
      </c>
      <c r="Y911" s="371">
        <v>1</v>
      </c>
      <c r="Z911" s="431">
        <v>2</v>
      </c>
      <c r="AA911" s="371">
        <v>2</v>
      </c>
      <c r="AB911" s="371" t="s">
        <v>2523</v>
      </c>
      <c r="AC911" s="371" t="s">
        <v>2534</v>
      </c>
      <c r="AD911" s="371">
        <v>2.2999999999999998</v>
      </c>
      <c r="AE911" s="371">
        <v>5</v>
      </c>
      <c r="AF911" s="373">
        <v>35.06</v>
      </c>
      <c r="AG911" s="443">
        <f t="shared" si="154"/>
        <v>35.06</v>
      </c>
      <c r="AH911" s="402"/>
      <c r="AI911" s="374">
        <f t="shared" si="150"/>
        <v>35.06</v>
      </c>
      <c r="AJ911" s="352">
        <v>0.2</v>
      </c>
      <c r="AK911" s="375">
        <f t="shared" si="151"/>
        <v>43.825000000000003</v>
      </c>
      <c r="AL911" s="417">
        <f t="shared" si="145"/>
        <v>43.825000000000003</v>
      </c>
      <c r="AM911" s="376">
        <v>0.15</v>
      </c>
      <c r="AN911" s="374">
        <f t="shared" si="152"/>
        <v>51.558823529411768</v>
      </c>
      <c r="AO911" s="421">
        <f t="shared" si="153"/>
        <v>51.558823529411768</v>
      </c>
      <c r="AP911" s="349"/>
      <c r="AQ911" s="349"/>
    </row>
    <row r="912" spans="1:43" s="347" customFormat="1" ht="30" customHeight="1" x14ac:dyDescent="0.25">
      <c r="A912" s="371">
        <v>470365</v>
      </c>
      <c r="B912" s="449">
        <v>40634703659</v>
      </c>
      <c r="C912" s="371" t="s">
        <v>4474</v>
      </c>
      <c r="D912" s="400"/>
      <c r="E912" s="401" t="s">
        <v>3248</v>
      </c>
      <c r="F912" s="430" t="s">
        <v>3248</v>
      </c>
      <c r="G912" s="387" t="s">
        <v>4391</v>
      </c>
      <c r="H912" s="371" t="s">
        <v>4376</v>
      </c>
      <c r="I912" s="371" t="s">
        <v>1273</v>
      </c>
      <c r="J912" s="371" t="s">
        <v>4379</v>
      </c>
      <c r="K912" s="371" t="s">
        <v>2518</v>
      </c>
      <c r="L912" s="371" t="s">
        <v>571</v>
      </c>
      <c r="M912" s="370" t="s">
        <v>271</v>
      </c>
      <c r="N912" s="371" t="s">
        <v>268</v>
      </c>
      <c r="O912" s="371" t="s">
        <v>2518</v>
      </c>
      <c r="P912" s="349" t="s">
        <v>268</v>
      </c>
      <c r="Q912" s="349" t="s">
        <v>268</v>
      </c>
      <c r="R912" s="349" t="s">
        <v>268</v>
      </c>
      <c r="S912" s="349">
        <v>0</v>
      </c>
      <c r="T912" s="349" t="s">
        <v>268</v>
      </c>
      <c r="U912" s="349">
        <v>0</v>
      </c>
      <c r="V912" s="349" t="s">
        <v>268</v>
      </c>
      <c r="W912" s="466" t="s">
        <v>2656</v>
      </c>
      <c r="X912" s="371" t="s">
        <v>268</v>
      </c>
      <c r="Y912" s="371">
        <v>1</v>
      </c>
      <c r="Z912" s="431">
        <v>2</v>
      </c>
      <c r="AA912" s="371">
        <v>2</v>
      </c>
      <c r="AB912" s="371" t="s">
        <v>2523</v>
      </c>
      <c r="AC912" s="371" t="s">
        <v>2534</v>
      </c>
      <c r="AD912" s="371">
        <v>2.2999999999999998</v>
      </c>
      <c r="AE912" s="371">
        <v>5</v>
      </c>
      <c r="AF912" s="373">
        <v>22</v>
      </c>
      <c r="AG912" s="443">
        <f t="shared" si="154"/>
        <v>22</v>
      </c>
      <c r="AH912" s="402"/>
      <c r="AI912" s="374">
        <f t="shared" si="150"/>
        <v>22</v>
      </c>
      <c r="AJ912" s="352">
        <v>0.2</v>
      </c>
      <c r="AK912" s="375">
        <f t="shared" si="151"/>
        <v>27.5</v>
      </c>
      <c r="AL912" s="417">
        <f t="shared" si="145"/>
        <v>27.5</v>
      </c>
      <c r="AM912" s="376">
        <v>0.15</v>
      </c>
      <c r="AN912" s="374">
        <f t="shared" si="152"/>
        <v>32.352941176470587</v>
      </c>
      <c r="AO912" s="421">
        <f t="shared" si="153"/>
        <v>32.352941176470587</v>
      </c>
      <c r="AP912" s="349"/>
      <c r="AQ912" s="349"/>
    </row>
    <row r="913" spans="1:43" s="347" customFormat="1" ht="30" customHeight="1" x14ac:dyDescent="0.25">
      <c r="A913" s="371">
        <v>470372</v>
      </c>
      <c r="B913" s="449">
        <v>40634703729</v>
      </c>
      <c r="C913" s="371" t="s">
        <v>4474</v>
      </c>
      <c r="D913" s="400"/>
      <c r="E913" s="401" t="s">
        <v>2655</v>
      </c>
      <c r="F913" s="430" t="s">
        <v>2655</v>
      </c>
      <c r="G913" s="387" t="s">
        <v>4391</v>
      </c>
      <c r="H913" s="371" t="s">
        <v>4376</v>
      </c>
      <c r="I913" s="371" t="s">
        <v>1273</v>
      </c>
      <c r="J913" s="371" t="s">
        <v>4379</v>
      </c>
      <c r="K913" s="371" t="s">
        <v>2518</v>
      </c>
      <c r="L913" s="371" t="s">
        <v>571</v>
      </c>
      <c r="M913" s="370" t="s">
        <v>271</v>
      </c>
      <c r="N913" s="371" t="s">
        <v>268</v>
      </c>
      <c r="O913" s="371" t="s">
        <v>2518</v>
      </c>
      <c r="P913" s="349" t="s">
        <v>268</v>
      </c>
      <c r="Q913" s="349" t="s">
        <v>268</v>
      </c>
      <c r="R913" s="349" t="s">
        <v>268</v>
      </c>
      <c r="S913" s="349">
        <v>0</v>
      </c>
      <c r="T913" s="349" t="s">
        <v>268</v>
      </c>
      <c r="U913" s="349">
        <v>0</v>
      </c>
      <c r="V913" s="349" t="s">
        <v>268</v>
      </c>
      <c r="W913" s="466" t="s">
        <v>2656</v>
      </c>
      <c r="X913" s="371" t="s">
        <v>268</v>
      </c>
      <c r="Y913" s="371">
        <v>1</v>
      </c>
      <c r="Z913" s="431">
        <v>2</v>
      </c>
      <c r="AA913" s="371">
        <v>2</v>
      </c>
      <c r="AB913" s="371" t="s">
        <v>2523</v>
      </c>
      <c r="AC913" s="371" t="s">
        <v>2534</v>
      </c>
      <c r="AD913" s="371">
        <v>2.2999999999999998</v>
      </c>
      <c r="AE913" s="371">
        <v>5</v>
      </c>
      <c r="AF913" s="373">
        <v>22</v>
      </c>
      <c r="AG913" s="443">
        <f t="shared" si="154"/>
        <v>22</v>
      </c>
      <c r="AH913" s="402"/>
      <c r="AI913" s="374">
        <f t="shared" si="150"/>
        <v>22</v>
      </c>
      <c r="AJ913" s="352">
        <v>0.2</v>
      </c>
      <c r="AK913" s="375">
        <f t="shared" si="151"/>
        <v>27.5</v>
      </c>
      <c r="AL913" s="417">
        <f t="shared" si="145"/>
        <v>27.5</v>
      </c>
      <c r="AM913" s="376">
        <v>0.15</v>
      </c>
      <c r="AN913" s="374">
        <f t="shared" si="152"/>
        <v>32.352941176470587</v>
      </c>
      <c r="AO913" s="421">
        <f t="shared" si="153"/>
        <v>32.352941176470587</v>
      </c>
      <c r="AP913" s="349"/>
      <c r="AQ913" s="349"/>
    </row>
    <row r="914" spans="1:43" s="347" customFormat="1" ht="30" customHeight="1" x14ac:dyDescent="0.25">
      <c r="A914" s="371">
        <v>736989</v>
      </c>
      <c r="B914" s="449">
        <v>40637369899</v>
      </c>
      <c r="C914" s="371" t="s">
        <v>4475</v>
      </c>
      <c r="D914" s="371" t="s">
        <v>2493</v>
      </c>
      <c r="E914" s="368" t="s">
        <v>2613</v>
      </c>
      <c r="F914" s="369" t="s">
        <v>2613</v>
      </c>
      <c r="G914" s="387" t="s">
        <v>4391</v>
      </c>
      <c r="H914" s="371" t="s">
        <v>4376</v>
      </c>
      <c r="I914" s="371" t="s">
        <v>1273</v>
      </c>
      <c r="J914" s="371" t="s">
        <v>4379</v>
      </c>
      <c r="K914" s="371" t="s">
        <v>2518</v>
      </c>
      <c r="L914" s="371" t="s">
        <v>571</v>
      </c>
      <c r="M914" s="370" t="s">
        <v>271</v>
      </c>
      <c r="N914" s="371" t="s">
        <v>268</v>
      </c>
      <c r="O914" s="371" t="s">
        <v>2533</v>
      </c>
      <c r="P914" s="349" t="s">
        <v>268</v>
      </c>
      <c r="Q914" s="349" t="s">
        <v>268</v>
      </c>
      <c r="R914" s="349" t="s">
        <v>268</v>
      </c>
      <c r="S914" s="349">
        <v>0</v>
      </c>
      <c r="T914" s="349" t="s">
        <v>268</v>
      </c>
      <c r="U914" s="349">
        <v>0</v>
      </c>
      <c r="V914" s="349" t="s">
        <v>268</v>
      </c>
      <c r="W914" s="455" t="s">
        <v>2533</v>
      </c>
      <c r="X914" s="371" t="s">
        <v>268</v>
      </c>
      <c r="Y914" s="371">
        <v>1</v>
      </c>
      <c r="Z914" s="431">
        <v>2</v>
      </c>
      <c r="AA914" s="371">
        <v>2</v>
      </c>
      <c r="AB914" s="371" t="s">
        <v>2523</v>
      </c>
      <c r="AC914" s="371" t="s">
        <v>2534</v>
      </c>
      <c r="AD914" s="371">
        <v>2.2999999999999998</v>
      </c>
      <c r="AE914" s="371">
        <v>5</v>
      </c>
      <c r="AF914" s="373">
        <v>22</v>
      </c>
      <c r="AG914" s="374">
        <f t="shared" si="154"/>
        <v>22</v>
      </c>
      <c r="AH914" s="374"/>
      <c r="AI914" s="374">
        <f t="shared" si="150"/>
        <v>22</v>
      </c>
      <c r="AJ914" s="352">
        <v>0.2</v>
      </c>
      <c r="AK914" s="375">
        <f t="shared" si="151"/>
        <v>27.5</v>
      </c>
      <c r="AL914" s="417">
        <f t="shared" si="145"/>
        <v>27.5</v>
      </c>
      <c r="AM914" s="376">
        <v>0.15</v>
      </c>
      <c r="AN914" s="374">
        <f t="shared" si="152"/>
        <v>32.352941176470587</v>
      </c>
      <c r="AO914" s="421">
        <f t="shared" si="153"/>
        <v>32.352941176470587</v>
      </c>
      <c r="AP914" s="367"/>
      <c r="AQ914" s="346"/>
    </row>
    <row r="915" spans="1:43" s="347" customFormat="1" ht="30" customHeight="1" x14ac:dyDescent="0.25">
      <c r="A915" s="371">
        <v>735168</v>
      </c>
      <c r="B915" s="449">
        <v>40637351689</v>
      </c>
      <c r="C915" s="371" t="s">
        <v>4475</v>
      </c>
      <c r="D915" s="371" t="s">
        <v>2477</v>
      </c>
      <c r="E915" s="368" t="s">
        <v>2614</v>
      </c>
      <c r="F915" s="369" t="s">
        <v>2614</v>
      </c>
      <c r="G915" s="387" t="s">
        <v>4391</v>
      </c>
      <c r="H915" s="371" t="s">
        <v>4376</v>
      </c>
      <c r="I915" s="371" t="s">
        <v>1273</v>
      </c>
      <c r="J915" s="371" t="s">
        <v>4379</v>
      </c>
      <c r="K915" s="371" t="s">
        <v>2518</v>
      </c>
      <c r="L915" s="371" t="s">
        <v>563</v>
      </c>
      <c r="M915" s="370" t="s">
        <v>271</v>
      </c>
      <c r="N915" s="371" t="s">
        <v>268</v>
      </c>
      <c r="O915" s="371" t="s">
        <v>2535</v>
      </c>
      <c r="P915" s="349" t="s">
        <v>268</v>
      </c>
      <c r="Q915" s="349" t="s">
        <v>268</v>
      </c>
      <c r="R915" s="349" t="s">
        <v>268</v>
      </c>
      <c r="S915" s="349">
        <v>0</v>
      </c>
      <c r="T915" s="349" t="s">
        <v>268</v>
      </c>
      <c r="U915" s="349">
        <v>0</v>
      </c>
      <c r="V915" s="349" t="s">
        <v>268</v>
      </c>
      <c r="W915" s="455" t="s">
        <v>2535</v>
      </c>
      <c r="X915" s="371" t="s">
        <v>268</v>
      </c>
      <c r="Y915" s="371">
        <v>1</v>
      </c>
      <c r="Z915" s="431">
        <v>2</v>
      </c>
      <c r="AA915" s="371">
        <v>2</v>
      </c>
      <c r="AB915" s="371" t="s">
        <v>2523</v>
      </c>
      <c r="AC915" s="371" t="s">
        <v>2534</v>
      </c>
      <c r="AD915" s="371">
        <v>2.2999999999999998</v>
      </c>
      <c r="AE915" s="371">
        <v>5</v>
      </c>
      <c r="AF915" s="373">
        <v>22</v>
      </c>
      <c r="AG915" s="374">
        <f t="shared" si="154"/>
        <v>22</v>
      </c>
      <c r="AH915" s="374"/>
      <c r="AI915" s="374">
        <f t="shared" si="150"/>
        <v>22</v>
      </c>
      <c r="AJ915" s="352">
        <v>0.2</v>
      </c>
      <c r="AK915" s="375">
        <f t="shared" si="151"/>
        <v>27.5</v>
      </c>
      <c r="AL915" s="417">
        <f t="shared" si="145"/>
        <v>27.5</v>
      </c>
      <c r="AM915" s="376">
        <v>0.15</v>
      </c>
      <c r="AN915" s="374">
        <f t="shared" si="152"/>
        <v>32.352941176470587</v>
      </c>
      <c r="AO915" s="421">
        <f t="shared" si="153"/>
        <v>32.352941176470587</v>
      </c>
      <c r="AP915" s="367"/>
      <c r="AQ915" s="346"/>
    </row>
    <row r="916" spans="1:43" s="347" customFormat="1" ht="30" customHeight="1" x14ac:dyDescent="0.25">
      <c r="A916" s="371">
        <v>736865</v>
      </c>
      <c r="B916" s="449">
        <v>40637368659</v>
      </c>
      <c r="C916" s="371" t="s">
        <v>4475</v>
      </c>
      <c r="D916" s="371" t="s">
        <v>2488</v>
      </c>
      <c r="E916" s="368" t="s">
        <v>2615</v>
      </c>
      <c r="F916" s="369" t="s">
        <v>2615</v>
      </c>
      <c r="G916" s="387" t="s">
        <v>4391</v>
      </c>
      <c r="H916" s="371" t="s">
        <v>4376</v>
      </c>
      <c r="I916" s="371" t="s">
        <v>1273</v>
      </c>
      <c r="J916" s="371" t="s">
        <v>4379</v>
      </c>
      <c r="K916" s="371" t="s">
        <v>2518</v>
      </c>
      <c r="L916" s="371" t="s">
        <v>2537</v>
      </c>
      <c r="M916" s="370" t="s">
        <v>271</v>
      </c>
      <c r="N916" s="371" t="s">
        <v>268</v>
      </c>
      <c r="O916" s="371" t="s">
        <v>2536</v>
      </c>
      <c r="P916" s="349" t="s">
        <v>268</v>
      </c>
      <c r="Q916" s="349" t="s">
        <v>268</v>
      </c>
      <c r="R916" s="349" t="s">
        <v>268</v>
      </c>
      <c r="S916" s="349">
        <v>0</v>
      </c>
      <c r="T916" s="349" t="s">
        <v>268</v>
      </c>
      <c r="U916" s="349">
        <v>0</v>
      </c>
      <c r="V916" s="349" t="s">
        <v>268</v>
      </c>
      <c r="W916" s="455" t="s">
        <v>2536</v>
      </c>
      <c r="X916" s="371" t="s">
        <v>268</v>
      </c>
      <c r="Y916" s="371">
        <v>1</v>
      </c>
      <c r="Z916" s="431">
        <v>2</v>
      </c>
      <c r="AA916" s="371">
        <v>2</v>
      </c>
      <c r="AB916" s="371" t="s">
        <v>2523</v>
      </c>
      <c r="AC916" s="371" t="s">
        <v>2534</v>
      </c>
      <c r="AD916" s="371">
        <v>2.2999999999999998</v>
      </c>
      <c r="AE916" s="371">
        <v>5</v>
      </c>
      <c r="AF916" s="373">
        <v>22</v>
      </c>
      <c r="AG916" s="374">
        <f t="shared" si="154"/>
        <v>22</v>
      </c>
      <c r="AH916" s="374"/>
      <c r="AI916" s="374">
        <f t="shared" si="150"/>
        <v>22</v>
      </c>
      <c r="AJ916" s="352">
        <v>0.2</v>
      </c>
      <c r="AK916" s="375">
        <f t="shared" si="151"/>
        <v>27.5</v>
      </c>
      <c r="AL916" s="417">
        <f t="shared" si="145"/>
        <v>27.5</v>
      </c>
      <c r="AM916" s="376">
        <v>0.15</v>
      </c>
      <c r="AN916" s="374">
        <f t="shared" si="152"/>
        <v>32.352941176470587</v>
      </c>
      <c r="AO916" s="421">
        <f t="shared" si="153"/>
        <v>32.352941176470587</v>
      </c>
      <c r="AP916" s="367"/>
      <c r="AQ916" s="346"/>
    </row>
    <row r="917" spans="1:43" s="347" customFormat="1" ht="30" customHeight="1" x14ac:dyDescent="0.25">
      <c r="A917" s="371">
        <v>736855</v>
      </c>
      <c r="B917" s="449">
        <v>40637368559</v>
      </c>
      <c r="C917" s="371" t="s">
        <v>4475</v>
      </c>
      <c r="D917" s="371" t="s">
        <v>2487</v>
      </c>
      <c r="E917" s="368" t="s">
        <v>2616</v>
      </c>
      <c r="F917" s="369" t="s">
        <v>2616</v>
      </c>
      <c r="G917" s="387" t="s">
        <v>4391</v>
      </c>
      <c r="H917" s="371" t="s">
        <v>4376</v>
      </c>
      <c r="I917" s="371" t="s">
        <v>1273</v>
      </c>
      <c r="J917" s="371" t="s">
        <v>4379</v>
      </c>
      <c r="K917" s="371" t="s">
        <v>2518</v>
      </c>
      <c r="L917" s="371" t="s">
        <v>2667</v>
      </c>
      <c r="M917" s="370" t="s">
        <v>271</v>
      </c>
      <c r="N917" s="371" t="s">
        <v>268</v>
      </c>
      <c r="O917" s="371" t="s">
        <v>2538</v>
      </c>
      <c r="P917" s="349" t="s">
        <v>268</v>
      </c>
      <c r="Q917" s="349" t="s">
        <v>268</v>
      </c>
      <c r="R917" s="349" t="s">
        <v>268</v>
      </c>
      <c r="S917" s="349">
        <v>0</v>
      </c>
      <c r="T917" s="349" t="s">
        <v>268</v>
      </c>
      <c r="U917" s="349">
        <v>0</v>
      </c>
      <c r="V917" s="349" t="s">
        <v>268</v>
      </c>
      <c r="W917" s="455" t="s">
        <v>2538</v>
      </c>
      <c r="X917" s="371" t="s">
        <v>268</v>
      </c>
      <c r="Y917" s="371">
        <v>1</v>
      </c>
      <c r="Z917" s="431">
        <v>2</v>
      </c>
      <c r="AA917" s="371">
        <v>2</v>
      </c>
      <c r="AB917" s="371" t="s">
        <v>2523</v>
      </c>
      <c r="AC917" s="371" t="s">
        <v>2534</v>
      </c>
      <c r="AD917" s="371">
        <v>2.2999999999999998</v>
      </c>
      <c r="AE917" s="371">
        <v>5</v>
      </c>
      <c r="AF917" s="373">
        <v>22</v>
      </c>
      <c r="AG917" s="374">
        <f t="shared" si="154"/>
        <v>22</v>
      </c>
      <c r="AH917" s="374"/>
      <c r="AI917" s="374">
        <f t="shared" si="150"/>
        <v>22</v>
      </c>
      <c r="AJ917" s="352">
        <v>0.2</v>
      </c>
      <c r="AK917" s="375">
        <f t="shared" si="151"/>
        <v>27.5</v>
      </c>
      <c r="AL917" s="417">
        <f t="shared" si="145"/>
        <v>27.5</v>
      </c>
      <c r="AM917" s="376">
        <v>0.15</v>
      </c>
      <c r="AN917" s="374">
        <f t="shared" si="152"/>
        <v>32.352941176470587</v>
      </c>
      <c r="AO917" s="421">
        <f t="shared" si="153"/>
        <v>32.352941176470587</v>
      </c>
      <c r="AP917" s="367"/>
      <c r="AQ917" s="346"/>
    </row>
    <row r="918" spans="1:43" s="347" customFormat="1" ht="30" customHeight="1" x14ac:dyDescent="0.25">
      <c r="A918" s="371">
        <v>736801</v>
      </c>
      <c r="B918" s="449">
        <v>40637368019</v>
      </c>
      <c r="C918" s="371" t="s">
        <v>4475</v>
      </c>
      <c r="D918" s="371" t="s">
        <v>2483</v>
      </c>
      <c r="E918" s="368" t="s">
        <v>2617</v>
      </c>
      <c r="F918" s="369" t="s">
        <v>2617</v>
      </c>
      <c r="G918" s="387" t="s">
        <v>4391</v>
      </c>
      <c r="H918" s="371" t="s">
        <v>4376</v>
      </c>
      <c r="I918" s="371" t="s">
        <v>1273</v>
      </c>
      <c r="J918" s="371" t="s">
        <v>4379</v>
      </c>
      <c r="K918" s="371" t="s">
        <v>2518</v>
      </c>
      <c r="L918" s="371" t="s">
        <v>545</v>
      </c>
      <c r="M918" s="370" t="s">
        <v>271</v>
      </c>
      <c r="N918" s="371" t="s">
        <v>268</v>
      </c>
      <c r="O918" s="371" t="s">
        <v>2539</v>
      </c>
      <c r="P918" s="349" t="s">
        <v>268</v>
      </c>
      <c r="Q918" s="349" t="s">
        <v>268</v>
      </c>
      <c r="R918" s="349" t="s">
        <v>268</v>
      </c>
      <c r="S918" s="349">
        <v>0</v>
      </c>
      <c r="T918" s="349" t="s">
        <v>268</v>
      </c>
      <c r="U918" s="349">
        <v>0</v>
      </c>
      <c r="V918" s="349" t="s">
        <v>268</v>
      </c>
      <c r="W918" s="455" t="s">
        <v>2539</v>
      </c>
      <c r="X918" s="371" t="s">
        <v>268</v>
      </c>
      <c r="Y918" s="371">
        <v>1</v>
      </c>
      <c r="Z918" s="431">
        <v>2</v>
      </c>
      <c r="AA918" s="371">
        <v>2</v>
      </c>
      <c r="AB918" s="371" t="s">
        <v>2523</v>
      </c>
      <c r="AC918" s="371" t="s">
        <v>2534</v>
      </c>
      <c r="AD918" s="371">
        <v>2.2999999999999998</v>
      </c>
      <c r="AE918" s="371">
        <v>5</v>
      </c>
      <c r="AF918" s="373">
        <v>22</v>
      </c>
      <c r="AG918" s="374">
        <f t="shared" si="154"/>
        <v>22</v>
      </c>
      <c r="AH918" s="374"/>
      <c r="AI918" s="374">
        <f t="shared" si="150"/>
        <v>22</v>
      </c>
      <c r="AJ918" s="352">
        <v>0.2</v>
      </c>
      <c r="AK918" s="375">
        <f t="shared" si="151"/>
        <v>27.5</v>
      </c>
      <c r="AL918" s="417">
        <f t="shared" si="145"/>
        <v>27.5</v>
      </c>
      <c r="AM918" s="376">
        <v>0.15</v>
      </c>
      <c r="AN918" s="374">
        <f t="shared" si="152"/>
        <v>32.352941176470587</v>
      </c>
      <c r="AO918" s="421">
        <f t="shared" si="153"/>
        <v>32.352941176470587</v>
      </c>
      <c r="AP918" s="367"/>
      <c r="AQ918" s="346"/>
    </row>
    <row r="919" spans="1:43" s="347" customFormat="1" ht="30" customHeight="1" x14ac:dyDescent="0.25">
      <c r="A919" s="349">
        <v>470379</v>
      </c>
      <c r="B919" s="440">
        <v>40634703799</v>
      </c>
      <c r="C919" s="349" t="s">
        <v>4475</v>
      </c>
      <c r="D919" s="349"/>
      <c r="E919" s="356" t="s">
        <v>2655</v>
      </c>
      <c r="F919" s="355" t="s">
        <v>2655</v>
      </c>
      <c r="G919" s="387" t="s">
        <v>4391</v>
      </c>
      <c r="H919" s="349" t="s">
        <v>4376</v>
      </c>
      <c r="I919" s="349" t="s">
        <v>1273</v>
      </c>
      <c r="J919" s="349" t="s">
        <v>4379</v>
      </c>
      <c r="K919" s="349" t="s">
        <v>2518</v>
      </c>
      <c r="L919" s="349" t="s">
        <v>545</v>
      </c>
      <c r="M919" s="349" t="s">
        <v>271</v>
      </c>
      <c r="N919" s="349" t="s">
        <v>268</v>
      </c>
      <c r="O919" s="349" t="s">
        <v>2533</v>
      </c>
      <c r="P919" s="349" t="s">
        <v>268</v>
      </c>
      <c r="Q919" s="349" t="s">
        <v>268</v>
      </c>
      <c r="R919" s="349" t="s">
        <v>268</v>
      </c>
      <c r="S919" s="349">
        <v>0</v>
      </c>
      <c r="T919" s="349" t="s">
        <v>268</v>
      </c>
      <c r="U919" s="349">
        <v>0</v>
      </c>
      <c r="V919" s="349" t="s">
        <v>268</v>
      </c>
      <c r="W919" s="386" t="s">
        <v>2558</v>
      </c>
      <c r="X919" s="349" t="s">
        <v>268</v>
      </c>
      <c r="Y919" s="349">
        <v>1</v>
      </c>
      <c r="Z919" s="361">
        <v>2</v>
      </c>
      <c r="AA919" s="349">
        <v>2</v>
      </c>
      <c r="AB919" s="349" t="s">
        <v>2523</v>
      </c>
      <c r="AC919" s="349" t="s">
        <v>2534</v>
      </c>
      <c r="AD919" s="349">
        <v>2.2999999999999998</v>
      </c>
      <c r="AE919" s="349">
        <v>5</v>
      </c>
      <c r="AF919" s="350">
        <v>22</v>
      </c>
      <c r="AG919" s="351">
        <f t="shared" si="154"/>
        <v>22</v>
      </c>
      <c r="AH919" s="351"/>
      <c r="AI919" s="351">
        <f t="shared" si="150"/>
        <v>22</v>
      </c>
      <c r="AJ919" s="352">
        <v>0.2</v>
      </c>
      <c r="AK919" s="353">
        <f t="shared" si="151"/>
        <v>27.5</v>
      </c>
      <c r="AL919" s="417">
        <f t="shared" si="145"/>
        <v>27.5</v>
      </c>
      <c r="AM919" s="354">
        <v>0.15</v>
      </c>
      <c r="AN919" s="351">
        <f t="shared" si="152"/>
        <v>32.352941176470587</v>
      </c>
      <c r="AO919" s="421">
        <f t="shared" si="153"/>
        <v>32.352941176470587</v>
      </c>
      <c r="AP919" s="346"/>
      <c r="AQ919" s="346"/>
    </row>
    <row r="920" spans="1:43" s="347" customFormat="1" ht="30" customHeight="1" x14ac:dyDescent="0.25">
      <c r="A920" s="349">
        <v>470351</v>
      </c>
      <c r="B920" s="440">
        <v>40634703519</v>
      </c>
      <c r="C920" s="349" t="s">
        <v>4475</v>
      </c>
      <c r="D920" s="349"/>
      <c r="E920" s="356" t="s">
        <v>2655</v>
      </c>
      <c r="F920" s="355" t="s">
        <v>2655</v>
      </c>
      <c r="G920" s="387" t="s">
        <v>4391</v>
      </c>
      <c r="H920" s="349" t="s">
        <v>4376</v>
      </c>
      <c r="I920" s="349" t="s">
        <v>1273</v>
      </c>
      <c r="J920" s="349" t="s">
        <v>4379</v>
      </c>
      <c r="K920" s="349" t="s">
        <v>2518</v>
      </c>
      <c r="L920" s="349" t="s">
        <v>570</v>
      </c>
      <c r="M920" s="349" t="s">
        <v>271</v>
      </c>
      <c r="N920" s="349" t="s">
        <v>268</v>
      </c>
      <c r="O920" s="349" t="s">
        <v>2535</v>
      </c>
      <c r="P920" s="349" t="s">
        <v>268</v>
      </c>
      <c r="Q920" s="349" t="s">
        <v>268</v>
      </c>
      <c r="R920" s="349" t="s">
        <v>268</v>
      </c>
      <c r="S920" s="349">
        <v>0</v>
      </c>
      <c r="T920" s="349" t="s">
        <v>268</v>
      </c>
      <c r="U920" s="349">
        <v>0</v>
      </c>
      <c r="V920" s="349" t="s">
        <v>268</v>
      </c>
      <c r="W920" s="386" t="s">
        <v>2559</v>
      </c>
      <c r="X920" s="349" t="s">
        <v>268</v>
      </c>
      <c r="Y920" s="349">
        <v>1</v>
      </c>
      <c r="Z920" s="361">
        <v>2</v>
      </c>
      <c r="AA920" s="349">
        <v>2</v>
      </c>
      <c r="AB920" s="349" t="s">
        <v>2523</v>
      </c>
      <c r="AC920" s="349" t="s">
        <v>2534</v>
      </c>
      <c r="AD920" s="349">
        <v>2.2999999999999998</v>
      </c>
      <c r="AE920" s="349">
        <v>5</v>
      </c>
      <c r="AF920" s="350">
        <v>22</v>
      </c>
      <c r="AG920" s="351">
        <f t="shared" si="154"/>
        <v>22</v>
      </c>
      <c r="AH920" s="351"/>
      <c r="AI920" s="351">
        <f t="shared" si="150"/>
        <v>22</v>
      </c>
      <c r="AJ920" s="352">
        <v>0.2</v>
      </c>
      <c r="AK920" s="353">
        <f t="shared" si="151"/>
        <v>27.5</v>
      </c>
      <c r="AL920" s="417">
        <f t="shared" si="145"/>
        <v>27.5</v>
      </c>
      <c r="AM920" s="354">
        <v>0.15</v>
      </c>
      <c r="AN920" s="351">
        <f t="shared" si="152"/>
        <v>32.352941176470587</v>
      </c>
      <c r="AO920" s="421">
        <f t="shared" si="153"/>
        <v>32.352941176470587</v>
      </c>
      <c r="AP920" s="346"/>
      <c r="AQ920" s="346"/>
    </row>
    <row r="921" spans="1:43" s="347" customFormat="1" ht="30" customHeight="1" x14ac:dyDescent="0.25">
      <c r="A921" s="371" t="s">
        <v>3084</v>
      </c>
      <c r="B921" s="449" t="s">
        <v>3084</v>
      </c>
      <c r="C921" s="371" t="s">
        <v>4475</v>
      </c>
      <c r="D921" s="371" t="s">
        <v>3085</v>
      </c>
      <c r="E921" s="368" t="s">
        <v>3086</v>
      </c>
      <c r="F921" s="369" t="s">
        <v>3086</v>
      </c>
      <c r="G921" s="387" t="s">
        <v>4391</v>
      </c>
      <c r="H921" s="371" t="s">
        <v>4376</v>
      </c>
      <c r="I921" s="371" t="s">
        <v>1273</v>
      </c>
      <c r="J921" s="371" t="s">
        <v>4379</v>
      </c>
      <c r="K921" s="371" t="s">
        <v>3087</v>
      </c>
      <c r="L921" s="371" t="s">
        <v>537</v>
      </c>
      <c r="M921" s="371" t="s">
        <v>3088</v>
      </c>
      <c r="N921" s="371" t="s">
        <v>268</v>
      </c>
      <c r="O921" s="371" t="s">
        <v>3089</v>
      </c>
      <c r="P921" s="349" t="s">
        <v>268</v>
      </c>
      <c r="Q921" s="349" t="s">
        <v>268</v>
      </c>
      <c r="R921" s="349" t="s">
        <v>268</v>
      </c>
      <c r="S921" s="349">
        <v>0</v>
      </c>
      <c r="T921" s="349" t="s">
        <v>268</v>
      </c>
      <c r="U921" s="349">
        <v>0</v>
      </c>
      <c r="V921" s="349" t="s">
        <v>268</v>
      </c>
      <c r="W921" s="455" t="s">
        <v>3090</v>
      </c>
      <c r="X921" s="371" t="s">
        <v>268</v>
      </c>
      <c r="Y921" s="371">
        <v>20</v>
      </c>
      <c r="Z921" s="431">
        <v>1</v>
      </c>
      <c r="AA921" s="371">
        <v>20</v>
      </c>
      <c r="AB921" s="371" t="s">
        <v>2523</v>
      </c>
      <c r="AC921" s="371" t="s">
        <v>3091</v>
      </c>
      <c r="AD921" s="371">
        <v>5</v>
      </c>
      <c r="AE921" s="371">
        <v>11</v>
      </c>
      <c r="AF921" s="373">
        <v>22</v>
      </c>
      <c r="AG921" s="374">
        <v>22</v>
      </c>
      <c r="AH921" s="374"/>
      <c r="AI921" s="374">
        <f t="shared" si="150"/>
        <v>22</v>
      </c>
      <c r="AJ921" s="352">
        <v>0.2</v>
      </c>
      <c r="AK921" s="375">
        <f t="shared" si="151"/>
        <v>27.5</v>
      </c>
      <c r="AL921" s="417">
        <f t="shared" ref="AL921" si="155">AK921</f>
        <v>27.5</v>
      </c>
      <c r="AM921" s="376">
        <v>0.15</v>
      </c>
      <c r="AN921" s="374">
        <f t="shared" si="152"/>
        <v>32.352941176470587</v>
      </c>
      <c r="AO921" s="421">
        <f t="shared" si="153"/>
        <v>32.352941176470587</v>
      </c>
      <c r="AP921" s="346" t="s">
        <v>3092</v>
      </c>
      <c r="AQ921" s="346"/>
    </row>
    <row r="922" spans="1:43" s="347" customFormat="1" ht="30" customHeight="1" x14ac:dyDescent="0.25">
      <c r="A922" s="391">
        <v>425346</v>
      </c>
      <c r="B922" s="391">
        <v>40634253469</v>
      </c>
      <c r="C922" s="349" t="s">
        <v>24</v>
      </c>
      <c r="D922" s="349" t="s">
        <v>991</v>
      </c>
      <c r="E922" s="356" t="s">
        <v>2041</v>
      </c>
      <c r="F922" s="355" t="s">
        <v>2041</v>
      </c>
      <c r="G922" s="363" t="s">
        <v>4415</v>
      </c>
      <c r="H922" s="349" t="s">
        <v>4376</v>
      </c>
      <c r="I922" s="349" t="s">
        <v>4463</v>
      </c>
      <c r="J922" s="349" t="s">
        <v>4379</v>
      </c>
      <c r="K922" s="349" t="s">
        <v>570</v>
      </c>
      <c r="L922" s="349" t="s">
        <v>570</v>
      </c>
      <c r="M922" s="415" t="s">
        <v>286</v>
      </c>
      <c r="N922" s="349" t="s">
        <v>268</v>
      </c>
      <c r="O922" s="349" t="s">
        <v>286</v>
      </c>
      <c r="P922" s="349" t="s">
        <v>4495</v>
      </c>
      <c r="Q922" s="349" t="s">
        <v>268</v>
      </c>
      <c r="R922" s="349" t="s">
        <v>268</v>
      </c>
      <c r="S922" s="349">
        <v>0</v>
      </c>
      <c r="T922" s="349" t="s">
        <v>268</v>
      </c>
      <c r="U922" s="349">
        <v>0</v>
      </c>
      <c r="V922" s="349" t="s">
        <v>413</v>
      </c>
      <c r="W922" s="467" t="s">
        <v>268</v>
      </c>
      <c r="X922" s="414" t="s">
        <v>268</v>
      </c>
      <c r="Y922" s="349">
        <v>5</v>
      </c>
      <c r="Z922" s="361">
        <v>1</v>
      </c>
      <c r="AA922" s="349">
        <v>5</v>
      </c>
      <c r="AB922" s="349" t="s">
        <v>4295</v>
      </c>
      <c r="AC922" s="349" t="s">
        <v>4297</v>
      </c>
      <c r="AD922" s="349">
        <v>4</v>
      </c>
      <c r="AE922" s="440">
        <f t="shared" ref="AE922:AE938" si="156">AD922*2.2</f>
        <v>8.8000000000000007</v>
      </c>
      <c r="AF922" s="350">
        <v>6</v>
      </c>
      <c r="AG922" s="351">
        <f t="shared" ref="AG922:AG956" si="157">Y922*AF922</f>
        <v>30</v>
      </c>
      <c r="AH922" s="351">
        <f>IF(AD922&lt;4,FLETES!$H$8,IF(AD922=4,FLETES!$H$9,IF(AD922=5,FLETES!$H$10,IF(AD922=6,FLETES!$H$11,IF(AD922=7,FLETES!$H$12,IF(AD922=8,FLETES!$H$13,IF(AD922=10,FLETES!$H$14,IF(AD922=12,FLETES!$H$15,IF(AD922&gt;12,FLETES!$H$16,"FALSO")))))))))</f>
        <v>22.277568000000002</v>
      </c>
      <c r="AI922" s="351">
        <f t="shared" si="150"/>
        <v>52.277568000000002</v>
      </c>
      <c r="AJ922" s="352">
        <v>0.2</v>
      </c>
      <c r="AK922" s="353">
        <f t="shared" si="151"/>
        <v>65.346959999999996</v>
      </c>
      <c r="AL922" s="417">
        <f t="shared" ref="AL922:AL942" si="158">(AG922*6.8%)+AK922</f>
        <v>67.386960000000002</v>
      </c>
      <c r="AM922" s="354">
        <v>0.15</v>
      </c>
      <c r="AN922" s="351">
        <f t="shared" si="152"/>
        <v>79.278776470588241</v>
      </c>
      <c r="AO922" s="421">
        <f t="shared" si="153"/>
        <v>79.278776470588241</v>
      </c>
      <c r="AP922" s="355"/>
      <c r="AQ922" s="355"/>
    </row>
    <row r="923" spans="1:43" s="347" customFormat="1" ht="30" customHeight="1" x14ac:dyDescent="0.25">
      <c r="A923" s="391">
        <v>434997</v>
      </c>
      <c r="B923" s="391">
        <v>40634349979</v>
      </c>
      <c r="C923" s="349" t="s">
        <v>24</v>
      </c>
      <c r="D923" s="349" t="s">
        <v>1809</v>
      </c>
      <c r="E923" s="356" t="s">
        <v>2054</v>
      </c>
      <c r="F923" s="355" t="s">
        <v>2438</v>
      </c>
      <c r="G923" s="363" t="s">
        <v>4415</v>
      </c>
      <c r="H923" s="349" t="s">
        <v>4376</v>
      </c>
      <c r="I923" s="349" t="s">
        <v>4463</v>
      </c>
      <c r="J923" s="349" t="s">
        <v>4379</v>
      </c>
      <c r="K923" s="349" t="s">
        <v>2669</v>
      </c>
      <c r="L923" s="349" t="s">
        <v>2669</v>
      </c>
      <c r="M923" s="415" t="s">
        <v>286</v>
      </c>
      <c r="N923" s="349" t="s">
        <v>268</v>
      </c>
      <c r="O923" s="349" t="s">
        <v>286</v>
      </c>
      <c r="P923" s="349" t="s">
        <v>4495</v>
      </c>
      <c r="Q923" s="349" t="s">
        <v>268</v>
      </c>
      <c r="R923" s="349" t="s">
        <v>268</v>
      </c>
      <c r="S923" s="349">
        <v>0</v>
      </c>
      <c r="T923" s="349" t="s">
        <v>268</v>
      </c>
      <c r="U923" s="349">
        <v>0</v>
      </c>
      <c r="V923" s="349" t="s">
        <v>413</v>
      </c>
      <c r="W923" s="467" t="s">
        <v>268</v>
      </c>
      <c r="X923" s="414" t="s">
        <v>268</v>
      </c>
      <c r="Y923" s="349">
        <v>5</v>
      </c>
      <c r="Z923" s="361">
        <v>1</v>
      </c>
      <c r="AA923" s="349">
        <v>5</v>
      </c>
      <c r="AB923" s="349" t="s">
        <v>4295</v>
      </c>
      <c r="AC923" s="349" t="s">
        <v>4297</v>
      </c>
      <c r="AD923" s="349">
        <v>4</v>
      </c>
      <c r="AE923" s="440">
        <f t="shared" si="156"/>
        <v>8.8000000000000007</v>
      </c>
      <c r="AF923" s="350">
        <v>6</v>
      </c>
      <c r="AG923" s="351">
        <f t="shared" si="157"/>
        <v>30</v>
      </c>
      <c r="AH923" s="351">
        <f>IF(AD923&lt;4,FLETES!$H$8,IF(AD923=4,FLETES!$H$9,IF(AD923=5,FLETES!$H$10,IF(AD923=6,FLETES!$H$11,IF(AD923=7,FLETES!$H$12,IF(AD923=8,FLETES!$H$13,IF(AD923=10,FLETES!$H$14,IF(AD923=12,FLETES!$H$15,IF(AD923&gt;12,FLETES!$H$16,"FALSO")))))))))</f>
        <v>22.277568000000002</v>
      </c>
      <c r="AI923" s="351">
        <f t="shared" si="150"/>
        <v>52.277568000000002</v>
      </c>
      <c r="AJ923" s="352">
        <v>0.2</v>
      </c>
      <c r="AK923" s="353">
        <f t="shared" si="151"/>
        <v>65.346959999999996</v>
      </c>
      <c r="AL923" s="417">
        <f t="shared" si="158"/>
        <v>67.386960000000002</v>
      </c>
      <c r="AM923" s="354">
        <v>0.15</v>
      </c>
      <c r="AN923" s="351">
        <f t="shared" si="152"/>
        <v>79.278776470588241</v>
      </c>
      <c r="AO923" s="421">
        <f t="shared" si="153"/>
        <v>79.278776470588241</v>
      </c>
      <c r="AP923" s="355"/>
      <c r="AQ923" s="355"/>
    </row>
    <row r="924" spans="1:43" s="347" customFormat="1" ht="30" customHeight="1" x14ac:dyDescent="0.25">
      <c r="A924" s="391">
        <v>425374</v>
      </c>
      <c r="B924" s="391">
        <v>40634253749</v>
      </c>
      <c r="C924" s="349" t="s">
        <v>24</v>
      </c>
      <c r="D924" s="349" t="s">
        <v>1076</v>
      </c>
      <c r="E924" s="356" t="s">
        <v>2042</v>
      </c>
      <c r="F924" s="355" t="s">
        <v>2042</v>
      </c>
      <c r="G924" s="363" t="s">
        <v>4415</v>
      </c>
      <c r="H924" s="349" t="s">
        <v>4376</v>
      </c>
      <c r="I924" s="349" t="s">
        <v>4463</v>
      </c>
      <c r="J924" s="349" t="s">
        <v>4379</v>
      </c>
      <c r="K924" s="349" t="s">
        <v>580</v>
      </c>
      <c r="L924" s="349" t="s">
        <v>580</v>
      </c>
      <c r="M924" s="415" t="s">
        <v>286</v>
      </c>
      <c r="N924" s="349" t="s">
        <v>268</v>
      </c>
      <c r="O924" s="349" t="s">
        <v>286</v>
      </c>
      <c r="P924" s="349" t="s">
        <v>4495</v>
      </c>
      <c r="Q924" s="349" t="s">
        <v>268</v>
      </c>
      <c r="R924" s="349" t="s">
        <v>268</v>
      </c>
      <c r="S924" s="349">
        <v>0</v>
      </c>
      <c r="T924" s="349" t="s">
        <v>268</v>
      </c>
      <c r="U924" s="349">
        <v>0</v>
      </c>
      <c r="V924" s="349" t="s">
        <v>413</v>
      </c>
      <c r="W924" s="467" t="s">
        <v>268</v>
      </c>
      <c r="X924" s="414" t="s">
        <v>268</v>
      </c>
      <c r="Y924" s="349">
        <v>5</v>
      </c>
      <c r="Z924" s="361">
        <v>1</v>
      </c>
      <c r="AA924" s="349">
        <v>5</v>
      </c>
      <c r="AB924" s="349" t="s">
        <v>4295</v>
      </c>
      <c r="AC924" s="349" t="s">
        <v>4297</v>
      </c>
      <c r="AD924" s="349">
        <v>4</v>
      </c>
      <c r="AE924" s="440">
        <f t="shared" si="156"/>
        <v>8.8000000000000007</v>
      </c>
      <c r="AF924" s="350">
        <v>6</v>
      </c>
      <c r="AG924" s="351">
        <f t="shared" si="157"/>
        <v>30</v>
      </c>
      <c r="AH924" s="351">
        <f>IF(AD924&lt;4,FLETES!$H$8,IF(AD924=4,FLETES!$H$9,IF(AD924=5,FLETES!$H$10,IF(AD924=6,FLETES!$H$11,IF(AD924=7,FLETES!$H$12,IF(AD924=8,FLETES!$H$13,IF(AD924=10,FLETES!$H$14,IF(AD924=12,FLETES!$H$15,IF(AD924&gt;12,FLETES!$H$16,"FALSO")))))))))</f>
        <v>22.277568000000002</v>
      </c>
      <c r="AI924" s="351">
        <f t="shared" si="150"/>
        <v>52.277568000000002</v>
      </c>
      <c r="AJ924" s="352">
        <v>0.2</v>
      </c>
      <c r="AK924" s="353">
        <f t="shared" si="151"/>
        <v>65.346959999999996</v>
      </c>
      <c r="AL924" s="417">
        <f t="shared" si="158"/>
        <v>67.386960000000002</v>
      </c>
      <c r="AM924" s="354">
        <v>0.15</v>
      </c>
      <c r="AN924" s="351">
        <f t="shared" si="152"/>
        <v>79.278776470588241</v>
      </c>
      <c r="AO924" s="421">
        <f t="shared" si="153"/>
        <v>79.278776470588241</v>
      </c>
      <c r="AP924" s="355"/>
      <c r="AQ924" s="355"/>
    </row>
    <row r="925" spans="1:43" s="347" customFormat="1" ht="30" customHeight="1" x14ac:dyDescent="0.25">
      <c r="A925" s="391">
        <v>425392</v>
      </c>
      <c r="B925" s="391">
        <v>40634253929</v>
      </c>
      <c r="C925" s="349" t="s">
        <v>24</v>
      </c>
      <c r="D925" s="349" t="s">
        <v>1080</v>
      </c>
      <c r="E925" s="356" t="s">
        <v>2043</v>
      </c>
      <c r="F925" s="355" t="s">
        <v>2043</v>
      </c>
      <c r="G925" s="363" t="s">
        <v>4415</v>
      </c>
      <c r="H925" s="349" t="s">
        <v>4376</v>
      </c>
      <c r="I925" s="349" t="s">
        <v>4463</v>
      </c>
      <c r="J925" s="349" t="s">
        <v>4379</v>
      </c>
      <c r="K925" s="349" t="s">
        <v>564</v>
      </c>
      <c r="L925" s="349" t="s">
        <v>564</v>
      </c>
      <c r="M925" s="415" t="s">
        <v>286</v>
      </c>
      <c r="N925" s="349" t="s">
        <v>268</v>
      </c>
      <c r="O925" s="349" t="s">
        <v>286</v>
      </c>
      <c r="P925" s="349" t="s">
        <v>4495</v>
      </c>
      <c r="Q925" s="349" t="s">
        <v>268</v>
      </c>
      <c r="R925" s="349" t="s">
        <v>268</v>
      </c>
      <c r="S925" s="349">
        <v>0</v>
      </c>
      <c r="T925" s="349" t="s">
        <v>268</v>
      </c>
      <c r="U925" s="349">
        <v>0</v>
      </c>
      <c r="V925" s="349" t="s">
        <v>413</v>
      </c>
      <c r="W925" s="467" t="s">
        <v>268</v>
      </c>
      <c r="X925" s="414" t="s">
        <v>268</v>
      </c>
      <c r="Y925" s="349">
        <v>5</v>
      </c>
      <c r="Z925" s="361">
        <v>1</v>
      </c>
      <c r="AA925" s="349">
        <v>5</v>
      </c>
      <c r="AB925" s="349" t="s">
        <v>4295</v>
      </c>
      <c r="AC925" s="349" t="s">
        <v>4297</v>
      </c>
      <c r="AD925" s="349">
        <v>4</v>
      </c>
      <c r="AE925" s="440">
        <f t="shared" si="156"/>
        <v>8.8000000000000007</v>
      </c>
      <c r="AF925" s="350">
        <v>6</v>
      </c>
      <c r="AG925" s="351">
        <f t="shared" si="157"/>
        <v>30</v>
      </c>
      <c r="AH925" s="351">
        <f>IF(AD925&lt;4,FLETES!$H$8,IF(AD925=4,FLETES!$H$9,IF(AD925=5,FLETES!$H$10,IF(AD925=6,FLETES!$H$11,IF(AD925=7,FLETES!$H$12,IF(AD925=8,FLETES!$H$13,IF(AD925=10,FLETES!$H$14,IF(AD925=12,FLETES!$H$15,IF(AD925&gt;12,FLETES!$H$16,"FALSO")))))))))</f>
        <v>22.277568000000002</v>
      </c>
      <c r="AI925" s="351">
        <f t="shared" si="150"/>
        <v>52.277568000000002</v>
      </c>
      <c r="AJ925" s="352">
        <v>0.2</v>
      </c>
      <c r="AK925" s="353">
        <f t="shared" si="151"/>
        <v>65.346959999999996</v>
      </c>
      <c r="AL925" s="417">
        <f t="shared" si="158"/>
        <v>67.386960000000002</v>
      </c>
      <c r="AM925" s="354">
        <v>0.15</v>
      </c>
      <c r="AN925" s="351">
        <f t="shared" si="152"/>
        <v>79.278776470588241</v>
      </c>
      <c r="AO925" s="421">
        <f t="shared" si="153"/>
        <v>79.278776470588241</v>
      </c>
      <c r="AP925" s="355"/>
      <c r="AQ925" s="355"/>
    </row>
    <row r="926" spans="1:43" s="347" customFormat="1" ht="30" customHeight="1" x14ac:dyDescent="0.25">
      <c r="A926" s="391">
        <v>425327</v>
      </c>
      <c r="B926" s="391">
        <v>40634253279</v>
      </c>
      <c r="C926" s="349" t="s">
        <v>24</v>
      </c>
      <c r="D926" s="349" t="s">
        <v>1087</v>
      </c>
      <c r="E926" s="356" t="s">
        <v>2045</v>
      </c>
      <c r="F926" s="355" t="s">
        <v>2045</v>
      </c>
      <c r="G926" s="363" t="s">
        <v>4415</v>
      </c>
      <c r="H926" s="349" t="s">
        <v>4376</v>
      </c>
      <c r="I926" s="349" t="s">
        <v>4463</v>
      </c>
      <c r="J926" s="349" t="s">
        <v>4379</v>
      </c>
      <c r="K926" s="349" t="s">
        <v>571</v>
      </c>
      <c r="L926" s="349" t="s">
        <v>571</v>
      </c>
      <c r="M926" s="415" t="s">
        <v>286</v>
      </c>
      <c r="N926" s="349" t="s">
        <v>268</v>
      </c>
      <c r="O926" s="349" t="s">
        <v>286</v>
      </c>
      <c r="P926" s="349" t="s">
        <v>4495</v>
      </c>
      <c r="Q926" s="349" t="s">
        <v>268</v>
      </c>
      <c r="R926" s="349" t="s">
        <v>268</v>
      </c>
      <c r="S926" s="349">
        <v>0</v>
      </c>
      <c r="T926" s="349" t="s">
        <v>268</v>
      </c>
      <c r="U926" s="349">
        <v>0</v>
      </c>
      <c r="V926" s="349" t="s">
        <v>413</v>
      </c>
      <c r="W926" s="467" t="s">
        <v>268</v>
      </c>
      <c r="X926" s="414" t="s">
        <v>268</v>
      </c>
      <c r="Y926" s="349">
        <v>5</v>
      </c>
      <c r="Z926" s="361">
        <v>1</v>
      </c>
      <c r="AA926" s="349">
        <v>5</v>
      </c>
      <c r="AB926" s="349" t="s">
        <v>4295</v>
      </c>
      <c r="AC926" s="349" t="s">
        <v>4297</v>
      </c>
      <c r="AD926" s="349">
        <v>4</v>
      </c>
      <c r="AE926" s="440">
        <f t="shared" si="156"/>
        <v>8.8000000000000007</v>
      </c>
      <c r="AF926" s="350">
        <v>6</v>
      </c>
      <c r="AG926" s="351">
        <f t="shared" si="157"/>
        <v>30</v>
      </c>
      <c r="AH926" s="351">
        <f>IF(AD926&lt;4,FLETES!$H$8,IF(AD926=4,FLETES!$H$9,IF(AD926=5,FLETES!$H$10,IF(AD926=6,FLETES!$H$11,IF(AD926=7,FLETES!$H$12,IF(AD926=8,FLETES!$H$13,IF(AD926=10,FLETES!$H$14,IF(AD926=12,FLETES!$H$15,IF(AD926&gt;12,FLETES!$H$16,"FALSO")))))))))</f>
        <v>22.277568000000002</v>
      </c>
      <c r="AI926" s="351">
        <f t="shared" si="150"/>
        <v>52.277568000000002</v>
      </c>
      <c r="AJ926" s="352">
        <v>0.2</v>
      </c>
      <c r="AK926" s="353">
        <f t="shared" si="151"/>
        <v>65.346959999999996</v>
      </c>
      <c r="AL926" s="417">
        <f t="shared" si="158"/>
        <v>67.386960000000002</v>
      </c>
      <c r="AM926" s="354">
        <v>0.15</v>
      </c>
      <c r="AN926" s="351">
        <f t="shared" si="152"/>
        <v>79.278776470588241</v>
      </c>
      <c r="AO926" s="421">
        <f t="shared" si="153"/>
        <v>79.278776470588241</v>
      </c>
      <c r="AP926" s="355"/>
      <c r="AQ926" s="355"/>
    </row>
    <row r="927" spans="1:43" s="347" customFormat="1" ht="30" customHeight="1" x14ac:dyDescent="0.25">
      <c r="A927" s="391">
        <v>425485</v>
      </c>
      <c r="B927" s="391">
        <v>40634254859</v>
      </c>
      <c r="C927" s="349" t="s">
        <v>24</v>
      </c>
      <c r="D927" s="349" t="s">
        <v>1086</v>
      </c>
      <c r="E927" s="356" t="s">
        <v>2044</v>
      </c>
      <c r="F927" s="355" t="s">
        <v>2044</v>
      </c>
      <c r="G927" s="363" t="s">
        <v>4415</v>
      </c>
      <c r="H927" s="349" t="s">
        <v>4376</v>
      </c>
      <c r="I927" s="349" t="s">
        <v>4463</v>
      </c>
      <c r="J927" s="349" t="s">
        <v>4379</v>
      </c>
      <c r="K927" s="349" t="s">
        <v>595</v>
      </c>
      <c r="L927" s="349" t="s">
        <v>595</v>
      </c>
      <c r="M927" s="415" t="s">
        <v>286</v>
      </c>
      <c r="N927" s="349" t="s">
        <v>268</v>
      </c>
      <c r="O927" s="349" t="s">
        <v>286</v>
      </c>
      <c r="P927" s="349" t="s">
        <v>4495</v>
      </c>
      <c r="Q927" s="349" t="s">
        <v>268</v>
      </c>
      <c r="R927" s="349" t="s">
        <v>268</v>
      </c>
      <c r="S927" s="349">
        <v>0</v>
      </c>
      <c r="T927" s="349" t="s">
        <v>268</v>
      </c>
      <c r="U927" s="349">
        <v>0</v>
      </c>
      <c r="V927" s="349" t="s">
        <v>413</v>
      </c>
      <c r="W927" s="467" t="s">
        <v>268</v>
      </c>
      <c r="X927" s="414" t="s">
        <v>268</v>
      </c>
      <c r="Y927" s="349">
        <v>5</v>
      </c>
      <c r="Z927" s="361">
        <v>1</v>
      </c>
      <c r="AA927" s="349">
        <v>5</v>
      </c>
      <c r="AB927" s="349" t="s">
        <v>4295</v>
      </c>
      <c r="AC927" s="349" t="s">
        <v>4297</v>
      </c>
      <c r="AD927" s="349">
        <v>4</v>
      </c>
      <c r="AE927" s="440">
        <f t="shared" si="156"/>
        <v>8.8000000000000007</v>
      </c>
      <c r="AF927" s="350">
        <v>6</v>
      </c>
      <c r="AG927" s="351">
        <f t="shared" si="157"/>
        <v>30</v>
      </c>
      <c r="AH927" s="351">
        <f>IF(AD927&lt;4,FLETES!$H$8,IF(AD927=4,FLETES!$H$9,IF(AD927=5,FLETES!$H$10,IF(AD927=6,FLETES!$H$11,IF(AD927=7,FLETES!$H$12,IF(AD927=8,FLETES!$H$13,IF(AD927=10,FLETES!$H$14,IF(AD927=12,FLETES!$H$15,IF(AD927&gt;12,FLETES!$H$16,"FALSO")))))))))</f>
        <v>22.277568000000002</v>
      </c>
      <c r="AI927" s="351">
        <f t="shared" si="150"/>
        <v>52.277568000000002</v>
      </c>
      <c r="AJ927" s="352">
        <v>0.2</v>
      </c>
      <c r="AK927" s="353">
        <f t="shared" si="151"/>
        <v>65.346959999999996</v>
      </c>
      <c r="AL927" s="417">
        <f t="shared" si="158"/>
        <v>67.386960000000002</v>
      </c>
      <c r="AM927" s="354">
        <v>0.15</v>
      </c>
      <c r="AN927" s="351">
        <f t="shared" si="152"/>
        <v>79.278776470588241</v>
      </c>
      <c r="AO927" s="421">
        <f t="shared" si="153"/>
        <v>79.278776470588241</v>
      </c>
      <c r="AP927" s="355"/>
      <c r="AQ927" s="355"/>
    </row>
    <row r="928" spans="1:43" s="347" customFormat="1" ht="30" customHeight="1" x14ac:dyDescent="0.25">
      <c r="A928" s="391">
        <v>425410</v>
      </c>
      <c r="B928" s="391">
        <v>40634254109</v>
      </c>
      <c r="C928" s="349" t="s">
        <v>24</v>
      </c>
      <c r="D928" s="349" t="s">
        <v>1092</v>
      </c>
      <c r="E928" s="356" t="s">
        <v>2046</v>
      </c>
      <c r="F928" s="355" t="s">
        <v>2046</v>
      </c>
      <c r="G928" s="363" t="s">
        <v>4415</v>
      </c>
      <c r="H928" s="349" t="s">
        <v>4376</v>
      </c>
      <c r="I928" s="349" t="s">
        <v>4463</v>
      </c>
      <c r="J928" s="349" t="s">
        <v>4379</v>
      </c>
      <c r="K928" s="349" t="s">
        <v>568</v>
      </c>
      <c r="L928" s="349" t="s">
        <v>568</v>
      </c>
      <c r="M928" s="415" t="s">
        <v>286</v>
      </c>
      <c r="N928" s="349" t="s">
        <v>268</v>
      </c>
      <c r="O928" s="349" t="s">
        <v>286</v>
      </c>
      <c r="P928" s="349" t="s">
        <v>4495</v>
      </c>
      <c r="Q928" s="349" t="s">
        <v>268</v>
      </c>
      <c r="R928" s="349" t="s">
        <v>268</v>
      </c>
      <c r="S928" s="349">
        <v>0</v>
      </c>
      <c r="T928" s="349" t="s">
        <v>268</v>
      </c>
      <c r="U928" s="349">
        <v>0</v>
      </c>
      <c r="V928" s="349" t="s">
        <v>413</v>
      </c>
      <c r="W928" s="467" t="s">
        <v>268</v>
      </c>
      <c r="X928" s="414" t="s">
        <v>268</v>
      </c>
      <c r="Y928" s="349">
        <v>5</v>
      </c>
      <c r="Z928" s="361">
        <v>1</v>
      </c>
      <c r="AA928" s="349">
        <v>5</v>
      </c>
      <c r="AB928" s="349" t="s">
        <v>4295</v>
      </c>
      <c r="AC928" s="349" t="s">
        <v>4297</v>
      </c>
      <c r="AD928" s="349">
        <v>4</v>
      </c>
      <c r="AE928" s="440">
        <f t="shared" si="156"/>
        <v>8.8000000000000007</v>
      </c>
      <c r="AF928" s="350">
        <v>6</v>
      </c>
      <c r="AG928" s="351">
        <f t="shared" si="157"/>
        <v>30</v>
      </c>
      <c r="AH928" s="351">
        <f>IF(AD928&lt;4,FLETES!$H$8,IF(AD928=4,FLETES!$H$9,IF(AD928=5,FLETES!$H$10,IF(AD928=6,FLETES!$H$11,IF(AD928=7,FLETES!$H$12,IF(AD928=8,FLETES!$H$13,IF(AD928=10,FLETES!$H$14,IF(AD928=12,FLETES!$H$15,IF(AD928&gt;12,FLETES!$H$16,"FALSO")))))))))</f>
        <v>22.277568000000002</v>
      </c>
      <c r="AI928" s="351">
        <f t="shared" si="150"/>
        <v>52.277568000000002</v>
      </c>
      <c r="AJ928" s="352">
        <v>0.2</v>
      </c>
      <c r="AK928" s="353">
        <f t="shared" si="151"/>
        <v>65.346959999999996</v>
      </c>
      <c r="AL928" s="417">
        <f t="shared" si="158"/>
        <v>67.386960000000002</v>
      </c>
      <c r="AM928" s="354">
        <v>0.15</v>
      </c>
      <c r="AN928" s="351">
        <f t="shared" si="152"/>
        <v>79.278776470588241</v>
      </c>
      <c r="AO928" s="421">
        <f t="shared" si="153"/>
        <v>79.278776470588241</v>
      </c>
      <c r="AP928" s="355"/>
      <c r="AQ928" s="355"/>
    </row>
    <row r="929" spans="1:43" s="347" customFormat="1" ht="30" customHeight="1" x14ac:dyDescent="0.25">
      <c r="A929" s="391">
        <v>425299</v>
      </c>
      <c r="B929" s="391">
        <v>40634252999</v>
      </c>
      <c r="C929" s="349" t="s">
        <v>24</v>
      </c>
      <c r="D929" s="349" t="s">
        <v>1099</v>
      </c>
      <c r="E929" s="356" t="s">
        <v>2050</v>
      </c>
      <c r="F929" s="355" t="s">
        <v>2050</v>
      </c>
      <c r="G929" s="363" t="s">
        <v>4415</v>
      </c>
      <c r="H929" s="349" t="s">
        <v>4376</v>
      </c>
      <c r="I929" s="349" t="s">
        <v>4463</v>
      </c>
      <c r="J929" s="349" t="s">
        <v>4379</v>
      </c>
      <c r="K929" s="349" t="s">
        <v>578</v>
      </c>
      <c r="L929" s="349" t="s">
        <v>578</v>
      </c>
      <c r="M929" s="415" t="s">
        <v>286</v>
      </c>
      <c r="N929" s="349" t="s">
        <v>268</v>
      </c>
      <c r="O929" s="349" t="s">
        <v>286</v>
      </c>
      <c r="P929" s="349" t="s">
        <v>4495</v>
      </c>
      <c r="Q929" s="349" t="s">
        <v>268</v>
      </c>
      <c r="R929" s="349" t="s">
        <v>268</v>
      </c>
      <c r="S929" s="349">
        <v>0</v>
      </c>
      <c r="T929" s="349" t="s">
        <v>268</v>
      </c>
      <c r="U929" s="349">
        <v>0</v>
      </c>
      <c r="V929" s="349" t="s">
        <v>413</v>
      </c>
      <c r="W929" s="467" t="s">
        <v>268</v>
      </c>
      <c r="X929" s="414" t="s">
        <v>268</v>
      </c>
      <c r="Y929" s="349">
        <v>5</v>
      </c>
      <c r="Z929" s="361">
        <v>1</v>
      </c>
      <c r="AA929" s="349">
        <v>5</v>
      </c>
      <c r="AB929" s="349" t="s">
        <v>4295</v>
      </c>
      <c r="AC929" s="349" t="s">
        <v>4297</v>
      </c>
      <c r="AD929" s="349">
        <v>4</v>
      </c>
      <c r="AE929" s="440">
        <f t="shared" si="156"/>
        <v>8.8000000000000007</v>
      </c>
      <c r="AF929" s="350">
        <v>6</v>
      </c>
      <c r="AG929" s="351">
        <f t="shared" si="157"/>
        <v>30</v>
      </c>
      <c r="AH929" s="351">
        <f>IF(AD929&lt;4,FLETES!$H$8,IF(AD929=4,FLETES!$H$9,IF(AD929=5,FLETES!$H$10,IF(AD929=6,FLETES!$H$11,IF(AD929=7,FLETES!$H$12,IF(AD929=8,FLETES!$H$13,IF(AD929=10,FLETES!$H$14,IF(AD929=12,FLETES!$H$15,IF(AD929&gt;12,FLETES!$H$16,"FALSO")))))))))</f>
        <v>22.277568000000002</v>
      </c>
      <c r="AI929" s="351">
        <f t="shared" si="150"/>
        <v>52.277568000000002</v>
      </c>
      <c r="AJ929" s="352">
        <v>0.2</v>
      </c>
      <c r="AK929" s="353">
        <f t="shared" si="151"/>
        <v>65.346959999999996</v>
      </c>
      <c r="AL929" s="417">
        <f t="shared" si="158"/>
        <v>67.386960000000002</v>
      </c>
      <c r="AM929" s="354">
        <v>0.15</v>
      </c>
      <c r="AN929" s="351">
        <f t="shared" si="152"/>
        <v>79.278776470588241</v>
      </c>
      <c r="AO929" s="421">
        <f t="shared" si="153"/>
        <v>79.278776470588241</v>
      </c>
      <c r="AP929" s="355"/>
      <c r="AQ929" s="355"/>
    </row>
    <row r="930" spans="1:43" s="347" customFormat="1" ht="30" customHeight="1" x14ac:dyDescent="0.25">
      <c r="A930" s="391">
        <v>425456</v>
      </c>
      <c r="B930" s="391">
        <v>40634254569</v>
      </c>
      <c r="C930" s="349" t="s">
        <v>24</v>
      </c>
      <c r="D930" s="349" t="s">
        <v>1093</v>
      </c>
      <c r="E930" s="356" t="s">
        <v>2047</v>
      </c>
      <c r="F930" s="355" t="s">
        <v>2047</v>
      </c>
      <c r="G930" s="363" t="s">
        <v>4415</v>
      </c>
      <c r="H930" s="349" t="s">
        <v>4376</v>
      </c>
      <c r="I930" s="349" t="s">
        <v>4463</v>
      </c>
      <c r="J930" s="349" t="s">
        <v>4379</v>
      </c>
      <c r="K930" s="349" t="s">
        <v>4348</v>
      </c>
      <c r="L930" s="349" t="s">
        <v>4348</v>
      </c>
      <c r="M930" s="415" t="s">
        <v>286</v>
      </c>
      <c r="N930" s="349" t="s">
        <v>268</v>
      </c>
      <c r="O930" s="349" t="s">
        <v>286</v>
      </c>
      <c r="P930" s="349" t="s">
        <v>4495</v>
      </c>
      <c r="Q930" s="349" t="s">
        <v>268</v>
      </c>
      <c r="R930" s="349" t="s">
        <v>268</v>
      </c>
      <c r="S930" s="349">
        <v>0</v>
      </c>
      <c r="T930" s="349" t="s">
        <v>268</v>
      </c>
      <c r="U930" s="349">
        <v>0</v>
      </c>
      <c r="V930" s="349" t="s">
        <v>413</v>
      </c>
      <c r="W930" s="467" t="s">
        <v>268</v>
      </c>
      <c r="X930" s="414" t="s">
        <v>268</v>
      </c>
      <c r="Y930" s="349">
        <v>5</v>
      </c>
      <c r="Z930" s="361">
        <v>1</v>
      </c>
      <c r="AA930" s="349">
        <v>5</v>
      </c>
      <c r="AB930" s="349" t="s">
        <v>4295</v>
      </c>
      <c r="AC930" s="349" t="s">
        <v>4297</v>
      </c>
      <c r="AD930" s="349">
        <v>4</v>
      </c>
      <c r="AE930" s="440">
        <f t="shared" si="156"/>
        <v>8.8000000000000007</v>
      </c>
      <c r="AF930" s="350">
        <v>6</v>
      </c>
      <c r="AG930" s="351">
        <f t="shared" si="157"/>
        <v>30</v>
      </c>
      <c r="AH930" s="351">
        <f>IF(AD930&lt;4,FLETES!$H$8,IF(AD930=4,FLETES!$H$9,IF(AD930=5,FLETES!$H$10,IF(AD930=6,FLETES!$H$11,IF(AD930=7,FLETES!$H$12,IF(AD930=8,FLETES!$H$13,IF(AD930=10,FLETES!$H$14,IF(AD930=12,FLETES!$H$15,IF(AD930&gt;12,FLETES!$H$16,"FALSO")))))))))</f>
        <v>22.277568000000002</v>
      </c>
      <c r="AI930" s="351">
        <f t="shared" si="150"/>
        <v>52.277568000000002</v>
      </c>
      <c r="AJ930" s="352">
        <v>0.2</v>
      </c>
      <c r="AK930" s="353">
        <f t="shared" si="151"/>
        <v>65.346959999999996</v>
      </c>
      <c r="AL930" s="417">
        <f t="shared" si="158"/>
        <v>67.386960000000002</v>
      </c>
      <c r="AM930" s="354">
        <v>0.15</v>
      </c>
      <c r="AN930" s="351">
        <f t="shared" si="152"/>
        <v>79.278776470588241</v>
      </c>
      <c r="AO930" s="421">
        <f t="shared" si="153"/>
        <v>79.278776470588241</v>
      </c>
      <c r="AP930" s="355"/>
      <c r="AQ930" s="355"/>
    </row>
    <row r="931" spans="1:43" s="347" customFormat="1" ht="30" customHeight="1" x14ac:dyDescent="0.25">
      <c r="A931" s="391">
        <v>425424</v>
      </c>
      <c r="B931" s="391">
        <v>40634254249</v>
      </c>
      <c r="C931" s="349" t="s">
        <v>24</v>
      </c>
      <c r="D931" s="349" t="s">
        <v>1094</v>
      </c>
      <c r="E931" s="356" t="s">
        <v>2048</v>
      </c>
      <c r="F931" s="355" t="s">
        <v>2048</v>
      </c>
      <c r="G931" s="363" t="s">
        <v>4415</v>
      </c>
      <c r="H931" s="349" t="s">
        <v>4376</v>
      </c>
      <c r="I931" s="349" t="s">
        <v>4463</v>
      </c>
      <c r="J931" s="349" t="s">
        <v>4379</v>
      </c>
      <c r="K931" s="349" t="s">
        <v>593</v>
      </c>
      <c r="L931" s="349" t="s">
        <v>593</v>
      </c>
      <c r="M931" s="415" t="s">
        <v>286</v>
      </c>
      <c r="N931" s="349" t="s">
        <v>268</v>
      </c>
      <c r="O931" s="349" t="s">
        <v>286</v>
      </c>
      <c r="P931" s="349" t="s">
        <v>4495</v>
      </c>
      <c r="Q931" s="349" t="s">
        <v>268</v>
      </c>
      <c r="R931" s="349" t="s">
        <v>268</v>
      </c>
      <c r="S931" s="349">
        <v>0</v>
      </c>
      <c r="T931" s="349" t="s">
        <v>268</v>
      </c>
      <c r="U931" s="349">
        <v>0</v>
      </c>
      <c r="V931" s="349" t="s">
        <v>413</v>
      </c>
      <c r="W931" s="467" t="s">
        <v>268</v>
      </c>
      <c r="X931" s="414" t="s">
        <v>268</v>
      </c>
      <c r="Y931" s="349">
        <v>5</v>
      </c>
      <c r="Z931" s="361">
        <v>1</v>
      </c>
      <c r="AA931" s="349">
        <v>5</v>
      </c>
      <c r="AB931" s="349" t="s">
        <v>4295</v>
      </c>
      <c r="AC931" s="349" t="s">
        <v>4297</v>
      </c>
      <c r="AD931" s="349">
        <v>4</v>
      </c>
      <c r="AE931" s="440">
        <f t="shared" si="156"/>
        <v>8.8000000000000007</v>
      </c>
      <c r="AF931" s="350">
        <v>6</v>
      </c>
      <c r="AG931" s="351">
        <f t="shared" si="157"/>
        <v>30</v>
      </c>
      <c r="AH931" s="351">
        <f>IF(AD931&lt;4,FLETES!$H$8,IF(AD931=4,FLETES!$H$9,IF(AD931=5,FLETES!$H$10,IF(AD931=6,FLETES!$H$11,IF(AD931=7,FLETES!$H$12,IF(AD931=8,FLETES!$H$13,IF(AD931=10,FLETES!$H$14,IF(AD931=12,FLETES!$H$15,IF(AD931&gt;12,FLETES!$H$16,"FALSO")))))))))</f>
        <v>22.277568000000002</v>
      </c>
      <c r="AI931" s="351">
        <f t="shared" si="150"/>
        <v>52.277568000000002</v>
      </c>
      <c r="AJ931" s="352">
        <v>0.2</v>
      </c>
      <c r="AK931" s="353">
        <f t="shared" si="151"/>
        <v>65.346959999999996</v>
      </c>
      <c r="AL931" s="417">
        <f t="shared" si="158"/>
        <v>67.386960000000002</v>
      </c>
      <c r="AM931" s="354">
        <v>0.15</v>
      </c>
      <c r="AN931" s="351">
        <f t="shared" si="152"/>
        <v>79.278776470588241</v>
      </c>
      <c r="AO931" s="421">
        <f t="shared" si="153"/>
        <v>79.278776470588241</v>
      </c>
      <c r="AP931" s="355"/>
      <c r="AQ931" s="355"/>
    </row>
    <row r="932" spans="1:43" s="347" customFormat="1" ht="30" customHeight="1" x14ac:dyDescent="0.25">
      <c r="A932" s="391">
        <v>425438</v>
      </c>
      <c r="B932" s="391">
        <v>40634254389</v>
      </c>
      <c r="C932" s="349" t="s">
        <v>24</v>
      </c>
      <c r="D932" s="349" t="s">
        <v>1100</v>
      </c>
      <c r="E932" s="356" t="s">
        <v>2051</v>
      </c>
      <c r="F932" s="355" t="s">
        <v>2051</v>
      </c>
      <c r="G932" s="363" t="s">
        <v>4415</v>
      </c>
      <c r="H932" s="349" t="s">
        <v>4376</v>
      </c>
      <c r="I932" s="349" t="s">
        <v>4463</v>
      </c>
      <c r="J932" s="349" t="s">
        <v>4379</v>
      </c>
      <c r="K932" s="349" t="s">
        <v>4350</v>
      </c>
      <c r="L932" s="349" t="s">
        <v>4350</v>
      </c>
      <c r="M932" s="415" t="s">
        <v>286</v>
      </c>
      <c r="N932" s="349" t="s">
        <v>268</v>
      </c>
      <c r="O932" s="349" t="s">
        <v>286</v>
      </c>
      <c r="P932" s="349" t="s">
        <v>4495</v>
      </c>
      <c r="Q932" s="349" t="s">
        <v>268</v>
      </c>
      <c r="R932" s="349" t="s">
        <v>268</v>
      </c>
      <c r="S932" s="349">
        <v>0</v>
      </c>
      <c r="T932" s="349" t="s">
        <v>268</v>
      </c>
      <c r="U932" s="349">
        <v>0</v>
      </c>
      <c r="V932" s="349" t="s">
        <v>413</v>
      </c>
      <c r="W932" s="467" t="s">
        <v>268</v>
      </c>
      <c r="X932" s="414" t="s">
        <v>268</v>
      </c>
      <c r="Y932" s="349">
        <v>5</v>
      </c>
      <c r="Z932" s="361">
        <v>1</v>
      </c>
      <c r="AA932" s="349">
        <v>5</v>
      </c>
      <c r="AB932" s="349" t="s">
        <v>4295</v>
      </c>
      <c r="AC932" s="349" t="s">
        <v>4297</v>
      </c>
      <c r="AD932" s="349">
        <v>4</v>
      </c>
      <c r="AE932" s="440">
        <f t="shared" si="156"/>
        <v>8.8000000000000007</v>
      </c>
      <c r="AF932" s="350">
        <v>6</v>
      </c>
      <c r="AG932" s="351">
        <f t="shared" si="157"/>
        <v>30</v>
      </c>
      <c r="AH932" s="351">
        <f>IF(AD932&lt;4,FLETES!$H$8,IF(AD932=4,FLETES!$H$9,IF(AD932=5,FLETES!$H$10,IF(AD932=6,FLETES!$H$11,IF(AD932=7,FLETES!$H$12,IF(AD932=8,FLETES!$H$13,IF(AD932=10,FLETES!$H$14,IF(AD932=12,FLETES!$H$15,IF(AD932&gt;12,FLETES!$H$16,"FALSO")))))))))</f>
        <v>22.277568000000002</v>
      </c>
      <c r="AI932" s="351">
        <f t="shared" si="150"/>
        <v>52.277568000000002</v>
      </c>
      <c r="AJ932" s="352">
        <v>0.2</v>
      </c>
      <c r="AK932" s="353">
        <f t="shared" si="151"/>
        <v>65.346959999999996</v>
      </c>
      <c r="AL932" s="417">
        <f t="shared" si="158"/>
        <v>67.386960000000002</v>
      </c>
      <c r="AM932" s="354">
        <v>0.15</v>
      </c>
      <c r="AN932" s="351">
        <f t="shared" si="152"/>
        <v>79.278776470588241</v>
      </c>
      <c r="AO932" s="421">
        <f t="shared" si="153"/>
        <v>79.278776470588241</v>
      </c>
      <c r="AP932" s="355"/>
      <c r="AQ932" s="355"/>
    </row>
    <row r="933" spans="1:43" s="347" customFormat="1" ht="30" customHeight="1" x14ac:dyDescent="0.25">
      <c r="A933" s="391">
        <v>425471</v>
      </c>
      <c r="B933" s="391">
        <v>40634254719</v>
      </c>
      <c r="C933" s="349" t="s">
        <v>24</v>
      </c>
      <c r="D933" s="349" t="s">
        <v>1095</v>
      </c>
      <c r="E933" s="356" t="s">
        <v>2049</v>
      </c>
      <c r="F933" s="355" t="s">
        <v>2049</v>
      </c>
      <c r="G933" s="363" t="s">
        <v>4415</v>
      </c>
      <c r="H933" s="349" t="s">
        <v>4376</v>
      </c>
      <c r="I933" s="349" t="s">
        <v>4463</v>
      </c>
      <c r="J933" s="349" t="s">
        <v>4379</v>
      </c>
      <c r="K933" s="349" t="s">
        <v>4351</v>
      </c>
      <c r="L933" s="349" t="s">
        <v>4351</v>
      </c>
      <c r="M933" s="415" t="s">
        <v>286</v>
      </c>
      <c r="N933" s="349" t="s">
        <v>268</v>
      </c>
      <c r="O933" s="349" t="s">
        <v>286</v>
      </c>
      <c r="P933" s="349" t="s">
        <v>4495</v>
      </c>
      <c r="Q933" s="349" t="s">
        <v>268</v>
      </c>
      <c r="R933" s="349" t="s">
        <v>268</v>
      </c>
      <c r="S933" s="349">
        <v>0</v>
      </c>
      <c r="T933" s="349" t="s">
        <v>268</v>
      </c>
      <c r="U933" s="349">
        <v>0</v>
      </c>
      <c r="V933" s="349" t="s">
        <v>413</v>
      </c>
      <c r="W933" s="467" t="s">
        <v>268</v>
      </c>
      <c r="X933" s="414" t="s">
        <v>268</v>
      </c>
      <c r="Y933" s="349">
        <v>5</v>
      </c>
      <c r="Z933" s="361">
        <v>1</v>
      </c>
      <c r="AA933" s="349">
        <v>5</v>
      </c>
      <c r="AB933" s="349" t="s">
        <v>4295</v>
      </c>
      <c r="AC933" s="349" t="s">
        <v>4297</v>
      </c>
      <c r="AD933" s="349">
        <v>4</v>
      </c>
      <c r="AE933" s="440">
        <f t="shared" si="156"/>
        <v>8.8000000000000007</v>
      </c>
      <c r="AF933" s="350">
        <v>6</v>
      </c>
      <c r="AG933" s="351">
        <f t="shared" si="157"/>
        <v>30</v>
      </c>
      <c r="AH933" s="351">
        <f>IF(AD933&lt;4,FLETES!$H$8,IF(AD933=4,FLETES!$H$9,IF(AD933=5,FLETES!$H$10,IF(AD933=6,FLETES!$H$11,IF(AD933=7,FLETES!$H$12,IF(AD933=8,FLETES!$H$13,IF(AD933=10,FLETES!$H$14,IF(AD933=12,FLETES!$H$15,IF(AD933&gt;12,FLETES!$H$16,"FALSO")))))))))</f>
        <v>22.277568000000002</v>
      </c>
      <c r="AI933" s="351">
        <f t="shared" si="150"/>
        <v>52.277568000000002</v>
      </c>
      <c r="AJ933" s="352">
        <v>0.2</v>
      </c>
      <c r="AK933" s="353">
        <f t="shared" si="151"/>
        <v>65.346959999999996</v>
      </c>
      <c r="AL933" s="417">
        <f t="shared" si="158"/>
        <v>67.386960000000002</v>
      </c>
      <c r="AM933" s="354">
        <v>0.15</v>
      </c>
      <c r="AN933" s="351">
        <f t="shared" si="152"/>
        <v>79.278776470588241</v>
      </c>
      <c r="AO933" s="421">
        <f t="shared" si="153"/>
        <v>79.278776470588241</v>
      </c>
      <c r="AP933" s="355"/>
      <c r="AQ933" s="355"/>
    </row>
    <row r="934" spans="1:43" s="347" customFormat="1" ht="30" customHeight="1" x14ac:dyDescent="0.25">
      <c r="A934" s="391">
        <v>425313</v>
      </c>
      <c r="B934" s="391">
        <v>40634253139</v>
      </c>
      <c r="C934" s="349" t="s">
        <v>24</v>
      </c>
      <c r="D934" s="349" t="s">
        <v>1228</v>
      </c>
      <c r="E934" s="356" t="s">
        <v>2052</v>
      </c>
      <c r="F934" s="355" t="s">
        <v>2052</v>
      </c>
      <c r="G934" s="363" t="s">
        <v>4415</v>
      </c>
      <c r="H934" s="349" t="s">
        <v>4376</v>
      </c>
      <c r="I934" s="349" t="s">
        <v>4463</v>
      </c>
      <c r="J934" s="349" t="s">
        <v>4379</v>
      </c>
      <c r="K934" s="349" t="s">
        <v>545</v>
      </c>
      <c r="L934" s="349" t="s">
        <v>545</v>
      </c>
      <c r="M934" s="415" t="s">
        <v>286</v>
      </c>
      <c r="N934" s="349" t="s">
        <v>268</v>
      </c>
      <c r="O934" s="349" t="s">
        <v>286</v>
      </c>
      <c r="P934" s="349" t="s">
        <v>4495</v>
      </c>
      <c r="Q934" s="349" t="s">
        <v>268</v>
      </c>
      <c r="R934" s="349" t="s">
        <v>268</v>
      </c>
      <c r="S934" s="349">
        <v>0</v>
      </c>
      <c r="T934" s="349" t="s">
        <v>268</v>
      </c>
      <c r="U934" s="349">
        <v>0</v>
      </c>
      <c r="V934" s="349" t="s">
        <v>413</v>
      </c>
      <c r="W934" s="467" t="s">
        <v>268</v>
      </c>
      <c r="X934" s="414" t="s">
        <v>268</v>
      </c>
      <c r="Y934" s="349">
        <v>5</v>
      </c>
      <c r="Z934" s="361">
        <v>1</v>
      </c>
      <c r="AA934" s="349">
        <v>5</v>
      </c>
      <c r="AB934" s="349" t="s">
        <v>4295</v>
      </c>
      <c r="AC934" s="349" t="s">
        <v>4297</v>
      </c>
      <c r="AD934" s="349">
        <v>4</v>
      </c>
      <c r="AE934" s="440">
        <f t="shared" si="156"/>
        <v>8.8000000000000007</v>
      </c>
      <c r="AF934" s="350">
        <v>6</v>
      </c>
      <c r="AG934" s="351">
        <f t="shared" si="157"/>
        <v>30</v>
      </c>
      <c r="AH934" s="351">
        <f>IF(AD934&lt;4,FLETES!$H$8,IF(AD934=4,FLETES!$H$9,IF(AD934=5,FLETES!$H$10,IF(AD934=6,FLETES!$H$11,IF(AD934=7,FLETES!$H$12,IF(AD934=8,FLETES!$H$13,IF(AD934=10,FLETES!$H$14,IF(AD934=12,FLETES!$H$15,IF(AD934&gt;12,FLETES!$H$16,"FALSO")))))))))</f>
        <v>22.277568000000002</v>
      </c>
      <c r="AI934" s="351">
        <f t="shared" si="150"/>
        <v>52.277568000000002</v>
      </c>
      <c r="AJ934" s="352">
        <v>0.2</v>
      </c>
      <c r="AK934" s="353">
        <f t="shared" si="151"/>
        <v>65.346959999999996</v>
      </c>
      <c r="AL934" s="417">
        <f t="shared" si="158"/>
        <v>67.386960000000002</v>
      </c>
      <c r="AM934" s="354">
        <v>0.15</v>
      </c>
      <c r="AN934" s="351">
        <f t="shared" si="152"/>
        <v>79.278776470588241</v>
      </c>
      <c r="AO934" s="421">
        <f t="shared" si="153"/>
        <v>79.278776470588241</v>
      </c>
      <c r="AP934" s="355"/>
      <c r="AQ934" s="355"/>
    </row>
    <row r="935" spans="1:43" s="347" customFormat="1" ht="30" customHeight="1" x14ac:dyDescent="0.25">
      <c r="A935" s="391">
        <v>425360</v>
      </c>
      <c r="B935" s="391">
        <v>40634253609</v>
      </c>
      <c r="C935" s="349" t="s">
        <v>24</v>
      </c>
      <c r="D935" s="349" t="s">
        <v>1230</v>
      </c>
      <c r="E935" s="356" t="s">
        <v>2053</v>
      </c>
      <c r="F935" s="355" t="s">
        <v>2053</v>
      </c>
      <c r="G935" s="363" t="s">
        <v>4415</v>
      </c>
      <c r="H935" s="349" t="s">
        <v>4376</v>
      </c>
      <c r="I935" s="349" t="s">
        <v>4463</v>
      </c>
      <c r="J935" s="349" t="s">
        <v>4379</v>
      </c>
      <c r="K935" s="349" t="s">
        <v>563</v>
      </c>
      <c r="L935" s="349" t="s">
        <v>563</v>
      </c>
      <c r="M935" s="415" t="s">
        <v>286</v>
      </c>
      <c r="N935" s="349" t="s">
        <v>268</v>
      </c>
      <c r="O935" s="349" t="s">
        <v>286</v>
      </c>
      <c r="P935" s="349" t="s">
        <v>4495</v>
      </c>
      <c r="Q935" s="349" t="s">
        <v>268</v>
      </c>
      <c r="R935" s="349" t="s">
        <v>268</v>
      </c>
      <c r="S935" s="349">
        <v>0</v>
      </c>
      <c r="T935" s="349" t="s">
        <v>268</v>
      </c>
      <c r="U935" s="349">
        <v>0</v>
      </c>
      <c r="V935" s="349" t="s">
        <v>413</v>
      </c>
      <c r="W935" s="467" t="s">
        <v>268</v>
      </c>
      <c r="X935" s="414" t="s">
        <v>268</v>
      </c>
      <c r="Y935" s="349">
        <v>5</v>
      </c>
      <c r="Z935" s="361">
        <v>1</v>
      </c>
      <c r="AA935" s="349">
        <v>5</v>
      </c>
      <c r="AB935" s="349" t="s">
        <v>4295</v>
      </c>
      <c r="AC935" s="349" t="s">
        <v>4297</v>
      </c>
      <c r="AD935" s="349">
        <v>4</v>
      </c>
      <c r="AE935" s="440">
        <f t="shared" si="156"/>
        <v>8.8000000000000007</v>
      </c>
      <c r="AF935" s="350">
        <v>6</v>
      </c>
      <c r="AG935" s="351">
        <f t="shared" si="157"/>
        <v>30</v>
      </c>
      <c r="AH935" s="351">
        <f>IF(AD935&lt;4,FLETES!$H$8,IF(AD935=4,FLETES!$H$9,IF(AD935=5,FLETES!$H$10,IF(AD935=6,FLETES!$H$11,IF(AD935=7,FLETES!$H$12,IF(AD935=8,FLETES!$H$13,IF(AD935=10,FLETES!$H$14,IF(AD935=12,FLETES!$H$15,IF(AD935&gt;12,FLETES!$H$16,"FALSO")))))))))</f>
        <v>22.277568000000002</v>
      </c>
      <c r="AI935" s="351">
        <f t="shared" si="150"/>
        <v>52.277568000000002</v>
      </c>
      <c r="AJ935" s="352">
        <v>0.2</v>
      </c>
      <c r="AK935" s="353">
        <f t="shared" si="151"/>
        <v>65.346959999999996</v>
      </c>
      <c r="AL935" s="417">
        <f t="shared" si="158"/>
        <v>67.386960000000002</v>
      </c>
      <c r="AM935" s="354">
        <v>0.15</v>
      </c>
      <c r="AN935" s="351">
        <f t="shared" si="152"/>
        <v>79.278776470588241</v>
      </c>
      <c r="AO935" s="421">
        <f t="shared" si="153"/>
        <v>79.278776470588241</v>
      </c>
      <c r="AP935" s="355"/>
      <c r="AQ935" s="355"/>
    </row>
    <row r="936" spans="1:43" s="347" customFormat="1" ht="30" customHeight="1" x14ac:dyDescent="0.25">
      <c r="A936" s="391">
        <v>770979</v>
      </c>
      <c r="B936" s="391">
        <v>81200001366</v>
      </c>
      <c r="C936" s="349" t="s">
        <v>24</v>
      </c>
      <c r="D936" s="349" t="s">
        <v>1091</v>
      </c>
      <c r="E936" s="356" t="s">
        <v>2211</v>
      </c>
      <c r="F936" s="355" t="s">
        <v>2211</v>
      </c>
      <c r="G936" s="363" t="s">
        <v>277</v>
      </c>
      <c r="H936" s="349" t="s">
        <v>4376</v>
      </c>
      <c r="I936" s="349" t="s">
        <v>249</v>
      </c>
      <c r="J936" s="349" t="s">
        <v>4379</v>
      </c>
      <c r="K936" s="349" t="s">
        <v>568</v>
      </c>
      <c r="L936" s="349" t="s">
        <v>568</v>
      </c>
      <c r="M936" s="349" t="s">
        <v>251</v>
      </c>
      <c r="N936" s="349" t="s">
        <v>282</v>
      </c>
      <c r="O936" s="349" t="s">
        <v>1445</v>
      </c>
      <c r="P936" s="349" t="s">
        <v>4496</v>
      </c>
      <c r="Q936" s="349" t="s">
        <v>4494</v>
      </c>
      <c r="R936" s="349" t="s">
        <v>268</v>
      </c>
      <c r="S936" s="349">
        <v>0</v>
      </c>
      <c r="T936" s="349" t="s">
        <v>392</v>
      </c>
      <c r="U936" s="349">
        <v>6</v>
      </c>
      <c r="V936" s="349" t="s">
        <v>4498</v>
      </c>
      <c r="W936" s="360" t="s">
        <v>2767</v>
      </c>
      <c r="X936" s="439" t="s">
        <v>2442</v>
      </c>
      <c r="Y936" s="349">
        <v>1</v>
      </c>
      <c r="Z936" s="361">
        <v>30</v>
      </c>
      <c r="AA936" s="349">
        <f>Y936*Z936</f>
        <v>30</v>
      </c>
      <c r="AB936" s="349" t="s">
        <v>274</v>
      </c>
      <c r="AC936" s="349" t="s">
        <v>670</v>
      </c>
      <c r="AD936" s="349">
        <v>5</v>
      </c>
      <c r="AE936" s="440">
        <f t="shared" si="156"/>
        <v>11</v>
      </c>
      <c r="AF936" s="350">
        <v>20</v>
      </c>
      <c r="AG936" s="351">
        <f t="shared" si="157"/>
        <v>20</v>
      </c>
      <c r="AH936" s="351">
        <f>IF(AD936&lt;4,FLETES!$H$8,IF(AD936=4,FLETES!$H$9,IF(AD936=5,FLETES!$H$10,IF(AD936=6,FLETES!$H$11,IF(AD936=7,FLETES!$H$12,IF(AD936=8,FLETES!$H$13,IF(AD936=10,FLETES!$H$14,IF(AD936=12,FLETES!$H$15,IF(AD936&gt;12,FLETES!$H$16,"FALSO")))))))))</f>
        <v>26.946735</v>
      </c>
      <c r="AI936" s="351">
        <f t="shared" si="150"/>
        <v>46.946735000000004</v>
      </c>
      <c r="AJ936" s="352">
        <v>0.2</v>
      </c>
      <c r="AK936" s="353">
        <f t="shared" si="151"/>
        <v>58.683418750000001</v>
      </c>
      <c r="AL936" s="417">
        <f t="shared" si="158"/>
        <v>60.043418750000001</v>
      </c>
      <c r="AM936" s="354">
        <v>0.15</v>
      </c>
      <c r="AN936" s="351">
        <f t="shared" si="152"/>
        <v>70.639316176470587</v>
      </c>
      <c r="AO936" s="421">
        <f t="shared" si="153"/>
        <v>70.639316176470587</v>
      </c>
      <c r="AP936" s="355"/>
      <c r="AQ936" s="346" t="s">
        <v>4503</v>
      </c>
    </row>
    <row r="937" spans="1:43" s="347" customFormat="1" ht="30" customHeight="1" x14ac:dyDescent="0.25">
      <c r="A937" s="391">
        <v>663714</v>
      </c>
      <c r="B937" s="391">
        <v>81200001272</v>
      </c>
      <c r="C937" s="349" t="s">
        <v>24</v>
      </c>
      <c r="D937" s="349">
        <v>0</v>
      </c>
      <c r="E937" s="356" t="s">
        <v>2213</v>
      </c>
      <c r="F937" s="355" t="s">
        <v>2213</v>
      </c>
      <c r="G937" s="363" t="s">
        <v>277</v>
      </c>
      <c r="H937" s="349" t="s">
        <v>4376</v>
      </c>
      <c r="I937" s="349" t="s">
        <v>249</v>
      </c>
      <c r="J937" s="349" t="s">
        <v>4379</v>
      </c>
      <c r="K937" s="349" t="s">
        <v>568</v>
      </c>
      <c r="L937" s="349" t="s">
        <v>568</v>
      </c>
      <c r="M937" s="349" t="s">
        <v>251</v>
      </c>
      <c r="N937" s="349" t="s">
        <v>282</v>
      </c>
      <c r="O937" s="349" t="s">
        <v>1445</v>
      </c>
      <c r="P937" s="349" t="s">
        <v>4496</v>
      </c>
      <c r="Q937" s="349" t="s">
        <v>4494</v>
      </c>
      <c r="R937" s="349" t="s">
        <v>268</v>
      </c>
      <c r="S937" s="349">
        <v>0</v>
      </c>
      <c r="T937" s="349" t="s">
        <v>392</v>
      </c>
      <c r="U937" s="349">
        <v>6</v>
      </c>
      <c r="V937" s="349" t="s">
        <v>4498</v>
      </c>
      <c r="W937" s="386" t="s">
        <v>3199</v>
      </c>
      <c r="X937" s="439" t="s">
        <v>2442</v>
      </c>
      <c r="Y937" s="349">
        <v>1</v>
      </c>
      <c r="Z937" s="361">
        <v>30</v>
      </c>
      <c r="AA937" s="349">
        <f>Y937*Z937</f>
        <v>30</v>
      </c>
      <c r="AB937" s="349" t="s">
        <v>274</v>
      </c>
      <c r="AC937" s="349" t="s">
        <v>670</v>
      </c>
      <c r="AD937" s="349">
        <v>5</v>
      </c>
      <c r="AE937" s="440">
        <f t="shared" si="156"/>
        <v>11</v>
      </c>
      <c r="AF937" s="350">
        <v>20</v>
      </c>
      <c r="AG937" s="351">
        <f t="shared" si="157"/>
        <v>20</v>
      </c>
      <c r="AH937" s="351">
        <f>IF(AD937&lt;4,FLETES!$H$8,IF(AD937=4,FLETES!$H$9,IF(AD937=5,FLETES!$H$10,IF(AD937=6,FLETES!$H$11,IF(AD937=7,FLETES!$H$12,IF(AD937=8,FLETES!$H$13,IF(AD937=10,FLETES!$H$14,IF(AD937=12,FLETES!$H$15,IF(AD937&gt;12,FLETES!$H$16,"FALSO")))))))))</f>
        <v>26.946735</v>
      </c>
      <c r="AI937" s="351">
        <f t="shared" si="150"/>
        <v>46.946735000000004</v>
      </c>
      <c r="AJ937" s="352">
        <v>0.2</v>
      </c>
      <c r="AK937" s="353">
        <f t="shared" si="151"/>
        <v>58.683418750000001</v>
      </c>
      <c r="AL937" s="417">
        <f t="shared" si="158"/>
        <v>60.043418750000001</v>
      </c>
      <c r="AM937" s="354">
        <v>0.15</v>
      </c>
      <c r="AN937" s="351">
        <f t="shared" si="152"/>
        <v>70.639316176470587</v>
      </c>
      <c r="AO937" s="421">
        <f t="shared" si="153"/>
        <v>70.639316176470587</v>
      </c>
      <c r="AP937" s="355"/>
      <c r="AQ937" s="346" t="s">
        <v>4503</v>
      </c>
    </row>
    <row r="938" spans="1:43" s="347" customFormat="1" ht="30" customHeight="1" x14ac:dyDescent="0.25">
      <c r="A938" s="391">
        <v>663693</v>
      </c>
      <c r="B938" s="391">
        <v>81200001271</v>
      </c>
      <c r="C938" s="349" t="s">
        <v>24</v>
      </c>
      <c r="D938" s="349">
        <v>0</v>
      </c>
      <c r="E938" s="356" t="s">
        <v>2209</v>
      </c>
      <c r="F938" s="355" t="s">
        <v>2209</v>
      </c>
      <c r="G938" s="363" t="s">
        <v>277</v>
      </c>
      <c r="H938" s="349" t="s">
        <v>4376</v>
      </c>
      <c r="I938" s="349" t="s">
        <v>249</v>
      </c>
      <c r="J938" s="349" t="s">
        <v>4379</v>
      </c>
      <c r="K938" s="349" t="s">
        <v>578</v>
      </c>
      <c r="L938" s="349" t="s">
        <v>578</v>
      </c>
      <c r="M938" s="349" t="s">
        <v>251</v>
      </c>
      <c r="N938" s="349" t="s">
        <v>282</v>
      </c>
      <c r="O938" s="349" t="s">
        <v>1445</v>
      </c>
      <c r="P938" s="349" t="s">
        <v>4496</v>
      </c>
      <c r="Q938" s="349" t="s">
        <v>4494</v>
      </c>
      <c r="R938" s="349" t="s">
        <v>268</v>
      </c>
      <c r="S938" s="349">
        <v>0</v>
      </c>
      <c r="T938" s="349" t="s">
        <v>392</v>
      </c>
      <c r="U938" s="349">
        <v>6</v>
      </c>
      <c r="V938" s="349" t="s">
        <v>4498</v>
      </c>
      <c r="W938" s="360"/>
      <c r="X938" s="439" t="s">
        <v>2442</v>
      </c>
      <c r="Y938" s="349">
        <v>1</v>
      </c>
      <c r="Z938" s="361">
        <v>30</v>
      </c>
      <c r="AA938" s="349">
        <f>Y938*Z938</f>
        <v>30</v>
      </c>
      <c r="AB938" s="349" t="s">
        <v>274</v>
      </c>
      <c r="AC938" s="349" t="s">
        <v>670</v>
      </c>
      <c r="AD938" s="349">
        <v>5</v>
      </c>
      <c r="AE938" s="440">
        <f t="shared" si="156"/>
        <v>11</v>
      </c>
      <c r="AF938" s="350">
        <v>20</v>
      </c>
      <c r="AG938" s="351">
        <f t="shared" si="157"/>
        <v>20</v>
      </c>
      <c r="AH938" s="351">
        <f>IF(AD938&lt;4,FLETES!$H$8,IF(AD938=4,FLETES!$H$9,IF(AD938=5,FLETES!$H$10,IF(AD938=6,FLETES!$H$11,IF(AD938=7,FLETES!$H$12,IF(AD938=8,FLETES!$H$13,IF(AD938=10,FLETES!$H$14,IF(AD938=12,FLETES!$H$15,IF(AD938&gt;12,FLETES!$H$16,"FALSO")))))))))</f>
        <v>26.946735</v>
      </c>
      <c r="AI938" s="351">
        <f t="shared" si="150"/>
        <v>46.946735000000004</v>
      </c>
      <c r="AJ938" s="352">
        <v>0.2</v>
      </c>
      <c r="AK938" s="353">
        <f t="shared" si="151"/>
        <v>58.683418750000001</v>
      </c>
      <c r="AL938" s="417">
        <f t="shared" si="158"/>
        <v>60.043418750000001</v>
      </c>
      <c r="AM938" s="354">
        <v>0.15</v>
      </c>
      <c r="AN938" s="351">
        <f t="shared" si="152"/>
        <v>70.639316176470587</v>
      </c>
      <c r="AO938" s="421">
        <f t="shared" si="153"/>
        <v>70.639316176470587</v>
      </c>
      <c r="AP938" s="355"/>
      <c r="AQ938" s="346" t="s">
        <v>4503</v>
      </c>
    </row>
    <row r="939" spans="1:43" s="347" customFormat="1" ht="30" customHeight="1" x14ac:dyDescent="0.25">
      <c r="A939" s="391">
        <v>69639</v>
      </c>
      <c r="B939" s="391">
        <v>40630696399</v>
      </c>
      <c r="C939" s="349" t="s">
        <v>24</v>
      </c>
      <c r="D939" s="349" t="s">
        <v>844</v>
      </c>
      <c r="E939" s="356" t="s">
        <v>2241</v>
      </c>
      <c r="F939" s="355" t="s">
        <v>2242</v>
      </c>
      <c r="G939" s="363" t="s">
        <v>277</v>
      </c>
      <c r="H939" s="349" t="s">
        <v>4376</v>
      </c>
      <c r="I939" s="349" t="s">
        <v>288</v>
      </c>
      <c r="J939" s="349" t="s">
        <v>4379</v>
      </c>
      <c r="K939" s="349" t="s">
        <v>561</v>
      </c>
      <c r="L939" s="349" t="s">
        <v>561</v>
      </c>
      <c r="M939" s="349" t="s">
        <v>251</v>
      </c>
      <c r="N939" s="349" t="s">
        <v>282</v>
      </c>
      <c r="O939" s="349" t="s">
        <v>2379</v>
      </c>
      <c r="P939" s="349" t="s">
        <v>4493</v>
      </c>
      <c r="Q939" s="349" t="s">
        <v>268</v>
      </c>
      <c r="R939" s="349" t="s">
        <v>268</v>
      </c>
      <c r="S939" s="349">
        <v>0</v>
      </c>
      <c r="T939" s="349" t="s">
        <v>268</v>
      </c>
      <c r="U939" s="349">
        <v>0</v>
      </c>
      <c r="V939" s="349" t="s">
        <v>413</v>
      </c>
      <c r="W939" s="360" t="s">
        <v>2717</v>
      </c>
      <c r="X939" s="439" t="s">
        <v>2442</v>
      </c>
      <c r="Y939" s="349">
        <v>1</v>
      </c>
      <c r="Z939" s="361">
        <v>1</v>
      </c>
      <c r="AA939" s="349">
        <v>350</v>
      </c>
      <c r="AB939" s="349" t="s">
        <v>4294</v>
      </c>
      <c r="AC939" s="349" t="s">
        <v>2429</v>
      </c>
      <c r="AD939" s="349">
        <v>12</v>
      </c>
      <c r="AE939" s="440">
        <v>26</v>
      </c>
      <c r="AF939" s="350">
        <v>111.29</v>
      </c>
      <c r="AG939" s="351">
        <f t="shared" si="157"/>
        <v>111.29</v>
      </c>
      <c r="AH939" s="351">
        <f>IF(AD939&lt;4,FLETES!$H$8,IF(AD939=4,FLETES!$H$9,IF(AD939=5,FLETES!$H$10,IF(AD939=6,FLETES!$H$11,IF(AD939=7,FLETES!$H$12,IF(AD939=8,FLETES!$H$13,IF(AD939=10,FLETES!$H$14,IF(AD939=12,FLETES!$H$15,IF(AD939&gt;12,FLETES!$H$16,"FALSO")))))))))</f>
        <v>59.630904000000001</v>
      </c>
      <c r="AI939" s="351">
        <f t="shared" si="150"/>
        <v>170.92090400000001</v>
      </c>
      <c r="AJ939" s="352">
        <v>0.2</v>
      </c>
      <c r="AK939" s="353">
        <f t="shared" si="151"/>
        <v>213.65112999999999</v>
      </c>
      <c r="AL939" s="417">
        <f t="shared" si="158"/>
        <v>221.21885</v>
      </c>
      <c r="AM939" s="354">
        <v>0.15</v>
      </c>
      <c r="AN939" s="351">
        <f t="shared" si="152"/>
        <v>260.25747058823532</v>
      </c>
      <c r="AO939" s="421">
        <f t="shared" si="153"/>
        <v>260.25747058823532</v>
      </c>
      <c r="AP939" s="355"/>
      <c r="AQ939" s="355"/>
    </row>
    <row r="940" spans="1:43" s="347" customFormat="1" ht="30" customHeight="1" x14ac:dyDescent="0.25">
      <c r="A940" s="391">
        <v>69603</v>
      </c>
      <c r="B940" s="391">
        <v>40630696039</v>
      </c>
      <c r="C940" s="349" t="s">
        <v>24</v>
      </c>
      <c r="D940" s="349" t="s">
        <v>856</v>
      </c>
      <c r="E940" s="356" t="s">
        <v>2243</v>
      </c>
      <c r="F940" s="355" t="s">
        <v>2243</v>
      </c>
      <c r="G940" s="363" t="s">
        <v>277</v>
      </c>
      <c r="H940" s="349" t="s">
        <v>4376</v>
      </c>
      <c r="I940" s="349" t="s">
        <v>288</v>
      </c>
      <c r="J940" s="349" t="s">
        <v>4379</v>
      </c>
      <c r="K940" s="349" t="s">
        <v>578</v>
      </c>
      <c r="L940" s="349" t="s">
        <v>578</v>
      </c>
      <c r="M940" s="349" t="s">
        <v>251</v>
      </c>
      <c r="N940" s="349" t="s">
        <v>282</v>
      </c>
      <c r="O940" s="349" t="s">
        <v>2379</v>
      </c>
      <c r="P940" s="349" t="s">
        <v>4493</v>
      </c>
      <c r="Q940" s="349" t="s">
        <v>268</v>
      </c>
      <c r="R940" s="349" t="s">
        <v>268</v>
      </c>
      <c r="S940" s="349">
        <v>0</v>
      </c>
      <c r="T940" s="349" t="s">
        <v>268</v>
      </c>
      <c r="U940" s="349">
        <v>0</v>
      </c>
      <c r="V940" s="349" t="s">
        <v>413</v>
      </c>
      <c r="W940" s="360" t="s">
        <v>2716</v>
      </c>
      <c r="X940" s="439" t="s">
        <v>2442</v>
      </c>
      <c r="Y940" s="349">
        <v>1</v>
      </c>
      <c r="Z940" s="361">
        <v>1</v>
      </c>
      <c r="AA940" s="349">
        <v>350</v>
      </c>
      <c r="AB940" s="349" t="s">
        <v>4294</v>
      </c>
      <c r="AC940" s="349" t="s">
        <v>2429</v>
      </c>
      <c r="AD940" s="349">
        <v>12</v>
      </c>
      <c r="AE940" s="440">
        <v>26</v>
      </c>
      <c r="AF940" s="350">
        <v>111.29</v>
      </c>
      <c r="AG940" s="351">
        <f t="shared" si="157"/>
        <v>111.29</v>
      </c>
      <c r="AH940" s="351">
        <f>IF(AD940&lt;4,FLETES!$H$8,IF(AD940=4,FLETES!$H$9,IF(AD940=5,FLETES!$H$10,IF(AD940=6,FLETES!$H$11,IF(AD940=7,FLETES!$H$12,IF(AD940=8,FLETES!$H$13,IF(AD940=10,FLETES!$H$14,IF(AD940=12,FLETES!$H$15,IF(AD940&gt;12,FLETES!$H$16,"FALSO")))))))))</f>
        <v>59.630904000000001</v>
      </c>
      <c r="AI940" s="351">
        <f t="shared" si="150"/>
        <v>170.92090400000001</v>
      </c>
      <c r="AJ940" s="352">
        <v>0.2</v>
      </c>
      <c r="AK940" s="353">
        <f t="shared" si="151"/>
        <v>213.65112999999999</v>
      </c>
      <c r="AL940" s="417">
        <f t="shared" si="158"/>
        <v>221.21885</v>
      </c>
      <c r="AM940" s="354">
        <v>0.15</v>
      </c>
      <c r="AN940" s="351">
        <f t="shared" si="152"/>
        <v>260.25747058823532</v>
      </c>
      <c r="AO940" s="421">
        <f t="shared" si="153"/>
        <v>260.25747058823532</v>
      </c>
      <c r="AP940" s="355"/>
      <c r="AQ940" s="355"/>
    </row>
    <row r="941" spans="1:43" s="347" customFormat="1" ht="30" customHeight="1" x14ac:dyDescent="0.25">
      <c r="A941" s="391">
        <v>69610</v>
      </c>
      <c r="B941" s="391">
        <v>40630696109</v>
      </c>
      <c r="C941" s="349" t="s">
        <v>24</v>
      </c>
      <c r="D941" s="349" t="s">
        <v>864</v>
      </c>
      <c r="E941" s="356" t="s">
        <v>2244</v>
      </c>
      <c r="F941" s="355" t="s">
        <v>2244</v>
      </c>
      <c r="G941" s="363" t="s">
        <v>277</v>
      </c>
      <c r="H941" s="349" t="s">
        <v>4376</v>
      </c>
      <c r="I941" s="349" t="s">
        <v>288</v>
      </c>
      <c r="J941" s="349" t="s">
        <v>4379</v>
      </c>
      <c r="K941" s="349" t="s">
        <v>545</v>
      </c>
      <c r="L941" s="349" t="s">
        <v>545</v>
      </c>
      <c r="M941" s="349" t="s">
        <v>251</v>
      </c>
      <c r="N941" s="349" t="s">
        <v>282</v>
      </c>
      <c r="O941" s="349" t="s">
        <v>2379</v>
      </c>
      <c r="P941" s="349" t="s">
        <v>4493</v>
      </c>
      <c r="Q941" s="349" t="s">
        <v>268</v>
      </c>
      <c r="R941" s="349" t="s">
        <v>268</v>
      </c>
      <c r="S941" s="349">
        <v>0</v>
      </c>
      <c r="T941" s="349" t="s">
        <v>268</v>
      </c>
      <c r="U941" s="349">
        <v>0</v>
      </c>
      <c r="V941" s="349" t="s">
        <v>413</v>
      </c>
      <c r="W941" s="360" t="s">
        <v>291</v>
      </c>
      <c r="X941" s="439" t="s">
        <v>2442</v>
      </c>
      <c r="Y941" s="349">
        <v>1</v>
      </c>
      <c r="Z941" s="361">
        <v>1</v>
      </c>
      <c r="AA941" s="349">
        <v>350</v>
      </c>
      <c r="AB941" s="349" t="s">
        <v>4294</v>
      </c>
      <c r="AC941" s="349" t="s">
        <v>2429</v>
      </c>
      <c r="AD941" s="349">
        <v>12</v>
      </c>
      <c r="AE941" s="440">
        <v>26</v>
      </c>
      <c r="AF941" s="350">
        <v>111.29</v>
      </c>
      <c r="AG941" s="351">
        <f t="shared" si="157"/>
        <v>111.29</v>
      </c>
      <c r="AH941" s="351">
        <f>IF(AD941&lt;4,FLETES!$H$8,IF(AD941=4,FLETES!$H$9,IF(AD941=5,FLETES!$H$10,IF(AD941=6,FLETES!$H$11,IF(AD941=7,FLETES!$H$12,IF(AD941=8,FLETES!$H$13,IF(AD941=10,FLETES!$H$14,IF(AD941=12,FLETES!$H$15,IF(AD941&gt;12,FLETES!$H$16,"FALSO")))))))))</f>
        <v>59.630904000000001</v>
      </c>
      <c r="AI941" s="351">
        <f t="shared" si="150"/>
        <v>170.92090400000001</v>
      </c>
      <c r="AJ941" s="352">
        <v>0.2</v>
      </c>
      <c r="AK941" s="353">
        <f t="shared" si="151"/>
        <v>213.65112999999999</v>
      </c>
      <c r="AL941" s="417">
        <f t="shared" si="158"/>
        <v>221.21885</v>
      </c>
      <c r="AM941" s="354">
        <v>0.15</v>
      </c>
      <c r="AN941" s="351">
        <f t="shared" si="152"/>
        <v>260.25747058823532</v>
      </c>
      <c r="AO941" s="421">
        <f t="shared" si="153"/>
        <v>260.25747058823532</v>
      </c>
      <c r="AP941" s="355"/>
      <c r="AQ941" s="355"/>
    </row>
    <row r="942" spans="1:43" s="347" customFormat="1" ht="30" customHeight="1" x14ac:dyDescent="0.25">
      <c r="A942" s="391">
        <v>69656</v>
      </c>
      <c r="B942" s="391">
        <v>40630696569</v>
      </c>
      <c r="C942" s="349" t="s">
        <v>24</v>
      </c>
      <c r="D942" s="349" t="s">
        <v>842</v>
      </c>
      <c r="E942" s="356" t="s">
        <v>2245</v>
      </c>
      <c r="F942" s="355" t="s">
        <v>2245</v>
      </c>
      <c r="G942" s="363" t="s">
        <v>277</v>
      </c>
      <c r="H942" s="349" t="s">
        <v>4376</v>
      </c>
      <c r="I942" s="349" t="s">
        <v>288</v>
      </c>
      <c r="J942" s="349" t="s">
        <v>4379</v>
      </c>
      <c r="K942" s="349" t="s">
        <v>563</v>
      </c>
      <c r="L942" s="349" t="s">
        <v>563</v>
      </c>
      <c r="M942" s="349" t="s">
        <v>251</v>
      </c>
      <c r="N942" s="349" t="s">
        <v>282</v>
      </c>
      <c r="O942" s="349" t="s">
        <v>2379</v>
      </c>
      <c r="P942" s="349" t="s">
        <v>4493</v>
      </c>
      <c r="Q942" s="349" t="s">
        <v>268</v>
      </c>
      <c r="R942" s="349" t="s">
        <v>268</v>
      </c>
      <c r="S942" s="349">
        <v>0</v>
      </c>
      <c r="T942" s="349" t="s">
        <v>268</v>
      </c>
      <c r="U942" s="349">
        <v>0</v>
      </c>
      <c r="V942" s="349" t="s">
        <v>413</v>
      </c>
      <c r="W942" s="360" t="s">
        <v>2718</v>
      </c>
      <c r="X942" s="439" t="s">
        <v>2442</v>
      </c>
      <c r="Y942" s="349">
        <v>1</v>
      </c>
      <c r="Z942" s="361">
        <v>1</v>
      </c>
      <c r="AA942" s="349">
        <v>350</v>
      </c>
      <c r="AB942" s="349" t="s">
        <v>4294</v>
      </c>
      <c r="AC942" s="349" t="s">
        <v>2429</v>
      </c>
      <c r="AD942" s="349">
        <v>12</v>
      </c>
      <c r="AE942" s="440">
        <v>26</v>
      </c>
      <c r="AF942" s="350">
        <v>111.29</v>
      </c>
      <c r="AG942" s="351">
        <f t="shared" si="157"/>
        <v>111.29</v>
      </c>
      <c r="AH942" s="351">
        <f>IF(AD942&lt;4,FLETES!$H$8,IF(AD942=4,FLETES!$H$9,IF(AD942=5,FLETES!$H$10,IF(AD942=6,FLETES!$H$11,IF(AD942=7,FLETES!$H$12,IF(AD942=8,FLETES!$H$13,IF(AD942=10,FLETES!$H$14,IF(AD942=12,FLETES!$H$15,IF(AD942&gt;12,FLETES!$H$16,"FALSO")))))))))</f>
        <v>59.630904000000001</v>
      </c>
      <c r="AI942" s="351">
        <f t="shared" si="150"/>
        <v>170.92090400000001</v>
      </c>
      <c r="AJ942" s="352">
        <v>0.2</v>
      </c>
      <c r="AK942" s="353">
        <f t="shared" si="151"/>
        <v>213.65112999999999</v>
      </c>
      <c r="AL942" s="417">
        <f t="shared" si="158"/>
        <v>221.21885</v>
      </c>
      <c r="AM942" s="354">
        <v>0.15</v>
      </c>
      <c r="AN942" s="351">
        <f t="shared" si="152"/>
        <v>260.25747058823532</v>
      </c>
      <c r="AO942" s="421">
        <f t="shared" si="153"/>
        <v>260.25747058823532</v>
      </c>
      <c r="AP942" s="355"/>
      <c r="AQ942" s="355"/>
    </row>
    <row r="943" spans="1:43" s="347" customFormat="1" ht="30" customHeight="1" x14ac:dyDescent="0.25">
      <c r="A943" s="349">
        <v>9148</v>
      </c>
      <c r="B943" s="440">
        <v>40630091489</v>
      </c>
      <c r="C943" s="349" t="s">
        <v>2861</v>
      </c>
      <c r="D943" s="349">
        <v>0</v>
      </c>
      <c r="E943" s="356" t="s">
        <v>2208</v>
      </c>
      <c r="F943" s="355" t="s">
        <v>2209</v>
      </c>
      <c r="G943" s="363" t="s">
        <v>277</v>
      </c>
      <c r="H943" s="349" t="s">
        <v>4376</v>
      </c>
      <c r="I943" s="349" t="s">
        <v>249</v>
      </c>
      <c r="J943" s="349" t="s">
        <v>4379</v>
      </c>
      <c r="K943" s="349" t="s">
        <v>578</v>
      </c>
      <c r="L943" s="349" t="s">
        <v>578</v>
      </c>
      <c r="M943" s="349" t="s">
        <v>251</v>
      </c>
      <c r="N943" s="349" t="s">
        <v>282</v>
      </c>
      <c r="O943" s="349" t="s">
        <v>1445</v>
      </c>
      <c r="P943" s="349" t="s">
        <v>4496</v>
      </c>
      <c r="Q943" s="349" t="s">
        <v>4494</v>
      </c>
      <c r="R943" s="349" t="s">
        <v>268</v>
      </c>
      <c r="S943" s="349">
        <v>0</v>
      </c>
      <c r="T943" s="349" t="s">
        <v>392</v>
      </c>
      <c r="U943" s="349">
        <v>6</v>
      </c>
      <c r="V943" s="349" t="s">
        <v>4498</v>
      </c>
      <c r="W943" s="386" t="s">
        <v>1463</v>
      </c>
      <c r="X943" s="439" t="s">
        <v>2442</v>
      </c>
      <c r="Y943" s="349">
        <v>1</v>
      </c>
      <c r="Z943" s="361">
        <v>30</v>
      </c>
      <c r="AA943" s="349">
        <f t="shared" ref="AA943:AA951" si="159">Y943*Z943</f>
        <v>30</v>
      </c>
      <c r="AB943" s="349" t="s">
        <v>274</v>
      </c>
      <c r="AC943" s="349" t="s">
        <v>670</v>
      </c>
      <c r="AD943" s="349">
        <v>5</v>
      </c>
      <c r="AE943" s="440">
        <f t="shared" ref="AE943:AE951" si="160">AD943*2.2</f>
        <v>11</v>
      </c>
      <c r="AF943" s="350">
        <v>20</v>
      </c>
      <c r="AG943" s="351">
        <f t="shared" si="157"/>
        <v>20</v>
      </c>
      <c r="AH943" s="351">
        <f>IF(AD943&lt;4,[1]FLETES!$H$8,IF(AD943=4,[1]FLETES!$H$9,IF(AD943=5,[1]FLETES!$H$10,IF(AD943=6,[1]FLETES!$H$11,IF(AD943=7,[1]FLETES!$H$12,IF(AD943=8,[1]FLETES!$H$13,IF(AD943=10,[1]FLETES!$H$14,IF(AD943=12,[1]FLETES!$H$15,IF(AD943&gt;12,[1]FLETES!$H$16,"FALSO")))))))))</f>
        <v>26.046510000000005</v>
      </c>
      <c r="AI943" s="351">
        <f t="shared" si="150"/>
        <v>46.046510000000005</v>
      </c>
      <c r="AJ943" s="352">
        <v>0.2</v>
      </c>
      <c r="AK943" s="353">
        <f t="shared" si="151"/>
        <v>57.558137500000001</v>
      </c>
      <c r="AL943" s="417">
        <f>AK943</f>
        <v>57.558137500000001</v>
      </c>
      <c r="AM943" s="354">
        <v>0.15</v>
      </c>
      <c r="AN943" s="351">
        <f t="shared" si="152"/>
        <v>67.715455882352941</v>
      </c>
      <c r="AO943" s="421">
        <f t="shared" si="153"/>
        <v>67.715455882352941</v>
      </c>
      <c r="AP943" s="346"/>
      <c r="AQ943" s="346" t="s">
        <v>4503</v>
      </c>
    </row>
    <row r="944" spans="1:43" s="347" customFormat="1" ht="30" customHeight="1" x14ac:dyDescent="0.25">
      <c r="A944" s="349">
        <v>440093</v>
      </c>
      <c r="B944" s="440">
        <v>40634400939</v>
      </c>
      <c r="C944" s="349" t="s">
        <v>2861</v>
      </c>
      <c r="D944" s="349">
        <v>0</v>
      </c>
      <c r="E944" s="356" t="s">
        <v>2210</v>
      </c>
      <c r="F944" s="355" t="s">
        <v>2211</v>
      </c>
      <c r="G944" s="363" t="s">
        <v>277</v>
      </c>
      <c r="H944" s="349" t="s">
        <v>4376</v>
      </c>
      <c r="I944" s="349" t="s">
        <v>249</v>
      </c>
      <c r="J944" s="349" t="s">
        <v>4379</v>
      </c>
      <c r="K944" s="349" t="s">
        <v>568</v>
      </c>
      <c r="L944" s="349" t="s">
        <v>568</v>
      </c>
      <c r="M944" s="349" t="s">
        <v>251</v>
      </c>
      <c r="N944" s="349" t="s">
        <v>282</v>
      </c>
      <c r="O944" s="349" t="s">
        <v>1445</v>
      </c>
      <c r="P944" s="349" t="s">
        <v>4496</v>
      </c>
      <c r="Q944" s="349" t="s">
        <v>4494</v>
      </c>
      <c r="R944" s="349" t="s">
        <v>268</v>
      </c>
      <c r="S944" s="349">
        <v>0</v>
      </c>
      <c r="T944" s="349" t="s">
        <v>392</v>
      </c>
      <c r="U944" s="349">
        <v>6</v>
      </c>
      <c r="V944" s="349" t="s">
        <v>4498</v>
      </c>
      <c r="W944" s="386"/>
      <c r="X944" s="439" t="s">
        <v>2442</v>
      </c>
      <c r="Y944" s="349">
        <v>1</v>
      </c>
      <c r="Z944" s="361">
        <v>30</v>
      </c>
      <c r="AA944" s="349">
        <f t="shared" si="159"/>
        <v>30</v>
      </c>
      <c r="AB944" s="349" t="s">
        <v>274</v>
      </c>
      <c r="AC944" s="349" t="s">
        <v>670</v>
      </c>
      <c r="AD944" s="349">
        <v>5</v>
      </c>
      <c r="AE944" s="440">
        <f t="shared" si="160"/>
        <v>11</v>
      </c>
      <c r="AF944" s="350">
        <v>20</v>
      </c>
      <c r="AG944" s="351">
        <f t="shared" si="157"/>
        <v>20</v>
      </c>
      <c r="AH944" s="351">
        <f>IF(AD944&lt;4,[1]FLETES!$H$8,IF(AD944=4,[1]FLETES!$H$9,IF(AD944=5,[1]FLETES!$H$10,IF(AD944=6,[1]FLETES!$H$11,IF(AD944=7,[1]FLETES!$H$12,IF(AD944=8,[1]FLETES!$H$13,IF(AD944=10,[1]FLETES!$H$14,IF(AD944=12,[1]FLETES!$H$15,IF(AD944&gt;12,[1]FLETES!$H$16,"FALSO")))))))))</f>
        <v>26.046510000000005</v>
      </c>
      <c r="AI944" s="351">
        <f t="shared" si="150"/>
        <v>46.046510000000005</v>
      </c>
      <c r="AJ944" s="352">
        <v>0.2</v>
      </c>
      <c r="AK944" s="353">
        <f t="shared" si="151"/>
        <v>57.558137500000001</v>
      </c>
      <c r="AL944" s="417">
        <f>AK944</f>
        <v>57.558137500000001</v>
      </c>
      <c r="AM944" s="354">
        <v>0.15</v>
      </c>
      <c r="AN944" s="351">
        <f t="shared" si="152"/>
        <v>67.715455882352941</v>
      </c>
      <c r="AO944" s="421">
        <f t="shared" si="153"/>
        <v>67.715455882352941</v>
      </c>
      <c r="AP944" s="346"/>
      <c r="AQ944" s="346" t="s">
        <v>4503</v>
      </c>
    </row>
    <row r="945" spans="1:43" s="347" customFormat="1" ht="30" customHeight="1" x14ac:dyDescent="0.25">
      <c r="A945" s="349">
        <v>770966</v>
      </c>
      <c r="B945" s="440">
        <v>81200001379</v>
      </c>
      <c r="C945" s="349" t="s">
        <v>2861</v>
      </c>
      <c r="D945" s="349" t="s">
        <v>972</v>
      </c>
      <c r="E945" s="356" t="s">
        <v>2206</v>
      </c>
      <c r="F945" s="355" t="s">
        <v>2207</v>
      </c>
      <c r="G945" s="363" t="s">
        <v>277</v>
      </c>
      <c r="H945" s="349" t="s">
        <v>4376</v>
      </c>
      <c r="I945" s="349" t="s">
        <v>249</v>
      </c>
      <c r="J945" s="349" t="s">
        <v>4379</v>
      </c>
      <c r="K945" s="349" t="s">
        <v>568</v>
      </c>
      <c r="L945" s="349" t="s">
        <v>568</v>
      </c>
      <c r="M945" s="349" t="s">
        <v>251</v>
      </c>
      <c r="N945" s="349" t="s">
        <v>282</v>
      </c>
      <c r="O945" s="349" t="s">
        <v>1445</v>
      </c>
      <c r="P945" s="349" t="s">
        <v>4496</v>
      </c>
      <c r="Q945" s="349" t="s">
        <v>4494</v>
      </c>
      <c r="R945" s="349" t="s">
        <v>268</v>
      </c>
      <c r="S945" s="349">
        <v>0</v>
      </c>
      <c r="T945" s="349" t="s">
        <v>392</v>
      </c>
      <c r="U945" s="349">
        <v>6</v>
      </c>
      <c r="V945" s="349" t="s">
        <v>4498</v>
      </c>
      <c r="W945" s="386" t="s">
        <v>3200</v>
      </c>
      <c r="X945" s="439" t="s">
        <v>2442</v>
      </c>
      <c r="Y945" s="349">
        <v>1</v>
      </c>
      <c r="Z945" s="361">
        <v>30</v>
      </c>
      <c r="AA945" s="349">
        <f t="shared" si="159"/>
        <v>30</v>
      </c>
      <c r="AB945" s="349" t="s">
        <v>274</v>
      </c>
      <c r="AC945" s="349" t="s">
        <v>670</v>
      </c>
      <c r="AD945" s="349">
        <v>5</v>
      </c>
      <c r="AE945" s="440">
        <f t="shared" si="160"/>
        <v>11</v>
      </c>
      <c r="AF945" s="350">
        <v>20</v>
      </c>
      <c r="AG945" s="351">
        <f t="shared" si="157"/>
        <v>20</v>
      </c>
      <c r="AH945" s="351">
        <f>IF(AD945&lt;4,[1]FLETES!$H$8,IF(AD945=4,[1]FLETES!$H$9,IF(AD945=5,[1]FLETES!$H$10,IF(AD945=6,[1]FLETES!$H$11,IF(AD945=7,[1]FLETES!$H$12,IF(AD945=8,[1]FLETES!$H$13,IF(AD945=10,[1]FLETES!$H$14,IF(AD945=12,[1]FLETES!$H$15,IF(AD945&gt;12,[1]FLETES!$H$16,"FALSO")))))))))</f>
        <v>26.046510000000005</v>
      </c>
      <c r="AI945" s="351">
        <f t="shared" si="150"/>
        <v>46.046510000000005</v>
      </c>
      <c r="AJ945" s="352">
        <v>0.2</v>
      </c>
      <c r="AK945" s="353">
        <f t="shared" si="151"/>
        <v>57.558137500000001</v>
      </c>
      <c r="AL945" s="417">
        <f>AK945</f>
        <v>57.558137500000001</v>
      </c>
      <c r="AM945" s="354">
        <v>0.15</v>
      </c>
      <c r="AN945" s="351">
        <f t="shared" si="152"/>
        <v>67.715455882352941</v>
      </c>
      <c r="AO945" s="421">
        <f t="shared" si="153"/>
        <v>67.715455882352941</v>
      </c>
      <c r="AP945" s="346"/>
      <c r="AQ945" s="346" t="s">
        <v>4503</v>
      </c>
    </row>
    <row r="946" spans="1:43" s="347" customFormat="1" ht="30" customHeight="1" x14ac:dyDescent="0.25">
      <c r="A946" s="349">
        <v>685492</v>
      </c>
      <c r="B946" s="440">
        <v>40636854929</v>
      </c>
      <c r="C946" s="349" t="s">
        <v>2861</v>
      </c>
      <c r="D946" s="349">
        <v>0</v>
      </c>
      <c r="E946" s="356" t="s">
        <v>2212</v>
      </c>
      <c r="F946" s="355" t="s">
        <v>2213</v>
      </c>
      <c r="G946" s="363" t="s">
        <v>277</v>
      </c>
      <c r="H946" s="349" t="s">
        <v>4376</v>
      </c>
      <c r="I946" s="349" t="s">
        <v>249</v>
      </c>
      <c r="J946" s="349" t="s">
        <v>4379</v>
      </c>
      <c r="K946" s="349" t="s">
        <v>568</v>
      </c>
      <c r="L946" s="349" t="s">
        <v>568</v>
      </c>
      <c r="M946" s="349" t="s">
        <v>251</v>
      </c>
      <c r="N946" s="349" t="s">
        <v>282</v>
      </c>
      <c r="O946" s="349" t="s">
        <v>1445</v>
      </c>
      <c r="P946" s="349" t="s">
        <v>4496</v>
      </c>
      <c r="Q946" s="349" t="s">
        <v>4494</v>
      </c>
      <c r="R946" s="349" t="s">
        <v>268</v>
      </c>
      <c r="S946" s="349">
        <v>0</v>
      </c>
      <c r="T946" s="349" t="s">
        <v>392</v>
      </c>
      <c r="U946" s="349">
        <v>6</v>
      </c>
      <c r="V946" s="349" t="s">
        <v>4498</v>
      </c>
      <c r="W946" s="386" t="s">
        <v>3199</v>
      </c>
      <c r="X946" s="439" t="s">
        <v>2442</v>
      </c>
      <c r="Y946" s="349">
        <v>1</v>
      </c>
      <c r="Z946" s="361">
        <v>30</v>
      </c>
      <c r="AA946" s="349">
        <f t="shared" si="159"/>
        <v>30</v>
      </c>
      <c r="AB946" s="349" t="s">
        <v>274</v>
      </c>
      <c r="AC946" s="349" t="s">
        <v>670</v>
      </c>
      <c r="AD946" s="349">
        <v>5</v>
      </c>
      <c r="AE946" s="440">
        <f t="shared" si="160"/>
        <v>11</v>
      </c>
      <c r="AF946" s="350">
        <v>20</v>
      </c>
      <c r="AG946" s="351">
        <f t="shared" si="157"/>
        <v>20</v>
      </c>
      <c r="AH946" s="351">
        <f>IF(AD946&lt;4,[1]FLETES!$H$8,IF(AD946=4,[1]FLETES!$H$9,IF(AD946=5,[1]FLETES!$H$10,IF(AD946=6,[1]FLETES!$H$11,IF(AD946=7,[1]FLETES!$H$12,IF(AD946=8,[1]FLETES!$H$13,IF(AD946=10,[1]FLETES!$H$14,IF(AD946=12,[1]FLETES!$H$15,IF(AD946&gt;12,[1]FLETES!$H$16,"FALSO")))))))))</f>
        <v>26.046510000000005</v>
      </c>
      <c r="AI946" s="351">
        <f t="shared" si="150"/>
        <v>46.046510000000005</v>
      </c>
      <c r="AJ946" s="352">
        <v>0.2</v>
      </c>
      <c r="AK946" s="353">
        <f t="shared" si="151"/>
        <v>57.558137500000001</v>
      </c>
      <c r="AL946" s="417">
        <f>AK946</f>
        <v>57.558137500000001</v>
      </c>
      <c r="AM946" s="354">
        <v>0.15</v>
      </c>
      <c r="AN946" s="351">
        <f t="shared" si="152"/>
        <v>67.715455882352941</v>
      </c>
      <c r="AO946" s="421">
        <f t="shared" si="153"/>
        <v>67.715455882352941</v>
      </c>
      <c r="AP946" s="346"/>
      <c r="AQ946" s="346" t="s">
        <v>4503</v>
      </c>
    </row>
    <row r="947" spans="1:43" s="347" customFormat="1" ht="30" customHeight="1" x14ac:dyDescent="0.25">
      <c r="A947" s="391">
        <v>702383</v>
      </c>
      <c r="B947" s="391">
        <v>81200001464</v>
      </c>
      <c r="C947" s="349" t="s">
        <v>24</v>
      </c>
      <c r="D947" s="349" t="s">
        <v>695</v>
      </c>
      <c r="E947" s="356" t="s">
        <v>2055</v>
      </c>
      <c r="F947" s="355" t="s">
        <v>2055</v>
      </c>
      <c r="G947" s="363" t="s">
        <v>277</v>
      </c>
      <c r="H947" s="349" t="s">
        <v>4376</v>
      </c>
      <c r="I947" s="349" t="s">
        <v>249</v>
      </c>
      <c r="J947" s="349" t="s">
        <v>4379</v>
      </c>
      <c r="K947" s="349" t="s">
        <v>537</v>
      </c>
      <c r="L947" s="349" t="s">
        <v>537</v>
      </c>
      <c r="M947" s="349" t="s">
        <v>331</v>
      </c>
      <c r="N947" s="349" t="s">
        <v>282</v>
      </c>
      <c r="O947" s="349" t="s">
        <v>2372</v>
      </c>
      <c r="P947" s="349" t="s">
        <v>4496</v>
      </c>
      <c r="Q947" s="349" t="s">
        <v>4494</v>
      </c>
      <c r="R947" s="349" t="s">
        <v>4501</v>
      </c>
      <c r="S947" s="349">
        <v>2</v>
      </c>
      <c r="T947" s="349" t="s">
        <v>392</v>
      </c>
      <c r="U947" s="349">
        <v>2</v>
      </c>
      <c r="V947" s="349" t="s">
        <v>413</v>
      </c>
      <c r="W947" s="360" t="s">
        <v>2757</v>
      </c>
      <c r="X947" s="361" t="s">
        <v>2441</v>
      </c>
      <c r="Y947" s="349">
        <v>5</v>
      </c>
      <c r="Z947" s="361">
        <v>12</v>
      </c>
      <c r="AA947" s="349">
        <f t="shared" si="159"/>
        <v>60</v>
      </c>
      <c r="AB947" s="349" t="s">
        <v>4295</v>
      </c>
      <c r="AC947" s="349" t="s">
        <v>4297</v>
      </c>
      <c r="AD947" s="349">
        <v>6</v>
      </c>
      <c r="AE947" s="440">
        <f t="shared" si="160"/>
        <v>13.200000000000001</v>
      </c>
      <c r="AF947" s="350">
        <f>'QUOTE BQT '!D24</f>
        <v>5.2810000000000006</v>
      </c>
      <c r="AG947" s="351">
        <f t="shared" si="157"/>
        <v>26.405000000000001</v>
      </c>
      <c r="AH947" s="351">
        <f>IF(AD947&lt;4,FLETES!$H$8,IF(AD947=4,FLETES!$H$9,IF(AD947=5,FLETES!$H$10,IF(AD947=6,FLETES!$H$11,IF(AD947=7,FLETES!$H$12,IF(AD947=8,FLETES!$H$13,IF(AD947=10,FLETES!$H$14,IF(AD947=12,FLETES!$H$15,IF(AD947&gt;12,FLETES!$H$16,"FALSO")))))))))</f>
        <v>31.615901999999998</v>
      </c>
      <c r="AI947" s="351">
        <f t="shared" si="150"/>
        <v>58.020902</v>
      </c>
      <c r="AJ947" s="352">
        <v>0.2</v>
      </c>
      <c r="AK947" s="353">
        <f t="shared" si="151"/>
        <v>72.526127500000001</v>
      </c>
      <c r="AL947" s="417">
        <f>(AG947*6.8%)+AK947</f>
        <v>74.321667500000004</v>
      </c>
      <c r="AM947" s="354">
        <v>0.15</v>
      </c>
      <c r="AN947" s="351">
        <f t="shared" si="152"/>
        <v>87.437255882352943</v>
      </c>
      <c r="AO947" s="421">
        <f t="shared" si="153"/>
        <v>87.437255882352943</v>
      </c>
      <c r="AP947" s="355"/>
      <c r="AQ947" s="355"/>
    </row>
    <row r="948" spans="1:43" s="347" customFormat="1" ht="30" customHeight="1" x14ac:dyDescent="0.25">
      <c r="A948" s="391">
        <v>702456</v>
      </c>
      <c r="B948" s="391">
        <v>81200001463</v>
      </c>
      <c r="C948" s="349" t="s">
        <v>24</v>
      </c>
      <c r="D948" s="349" t="s">
        <v>697</v>
      </c>
      <c r="E948" s="356" t="s">
        <v>2056</v>
      </c>
      <c r="F948" s="355" t="s">
        <v>2056</v>
      </c>
      <c r="G948" s="363" t="s">
        <v>277</v>
      </c>
      <c r="H948" s="349" t="s">
        <v>4376</v>
      </c>
      <c r="I948" s="349" t="s">
        <v>249</v>
      </c>
      <c r="J948" s="349" t="s">
        <v>4379</v>
      </c>
      <c r="K948" s="349" t="s">
        <v>4349</v>
      </c>
      <c r="L948" s="349" t="s">
        <v>4349</v>
      </c>
      <c r="M948" s="349" t="s">
        <v>257</v>
      </c>
      <c r="N948" s="349" t="s">
        <v>282</v>
      </c>
      <c r="O948" s="349" t="s">
        <v>2372</v>
      </c>
      <c r="P948" s="349" t="s">
        <v>4496</v>
      </c>
      <c r="Q948" s="349" t="s">
        <v>4494</v>
      </c>
      <c r="R948" s="349" t="s">
        <v>4501</v>
      </c>
      <c r="S948" s="349">
        <v>2</v>
      </c>
      <c r="T948" s="349" t="s">
        <v>392</v>
      </c>
      <c r="U948" s="349">
        <v>2</v>
      </c>
      <c r="V948" s="349" t="s">
        <v>413</v>
      </c>
      <c r="W948" s="360" t="s">
        <v>2761</v>
      </c>
      <c r="X948" s="361" t="s">
        <v>2441</v>
      </c>
      <c r="Y948" s="349">
        <v>5</v>
      </c>
      <c r="Z948" s="361">
        <v>12</v>
      </c>
      <c r="AA948" s="349">
        <f t="shared" si="159"/>
        <v>60</v>
      </c>
      <c r="AB948" s="349" t="s">
        <v>4295</v>
      </c>
      <c r="AC948" s="349" t="s">
        <v>4297</v>
      </c>
      <c r="AD948" s="349">
        <v>6</v>
      </c>
      <c r="AE948" s="440">
        <f t="shared" si="160"/>
        <v>13.200000000000001</v>
      </c>
      <c r="AF948" s="350">
        <f>'QUOTE BQT '!D35</f>
        <v>5.0410000000000004</v>
      </c>
      <c r="AG948" s="351">
        <f t="shared" si="157"/>
        <v>25.205000000000002</v>
      </c>
      <c r="AH948" s="351">
        <f>IF(AD948&lt;4,FLETES!$H$8,IF(AD948=4,FLETES!$H$9,IF(AD948=5,FLETES!$H$10,IF(AD948=6,FLETES!$H$11,IF(AD948=7,FLETES!$H$12,IF(AD948=8,FLETES!$H$13,IF(AD948=10,FLETES!$H$14,IF(AD948=12,FLETES!$H$15,IF(AD948&gt;12,FLETES!$H$16,"FALSO")))))))))</f>
        <v>31.615901999999998</v>
      </c>
      <c r="AI948" s="351">
        <f t="shared" si="150"/>
        <v>56.820902000000004</v>
      </c>
      <c r="AJ948" s="352">
        <v>0.2</v>
      </c>
      <c r="AK948" s="353">
        <f t="shared" si="151"/>
        <v>71.026127500000001</v>
      </c>
      <c r="AL948" s="417">
        <f>(AG948*6.8%)+AK948</f>
        <v>72.740067499999995</v>
      </c>
      <c r="AM948" s="354">
        <v>0.15</v>
      </c>
      <c r="AN948" s="351">
        <f t="shared" si="152"/>
        <v>85.576549999999997</v>
      </c>
      <c r="AO948" s="421">
        <f t="shared" si="153"/>
        <v>85.576549999999997</v>
      </c>
      <c r="AP948" s="355"/>
      <c r="AQ948" s="355"/>
    </row>
    <row r="949" spans="1:43" s="347" customFormat="1" ht="30" customHeight="1" x14ac:dyDescent="0.25">
      <c r="A949" s="391">
        <v>702533</v>
      </c>
      <c r="B949" s="391">
        <v>81200001466</v>
      </c>
      <c r="C949" s="349" t="s">
        <v>24</v>
      </c>
      <c r="D949" s="349" t="s">
        <v>696</v>
      </c>
      <c r="E949" s="356" t="s">
        <v>2056</v>
      </c>
      <c r="F949" s="355" t="s">
        <v>2056</v>
      </c>
      <c r="G949" s="363" t="s">
        <v>277</v>
      </c>
      <c r="H949" s="349" t="s">
        <v>4376</v>
      </c>
      <c r="I949" s="349" t="s">
        <v>249</v>
      </c>
      <c r="J949" s="349" t="s">
        <v>4379</v>
      </c>
      <c r="K949" s="349" t="s">
        <v>4349</v>
      </c>
      <c r="L949" s="349" t="s">
        <v>4349</v>
      </c>
      <c r="M949" s="349" t="s">
        <v>331</v>
      </c>
      <c r="N949" s="349" t="s">
        <v>282</v>
      </c>
      <c r="O949" s="349" t="s">
        <v>2372</v>
      </c>
      <c r="P949" s="349" t="s">
        <v>4496</v>
      </c>
      <c r="Q949" s="349" t="s">
        <v>4494</v>
      </c>
      <c r="R949" s="349" t="s">
        <v>4501</v>
      </c>
      <c r="S949" s="349">
        <v>2</v>
      </c>
      <c r="T949" s="349" t="s">
        <v>392</v>
      </c>
      <c r="U949" s="349">
        <v>2</v>
      </c>
      <c r="V949" s="349" t="s">
        <v>413</v>
      </c>
      <c r="W949" s="360" t="s">
        <v>2763</v>
      </c>
      <c r="X949" s="361" t="s">
        <v>2441</v>
      </c>
      <c r="Y949" s="349">
        <v>5</v>
      </c>
      <c r="Z949" s="361">
        <v>12</v>
      </c>
      <c r="AA949" s="349">
        <f t="shared" si="159"/>
        <v>60</v>
      </c>
      <c r="AB949" s="349" t="s">
        <v>4295</v>
      </c>
      <c r="AC949" s="349" t="s">
        <v>4297</v>
      </c>
      <c r="AD949" s="349">
        <v>6</v>
      </c>
      <c r="AE949" s="440">
        <f t="shared" si="160"/>
        <v>13.200000000000001</v>
      </c>
      <c r="AF949" s="350">
        <f>'QUOTE BQT '!D35</f>
        <v>5.0410000000000004</v>
      </c>
      <c r="AG949" s="351">
        <f t="shared" si="157"/>
        <v>25.205000000000002</v>
      </c>
      <c r="AH949" s="351">
        <f>IF(AD949&lt;4,FLETES!$H$8,IF(AD949=4,FLETES!$H$9,IF(AD949=5,FLETES!$H$10,IF(AD949=6,FLETES!$H$11,IF(AD949=7,FLETES!$H$12,IF(AD949=8,FLETES!$H$13,IF(AD949=10,FLETES!$H$14,IF(AD949=12,FLETES!$H$15,IF(AD949&gt;12,FLETES!$H$16,"FALSO")))))))))</f>
        <v>31.615901999999998</v>
      </c>
      <c r="AI949" s="351">
        <f t="shared" si="150"/>
        <v>56.820902000000004</v>
      </c>
      <c r="AJ949" s="352">
        <v>0.2</v>
      </c>
      <c r="AK949" s="353">
        <f t="shared" si="151"/>
        <v>71.026127500000001</v>
      </c>
      <c r="AL949" s="417">
        <f>(AG949*6.8%)+AK949</f>
        <v>72.740067499999995</v>
      </c>
      <c r="AM949" s="354">
        <v>0.15</v>
      </c>
      <c r="AN949" s="351">
        <f t="shared" si="152"/>
        <v>85.576549999999997</v>
      </c>
      <c r="AO949" s="421">
        <f t="shared" si="153"/>
        <v>85.576549999999997</v>
      </c>
      <c r="AP949" s="355"/>
      <c r="AQ949" s="355"/>
    </row>
    <row r="950" spans="1:43" s="347" customFormat="1" ht="30" customHeight="1" x14ac:dyDescent="0.25">
      <c r="A950" s="391">
        <v>702414</v>
      </c>
      <c r="B950" s="391">
        <v>81200001476</v>
      </c>
      <c r="C950" s="349" t="s">
        <v>24</v>
      </c>
      <c r="D950" s="349" t="s">
        <v>862</v>
      </c>
      <c r="E950" s="356" t="s">
        <v>2058</v>
      </c>
      <c r="F950" s="355" t="s">
        <v>2058</v>
      </c>
      <c r="G950" s="363" t="s">
        <v>277</v>
      </c>
      <c r="H950" s="349" t="s">
        <v>4376</v>
      </c>
      <c r="I950" s="349" t="s">
        <v>249</v>
      </c>
      <c r="J950" s="349" t="s">
        <v>4379</v>
      </c>
      <c r="K950" s="349" t="s">
        <v>537</v>
      </c>
      <c r="L950" s="349" t="s">
        <v>537</v>
      </c>
      <c r="M950" s="349" t="s">
        <v>257</v>
      </c>
      <c r="N950" s="349" t="s">
        <v>282</v>
      </c>
      <c r="O950" s="349" t="s">
        <v>2372</v>
      </c>
      <c r="P950" s="349" t="s">
        <v>4496</v>
      </c>
      <c r="Q950" s="349" t="s">
        <v>4494</v>
      </c>
      <c r="R950" s="349" t="s">
        <v>4501</v>
      </c>
      <c r="S950" s="349">
        <v>2</v>
      </c>
      <c r="T950" s="349" t="s">
        <v>392</v>
      </c>
      <c r="U950" s="349">
        <v>2</v>
      </c>
      <c r="V950" s="349" t="s">
        <v>413</v>
      </c>
      <c r="W950" s="360" t="s">
        <v>2759</v>
      </c>
      <c r="X950" s="361" t="s">
        <v>2441</v>
      </c>
      <c r="Y950" s="349">
        <v>6</v>
      </c>
      <c r="Z950" s="361">
        <v>12</v>
      </c>
      <c r="AA950" s="349">
        <f t="shared" si="159"/>
        <v>72</v>
      </c>
      <c r="AB950" s="349" t="s">
        <v>4295</v>
      </c>
      <c r="AC950" s="349" t="s">
        <v>4297</v>
      </c>
      <c r="AD950" s="349">
        <v>6</v>
      </c>
      <c r="AE950" s="440">
        <f t="shared" si="160"/>
        <v>13.200000000000001</v>
      </c>
      <c r="AF950" s="350">
        <f>'QUOTE BQT '!D57</f>
        <v>4.3210000000000006</v>
      </c>
      <c r="AG950" s="351">
        <f t="shared" si="157"/>
        <v>25.926000000000002</v>
      </c>
      <c r="AH950" s="351">
        <f>IF(AD950&lt;4,FLETES!$H$8,IF(AD950=4,FLETES!$H$9,IF(AD950=5,FLETES!$H$10,IF(AD950=6,FLETES!$H$11,IF(AD950=7,FLETES!$H$12,IF(AD950=8,FLETES!$H$13,IF(AD950=10,FLETES!$H$14,IF(AD950=12,FLETES!$H$15,IF(AD950&gt;12,FLETES!$H$16,"FALSO")))))))))</f>
        <v>31.615901999999998</v>
      </c>
      <c r="AI950" s="351">
        <f t="shared" si="150"/>
        <v>57.541902</v>
      </c>
      <c r="AJ950" s="352">
        <v>0.2</v>
      </c>
      <c r="AK950" s="353">
        <f t="shared" si="151"/>
        <v>71.927377499999992</v>
      </c>
      <c r="AL950" s="417">
        <f>(AG950*6.8%)+AK950</f>
        <v>73.690345499999992</v>
      </c>
      <c r="AM950" s="354">
        <v>0.15</v>
      </c>
      <c r="AN950" s="351">
        <f t="shared" si="152"/>
        <v>86.694524117647049</v>
      </c>
      <c r="AO950" s="421">
        <f t="shared" si="153"/>
        <v>86.694524117647049</v>
      </c>
      <c r="AP950" s="355"/>
      <c r="AQ950" s="355"/>
    </row>
    <row r="951" spans="1:43" s="347" customFormat="1" ht="30" customHeight="1" x14ac:dyDescent="0.25">
      <c r="A951" s="391">
        <v>702526</v>
      </c>
      <c r="B951" s="391">
        <v>81200001474</v>
      </c>
      <c r="C951" s="349" t="s">
        <v>24</v>
      </c>
      <c r="D951" s="349" t="s">
        <v>714</v>
      </c>
      <c r="E951" s="356" t="s">
        <v>2057</v>
      </c>
      <c r="F951" s="355" t="s">
        <v>2057</v>
      </c>
      <c r="G951" s="363" t="s">
        <v>277</v>
      </c>
      <c r="H951" s="349" t="s">
        <v>4376</v>
      </c>
      <c r="I951" s="349" t="s">
        <v>249</v>
      </c>
      <c r="J951" s="349" t="s">
        <v>4379</v>
      </c>
      <c r="K951" s="349" t="s">
        <v>537</v>
      </c>
      <c r="L951" s="349" t="s">
        <v>537</v>
      </c>
      <c r="M951" s="349" t="s">
        <v>251</v>
      </c>
      <c r="N951" s="349" t="s">
        <v>282</v>
      </c>
      <c r="O951" s="349" t="s">
        <v>2372</v>
      </c>
      <c r="P951" s="349" t="s">
        <v>4497</v>
      </c>
      <c r="Q951" s="349" t="s">
        <v>4494</v>
      </c>
      <c r="R951" s="349" t="s">
        <v>4501</v>
      </c>
      <c r="S951" s="349">
        <v>2</v>
      </c>
      <c r="T951" s="349" t="s">
        <v>392</v>
      </c>
      <c r="U951" s="349">
        <v>2</v>
      </c>
      <c r="V951" s="349" t="s">
        <v>413</v>
      </c>
      <c r="W951" s="360" t="s">
        <v>2759</v>
      </c>
      <c r="X951" s="439" t="s">
        <v>2442</v>
      </c>
      <c r="Y951" s="349">
        <v>8</v>
      </c>
      <c r="Z951" s="361">
        <v>12</v>
      </c>
      <c r="AA951" s="349">
        <f t="shared" si="159"/>
        <v>96</v>
      </c>
      <c r="AB951" s="349" t="s">
        <v>4295</v>
      </c>
      <c r="AC951" s="349" t="s">
        <v>4297</v>
      </c>
      <c r="AD951" s="349">
        <v>6</v>
      </c>
      <c r="AE951" s="440">
        <f t="shared" si="160"/>
        <v>13.200000000000001</v>
      </c>
      <c r="AF951" s="350">
        <f>'QUOTE BQT '!D46</f>
        <v>3.8409999999999997</v>
      </c>
      <c r="AG951" s="351">
        <f t="shared" si="157"/>
        <v>30.727999999999998</v>
      </c>
      <c r="AH951" s="351">
        <f>IF(AD951&lt;4,FLETES!$H$8,IF(AD951=4,FLETES!$H$9,IF(AD951=5,FLETES!$H$10,IF(AD951=6,FLETES!$H$11,IF(AD951=7,FLETES!$H$12,IF(AD951=8,FLETES!$H$13,IF(AD951=10,FLETES!$H$14,IF(AD951=12,FLETES!$H$15,IF(AD951&gt;12,FLETES!$H$16,"FALSO")))))))))</f>
        <v>31.615901999999998</v>
      </c>
      <c r="AI951" s="351">
        <f t="shared" si="150"/>
        <v>62.343902</v>
      </c>
      <c r="AJ951" s="352">
        <v>0.2</v>
      </c>
      <c r="AK951" s="353">
        <f t="shared" si="151"/>
        <v>77.929877499999989</v>
      </c>
      <c r="AL951" s="417">
        <f>(AG951*6.8%)+AK951</f>
        <v>80.019381499999994</v>
      </c>
      <c r="AM951" s="354">
        <v>0.15</v>
      </c>
      <c r="AN951" s="351">
        <f t="shared" si="152"/>
        <v>94.140448823529411</v>
      </c>
      <c r="AO951" s="421">
        <f t="shared" si="153"/>
        <v>94.140448823529411</v>
      </c>
      <c r="AP951" s="355"/>
      <c r="AQ951" s="355"/>
    </row>
    <row r="952" spans="1:43" s="347" customFormat="1" ht="30" customHeight="1" x14ac:dyDescent="0.25">
      <c r="A952" s="403">
        <v>131128</v>
      </c>
      <c r="B952" s="462">
        <v>40631311289</v>
      </c>
      <c r="C952" s="349" t="s">
        <v>4296</v>
      </c>
      <c r="D952" s="403" t="s">
        <v>3184</v>
      </c>
      <c r="E952" s="404" t="s">
        <v>3185</v>
      </c>
      <c r="F952" s="404" t="s">
        <v>3185</v>
      </c>
      <c r="G952" s="387" t="s">
        <v>277</v>
      </c>
      <c r="H952" s="397" t="s">
        <v>4435</v>
      </c>
      <c r="I952" s="397" t="s">
        <v>250</v>
      </c>
      <c r="J952" s="397" t="s">
        <v>4379</v>
      </c>
      <c r="K952" s="397" t="s">
        <v>570</v>
      </c>
      <c r="L952" s="397" t="s">
        <v>570</v>
      </c>
      <c r="M952" s="349" t="s">
        <v>251</v>
      </c>
      <c r="N952" s="397" t="s">
        <v>2928</v>
      </c>
      <c r="O952" s="397" t="s">
        <v>3186</v>
      </c>
      <c r="P952" s="349" t="s">
        <v>4493</v>
      </c>
      <c r="Q952" s="397" t="s">
        <v>268</v>
      </c>
      <c r="R952" s="397" t="s">
        <v>268</v>
      </c>
      <c r="S952" s="397">
        <v>0</v>
      </c>
      <c r="T952" s="349" t="s">
        <v>268</v>
      </c>
      <c r="U952" s="349">
        <v>0</v>
      </c>
      <c r="V952" s="397" t="s">
        <v>413</v>
      </c>
      <c r="W952" s="444" t="s">
        <v>3186</v>
      </c>
      <c r="X952" s="349" t="s">
        <v>2441</v>
      </c>
      <c r="Y952" s="349">
        <v>36</v>
      </c>
      <c r="Z952" s="397">
        <v>12</v>
      </c>
      <c r="AA952" s="349">
        <v>36</v>
      </c>
      <c r="AB952" s="349" t="s">
        <v>276</v>
      </c>
      <c r="AC952" s="349" t="s">
        <v>2878</v>
      </c>
      <c r="AD952" s="349">
        <v>5</v>
      </c>
      <c r="AE952" s="349">
        <v>11</v>
      </c>
      <c r="AF952" s="350">
        <v>0.6</v>
      </c>
      <c r="AG952" s="351">
        <f t="shared" si="157"/>
        <v>21.599999999999998</v>
      </c>
      <c r="AH952" s="351">
        <f>IF(AD952&lt;4,FLETES!$H$8,IF(AD952=4,FLETES!$H$9,IF(AD952=5,FLETES!$H$10,IF(AD952=6,FLETES!$H$11,IF(AD952=7,FLETES!$H$12,IF(AD952=8,FLETES!$H$13,IF(AD952=10,FLETES!$H$14,IF(AD952=12,FLETES!$H$15,IF(AD952&gt;12,FLETES!$H$16,"FALSO")))))))))</f>
        <v>26.946735</v>
      </c>
      <c r="AI952" s="357">
        <f t="shared" si="150"/>
        <v>48.546734999999998</v>
      </c>
      <c r="AJ952" s="352">
        <v>0.2</v>
      </c>
      <c r="AK952" s="358">
        <f t="shared" si="151"/>
        <v>60.683418749999994</v>
      </c>
      <c r="AL952" s="418">
        <f t="shared" ref="AL952:AL972" si="161">AK952</f>
        <v>60.683418749999994</v>
      </c>
      <c r="AM952" s="354">
        <v>0.15</v>
      </c>
      <c r="AN952" s="351">
        <f t="shared" si="152"/>
        <v>71.392257352941172</v>
      </c>
      <c r="AO952" s="421">
        <f t="shared" si="153"/>
        <v>71.392257352941172</v>
      </c>
      <c r="AP952" s="355"/>
      <c r="AQ952" s="355"/>
    </row>
    <row r="953" spans="1:43" s="347" customFormat="1" ht="30" customHeight="1" x14ac:dyDescent="0.25">
      <c r="A953" s="403">
        <v>131136</v>
      </c>
      <c r="B953" s="462">
        <v>40631311369</v>
      </c>
      <c r="C953" s="349" t="s">
        <v>4296</v>
      </c>
      <c r="D953" s="403" t="s">
        <v>3187</v>
      </c>
      <c r="E953" s="404" t="s">
        <v>3188</v>
      </c>
      <c r="F953" s="404" t="s">
        <v>3188</v>
      </c>
      <c r="G953" s="387" t="s">
        <v>277</v>
      </c>
      <c r="H953" s="397" t="s">
        <v>4435</v>
      </c>
      <c r="I953" s="397" t="s">
        <v>250</v>
      </c>
      <c r="J953" s="397" t="s">
        <v>4379</v>
      </c>
      <c r="K953" s="397" t="s">
        <v>571</v>
      </c>
      <c r="L953" s="397" t="s">
        <v>571</v>
      </c>
      <c r="M953" s="349" t="s">
        <v>251</v>
      </c>
      <c r="N953" s="397" t="s">
        <v>2928</v>
      </c>
      <c r="O953" s="397" t="s">
        <v>3189</v>
      </c>
      <c r="P953" s="349" t="s">
        <v>4493</v>
      </c>
      <c r="Q953" s="397" t="s">
        <v>268</v>
      </c>
      <c r="R953" s="397" t="s">
        <v>268</v>
      </c>
      <c r="S953" s="397">
        <v>0</v>
      </c>
      <c r="T953" s="349" t="s">
        <v>268</v>
      </c>
      <c r="U953" s="349">
        <v>0</v>
      </c>
      <c r="V953" s="397" t="s">
        <v>413</v>
      </c>
      <c r="W953" s="444" t="s">
        <v>3189</v>
      </c>
      <c r="X953" s="349" t="s">
        <v>2441</v>
      </c>
      <c r="Y953" s="349">
        <v>36</v>
      </c>
      <c r="Z953" s="397">
        <v>12</v>
      </c>
      <c r="AA953" s="349">
        <v>36</v>
      </c>
      <c r="AB953" s="349" t="s">
        <v>276</v>
      </c>
      <c r="AC953" s="349" t="s">
        <v>2878</v>
      </c>
      <c r="AD953" s="349">
        <v>5</v>
      </c>
      <c r="AE953" s="349">
        <v>11</v>
      </c>
      <c r="AF953" s="350">
        <v>0.6</v>
      </c>
      <c r="AG953" s="351">
        <f t="shared" si="157"/>
        <v>21.599999999999998</v>
      </c>
      <c r="AH953" s="351">
        <f>IF(AD953&lt;4,FLETES!$H$8,IF(AD953=4,FLETES!$H$9,IF(AD953=5,FLETES!$H$10,IF(AD953=6,FLETES!$H$11,IF(AD953=7,FLETES!$H$12,IF(AD953=8,FLETES!$H$13,IF(AD953=10,FLETES!$H$14,IF(AD953=12,FLETES!$H$15,IF(AD953&gt;12,FLETES!$H$16,"FALSO")))))))))</f>
        <v>26.946735</v>
      </c>
      <c r="AI953" s="357">
        <f t="shared" si="150"/>
        <v>48.546734999999998</v>
      </c>
      <c r="AJ953" s="352">
        <v>0.2</v>
      </c>
      <c r="AK953" s="358">
        <f t="shared" si="151"/>
        <v>60.683418749999994</v>
      </c>
      <c r="AL953" s="418">
        <f t="shared" si="161"/>
        <v>60.683418749999994</v>
      </c>
      <c r="AM953" s="354">
        <v>0.15</v>
      </c>
      <c r="AN953" s="351">
        <f t="shared" si="152"/>
        <v>71.392257352941172</v>
      </c>
      <c r="AO953" s="421">
        <f t="shared" si="153"/>
        <v>71.392257352941172</v>
      </c>
      <c r="AP953" s="355"/>
      <c r="AQ953" s="355"/>
    </row>
    <row r="954" spans="1:43" s="347" customFormat="1" ht="30" customHeight="1" x14ac:dyDescent="0.25">
      <c r="A954" s="403">
        <v>131143</v>
      </c>
      <c r="B954" s="462">
        <v>40631311439</v>
      </c>
      <c r="C954" s="349" t="s">
        <v>4296</v>
      </c>
      <c r="D954" s="403" t="s">
        <v>3190</v>
      </c>
      <c r="E954" s="404" t="s">
        <v>3191</v>
      </c>
      <c r="F954" s="404" t="s">
        <v>3191</v>
      </c>
      <c r="G954" s="387" t="s">
        <v>277</v>
      </c>
      <c r="H954" s="397" t="s">
        <v>4435</v>
      </c>
      <c r="I954" s="397" t="s">
        <v>250</v>
      </c>
      <c r="J954" s="397" t="s">
        <v>4379</v>
      </c>
      <c r="K954" s="397" t="s">
        <v>580</v>
      </c>
      <c r="L954" s="397" t="s">
        <v>580</v>
      </c>
      <c r="M954" s="349" t="s">
        <v>251</v>
      </c>
      <c r="N954" s="397" t="s">
        <v>2928</v>
      </c>
      <c r="O954" s="397" t="s">
        <v>3192</v>
      </c>
      <c r="P954" s="349" t="s">
        <v>4493</v>
      </c>
      <c r="Q954" s="397" t="s">
        <v>268</v>
      </c>
      <c r="R954" s="397" t="s">
        <v>268</v>
      </c>
      <c r="S954" s="397">
        <v>0</v>
      </c>
      <c r="T954" s="349" t="s">
        <v>268</v>
      </c>
      <c r="U954" s="349">
        <v>0</v>
      </c>
      <c r="V954" s="397" t="s">
        <v>413</v>
      </c>
      <c r="W954" s="444" t="s">
        <v>3192</v>
      </c>
      <c r="X954" s="349" t="s">
        <v>2441</v>
      </c>
      <c r="Y954" s="349">
        <v>36</v>
      </c>
      <c r="Z954" s="397">
        <v>12</v>
      </c>
      <c r="AA954" s="349">
        <v>36</v>
      </c>
      <c r="AB954" s="349" t="s">
        <v>276</v>
      </c>
      <c r="AC954" s="349" t="s">
        <v>2878</v>
      </c>
      <c r="AD954" s="349">
        <v>5</v>
      </c>
      <c r="AE954" s="349">
        <v>11</v>
      </c>
      <c r="AF954" s="350">
        <v>0.6</v>
      </c>
      <c r="AG954" s="351">
        <f t="shared" si="157"/>
        <v>21.599999999999998</v>
      </c>
      <c r="AH954" s="351">
        <f>IF(AD954&lt;4,FLETES!$H$8,IF(AD954=4,FLETES!$H$9,IF(AD954=5,FLETES!$H$10,IF(AD954=6,FLETES!$H$11,IF(AD954=7,FLETES!$H$12,IF(AD954=8,FLETES!$H$13,IF(AD954=10,FLETES!$H$14,IF(AD954=12,FLETES!$H$15,IF(AD954&gt;12,FLETES!$H$16,"FALSO")))))))))</f>
        <v>26.946735</v>
      </c>
      <c r="AI954" s="357">
        <f t="shared" si="150"/>
        <v>48.546734999999998</v>
      </c>
      <c r="AJ954" s="352">
        <v>0.2</v>
      </c>
      <c r="AK954" s="358">
        <f t="shared" si="151"/>
        <v>60.683418749999994</v>
      </c>
      <c r="AL954" s="418">
        <f t="shared" si="161"/>
        <v>60.683418749999994</v>
      </c>
      <c r="AM954" s="354">
        <v>0.15</v>
      </c>
      <c r="AN954" s="351">
        <f t="shared" si="152"/>
        <v>71.392257352941172</v>
      </c>
      <c r="AO954" s="421">
        <f t="shared" si="153"/>
        <v>71.392257352941172</v>
      </c>
      <c r="AP954" s="355"/>
      <c r="AQ954" s="355"/>
    </row>
    <row r="955" spans="1:43" s="347" customFormat="1" ht="30" customHeight="1" x14ac:dyDescent="0.25">
      <c r="A955" s="403">
        <v>131152</v>
      </c>
      <c r="B955" s="462">
        <v>40631311529</v>
      </c>
      <c r="C955" s="349" t="s">
        <v>4296</v>
      </c>
      <c r="D955" s="403" t="s">
        <v>3193</v>
      </c>
      <c r="E955" s="404" t="s">
        <v>3194</v>
      </c>
      <c r="F955" s="404" t="s">
        <v>3194</v>
      </c>
      <c r="G955" s="387" t="s">
        <v>277</v>
      </c>
      <c r="H955" s="397" t="s">
        <v>4435</v>
      </c>
      <c r="I955" s="397" t="s">
        <v>250</v>
      </c>
      <c r="J955" s="397" t="s">
        <v>4379</v>
      </c>
      <c r="K955" s="397" t="s">
        <v>545</v>
      </c>
      <c r="L955" s="397" t="s">
        <v>545</v>
      </c>
      <c r="M955" s="349" t="s">
        <v>251</v>
      </c>
      <c r="N955" s="397" t="s">
        <v>2928</v>
      </c>
      <c r="O955" s="397" t="s">
        <v>3195</v>
      </c>
      <c r="P955" s="349" t="s">
        <v>4493</v>
      </c>
      <c r="Q955" s="397" t="s">
        <v>268</v>
      </c>
      <c r="R955" s="397" t="s">
        <v>268</v>
      </c>
      <c r="S955" s="397">
        <v>0</v>
      </c>
      <c r="T955" s="349" t="s">
        <v>268</v>
      </c>
      <c r="U955" s="349">
        <v>0</v>
      </c>
      <c r="V955" s="397" t="s">
        <v>413</v>
      </c>
      <c r="W955" s="444" t="s">
        <v>3195</v>
      </c>
      <c r="X955" s="349" t="s">
        <v>2441</v>
      </c>
      <c r="Y955" s="349">
        <v>36</v>
      </c>
      <c r="Z955" s="397">
        <v>12</v>
      </c>
      <c r="AA955" s="349">
        <v>36</v>
      </c>
      <c r="AB955" s="349" t="s">
        <v>276</v>
      </c>
      <c r="AC955" s="349" t="s">
        <v>2878</v>
      </c>
      <c r="AD955" s="349">
        <v>5</v>
      </c>
      <c r="AE955" s="349">
        <v>11</v>
      </c>
      <c r="AF955" s="350">
        <v>0.6</v>
      </c>
      <c r="AG955" s="351">
        <f t="shared" si="157"/>
        <v>21.599999999999998</v>
      </c>
      <c r="AH955" s="351">
        <f>IF(AD955&lt;4,FLETES!$H$8,IF(AD955=4,FLETES!$H$9,IF(AD955=5,FLETES!$H$10,IF(AD955=6,FLETES!$H$11,IF(AD955=7,FLETES!$H$12,IF(AD955=8,FLETES!$H$13,IF(AD955=10,FLETES!$H$14,IF(AD955=12,FLETES!$H$15,IF(AD955&gt;12,FLETES!$H$16,"FALSO")))))))))</f>
        <v>26.946735</v>
      </c>
      <c r="AI955" s="357">
        <f t="shared" si="150"/>
        <v>48.546734999999998</v>
      </c>
      <c r="AJ955" s="352">
        <v>0.2</v>
      </c>
      <c r="AK955" s="358">
        <f t="shared" si="151"/>
        <v>60.683418749999994</v>
      </c>
      <c r="AL955" s="418">
        <f t="shared" si="161"/>
        <v>60.683418749999994</v>
      </c>
      <c r="AM955" s="354">
        <v>0.15</v>
      </c>
      <c r="AN955" s="351">
        <f t="shared" si="152"/>
        <v>71.392257352941172</v>
      </c>
      <c r="AO955" s="421">
        <f t="shared" si="153"/>
        <v>71.392257352941172</v>
      </c>
      <c r="AP955" s="355"/>
      <c r="AQ955" s="355"/>
    </row>
    <row r="956" spans="1:43" s="347" customFormat="1" ht="30" customHeight="1" x14ac:dyDescent="0.25">
      <c r="A956" s="403">
        <v>131159</v>
      </c>
      <c r="B956" s="462">
        <v>40631311599</v>
      </c>
      <c r="C956" s="349" t="s">
        <v>4296</v>
      </c>
      <c r="D956" s="403" t="s">
        <v>3196</v>
      </c>
      <c r="E956" s="404" t="s">
        <v>3197</v>
      </c>
      <c r="F956" s="404" t="s">
        <v>3197</v>
      </c>
      <c r="G956" s="387" t="s">
        <v>277</v>
      </c>
      <c r="H956" s="397" t="s">
        <v>4435</v>
      </c>
      <c r="I956" s="397" t="s">
        <v>250</v>
      </c>
      <c r="J956" s="397" t="s">
        <v>4379</v>
      </c>
      <c r="K956" s="397" t="s">
        <v>563</v>
      </c>
      <c r="L956" s="397" t="s">
        <v>563</v>
      </c>
      <c r="M956" s="349" t="s">
        <v>251</v>
      </c>
      <c r="N956" s="397" t="s">
        <v>2928</v>
      </c>
      <c r="O956" s="397" t="s">
        <v>3198</v>
      </c>
      <c r="P956" s="349" t="s">
        <v>4493</v>
      </c>
      <c r="Q956" s="397" t="s">
        <v>268</v>
      </c>
      <c r="R956" s="397" t="s">
        <v>268</v>
      </c>
      <c r="S956" s="397">
        <v>0</v>
      </c>
      <c r="T956" s="349" t="s">
        <v>268</v>
      </c>
      <c r="U956" s="349">
        <v>0</v>
      </c>
      <c r="V956" s="397" t="s">
        <v>413</v>
      </c>
      <c r="W956" s="444" t="s">
        <v>3198</v>
      </c>
      <c r="X956" s="349" t="s">
        <v>2441</v>
      </c>
      <c r="Y956" s="349">
        <v>36</v>
      </c>
      <c r="Z956" s="397">
        <v>12</v>
      </c>
      <c r="AA956" s="349">
        <v>36</v>
      </c>
      <c r="AB956" s="349" t="s">
        <v>276</v>
      </c>
      <c r="AC956" s="349" t="s">
        <v>2878</v>
      </c>
      <c r="AD956" s="349">
        <v>5</v>
      </c>
      <c r="AE956" s="349">
        <v>11</v>
      </c>
      <c r="AF956" s="350">
        <v>0.6</v>
      </c>
      <c r="AG956" s="351">
        <f t="shared" si="157"/>
        <v>21.599999999999998</v>
      </c>
      <c r="AH956" s="351">
        <f>IF(AD956&lt;4,FLETES!$H$8,IF(AD956=4,FLETES!$H$9,IF(AD956=5,FLETES!$H$10,IF(AD956=6,FLETES!$H$11,IF(AD956=7,FLETES!$H$12,IF(AD956=8,FLETES!$H$13,IF(AD956=10,FLETES!$H$14,IF(AD956=12,FLETES!$H$15,IF(AD956&gt;12,FLETES!$H$16,"FALSO")))))))))</f>
        <v>26.946735</v>
      </c>
      <c r="AI956" s="357">
        <f t="shared" si="150"/>
        <v>48.546734999999998</v>
      </c>
      <c r="AJ956" s="352">
        <v>0.2</v>
      </c>
      <c r="AK956" s="358">
        <f t="shared" si="151"/>
        <v>60.683418749999994</v>
      </c>
      <c r="AL956" s="418">
        <f t="shared" si="161"/>
        <v>60.683418749999994</v>
      </c>
      <c r="AM956" s="354">
        <v>0.15</v>
      </c>
      <c r="AN956" s="351">
        <f t="shared" si="152"/>
        <v>71.392257352941172</v>
      </c>
      <c r="AO956" s="421">
        <f t="shared" si="153"/>
        <v>71.392257352941172</v>
      </c>
      <c r="AP956" s="355"/>
      <c r="AQ956" s="355"/>
    </row>
    <row r="957" spans="1:43" s="347" customFormat="1" ht="30" customHeight="1" x14ac:dyDescent="0.25">
      <c r="A957" s="444">
        <v>182118</v>
      </c>
      <c r="B957" s="453">
        <v>406318211891</v>
      </c>
      <c r="C957" s="349" t="s">
        <v>4296</v>
      </c>
      <c r="D957" s="444" t="s">
        <v>3213</v>
      </c>
      <c r="E957" s="404" t="s">
        <v>3214</v>
      </c>
      <c r="F957" s="404" t="s">
        <v>3214</v>
      </c>
      <c r="G957" s="387" t="s">
        <v>277</v>
      </c>
      <c r="H957" s="397" t="s">
        <v>4435</v>
      </c>
      <c r="I957" s="397" t="s">
        <v>250</v>
      </c>
      <c r="J957" s="397" t="s">
        <v>4379</v>
      </c>
      <c r="K957" s="397" t="s">
        <v>4437</v>
      </c>
      <c r="L957" s="397" t="s">
        <v>571</v>
      </c>
      <c r="M957" s="349" t="s">
        <v>251</v>
      </c>
      <c r="N957" s="397" t="s">
        <v>2928</v>
      </c>
      <c r="O957" s="397" t="s">
        <v>3245</v>
      </c>
      <c r="P957" s="349" t="s">
        <v>4493</v>
      </c>
      <c r="Q957" s="397" t="s">
        <v>268</v>
      </c>
      <c r="R957" s="397" t="s">
        <v>268</v>
      </c>
      <c r="S957" s="397">
        <v>0</v>
      </c>
      <c r="T957" s="349" t="s">
        <v>268</v>
      </c>
      <c r="U957" s="349">
        <v>0</v>
      </c>
      <c r="V957" s="397" t="s">
        <v>413</v>
      </c>
      <c r="W957" s="444" t="s">
        <v>3245</v>
      </c>
      <c r="X957" s="349" t="s">
        <v>2441</v>
      </c>
      <c r="Y957" s="349">
        <v>36</v>
      </c>
      <c r="Z957" s="397">
        <v>12</v>
      </c>
      <c r="AA957" s="349">
        <v>36</v>
      </c>
      <c r="AB957" s="349" t="s">
        <v>276</v>
      </c>
      <c r="AC957" s="349" t="s">
        <v>2878</v>
      </c>
      <c r="AD957" s="349">
        <v>5</v>
      </c>
      <c r="AE957" s="349">
        <v>11</v>
      </c>
      <c r="AF957" s="350">
        <v>0.6</v>
      </c>
      <c r="AG957" s="357">
        <f t="shared" ref="AG957:AG971" si="162">AF957*Y957</f>
        <v>21.599999999999998</v>
      </c>
      <c r="AH957" s="351">
        <f>IF(AD957&lt;4,FLETES!$H$8,IF(AD957=4,FLETES!$H$9,IF(AD957=5,FLETES!$H$10,IF(AD957=6,FLETES!$H$11,IF(AD957=7,FLETES!$H$12,IF(AD957=8,FLETES!$H$13,IF(AD957=10,FLETES!$H$14,IF(AD957=12,FLETES!$H$15,IF(AD957&gt;12,FLETES!$H$16,"FALSO")))))))))</f>
        <v>26.946735</v>
      </c>
      <c r="AI957" s="357">
        <f t="shared" si="150"/>
        <v>48.546734999999998</v>
      </c>
      <c r="AJ957" s="352">
        <v>0.2</v>
      </c>
      <c r="AK957" s="358">
        <f t="shared" si="151"/>
        <v>60.683418749999994</v>
      </c>
      <c r="AL957" s="418">
        <f t="shared" si="161"/>
        <v>60.683418749999994</v>
      </c>
      <c r="AM957" s="352">
        <v>0.15</v>
      </c>
      <c r="AN957" s="351">
        <f t="shared" si="152"/>
        <v>71.392257352941172</v>
      </c>
      <c r="AO957" s="421">
        <f t="shared" si="153"/>
        <v>71.392257352941172</v>
      </c>
      <c r="AP957" s="355"/>
      <c r="AQ957" s="355"/>
    </row>
    <row r="958" spans="1:43" s="347" customFormat="1" ht="30" customHeight="1" x14ac:dyDescent="0.25">
      <c r="A958" s="444">
        <v>182355</v>
      </c>
      <c r="B958" s="453">
        <v>406318235590</v>
      </c>
      <c r="C958" s="349" t="s">
        <v>4296</v>
      </c>
      <c r="D958" s="444" t="s">
        <v>3215</v>
      </c>
      <c r="E958" s="404" t="s">
        <v>3216</v>
      </c>
      <c r="F958" s="404" t="s">
        <v>3216</v>
      </c>
      <c r="G958" s="387" t="s">
        <v>277</v>
      </c>
      <c r="H958" s="397" t="s">
        <v>4435</v>
      </c>
      <c r="I958" s="397" t="s">
        <v>250</v>
      </c>
      <c r="J958" s="397" t="s">
        <v>4379</v>
      </c>
      <c r="K958" s="397" t="s">
        <v>4438</v>
      </c>
      <c r="L958" s="397" t="s">
        <v>570</v>
      </c>
      <c r="M958" s="349" t="s">
        <v>251</v>
      </c>
      <c r="N958" s="397" t="s">
        <v>2928</v>
      </c>
      <c r="O958" s="397" t="s">
        <v>3245</v>
      </c>
      <c r="P958" s="349" t="s">
        <v>4493</v>
      </c>
      <c r="Q958" s="397" t="s">
        <v>268</v>
      </c>
      <c r="R958" s="397" t="s">
        <v>268</v>
      </c>
      <c r="S958" s="397">
        <v>0</v>
      </c>
      <c r="T958" s="349" t="s">
        <v>268</v>
      </c>
      <c r="U958" s="349">
        <v>0</v>
      </c>
      <c r="V958" s="397" t="s">
        <v>413</v>
      </c>
      <c r="W958" s="444" t="s">
        <v>3245</v>
      </c>
      <c r="X958" s="349" t="s">
        <v>2441</v>
      </c>
      <c r="Y958" s="349">
        <v>36</v>
      </c>
      <c r="Z958" s="397">
        <v>12</v>
      </c>
      <c r="AA958" s="349">
        <v>36</v>
      </c>
      <c r="AB958" s="349" t="s">
        <v>276</v>
      </c>
      <c r="AC958" s="349" t="s">
        <v>2878</v>
      </c>
      <c r="AD958" s="349">
        <v>5</v>
      </c>
      <c r="AE958" s="349">
        <v>11</v>
      </c>
      <c r="AF958" s="350">
        <v>0.6</v>
      </c>
      <c r="AG958" s="357">
        <f t="shared" si="162"/>
        <v>21.599999999999998</v>
      </c>
      <c r="AH958" s="351">
        <f>IF(AD958&lt;4,FLETES!$H$8,IF(AD958=4,FLETES!$H$9,IF(AD958=5,FLETES!$H$10,IF(AD958=6,FLETES!$H$11,IF(AD958=7,FLETES!$H$12,IF(AD958=8,FLETES!$H$13,IF(AD958=10,FLETES!$H$14,IF(AD958=12,FLETES!$H$15,IF(AD958&gt;12,FLETES!$H$16,"FALSO")))))))))</f>
        <v>26.946735</v>
      </c>
      <c r="AI958" s="357">
        <f t="shared" si="150"/>
        <v>48.546734999999998</v>
      </c>
      <c r="AJ958" s="352">
        <v>0.2</v>
      </c>
      <c r="AK958" s="358">
        <f t="shared" si="151"/>
        <v>60.683418749999994</v>
      </c>
      <c r="AL958" s="418">
        <f t="shared" si="161"/>
        <v>60.683418749999994</v>
      </c>
      <c r="AM958" s="352">
        <v>0.15</v>
      </c>
      <c r="AN958" s="351">
        <f t="shared" si="152"/>
        <v>71.392257352941172</v>
      </c>
      <c r="AO958" s="421">
        <f t="shared" si="153"/>
        <v>71.392257352941172</v>
      </c>
      <c r="AP958" s="355"/>
      <c r="AQ958" s="355"/>
    </row>
    <row r="959" spans="1:43" s="347" customFormat="1" ht="30" customHeight="1" x14ac:dyDescent="0.25">
      <c r="A959" s="444">
        <v>182432</v>
      </c>
      <c r="B959" s="453">
        <v>406318243298</v>
      </c>
      <c r="C959" s="349" t="s">
        <v>4296</v>
      </c>
      <c r="D959" s="444" t="s">
        <v>3217</v>
      </c>
      <c r="E959" s="404" t="s">
        <v>3218</v>
      </c>
      <c r="F959" s="404" t="s">
        <v>3218</v>
      </c>
      <c r="G959" s="387" t="s">
        <v>277</v>
      </c>
      <c r="H959" s="397" t="s">
        <v>4435</v>
      </c>
      <c r="I959" s="397" t="s">
        <v>250</v>
      </c>
      <c r="J959" s="397" t="s">
        <v>4379</v>
      </c>
      <c r="K959" s="397" t="s">
        <v>4439</v>
      </c>
      <c r="L959" s="397" t="s">
        <v>545</v>
      </c>
      <c r="M959" s="349" t="s">
        <v>251</v>
      </c>
      <c r="N959" s="397" t="s">
        <v>2928</v>
      </c>
      <c r="O959" s="397" t="s">
        <v>3245</v>
      </c>
      <c r="P959" s="349" t="s">
        <v>4493</v>
      </c>
      <c r="Q959" s="397" t="s">
        <v>268</v>
      </c>
      <c r="R959" s="397" t="s">
        <v>268</v>
      </c>
      <c r="S959" s="397">
        <v>0</v>
      </c>
      <c r="T959" s="349" t="s">
        <v>268</v>
      </c>
      <c r="U959" s="349">
        <v>0</v>
      </c>
      <c r="V959" s="397" t="s">
        <v>413</v>
      </c>
      <c r="W959" s="444" t="s">
        <v>3245</v>
      </c>
      <c r="X959" s="349" t="s">
        <v>2441</v>
      </c>
      <c r="Y959" s="349">
        <v>36</v>
      </c>
      <c r="Z959" s="397">
        <v>12</v>
      </c>
      <c r="AA959" s="349">
        <v>36</v>
      </c>
      <c r="AB959" s="349" t="s">
        <v>276</v>
      </c>
      <c r="AC959" s="349" t="s">
        <v>2878</v>
      </c>
      <c r="AD959" s="349">
        <v>5</v>
      </c>
      <c r="AE959" s="349">
        <v>11</v>
      </c>
      <c r="AF959" s="350">
        <v>0.6</v>
      </c>
      <c r="AG959" s="357">
        <f t="shared" si="162"/>
        <v>21.599999999999998</v>
      </c>
      <c r="AH959" s="351">
        <f>IF(AD959&lt;4,FLETES!$H$8,IF(AD959=4,FLETES!$H$9,IF(AD959=5,FLETES!$H$10,IF(AD959=6,FLETES!$H$11,IF(AD959=7,FLETES!$H$12,IF(AD959=8,FLETES!$H$13,IF(AD959=10,FLETES!$H$14,IF(AD959=12,FLETES!$H$15,IF(AD959&gt;12,FLETES!$H$16,"FALSO")))))))))</f>
        <v>26.946735</v>
      </c>
      <c r="AI959" s="357">
        <f t="shared" si="150"/>
        <v>48.546734999999998</v>
      </c>
      <c r="AJ959" s="352">
        <v>0.2</v>
      </c>
      <c r="AK959" s="358">
        <f t="shared" si="151"/>
        <v>60.683418749999994</v>
      </c>
      <c r="AL959" s="418">
        <f t="shared" si="161"/>
        <v>60.683418749999994</v>
      </c>
      <c r="AM959" s="352">
        <v>0.15</v>
      </c>
      <c r="AN959" s="351">
        <f t="shared" si="152"/>
        <v>71.392257352941172</v>
      </c>
      <c r="AO959" s="421">
        <f t="shared" si="153"/>
        <v>71.392257352941172</v>
      </c>
      <c r="AP959" s="355"/>
      <c r="AQ959" s="355"/>
    </row>
    <row r="960" spans="1:43" s="347" customFormat="1" ht="30" customHeight="1" x14ac:dyDescent="0.25">
      <c r="A960" s="444">
        <v>182162</v>
      </c>
      <c r="B960" s="453">
        <v>406318216292</v>
      </c>
      <c r="C960" s="349" t="s">
        <v>4296</v>
      </c>
      <c r="D960" s="444" t="s">
        <v>3219</v>
      </c>
      <c r="E960" s="404" t="s">
        <v>3220</v>
      </c>
      <c r="F960" s="404" t="s">
        <v>3220</v>
      </c>
      <c r="G960" s="387" t="s">
        <v>277</v>
      </c>
      <c r="H960" s="397" t="s">
        <v>4435</v>
      </c>
      <c r="I960" s="397" t="s">
        <v>250</v>
      </c>
      <c r="J960" s="397" t="s">
        <v>4379</v>
      </c>
      <c r="K960" s="397" t="s">
        <v>4440</v>
      </c>
      <c r="L960" s="397" t="s">
        <v>570</v>
      </c>
      <c r="M960" s="349" t="s">
        <v>251</v>
      </c>
      <c r="N960" s="397" t="s">
        <v>2928</v>
      </c>
      <c r="O960" s="397" t="s">
        <v>3245</v>
      </c>
      <c r="P960" s="349" t="s">
        <v>4493</v>
      </c>
      <c r="Q960" s="397" t="s">
        <v>268</v>
      </c>
      <c r="R960" s="397" t="s">
        <v>268</v>
      </c>
      <c r="S960" s="397">
        <v>0</v>
      </c>
      <c r="T960" s="349" t="s">
        <v>268</v>
      </c>
      <c r="U960" s="349">
        <v>0</v>
      </c>
      <c r="V960" s="397" t="s">
        <v>413</v>
      </c>
      <c r="W960" s="444" t="s">
        <v>3245</v>
      </c>
      <c r="X960" s="349" t="s">
        <v>2441</v>
      </c>
      <c r="Y960" s="349">
        <v>36</v>
      </c>
      <c r="Z960" s="397">
        <v>12</v>
      </c>
      <c r="AA960" s="349">
        <v>36</v>
      </c>
      <c r="AB960" s="349" t="s">
        <v>276</v>
      </c>
      <c r="AC960" s="349" t="s">
        <v>2878</v>
      </c>
      <c r="AD960" s="349">
        <v>5</v>
      </c>
      <c r="AE960" s="349">
        <v>11</v>
      </c>
      <c r="AF960" s="350">
        <v>0.6</v>
      </c>
      <c r="AG960" s="357">
        <f t="shared" si="162"/>
        <v>21.599999999999998</v>
      </c>
      <c r="AH960" s="351">
        <f>IF(AD960&lt;4,FLETES!$H$8,IF(AD960=4,FLETES!$H$9,IF(AD960=5,FLETES!$H$10,IF(AD960=6,FLETES!$H$11,IF(AD960=7,FLETES!$H$12,IF(AD960=8,FLETES!$H$13,IF(AD960=10,FLETES!$H$14,IF(AD960=12,FLETES!$H$15,IF(AD960&gt;12,FLETES!$H$16,"FALSO")))))))))</f>
        <v>26.946735</v>
      </c>
      <c r="AI960" s="357">
        <f t="shared" si="150"/>
        <v>48.546734999999998</v>
      </c>
      <c r="AJ960" s="352">
        <v>0.2</v>
      </c>
      <c r="AK960" s="358">
        <f t="shared" si="151"/>
        <v>60.683418749999994</v>
      </c>
      <c r="AL960" s="418">
        <f t="shared" si="161"/>
        <v>60.683418749999994</v>
      </c>
      <c r="AM960" s="352">
        <v>0.15</v>
      </c>
      <c r="AN960" s="351">
        <f t="shared" si="152"/>
        <v>71.392257352941172</v>
      </c>
      <c r="AO960" s="421">
        <f t="shared" si="153"/>
        <v>71.392257352941172</v>
      </c>
      <c r="AP960" s="355"/>
      <c r="AQ960" s="355"/>
    </row>
    <row r="961" spans="1:43" s="347" customFormat="1" ht="30" customHeight="1" x14ac:dyDescent="0.25">
      <c r="A961" s="444">
        <v>182148</v>
      </c>
      <c r="B961" s="453">
        <v>406318214892</v>
      </c>
      <c r="C961" s="349" t="s">
        <v>4296</v>
      </c>
      <c r="D961" s="444" t="s">
        <v>3221</v>
      </c>
      <c r="E961" s="404" t="s">
        <v>3222</v>
      </c>
      <c r="F961" s="404" t="s">
        <v>3222</v>
      </c>
      <c r="G961" s="387" t="s">
        <v>277</v>
      </c>
      <c r="H961" s="397" t="s">
        <v>4435</v>
      </c>
      <c r="I961" s="397" t="s">
        <v>250</v>
      </c>
      <c r="J961" s="397" t="s">
        <v>4379</v>
      </c>
      <c r="K961" s="397" t="s">
        <v>1463</v>
      </c>
      <c r="L961" s="397" t="s">
        <v>580</v>
      </c>
      <c r="M961" s="349" t="s">
        <v>251</v>
      </c>
      <c r="N961" s="397" t="s">
        <v>2928</v>
      </c>
      <c r="O961" s="397" t="s">
        <v>3245</v>
      </c>
      <c r="P961" s="349" t="s">
        <v>4493</v>
      </c>
      <c r="Q961" s="397" t="s">
        <v>268</v>
      </c>
      <c r="R961" s="397" t="s">
        <v>268</v>
      </c>
      <c r="S961" s="397">
        <v>0</v>
      </c>
      <c r="T961" s="349" t="s">
        <v>268</v>
      </c>
      <c r="U961" s="349">
        <v>0</v>
      </c>
      <c r="V961" s="397" t="s">
        <v>413</v>
      </c>
      <c r="W961" s="444" t="s">
        <v>3245</v>
      </c>
      <c r="X961" s="349" t="s">
        <v>2441</v>
      </c>
      <c r="Y961" s="349">
        <v>36</v>
      </c>
      <c r="Z961" s="397">
        <v>12</v>
      </c>
      <c r="AA961" s="349">
        <v>36</v>
      </c>
      <c r="AB961" s="349" t="s">
        <v>276</v>
      </c>
      <c r="AC961" s="349" t="s">
        <v>2878</v>
      </c>
      <c r="AD961" s="349">
        <v>5</v>
      </c>
      <c r="AE961" s="349">
        <v>11</v>
      </c>
      <c r="AF961" s="350">
        <v>0.6</v>
      </c>
      <c r="AG961" s="357">
        <f t="shared" si="162"/>
        <v>21.599999999999998</v>
      </c>
      <c r="AH961" s="351">
        <f>IF(AD961&lt;4,FLETES!$H$8,IF(AD961=4,FLETES!$H$9,IF(AD961=5,FLETES!$H$10,IF(AD961=6,FLETES!$H$11,IF(AD961=7,FLETES!$H$12,IF(AD961=8,FLETES!$H$13,IF(AD961=10,FLETES!$H$14,IF(AD961=12,FLETES!$H$15,IF(AD961&gt;12,FLETES!$H$16,"FALSO")))))))))</f>
        <v>26.946735</v>
      </c>
      <c r="AI961" s="357">
        <f t="shared" si="150"/>
        <v>48.546734999999998</v>
      </c>
      <c r="AJ961" s="352">
        <v>0.2</v>
      </c>
      <c r="AK961" s="358">
        <f t="shared" si="151"/>
        <v>60.683418749999994</v>
      </c>
      <c r="AL961" s="418">
        <f t="shared" si="161"/>
        <v>60.683418749999994</v>
      </c>
      <c r="AM961" s="352">
        <v>0.15</v>
      </c>
      <c r="AN961" s="351">
        <f t="shared" si="152"/>
        <v>71.392257352941172</v>
      </c>
      <c r="AO961" s="421">
        <f t="shared" si="153"/>
        <v>71.392257352941172</v>
      </c>
      <c r="AP961" s="355"/>
      <c r="AQ961" s="355"/>
    </row>
    <row r="962" spans="1:43" s="347" customFormat="1" ht="30" customHeight="1" x14ac:dyDescent="0.25">
      <c r="A962" s="444">
        <v>182669</v>
      </c>
      <c r="B962" s="453">
        <v>406318266990</v>
      </c>
      <c r="C962" s="349" t="s">
        <v>4296</v>
      </c>
      <c r="D962" s="444" t="s">
        <v>3223</v>
      </c>
      <c r="E962" s="404" t="s">
        <v>3224</v>
      </c>
      <c r="F962" s="404" t="s">
        <v>3224</v>
      </c>
      <c r="G962" s="387" t="s">
        <v>277</v>
      </c>
      <c r="H962" s="397" t="s">
        <v>4435</v>
      </c>
      <c r="I962" s="397" t="s">
        <v>250</v>
      </c>
      <c r="J962" s="397" t="s">
        <v>4379</v>
      </c>
      <c r="K962" s="397" t="s">
        <v>4441</v>
      </c>
      <c r="L962" s="397" t="s">
        <v>545</v>
      </c>
      <c r="M962" s="349" t="s">
        <v>251</v>
      </c>
      <c r="N962" s="397" t="s">
        <v>2928</v>
      </c>
      <c r="O962" s="397" t="s">
        <v>3245</v>
      </c>
      <c r="P962" s="349" t="s">
        <v>4493</v>
      </c>
      <c r="Q962" s="397" t="s">
        <v>268</v>
      </c>
      <c r="R962" s="397" t="s">
        <v>268</v>
      </c>
      <c r="S962" s="397">
        <v>0</v>
      </c>
      <c r="T962" s="349" t="s">
        <v>268</v>
      </c>
      <c r="U962" s="349">
        <v>0</v>
      </c>
      <c r="V962" s="397" t="s">
        <v>413</v>
      </c>
      <c r="W962" s="444" t="s">
        <v>3245</v>
      </c>
      <c r="X962" s="349" t="s">
        <v>2441</v>
      </c>
      <c r="Y962" s="349">
        <v>36</v>
      </c>
      <c r="Z962" s="397">
        <v>12</v>
      </c>
      <c r="AA962" s="349">
        <v>36</v>
      </c>
      <c r="AB962" s="349" t="s">
        <v>276</v>
      </c>
      <c r="AC962" s="349" t="s">
        <v>2878</v>
      </c>
      <c r="AD962" s="349">
        <v>5</v>
      </c>
      <c r="AE962" s="349">
        <v>11</v>
      </c>
      <c r="AF962" s="350">
        <v>0.6</v>
      </c>
      <c r="AG962" s="357">
        <f t="shared" si="162"/>
        <v>21.599999999999998</v>
      </c>
      <c r="AH962" s="351">
        <f>IF(AD962&lt;4,FLETES!$H$8,IF(AD962=4,FLETES!$H$9,IF(AD962=5,FLETES!$H$10,IF(AD962=6,FLETES!$H$11,IF(AD962=7,FLETES!$H$12,IF(AD962=8,FLETES!$H$13,IF(AD962=10,FLETES!$H$14,IF(AD962=12,FLETES!$H$15,IF(AD962&gt;12,FLETES!$H$16,"FALSO")))))))))</f>
        <v>26.946735</v>
      </c>
      <c r="AI962" s="357">
        <f t="shared" ref="AI962:AI1025" si="163">SUM(AG962:AH962)</f>
        <v>48.546734999999998</v>
      </c>
      <c r="AJ962" s="352">
        <v>0.2</v>
      </c>
      <c r="AK962" s="358">
        <f t="shared" ref="AK962:AK1025" si="164">AI962/(1-AJ962)</f>
        <v>60.683418749999994</v>
      </c>
      <c r="AL962" s="418">
        <f t="shared" si="161"/>
        <v>60.683418749999994</v>
      </c>
      <c r="AM962" s="352">
        <v>0.15</v>
      </c>
      <c r="AN962" s="351">
        <f t="shared" ref="AN962:AN1025" si="165">AL962/(1-AM962)</f>
        <v>71.392257352941172</v>
      </c>
      <c r="AO962" s="421">
        <f t="shared" ref="AO962:AO1025" si="166">AN962</f>
        <v>71.392257352941172</v>
      </c>
      <c r="AP962" s="355"/>
      <c r="AQ962" s="355"/>
    </row>
    <row r="963" spans="1:43" s="347" customFormat="1" ht="30" customHeight="1" x14ac:dyDescent="0.25">
      <c r="A963" s="444">
        <v>182131</v>
      </c>
      <c r="B963" s="453">
        <v>406318213192</v>
      </c>
      <c r="C963" s="349" t="s">
        <v>4296</v>
      </c>
      <c r="D963" s="444" t="s">
        <v>3225</v>
      </c>
      <c r="E963" s="404" t="s">
        <v>3226</v>
      </c>
      <c r="F963" s="404" t="s">
        <v>3226</v>
      </c>
      <c r="G963" s="387" t="s">
        <v>277</v>
      </c>
      <c r="H963" s="397" t="s">
        <v>4435</v>
      </c>
      <c r="I963" s="397" t="s">
        <v>250</v>
      </c>
      <c r="J963" s="397" t="s">
        <v>4379</v>
      </c>
      <c r="K963" s="397" t="s">
        <v>4442</v>
      </c>
      <c r="L963" s="397" t="s">
        <v>570</v>
      </c>
      <c r="M963" s="349" t="s">
        <v>251</v>
      </c>
      <c r="N963" s="397" t="s">
        <v>2928</v>
      </c>
      <c r="O963" s="397" t="s">
        <v>3245</v>
      </c>
      <c r="P963" s="349" t="s">
        <v>4493</v>
      </c>
      <c r="Q963" s="397" t="s">
        <v>268</v>
      </c>
      <c r="R963" s="397" t="s">
        <v>268</v>
      </c>
      <c r="S963" s="397">
        <v>0</v>
      </c>
      <c r="T963" s="349" t="s">
        <v>268</v>
      </c>
      <c r="U963" s="349">
        <v>0</v>
      </c>
      <c r="V963" s="397" t="s">
        <v>413</v>
      </c>
      <c r="W963" s="444" t="s">
        <v>3245</v>
      </c>
      <c r="X963" s="349" t="s">
        <v>2441</v>
      </c>
      <c r="Y963" s="349">
        <v>36</v>
      </c>
      <c r="Z963" s="397">
        <v>12</v>
      </c>
      <c r="AA963" s="349">
        <v>36</v>
      </c>
      <c r="AB963" s="349" t="s">
        <v>276</v>
      </c>
      <c r="AC963" s="349" t="s">
        <v>2878</v>
      </c>
      <c r="AD963" s="349">
        <v>5</v>
      </c>
      <c r="AE963" s="349">
        <v>11</v>
      </c>
      <c r="AF963" s="350">
        <v>0.6</v>
      </c>
      <c r="AG963" s="357">
        <f t="shared" si="162"/>
        <v>21.599999999999998</v>
      </c>
      <c r="AH963" s="351">
        <f>IF(AD963&lt;4,FLETES!$H$8,IF(AD963=4,FLETES!$H$9,IF(AD963=5,FLETES!$H$10,IF(AD963=6,FLETES!$H$11,IF(AD963=7,FLETES!$H$12,IF(AD963=8,FLETES!$H$13,IF(AD963=10,FLETES!$H$14,IF(AD963=12,FLETES!$H$15,IF(AD963&gt;12,FLETES!$H$16,"FALSO")))))))))</f>
        <v>26.946735</v>
      </c>
      <c r="AI963" s="357">
        <f t="shared" si="163"/>
        <v>48.546734999999998</v>
      </c>
      <c r="AJ963" s="352">
        <v>0.2</v>
      </c>
      <c r="AK963" s="358">
        <f t="shared" si="164"/>
        <v>60.683418749999994</v>
      </c>
      <c r="AL963" s="418">
        <f t="shared" si="161"/>
        <v>60.683418749999994</v>
      </c>
      <c r="AM963" s="352">
        <v>0.15</v>
      </c>
      <c r="AN963" s="351">
        <f t="shared" si="165"/>
        <v>71.392257352941172</v>
      </c>
      <c r="AO963" s="421">
        <f t="shared" si="166"/>
        <v>71.392257352941172</v>
      </c>
      <c r="AP963" s="355"/>
      <c r="AQ963" s="355"/>
    </row>
    <row r="964" spans="1:43" s="347" customFormat="1" ht="30" customHeight="1" x14ac:dyDescent="0.25">
      <c r="A964" s="444">
        <v>182176</v>
      </c>
      <c r="B964" s="453">
        <v>406318217695</v>
      </c>
      <c r="C964" s="349" t="s">
        <v>4296</v>
      </c>
      <c r="D964" s="444" t="s">
        <v>3227</v>
      </c>
      <c r="E964" s="404" t="s">
        <v>3228</v>
      </c>
      <c r="F964" s="404" t="s">
        <v>3228</v>
      </c>
      <c r="G964" s="387" t="s">
        <v>277</v>
      </c>
      <c r="H964" s="397" t="s">
        <v>4435</v>
      </c>
      <c r="I964" s="397" t="s">
        <v>250</v>
      </c>
      <c r="J964" s="397" t="s">
        <v>4379</v>
      </c>
      <c r="K964" s="397" t="s">
        <v>4443</v>
      </c>
      <c r="L964" s="397" t="s">
        <v>545</v>
      </c>
      <c r="M964" s="349" t="s">
        <v>251</v>
      </c>
      <c r="N964" s="397" t="s">
        <v>2928</v>
      </c>
      <c r="O964" s="397" t="s">
        <v>3245</v>
      </c>
      <c r="P964" s="349" t="s">
        <v>4493</v>
      </c>
      <c r="Q964" s="397" t="s">
        <v>268</v>
      </c>
      <c r="R964" s="397" t="s">
        <v>268</v>
      </c>
      <c r="S964" s="397">
        <v>0</v>
      </c>
      <c r="T964" s="349" t="s">
        <v>268</v>
      </c>
      <c r="U964" s="349">
        <v>0</v>
      </c>
      <c r="V964" s="397" t="s">
        <v>413</v>
      </c>
      <c r="W964" s="444" t="s">
        <v>3245</v>
      </c>
      <c r="X964" s="349" t="s">
        <v>2441</v>
      </c>
      <c r="Y964" s="349">
        <v>36</v>
      </c>
      <c r="Z964" s="397">
        <v>12</v>
      </c>
      <c r="AA964" s="349">
        <v>36</v>
      </c>
      <c r="AB964" s="349" t="s">
        <v>276</v>
      </c>
      <c r="AC964" s="349" t="s">
        <v>2878</v>
      </c>
      <c r="AD964" s="349">
        <v>5</v>
      </c>
      <c r="AE964" s="349">
        <v>11</v>
      </c>
      <c r="AF964" s="350">
        <v>0.6</v>
      </c>
      <c r="AG964" s="357">
        <f t="shared" si="162"/>
        <v>21.599999999999998</v>
      </c>
      <c r="AH964" s="351">
        <f>IF(AD964&lt;4,FLETES!$H$8,IF(AD964=4,FLETES!$H$9,IF(AD964=5,FLETES!$H$10,IF(AD964=6,FLETES!$H$11,IF(AD964=7,FLETES!$H$12,IF(AD964=8,FLETES!$H$13,IF(AD964=10,FLETES!$H$14,IF(AD964=12,FLETES!$H$15,IF(AD964&gt;12,FLETES!$H$16,"FALSO")))))))))</f>
        <v>26.946735</v>
      </c>
      <c r="AI964" s="357">
        <f t="shared" si="163"/>
        <v>48.546734999999998</v>
      </c>
      <c r="AJ964" s="352">
        <v>0.2</v>
      </c>
      <c r="AK964" s="358">
        <f t="shared" si="164"/>
        <v>60.683418749999994</v>
      </c>
      <c r="AL964" s="418">
        <f t="shared" si="161"/>
        <v>60.683418749999994</v>
      </c>
      <c r="AM964" s="352">
        <v>0.15</v>
      </c>
      <c r="AN964" s="351">
        <f t="shared" si="165"/>
        <v>71.392257352941172</v>
      </c>
      <c r="AO964" s="421">
        <f t="shared" si="166"/>
        <v>71.392257352941172</v>
      </c>
      <c r="AP964" s="355"/>
      <c r="AQ964" s="355"/>
    </row>
    <row r="965" spans="1:43" s="347" customFormat="1" ht="30" customHeight="1" x14ac:dyDescent="0.25">
      <c r="A965" s="444">
        <v>182568</v>
      </c>
      <c r="B965" s="453">
        <v>406318256892</v>
      </c>
      <c r="C965" s="349" t="s">
        <v>4296</v>
      </c>
      <c r="D965" s="444" t="s">
        <v>3229</v>
      </c>
      <c r="E965" s="404" t="s">
        <v>3230</v>
      </c>
      <c r="F965" s="404" t="s">
        <v>3230</v>
      </c>
      <c r="G965" s="387" t="s">
        <v>277</v>
      </c>
      <c r="H965" s="397" t="s">
        <v>4435</v>
      </c>
      <c r="I965" s="397" t="s">
        <v>250</v>
      </c>
      <c r="J965" s="397" t="s">
        <v>4379</v>
      </c>
      <c r="K965" s="397" t="s">
        <v>4444</v>
      </c>
      <c r="L965" s="397" t="s">
        <v>571</v>
      </c>
      <c r="M965" s="349" t="s">
        <v>251</v>
      </c>
      <c r="N965" s="397" t="s">
        <v>2928</v>
      </c>
      <c r="O965" s="397" t="s">
        <v>3245</v>
      </c>
      <c r="P965" s="349" t="s">
        <v>4493</v>
      </c>
      <c r="Q965" s="397" t="s">
        <v>268</v>
      </c>
      <c r="R965" s="397" t="s">
        <v>268</v>
      </c>
      <c r="S965" s="397">
        <v>0</v>
      </c>
      <c r="T965" s="349" t="s">
        <v>268</v>
      </c>
      <c r="U965" s="349">
        <v>0</v>
      </c>
      <c r="V965" s="397" t="s">
        <v>413</v>
      </c>
      <c r="W965" s="444" t="s">
        <v>3245</v>
      </c>
      <c r="X965" s="349" t="s">
        <v>2441</v>
      </c>
      <c r="Y965" s="349">
        <v>36</v>
      </c>
      <c r="Z965" s="397">
        <v>12</v>
      </c>
      <c r="AA965" s="349">
        <v>36</v>
      </c>
      <c r="AB965" s="349" t="s">
        <v>276</v>
      </c>
      <c r="AC965" s="349" t="s">
        <v>2878</v>
      </c>
      <c r="AD965" s="349">
        <v>5</v>
      </c>
      <c r="AE965" s="349">
        <v>11</v>
      </c>
      <c r="AF965" s="350">
        <v>0.6</v>
      </c>
      <c r="AG965" s="357">
        <f t="shared" si="162"/>
        <v>21.599999999999998</v>
      </c>
      <c r="AH965" s="351">
        <f>IF(AD965&lt;4,FLETES!$H$8,IF(AD965=4,FLETES!$H$9,IF(AD965=5,FLETES!$H$10,IF(AD965=6,FLETES!$H$11,IF(AD965=7,FLETES!$H$12,IF(AD965=8,FLETES!$H$13,IF(AD965=10,FLETES!$H$14,IF(AD965=12,FLETES!$H$15,IF(AD965&gt;12,FLETES!$H$16,"FALSO")))))))))</f>
        <v>26.946735</v>
      </c>
      <c r="AI965" s="357">
        <f t="shared" si="163"/>
        <v>48.546734999999998</v>
      </c>
      <c r="AJ965" s="352">
        <v>0.2</v>
      </c>
      <c r="AK965" s="358">
        <f t="shared" si="164"/>
        <v>60.683418749999994</v>
      </c>
      <c r="AL965" s="418">
        <f t="shared" si="161"/>
        <v>60.683418749999994</v>
      </c>
      <c r="AM965" s="352">
        <v>0.15</v>
      </c>
      <c r="AN965" s="351">
        <f t="shared" si="165"/>
        <v>71.392257352941172</v>
      </c>
      <c r="AO965" s="421">
        <f t="shared" si="166"/>
        <v>71.392257352941172</v>
      </c>
      <c r="AP965" s="355"/>
      <c r="AQ965" s="355"/>
    </row>
    <row r="966" spans="1:43" s="347" customFormat="1" ht="30" customHeight="1" x14ac:dyDescent="0.25">
      <c r="A966" s="444">
        <v>182582</v>
      </c>
      <c r="B966" s="453">
        <v>406318258292</v>
      </c>
      <c r="C966" s="349" t="s">
        <v>4296</v>
      </c>
      <c r="D966" s="444" t="s">
        <v>3231</v>
      </c>
      <c r="E966" s="404" t="s">
        <v>3232</v>
      </c>
      <c r="F966" s="404" t="s">
        <v>3232</v>
      </c>
      <c r="G966" s="387" t="s">
        <v>277</v>
      </c>
      <c r="H966" s="397" t="s">
        <v>4435</v>
      </c>
      <c r="I966" s="397" t="s">
        <v>250</v>
      </c>
      <c r="J966" s="397" t="s">
        <v>4379</v>
      </c>
      <c r="K966" s="397" t="s">
        <v>4445</v>
      </c>
      <c r="L966" s="397" t="s">
        <v>545</v>
      </c>
      <c r="M966" s="349" t="s">
        <v>251</v>
      </c>
      <c r="N966" s="397" t="s">
        <v>2928</v>
      </c>
      <c r="O966" s="397" t="s">
        <v>3245</v>
      </c>
      <c r="P966" s="349" t="s">
        <v>4493</v>
      </c>
      <c r="Q966" s="397" t="s">
        <v>268</v>
      </c>
      <c r="R966" s="397" t="s">
        <v>268</v>
      </c>
      <c r="S966" s="397">
        <v>0</v>
      </c>
      <c r="T966" s="349" t="s">
        <v>268</v>
      </c>
      <c r="U966" s="349">
        <v>0</v>
      </c>
      <c r="V966" s="397" t="s">
        <v>413</v>
      </c>
      <c r="W966" s="444" t="s">
        <v>3245</v>
      </c>
      <c r="X966" s="349" t="s">
        <v>2441</v>
      </c>
      <c r="Y966" s="349">
        <v>36</v>
      </c>
      <c r="Z966" s="397">
        <v>12</v>
      </c>
      <c r="AA966" s="349">
        <v>36</v>
      </c>
      <c r="AB966" s="349" t="s">
        <v>276</v>
      </c>
      <c r="AC966" s="349" t="s">
        <v>2878</v>
      </c>
      <c r="AD966" s="349">
        <v>5</v>
      </c>
      <c r="AE966" s="349">
        <v>11</v>
      </c>
      <c r="AF966" s="350">
        <v>0.6</v>
      </c>
      <c r="AG966" s="357">
        <f t="shared" si="162"/>
        <v>21.599999999999998</v>
      </c>
      <c r="AH966" s="351">
        <f>IF(AD966&lt;4,FLETES!$H$8,IF(AD966=4,FLETES!$H$9,IF(AD966=5,FLETES!$H$10,IF(AD966=6,FLETES!$H$11,IF(AD966=7,FLETES!$H$12,IF(AD966=8,FLETES!$H$13,IF(AD966=10,FLETES!$H$14,IF(AD966=12,FLETES!$H$15,IF(AD966&gt;12,FLETES!$H$16,"FALSO")))))))))</f>
        <v>26.946735</v>
      </c>
      <c r="AI966" s="357">
        <f t="shared" si="163"/>
        <v>48.546734999999998</v>
      </c>
      <c r="AJ966" s="352">
        <v>0.2</v>
      </c>
      <c r="AK966" s="358">
        <f t="shared" si="164"/>
        <v>60.683418749999994</v>
      </c>
      <c r="AL966" s="418">
        <f t="shared" si="161"/>
        <v>60.683418749999994</v>
      </c>
      <c r="AM966" s="352">
        <v>0.15</v>
      </c>
      <c r="AN966" s="351">
        <f t="shared" si="165"/>
        <v>71.392257352941172</v>
      </c>
      <c r="AO966" s="421">
        <f t="shared" si="166"/>
        <v>71.392257352941172</v>
      </c>
      <c r="AP966" s="355"/>
      <c r="AQ966" s="355"/>
    </row>
    <row r="967" spans="1:43" s="347" customFormat="1" ht="30" customHeight="1" x14ac:dyDescent="0.25">
      <c r="A967" s="444">
        <v>182169</v>
      </c>
      <c r="B967" s="453">
        <v>406318216995</v>
      </c>
      <c r="C967" s="349" t="s">
        <v>4296</v>
      </c>
      <c r="D967" s="444" t="s">
        <v>3233</v>
      </c>
      <c r="E967" s="404" t="s">
        <v>3234</v>
      </c>
      <c r="F967" s="404" t="s">
        <v>3234</v>
      </c>
      <c r="G967" s="387" t="s">
        <v>277</v>
      </c>
      <c r="H967" s="397" t="s">
        <v>4435</v>
      </c>
      <c r="I967" s="397" t="s">
        <v>250</v>
      </c>
      <c r="J967" s="397" t="s">
        <v>4379</v>
      </c>
      <c r="K967" s="349" t="s">
        <v>4452</v>
      </c>
      <c r="L967" s="397" t="s">
        <v>571</v>
      </c>
      <c r="M967" s="349" t="s">
        <v>251</v>
      </c>
      <c r="N967" s="397" t="s">
        <v>2928</v>
      </c>
      <c r="O967" s="397" t="s">
        <v>3245</v>
      </c>
      <c r="P967" s="349" t="s">
        <v>4493</v>
      </c>
      <c r="Q967" s="397" t="s">
        <v>268</v>
      </c>
      <c r="R967" s="397" t="s">
        <v>268</v>
      </c>
      <c r="S967" s="397">
        <v>0</v>
      </c>
      <c r="T967" s="349" t="s">
        <v>268</v>
      </c>
      <c r="U967" s="349">
        <v>0</v>
      </c>
      <c r="V967" s="397" t="s">
        <v>413</v>
      </c>
      <c r="W967" s="444" t="s">
        <v>3245</v>
      </c>
      <c r="X967" s="349" t="s">
        <v>2441</v>
      </c>
      <c r="Y967" s="349">
        <v>36</v>
      </c>
      <c r="Z967" s="397">
        <v>12</v>
      </c>
      <c r="AA967" s="349">
        <v>36</v>
      </c>
      <c r="AB967" s="349" t="s">
        <v>276</v>
      </c>
      <c r="AC967" s="349" t="s">
        <v>2878</v>
      </c>
      <c r="AD967" s="349">
        <v>5</v>
      </c>
      <c r="AE967" s="349">
        <v>11</v>
      </c>
      <c r="AF967" s="350">
        <v>0.6</v>
      </c>
      <c r="AG967" s="357">
        <f t="shared" si="162"/>
        <v>21.599999999999998</v>
      </c>
      <c r="AH967" s="351">
        <f>IF(AD967&lt;4,FLETES!$H$8,IF(AD967=4,FLETES!$H$9,IF(AD967=5,FLETES!$H$10,IF(AD967=6,FLETES!$H$11,IF(AD967=7,FLETES!$H$12,IF(AD967=8,FLETES!$H$13,IF(AD967=10,FLETES!$H$14,IF(AD967=12,FLETES!$H$15,IF(AD967&gt;12,FLETES!$H$16,"FALSO")))))))))</f>
        <v>26.946735</v>
      </c>
      <c r="AI967" s="357">
        <f t="shared" si="163"/>
        <v>48.546734999999998</v>
      </c>
      <c r="AJ967" s="352">
        <v>0.2</v>
      </c>
      <c r="AK967" s="358">
        <f t="shared" si="164"/>
        <v>60.683418749999994</v>
      </c>
      <c r="AL967" s="418">
        <f t="shared" si="161"/>
        <v>60.683418749999994</v>
      </c>
      <c r="AM967" s="352">
        <v>0.15</v>
      </c>
      <c r="AN967" s="351">
        <f t="shared" si="165"/>
        <v>71.392257352941172</v>
      </c>
      <c r="AO967" s="421">
        <f t="shared" si="166"/>
        <v>71.392257352941172</v>
      </c>
      <c r="AP967" s="355"/>
      <c r="AQ967" s="355"/>
    </row>
    <row r="968" spans="1:43" s="347" customFormat="1" ht="30" customHeight="1" x14ac:dyDescent="0.25">
      <c r="A968" s="444">
        <v>182141</v>
      </c>
      <c r="B968" s="453">
        <v>406318214199</v>
      </c>
      <c r="C968" s="349" t="s">
        <v>4296</v>
      </c>
      <c r="D968" s="444" t="s">
        <v>3235</v>
      </c>
      <c r="E968" s="404" t="s">
        <v>3236</v>
      </c>
      <c r="F968" s="404" t="s">
        <v>3236</v>
      </c>
      <c r="G968" s="387" t="s">
        <v>277</v>
      </c>
      <c r="H968" s="397" t="s">
        <v>4435</v>
      </c>
      <c r="I968" s="397" t="s">
        <v>250</v>
      </c>
      <c r="J968" s="397" t="s">
        <v>4379</v>
      </c>
      <c r="K968" s="397" t="s">
        <v>4446</v>
      </c>
      <c r="L968" s="397" t="s">
        <v>571</v>
      </c>
      <c r="M968" s="349" t="s">
        <v>251</v>
      </c>
      <c r="N968" s="397" t="s">
        <v>2928</v>
      </c>
      <c r="O968" s="397" t="s">
        <v>3245</v>
      </c>
      <c r="P968" s="349" t="s">
        <v>4493</v>
      </c>
      <c r="Q968" s="397" t="s">
        <v>268</v>
      </c>
      <c r="R968" s="397" t="s">
        <v>268</v>
      </c>
      <c r="S968" s="397">
        <v>0</v>
      </c>
      <c r="T968" s="349" t="s">
        <v>268</v>
      </c>
      <c r="U968" s="349">
        <v>0</v>
      </c>
      <c r="V968" s="397" t="s">
        <v>413</v>
      </c>
      <c r="W968" s="444" t="s">
        <v>3245</v>
      </c>
      <c r="X968" s="349" t="s">
        <v>2441</v>
      </c>
      <c r="Y968" s="349">
        <v>36</v>
      </c>
      <c r="Z968" s="397">
        <v>12</v>
      </c>
      <c r="AA968" s="349">
        <v>36</v>
      </c>
      <c r="AB968" s="349" t="s">
        <v>276</v>
      </c>
      <c r="AC968" s="349" t="s">
        <v>2878</v>
      </c>
      <c r="AD968" s="349">
        <v>5</v>
      </c>
      <c r="AE968" s="349">
        <v>11</v>
      </c>
      <c r="AF968" s="350">
        <v>0.6</v>
      </c>
      <c r="AG968" s="357">
        <f t="shared" si="162"/>
        <v>21.599999999999998</v>
      </c>
      <c r="AH968" s="351">
        <f>IF(AD968&lt;4,FLETES!$H$8,IF(AD968=4,FLETES!$H$9,IF(AD968=5,FLETES!$H$10,IF(AD968=6,FLETES!$H$11,IF(AD968=7,FLETES!$H$12,IF(AD968=8,FLETES!$H$13,IF(AD968=10,FLETES!$H$14,IF(AD968=12,FLETES!$H$15,IF(AD968&gt;12,FLETES!$H$16,"FALSO")))))))))</f>
        <v>26.946735</v>
      </c>
      <c r="AI968" s="357">
        <f t="shared" si="163"/>
        <v>48.546734999999998</v>
      </c>
      <c r="AJ968" s="352">
        <v>0.2</v>
      </c>
      <c r="AK968" s="358">
        <f t="shared" si="164"/>
        <v>60.683418749999994</v>
      </c>
      <c r="AL968" s="418">
        <f t="shared" si="161"/>
        <v>60.683418749999994</v>
      </c>
      <c r="AM968" s="352">
        <v>0.15</v>
      </c>
      <c r="AN968" s="351">
        <f t="shared" si="165"/>
        <v>71.392257352941172</v>
      </c>
      <c r="AO968" s="421">
        <f t="shared" si="166"/>
        <v>71.392257352941172</v>
      </c>
      <c r="AP968" s="355"/>
      <c r="AQ968" s="355"/>
    </row>
    <row r="969" spans="1:43" s="347" customFormat="1" ht="30" customHeight="1" x14ac:dyDescent="0.25">
      <c r="A969" s="444">
        <v>182709</v>
      </c>
      <c r="B969" s="453">
        <v>406318270997</v>
      </c>
      <c r="C969" s="349" t="s">
        <v>4296</v>
      </c>
      <c r="D969" s="444" t="s">
        <v>3237</v>
      </c>
      <c r="E969" s="404" t="s">
        <v>3238</v>
      </c>
      <c r="F969" s="404" t="s">
        <v>3238</v>
      </c>
      <c r="G969" s="387" t="s">
        <v>277</v>
      </c>
      <c r="H969" s="397" t="s">
        <v>4435</v>
      </c>
      <c r="I969" s="397" t="s">
        <v>250</v>
      </c>
      <c r="J969" s="397" t="s">
        <v>4379</v>
      </c>
      <c r="K969" s="397" t="s">
        <v>4447</v>
      </c>
      <c r="L969" s="397" t="s">
        <v>571</v>
      </c>
      <c r="M969" s="349" t="s">
        <v>251</v>
      </c>
      <c r="N969" s="397" t="s">
        <v>2928</v>
      </c>
      <c r="O969" s="397" t="s">
        <v>3245</v>
      </c>
      <c r="P969" s="349" t="s">
        <v>4493</v>
      </c>
      <c r="Q969" s="397" t="s">
        <v>268</v>
      </c>
      <c r="R969" s="397" t="s">
        <v>268</v>
      </c>
      <c r="S969" s="397">
        <v>0</v>
      </c>
      <c r="T969" s="349" t="s">
        <v>268</v>
      </c>
      <c r="U969" s="349">
        <v>0</v>
      </c>
      <c r="V969" s="397" t="s">
        <v>413</v>
      </c>
      <c r="W969" s="444" t="s">
        <v>3245</v>
      </c>
      <c r="X969" s="349" t="s">
        <v>2441</v>
      </c>
      <c r="Y969" s="349">
        <v>36</v>
      </c>
      <c r="Z969" s="397">
        <v>12</v>
      </c>
      <c r="AA969" s="349">
        <v>36</v>
      </c>
      <c r="AB969" s="349" t="s">
        <v>276</v>
      </c>
      <c r="AC969" s="349" t="s">
        <v>2878</v>
      </c>
      <c r="AD969" s="349">
        <v>5</v>
      </c>
      <c r="AE969" s="349">
        <v>11</v>
      </c>
      <c r="AF969" s="350">
        <v>0.6</v>
      </c>
      <c r="AG969" s="357">
        <f t="shared" si="162"/>
        <v>21.599999999999998</v>
      </c>
      <c r="AH969" s="351">
        <f>IF(AD969&lt;4,FLETES!$H$8,IF(AD969=4,FLETES!$H$9,IF(AD969=5,FLETES!$H$10,IF(AD969=6,FLETES!$H$11,IF(AD969=7,FLETES!$H$12,IF(AD969=8,FLETES!$H$13,IF(AD969=10,FLETES!$H$14,IF(AD969=12,FLETES!$H$15,IF(AD969&gt;12,FLETES!$H$16,"FALSO")))))))))</f>
        <v>26.946735</v>
      </c>
      <c r="AI969" s="357">
        <f t="shared" si="163"/>
        <v>48.546734999999998</v>
      </c>
      <c r="AJ969" s="352">
        <v>0.2</v>
      </c>
      <c r="AK969" s="358">
        <f t="shared" si="164"/>
        <v>60.683418749999994</v>
      </c>
      <c r="AL969" s="418">
        <f t="shared" si="161"/>
        <v>60.683418749999994</v>
      </c>
      <c r="AM969" s="352">
        <v>0.15</v>
      </c>
      <c r="AN969" s="351">
        <f t="shared" si="165"/>
        <v>71.392257352941172</v>
      </c>
      <c r="AO969" s="421">
        <f t="shared" si="166"/>
        <v>71.392257352941172</v>
      </c>
      <c r="AP969" s="355"/>
      <c r="AQ969" s="355"/>
    </row>
    <row r="970" spans="1:43" s="347" customFormat="1" ht="30" customHeight="1" x14ac:dyDescent="0.25">
      <c r="A970" s="444">
        <v>182264</v>
      </c>
      <c r="B970" s="453">
        <v>406318226499</v>
      </c>
      <c r="C970" s="349" t="s">
        <v>4296</v>
      </c>
      <c r="D970" s="444" t="s">
        <v>3239</v>
      </c>
      <c r="E970" s="404" t="s">
        <v>3240</v>
      </c>
      <c r="F970" s="404" t="s">
        <v>3240</v>
      </c>
      <c r="G970" s="387" t="s">
        <v>277</v>
      </c>
      <c r="H970" s="397" t="s">
        <v>4435</v>
      </c>
      <c r="I970" s="397" t="s">
        <v>250</v>
      </c>
      <c r="J970" s="397" t="s">
        <v>4379</v>
      </c>
      <c r="K970" s="397" t="s">
        <v>4448</v>
      </c>
      <c r="L970" s="397" t="s">
        <v>580</v>
      </c>
      <c r="M970" s="349" t="s">
        <v>251</v>
      </c>
      <c r="N970" s="397" t="s">
        <v>2928</v>
      </c>
      <c r="O970" s="397" t="s">
        <v>3245</v>
      </c>
      <c r="P970" s="349" t="s">
        <v>4493</v>
      </c>
      <c r="Q970" s="397" t="s">
        <v>268</v>
      </c>
      <c r="R970" s="397" t="s">
        <v>268</v>
      </c>
      <c r="S970" s="397">
        <v>0</v>
      </c>
      <c r="T970" s="349" t="s">
        <v>268</v>
      </c>
      <c r="U970" s="349">
        <v>0</v>
      </c>
      <c r="V970" s="397" t="s">
        <v>413</v>
      </c>
      <c r="W970" s="444" t="s">
        <v>3245</v>
      </c>
      <c r="X970" s="349" t="s">
        <v>2441</v>
      </c>
      <c r="Y970" s="349">
        <v>36</v>
      </c>
      <c r="Z970" s="397">
        <v>12</v>
      </c>
      <c r="AA970" s="349">
        <v>36</v>
      </c>
      <c r="AB970" s="349" t="s">
        <v>276</v>
      </c>
      <c r="AC970" s="349" t="s">
        <v>2878</v>
      </c>
      <c r="AD970" s="349">
        <v>5</v>
      </c>
      <c r="AE970" s="349">
        <v>11</v>
      </c>
      <c r="AF970" s="350">
        <v>0.6</v>
      </c>
      <c r="AG970" s="357">
        <f t="shared" si="162"/>
        <v>21.599999999999998</v>
      </c>
      <c r="AH970" s="351">
        <f>IF(AD970&lt;4,FLETES!$H$8,IF(AD970=4,FLETES!$H$9,IF(AD970=5,FLETES!$H$10,IF(AD970=6,FLETES!$H$11,IF(AD970=7,FLETES!$H$12,IF(AD970=8,FLETES!$H$13,IF(AD970=10,FLETES!$H$14,IF(AD970=12,FLETES!$H$15,IF(AD970&gt;12,FLETES!$H$16,"FALSO")))))))))</f>
        <v>26.946735</v>
      </c>
      <c r="AI970" s="357">
        <f t="shared" si="163"/>
        <v>48.546734999999998</v>
      </c>
      <c r="AJ970" s="352">
        <v>0.2</v>
      </c>
      <c r="AK970" s="358">
        <f t="shared" si="164"/>
        <v>60.683418749999994</v>
      </c>
      <c r="AL970" s="418">
        <f t="shared" si="161"/>
        <v>60.683418749999994</v>
      </c>
      <c r="AM970" s="352">
        <v>0.15</v>
      </c>
      <c r="AN970" s="351">
        <f t="shared" si="165"/>
        <v>71.392257352941172</v>
      </c>
      <c r="AO970" s="421">
        <f t="shared" si="166"/>
        <v>71.392257352941172</v>
      </c>
      <c r="AP970" s="355"/>
      <c r="AQ970" s="355"/>
    </row>
    <row r="971" spans="1:43" s="347" customFormat="1" ht="30" customHeight="1" x14ac:dyDescent="0.25">
      <c r="A971" s="444">
        <v>182155</v>
      </c>
      <c r="B971" s="453">
        <v>406318215592</v>
      </c>
      <c r="C971" s="349" t="s">
        <v>4296</v>
      </c>
      <c r="D971" s="444" t="s">
        <v>3243</v>
      </c>
      <c r="E971" s="389" t="s">
        <v>3244</v>
      </c>
      <c r="F971" s="389" t="s">
        <v>3244</v>
      </c>
      <c r="G971" s="387" t="s">
        <v>277</v>
      </c>
      <c r="H971" s="397" t="s">
        <v>4435</v>
      </c>
      <c r="I971" s="397" t="s">
        <v>4436</v>
      </c>
      <c r="J971" s="397" t="s">
        <v>4379</v>
      </c>
      <c r="K971" s="349" t="s">
        <v>568</v>
      </c>
      <c r="L971" s="349" t="s">
        <v>568</v>
      </c>
      <c r="M971" s="349" t="s">
        <v>251</v>
      </c>
      <c r="N971" s="397" t="s">
        <v>2928</v>
      </c>
      <c r="O971" s="397" t="s">
        <v>3245</v>
      </c>
      <c r="P971" s="349" t="s">
        <v>4493</v>
      </c>
      <c r="Q971" s="397" t="s">
        <v>268</v>
      </c>
      <c r="R971" s="397" t="s">
        <v>268</v>
      </c>
      <c r="S971" s="397">
        <v>0</v>
      </c>
      <c r="T971" s="397" t="s">
        <v>268</v>
      </c>
      <c r="U971" s="397">
        <v>0</v>
      </c>
      <c r="V971" s="397" t="s">
        <v>413</v>
      </c>
      <c r="W971" s="444" t="s">
        <v>3245</v>
      </c>
      <c r="X971" s="349" t="s">
        <v>2441</v>
      </c>
      <c r="Y971" s="349">
        <v>36</v>
      </c>
      <c r="Z971" s="397">
        <v>12</v>
      </c>
      <c r="AA971" s="349">
        <v>36</v>
      </c>
      <c r="AB971" s="349" t="s">
        <v>276</v>
      </c>
      <c r="AC971" s="349" t="s">
        <v>2878</v>
      </c>
      <c r="AD971" s="349">
        <v>5</v>
      </c>
      <c r="AE971" s="349">
        <v>11</v>
      </c>
      <c r="AF971" s="350">
        <v>0.6</v>
      </c>
      <c r="AG971" s="357">
        <f t="shared" si="162"/>
        <v>21.599999999999998</v>
      </c>
      <c r="AH971" s="351">
        <f>IF(AD971&lt;4,FLETES!$H$8,IF(AD971=4,FLETES!$H$9,IF(AD971=5,FLETES!$H$10,IF(AD971=6,FLETES!$H$11,IF(AD971=7,FLETES!$H$12,IF(AD971=8,FLETES!$H$13,IF(AD971=10,FLETES!$H$14,IF(AD971=12,FLETES!$H$15,IF(AD971&gt;12,FLETES!$H$16,"FALSO")))))))))</f>
        <v>26.946735</v>
      </c>
      <c r="AI971" s="357">
        <f t="shared" si="163"/>
        <v>48.546734999999998</v>
      </c>
      <c r="AJ971" s="352">
        <v>0.2</v>
      </c>
      <c r="AK971" s="358">
        <f t="shared" si="164"/>
        <v>60.683418749999994</v>
      </c>
      <c r="AL971" s="418">
        <f t="shared" si="161"/>
        <v>60.683418749999994</v>
      </c>
      <c r="AM971" s="352">
        <v>0.15</v>
      </c>
      <c r="AN971" s="351">
        <f t="shared" si="165"/>
        <v>71.392257352941172</v>
      </c>
      <c r="AO971" s="421">
        <f t="shared" si="166"/>
        <v>71.392257352941172</v>
      </c>
      <c r="AP971" s="355"/>
      <c r="AQ971" s="355"/>
    </row>
    <row r="972" spans="1:43" s="347" customFormat="1" ht="30" customHeight="1" x14ac:dyDescent="0.25">
      <c r="A972" s="386">
        <v>501649</v>
      </c>
      <c r="B972" s="456">
        <v>40635016499</v>
      </c>
      <c r="C972" s="349" t="s">
        <v>4296</v>
      </c>
      <c r="D972" s="349" t="s">
        <v>3164</v>
      </c>
      <c r="E972" s="356" t="s">
        <v>3171</v>
      </c>
      <c r="F972" s="356" t="s">
        <v>3171</v>
      </c>
      <c r="G972" s="387" t="s">
        <v>277</v>
      </c>
      <c r="H972" s="397" t="s">
        <v>4435</v>
      </c>
      <c r="I972" s="397" t="s">
        <v>250</v>
      </c>
      <c r="J972" s="397" t="s">
        <v>4379</v>
      </c>
      <c r="K972" s="349" t="s">
        <v>3166</v>
      </c>
      <c r="L972" s="349" t="s">
        <v>3166</v>
      </c>
      <c r="M972" s="349" t="s">
        <v>251</v>
      </c>
      <c r="N972" s="397" t="s">
        <v>2928</v>
      </c>
      <c r="O972" s="349" t="s">
        <v>3165</v>
      </c>
      <c r="P972" s="349" t="s">
        <v>4493</v>
      </c>
      <c r="Q972" s="397" t="s">
        <v>268</v>
      </c>
      <c r="R972" s="397" t="s">
        <v>268</v>
      </c>
      <c r="S972" s="397">
        <v>0</v>
      </c>
      <c r="T972" s="349" t="s">
        <v>268</v>
      </c>
      <c r="U972" s="349">
        <v>0</v>
      </c>
      <c r="V972" s="397" t="s">
        <v>413</v>
      </c>
      <c r="W972" s="386" t="s">
        <v>3167</v>
      </c>
      <c r="X972" s="349" t="s">
        <v>2441</v>
      </c>
      <c r="Y972" s="349">
        <v>36</v>
      </c>
      <c r="Z972" s="349">
        <v>12</v>
      </c>
      <c r="AA972" s="349">
        <v>36</v>
      </c>
      <c r="AB972" s="349" t="s">
        <v>276</v>
      </c>
      <c r="AC972" s="349" t="s">
        <v>2878</v>
      </c>
      <c r="AD972" s="349">
        <v>5</v>
      </c>
      <c r="AE972" s="349">
        <v>11</v>
      </c>
      <c r="AF972" s="350">
        <v>0.6</v>
      </c>
      <c r="AG972" s="351">
        <f>Y972*AF972</f>
        <v>21.599999999999998</v>
      </c>
      <c r="AH972" s="351">
        <f>IF(AD972&lt;4,FLETES!$H$8,IF(AD972=4,FLETES!$H$9,IF(AD972=5,FLETES!$H$10,IF(AD972=6,FLETES!$H$11,IF(AD972=7,FLETES!$H$12,IF(AD972=8,FLETES!$H$13,IF(AD972=10,FLETES!$H$14,IF(AD972=12,FLETES!$H$15,IF(AD972&gt;12,FLETES!$H$16,"FALSO")))))))))</f>
        <v>26.946735</v>
      </c>
      <c r="AI972" s="357">
        <f t="shared" si="163"/>
        <v>48.546734999999998</v>
      </c>
      <c r="AJ972" s="352">
        <v>0.2</v>
      </c>
      <c r="AK972" s="358">
        <f t="shared" si="164"/>
        <v>60.683418749999994</v>
      </c>
      <c r="AL972" s="418">
        <f t="shared" si="161"/>
        <v>60.683418749999994</v>
      </c>
      <c r="AM972" s="354">
        <v>0.15</v>
      </c>
      <c r="AN972" s="351">
        <f t="shared" si="165"/>
        <v>71.392257352941172</v>
      </c>
      <c r="AO972" s="421">
        <f t="shared" si="166"/>
        <v>71.392257352941172</v>
      </c>
      <c r="AP972" s="355"/>
      <c r="AQ972" s="355"/>
    </row>
    <row r="973" spans="1:43" s="347" customFormat="1" ht="30" customHeight="1" x14ac:dyDescent="0.25">
      <c r="A973" s="386">
        <v>745990</v>
      </c>
      <c r="B973" s="456">
        <v>406374599094</v>
      </c>
      <c r="C973" s="349" t="s">
        <v>24</v>
      </c>
      <c r="D973" s="349"/>
      <c r="E973" s="355" t="s">
        <v>2948</v>
      </c>
      <c r="F973" s="355" t="s">
        <v>2948</v>
      </c>
      <c r="G973" s="387" t="s">
        <v>277</v>
      </c>
      <c r="H973" s="397" t="s">
        <v>4435</v>
      </c>
      <c r="I973" s="397" t="s">
        <v>250</v>
      </c>
      <c r="J973" s="397" t="s">
        <v>4379</v>
      </c>
      <c r="K973" s="349" t="s">
        <v>4449</v>
      </c>
      <c r="L973" s="349" t="s">
        <v>2949</v>
      </c>
      <c r="M973" s="349" t="s">
        <v>257</v>
      </c>
      <c r="N973" s="349" t="s">
        <v>2928</v>
      </c>
      <c r="O973" s="349" t="s">
        <v>4467</v>
      </c>
      <c r="P973" s="349" t="s">
        <v>4493</v>
      </c>
      <c r="Q973" s="397" t="s">
        <v>268</v>
      </c>
      <c r="R973" s="397" t="s">
        <v>268</v>
      </c>
      <c r="S973" s="397">
        <v>0</v>
      </c>
      <c r="T973" s="349" t="s">
        <v>268</v>
      </c>
      <c r="U973" s="349">
        <v>0</v>
      </c>
      <c r="V973" s="397" t="s">
        <v>413</v>
      </c>
      <c r="W973" s="360" t="s">
        <v>2948</v>
      </c>
      <c r="X973" s="349" t="s">
        <v>2441</v>
      </c>
      <c r="Y973" s="349">
        <v>40</v>
      </c>
      <c r="Z973" s="349">
        <v>20</v>
      </c>
      <c r="AA973" s="349">
        <v>40</v>
      </c>
      <c r="AB973" s="349" t="s">
        <v>276</v>
      </c>
      <c r="AC973" s="349" t="s">
        <v>2878</v>
      </c>
      <c r="AD973" s="349">
        <v>3</v>
      </c>
      <c r="AE973" s="349">
        <v>7</v>
      </c>
      <c r="AF973" s="350">
        <v>0.85</v>
      </c>
      <c r="AG973" s="351">
        <f>Y973*AF973</f>
        <v>34</v>
      </c>
      <c r="AH973" s="351">
        <f>IF(AD973&lt;4,FLETES!$H$8,IF(AD973=4,FLETES!$H$9,IF(AD973=5,FLETES!$H$10,IF(AD973=6,FLETES!$H$11,IF(AD973=7,FLETES!$H$12,IF(AD973=8,FLETES!$H$13,IF(AD973=10,FLETES!$H$14,IF(AD973=12,FLETES!$H$15,IF(AD973&gt;12,FLETES!$H$16,"FALSO")))))))))</f>
        <v>22.277568000000002</v>
      </c>
      <c r="AI973" s="351">
        <f t="shared" si="163"/>
        <v>56.277568000000002</v>
      </c>
      <c r="AJ973" s="352">
        <v>0.2</v>
      </c>
      <c r="AK973" s="353">
        <f t="shared" si="164"/>
        <v>70.346959999999996</v>
      </c>
      <c r="AL973" s="417">
        <f>(AG973*6.8%)+AK973</f>
        <v>72.658959999999993</v>
      </c>
      <c r="AM973" s="354">
        <v>0.15</v>
      </c>
      <c r="AN973" s="351">
        <f t="shared" si="165"/>
        <v>85.481129411764698</v>
      </c>
      <c r="AO973" s="421">
        <f t="shared" si="166"/>
        <v>85.481129411764698</v>
      </c>
      <c r="AP973" s="355"/>
      <c r="AQ973" s="355"/>
    </row>
    <row r="974" spans="1:43" s="347" customFormat="1" ht="30" customHeight="1" x14ac:dyDescent="0.25">
      <c r="A974" s="386">
        <v>746012</v>
      </c>
      <c r="B974" s="456">
        <v>406374601292</v>
      </c>
      <c r="C974" s="349" t="s">
        <v>24</v>
      </c>
      <c r="D974" s="349"/>
      <c r="E974" s="355" t="s">
        <v>2951</v>
      </c>
      <c r="F974" s="355" t="s">
        <v>2951</v>
      </c>
      <c r="G974" s="387" t="s">
        <v>277</v>
      </c>
      <c r="H974" s="397" t="s">
        <v>4435</v>
      </c>
      <c r="I974" s="397" t="s">
        <v>250</v>
      </c>
      <c r="J974" s="397" t="s">
        <v>4379</v>
      </c>
      <c r="K974" s="349" t="s">
        <v>4450</v>
      </c>
      <c r="L974" s="349" t="s">
        <v>2952</v>
      </c>
      <c r="M974" s="349" t="s">
        <v>257</v>
      </c>
      <c r="N974" s="349" t="s">
        <v>2928</v>
      </c>
      <c r="O974" s="349" t="s">
        <v>4467</v>
      </c>
      <c r="P974" s="349" t="s">
        <v>4493</v>
      </c>
      <c r="Q974" s="397" t="s">
        <v>268</v>
      </c>
      <c r="R974" s="397" t="s">
        <v>268</v>
      </c>
      <c r="S974" s="397">
        <v>0</v>
      </c>
      <c r="T974" s="349" t="s">
        <v>268</v>
      </c>
      <c r="U974" s="349">
        <v>0</v>
      </c>
      <c r="V974" s="397" t="s">
        <v>413</v>
      </c>
      <c r="W974" s="360" t="s">
        <v>2951</v>
      </c>
      <c r="X974" s="349" t="s">
        <v>2441</v>
      </c>
      <c r="Y974" s="349">
        <v>40</v>
      </c>
      <c r="Z974" s="349">
        <v>20</v>
      </c>
      <c r="AA974" s="349">
        <v>40</v>
      </c>
      <c r="AB974" s="349" t="s">
        <v>276</v>
      </c>
      <c r="AC974" s="349" t="s">
        <v>2878</v>
      </c>
      <c r="AD974" s="349">
        <v>3</v>
      </c>
      <c r="AE974" s="349">
        <v>7</v>
      </c>
      <c r="AF974" s="350">
        <v>0.85</v>
      </c>
      <c r="AG974" s="351">
        <f>Y974*AF974</f>
        <v>34</v>
      </c>
      <c r="AH974" s="351">
        <f>IF(AD974&lt;4,FLETES!$H$8,IF(AD974=4,FLETES!$H$9,IF(AD974=5,FLETES!$H$10,IF(AD974=6,FLETES!$H$11,IF(AD974=7,FLETES!$H$12,IF(AD974=8,FLETES!$H$13,IF(AD974=10,FLETES!$H$14,IF(AD974=12,FLETES!$H$15,IF(AD974&gt;12,FLETES!$H$16,"FALSO")))))))))</f>
        <v>22.277568000000002</v>
      </c>
      <c r="AI974" s="351">
        <f t="shared" si="163"/>
        <v>56.277568000000002</v>
      </c>
      <c r="AJ974" s="352">
        <v>0.2</v>
      </c>
      <c r="AK974" s="353">
        <f t="shared" si="164"/>
        <v>70.346959999999996</v>
      </c>
      <c r="AL974" s="417">
        <f>(AG974*6.8%)+AK974</f>
        <v>72.658959999999993</v>
      </c>
      <c r="AM974" s="354">
        <v>0.15</v>
      </c>
      <c r="AN974" s="351">
        <f t="shared" si="165"/>
        <v>85.481129411764698</v>
      </c>
      <c r="AO974" s="421">
        <f t="shared" si="166"/>
        <v>85.481129411764698</v>
      </c>
      <c r="AP974" s="355"/>
      <c r="AQ974" s="355"/>
    </row>
    <row r="975" spans="1:43" s="347" customFormat="1" ht="30" customHeight="1" x14ac:dyDescent="0.25">
      <c r="A975" s="386">
        <v>745825</v>
      </c>
      <c r="B975" s="456">
        <v>406374582591</v>
      </c>
      <c r="C975" s="349" t="s">
        <v>24</v>
      </c>
      <c r="D975" s="349"/>
      <c r="E975" s="355" t="s">
        <v>2927</v>
      </c>
      <c r="F975" s="355" t="s">
        <v>2927</v>
      </c>
      <c r="G975" s="387" t="s">
        <v>277</v>
      </c>
      <c r="H975" s="397" t="s">
        <v>4435</v>
      </c>
      <c r="I975" s="397" t="s">
        <v>250</v>
      </c>
      <c r="J975" s="397" t="s">
        <v>4379</v>
      </c>
      <c r="K975" s="349" t="s">
        <v>4452</v>
      </c>
      <c r="L975" s="349" t="s">
        <v>2929</v>
      </c>
      <c r="M975" s="349" t="s">
        <v>257</v>
      </c>
      <c r="N975" s="349" t="s">
        <v>2928</v>
      </c>
      <c r="O975" s="349" t="s">
        <v>4467</v>
      </c>
      <c r="P975" s="349" t="s">
        <v>4493</v>
      </c>
      <c r="Q975" s="397" t="s">
        <v>268</v>
      </c>
      <c r="R975" s="397" t="s">
        <v>268</v>
      </c>
      <c r="S975" s="397">
        <v>0</v>
      </c>
      <c r="T975" s="349" t="s">
        <v>268</v>
      </c>
      <c r="U975" s="349">
        <v>0</v>
      </c>
      <c r="V975" s="397" t="s">
        <v>413</v>
      </c>
      <c r="W975" s="360" t="s">
        <v>2927</v>
      </c>
      <c r="X975" s="349" t="s">
        <v>2441</v>
      </c>
      <c r="Y975" s="349">
        <v>40</v>
      </c>
      <c r="Z975" s="349">
        <v>20</v>
      </c>
      <c r="AA975" s="349">
        <v>40</v>
      </c>
      <c r="AB975" s="349" t="s">
        <v>276</v>
      </c>
      <c r="AC975" s="349" t="s">
        <v>2878</v>
      </c>
      <c r="AD975" s="349">
        <v>3</v>
      </c>
      <c r="AE975" s="349">
        <v>7</v>
      </c>
      <c r="AF975" s="350">
        <v>0.85</v>
      </c>
      <c r="AG975" s="351">
        <f>Y975*AF975</f>
        <v>34</v>
      </c>
      <c r="AH975" s="351">
        <f>IF(AD975&lt;4,FLETES!$H$8,IF(AD975=4,FLETES!$H$9,IF(AD975=5,FLETES!$H$10,IF(AD975=6,FLETES!$H$11,IF(AD975=7,FLETES!$H$12,IF(AD975=8,FLETES!$H$13,IF(AD975=10,FLETES!$H$14,IF(AD975=12,FLETES!$H$15,IF(AD975&gt;12,FLETES!$H$16,"FALSO")))))))))</f>
        <v>22.277568000000002</v>
      </c>
      <c r="AI975" s="351">
        <f t="shared" si="163"/>
        <v>56.277568000000002</v>
      </c>
      <c r="AJ975" s="352">
        <v>0.2</v>
      </c>
      <c r="AK975" s="353">
        <f t="shared" si="164"/>
        <v>70.346959999999996</v>
      </c>
      <c r="AL975" s="417">
        <f>(AG975*6.8%)+AK975</f>
        <v>72.658959999999993</v>
      </c>
      <c r="AM975" s="354">
        <v>0.15</v>
      </c>
      <c r="AN975" s="351">
        <f t="shared" si="165"/>
        <v>85.481129411764698</v>
      </c>
      <c r="AO975" s="421">
        <f t="shared" si="166"/>
        <v>85.481129411764698</v>
      </c>
      <c r="AP975" s="355"/>
      <c r="AQ975" s="355"/>
    </row>
    <row r="976" spans="1:43" s="347" customFormat="1" ht="30" customHeight="1" x14ac:dyDescent="0.25">
      <c r="A976" s="386">
        <v>746019</v>
      </c>
      <c r="B976" s="456">
        <v>406374601995</v>
      </c>
      <c r="C976" s="349" t="s">
        <v>24</v>
      </c>
      <c r="D976" s="349"/>
      <c r="E976" s="355" t="s">
        <v>2953</v>
      </c>
      <c r="F976" s="355" t="s">
        <v>2953</v>
      </c>
      <c r="G976" s="387" t="s">
        <v>277</v>
      </c>
      <c r="H976" s="397" t="s">
        <v>4435</v>
      </c>
      <c r="I976" s="397" t="s">
        <v>250</v>
      </c>
      <c r="J976" s="397" t="s">
        <v>4379</v>
      </c>
      <c r="K976" s="349" t="s">
        <v>4451</v>
      </c>
      <c r="L976" s="349" t="s">
        <v>2929</v>
      </c>
      <c r="M976" s="349" t="s">
        <v>257</v>
      </c>
      <c r="N976" s="349" t="s">
        <v>2928</v>
      </c>
      <c r="O976" s="349" t="s">
        <v>4467</v>
      </c>
      <c r="P976" s="349" t="s">
        <v>4493</v>
      </c>
      <c r="Q976" s="397" t="s">
        <v>268</v>
      </c>
      <c r="R976" s="397" t="s">
        <v>268</v>
      </c>
      <c r="S976" s="397">
        <v>0</v>
      </c>
      <c r="T976" s="349" t="s">
        <v>268</v>
      </c>
      <c r="U976" s="349">
        <v>0</v>
      </c>
      <c r="V976" s="397" t="s">
        <v>413</v>
      </c>
      <c r="W976" s="360" t="s">
        <v>2953</v>
      </c>
      <c r="X976" s="349" t="s">
        <v>2441</v>
      </c>
      <c r="Y976" s="349">
        <v>40</v>
      </c>
      <c r="Z976" s="349">
        <v>20</v>
      </c>
      <c r="AA976" s="349">
        <v>40</v>
      </c>
      <c r="AB976" s="349" t="s">
        <v>276</v>
      </c>
      <c r="AC976" s="349" t="s">
        <v>2878</v>
      </c>
      <c r="AD976" s="349">
        <v>3</v>
      </c>
      <c r="AE976" s="349">
        <v>7</v>
      </c>
      <c r="AF976" s="350">
        <v>0.85</v>
      </c>
      <c r="AG976" s="351">
        <f>Y976*AF976</f>
        <v>34</v>
      </c>
      <c r="AH976" s="351">
        <f>IF(AD976&lt;4,FLETES!$H$8,IF(AD976=4,FLETES!$H$9,IF(AD976=5,FLETES!$H$10,IF(AD976=6,FLETES!$H$11,IF(AD976=7,FLETES!$H$12,IF(AD976=8,FLETES!$H$13,IF(AD976=10,FLETES!$H$14,IF(AD976=12,FLETES!$H$15,IF(AD976&gt;12,FLETES!$H$16,"FALSO")))))))))</f>
        <v>22.277568000000002</v>
      </c>
      <c r="AI976" s="351">
        <f t="shared" si="163"/>
        <v>56.277568000000002</v>
      </c>
      <c r="AJ976" s="352">
        <v>0.2</v>
      </c>
      <c r="AK976" s="353">
        <f t="shared" si="164"/>
        <v>70.346959999999996</v>
      </c>
      <c r="AL976" s="417">
        <f>(AG976*6.8%)+AK976</f>
        <v>72.658959999999993</v>
      </c>
      <c r="AM976" s="354">
        <v>0.15</v>
      </c>
      <c r="AN976" s="351">
        <f t="shared" si="165"/>
        <v>85.481129411764698</v>
      </c>
      <c r="AO976" s="421">
        <f t="shared" si="166"/>
        <v>85.481129411764698</v>
      </c>
      <c r="AP976" s="355"/>
      <c r="AQ976" s="355"/>
    </row>
    <row r="977" spans="1:43" s="347" customFormat="1" ht="30" customHeight="1" x14ac:dyDescent="0.25">
      <c r="A977" s="444">
        <v>182690</v>
      </c>
      <c r="B977" s="453">
        <v>406318269090</v>
      </c>
      <c r="C977" s="349" t="s">
        <v>4296</v>
      </c>
      <c r="D977" s="444" t="s">
        <v>3241</v>
      </c>
      <c r="E977" s="389" t="s">
        <v>3242</v>
      </c>
      <c r="F977" s="389" t="s">
        <v>3242</v>
      </c>
      <c r="G977" s="387" t="s">
        <v>277</v>
      </c>
      <c r="H977" s="397" t="s">
        <v>4435</v>
      </c>
      <c r="I977" s="397" t="s">
        <v>250</v>
      </c>
      <c r="J977" s="397" t="s">
        <v>4379</v>
      </c>
      <c r="K977" s="397" t="s">
        <v>537</v>
      </c>
      <c r="L977" s="397" t="s">
        <v>537</v>
      </c>
      <c r="M977" s="349" t="s">
        <v>251</v>
      </c>
      <c r="N977" s="397" t="s">
        <v>2928</v>
      </c>
      <c r="O977" s="397" t="s">
        <v>3246</v>
      </c>
      <c r="P977" s="349" t="s">
        <v>4493</v>
      </c>
      <c r="Q977" s="397" t="s">
        <v>268</v>
      </c>
      <c r="R977" s="397" t="s">
        <v>268</v>
      </c>
      <c r="S977" s="397">
        <v>0</v>
      </c>
      <c r="T977" s="349" t="s">
        <v>268</v>
      </c>
      <c r="U977" s="349">
        <v>0</v>
      </c>
      <c r="V977" s="397" t="s">
        <v>413</v>
      </c>
      <c r="W977" s="444" t="s">
        <v>3246</v>
      </c>
      <c r="X977" s="349" t="s">
        <v>2441</v>
      </c>
      <c r="Y977" s="349">
        <v>50</v>
      </c>
      <c r="Z977" s="397">
        <v>10</v>
      </c>
      <c r="AA977" s="349">
        <v>50</v>
      </c>
      <c r="AB977" s="349" t="s">
        <v>276</v>
      </c>
      <c r="AC977" s="349" t="s">
        <v>2878</v>
      </c>
      <c r="AD977" s="349">
        <v>6</v>
      </c>
      <c r="AE977" s="349">
        <v>12</v>
      </c>
      <c r="AF977" s="350">
        <v>0.6</v>
      </c>
      <c r="AG977" s="357">
        <f>AF977*Y977</f>
        <v>30</v>
      </c>
      <c r="AH977" s="351">
        <f>IF(AD977&lt;4,FLETES!$H$8,IF(AD977=4,FLETES!$H$9,IF(AD977=5,FLETES!$H$10,IF(AD977=6,FLETES!$H$11,IF(AD977=7,FLETES!$H$12,IF(AD977=8,FLETES!$H$13,IF(AD977=10,FLETES!$H$14,IF(AD977=12,FLETES!$H$15,IF(AD977&gt;12,FLETES!$H$16,"FALSO")))))))))</f>
        <v>31.615901999999998</v>
      </c>
      <c r="AI977" s="357">
        <f t="shared" si="163"/>
        <v>61.615901999999998</v>
      </c>
      <c r="AJ977" s="352">
        <v>0.2</v>
      </c>
      <c r="AK977" s="358">
        <f t="shared" si="164"/>
        <v>77.019877499999993</v>
      </c>
      <c r="AL977" s="418">
        <f>AK977</f>
        <v>77.019877499999993</v>
      </c>
      <c r="AM977" s="352">
        <v>0.15</v>
      </c>
      <c r="AN977" s="351">
        <f t="shared" si="165"/>
        <v>90.611620588235283</v>
      </c>
      <c r="AO977" s="421">
        <f t="shared" si="166"/>
        <v>90.611620588235283</v>
      </c>
      <c r="AP977" s="355"/>
      <c r="AQ977" s="355"/>
    </row>
    <row r="978" spans="1:43" s="347" customFormat="1" ht="30" customHeight="1" x14ac:dyDescent="0.25">
      <c r="A978" s="391">
        <v>269600</v>
      </c>
      <c r="B978" s="391">
        <v>40632696009</v>
      </c>
      <c r="C978" s="349" t="s">
        <v>24</v>
      </c>
      <c r="D978" s="349" t="s">
        <v>1558</v>
      </c>
      <c r="E978" s="356" t="s">
        <v>2135</v>
      </c>
      <c r="F978" s="355" t="s">
        <v>601</v>
      </c>
      <c r="G978" s="378" t="s">
        <v>277</v>
      </c>
      <c r="H978" s="349" t="s">
        <v>4376</v>
      </c>
      <c r="I978" s="349" t="s">
        <v>250</v>
      </c>
      <c r="J978" s="349" t="s">
        <v>4420</v>
      </c>
      <c r="K978" s="349" t="s">
        <v>4363</v>
      </c>
      <c r="L978" s="349" t="s">
        <v>4363</v>
      </c>
      <c r="M978" s="349" t="s">
        <v>257</v>
      </c>
      <c r="N978" s="349" t="s">
        <v>283</v>
      </c>
      <c r="O978" s="349" t="s">
        <v>2373</v>
      </c>
      <c r="P978" s="349" t="s">
        <v>4493</v>
      </c>
      <c r="Q978" s="349" t="s">
        <v>4494</v>
      </c>
      <c r="R978" s="349" t="s">
        <v>268</v>
      </c>
      <c r="S978" s="349">
        <v>0</v>
      </c>
      <c r="T978" s="349" t="s">
        <v>268</v>
      </c>
      <c r="U978" s="349">
        <v>0</v>
      </c>
      <c r="V978" s="349" t="s">
        <v>413</v>
      </c>
      <c r="W978" s="360" t="s">
        <v>2734</v>
      </c>
      <c r="X978" s="361" t="s">
        <v>2441</v>
      </c>
      <c r="Y978" s="349">
        <v>50</v>
      </c>
      <c r="Z978" s="361">
        <v>25</v>
      </c>
      <c r="AA978" s="349">
        <v>50</v>
      </c>
      <c r="AB978" s="349" t="s">
        <v>4295</v>
      </c>
      <c r="AC978" s="349" t="s">
        <v>4297</v>
      </c>
      <c r="AD978" s="349">
        <v>4</v>
      </c>
      <c r="AE978" s="440">
        <f t="shared" ref="AE978:AE1004" si="167">AD978*2.2</f>
        <v>8.8000000000000007</v>
      </c>
      <c r="AF978" s="350">
        <v>0.6</v>
      </c>
      <c r="AG978" s="351">
        <f t="shared" ref="AG978:AG1009" si="168">Y978*AF978</f>
        <v>30</v>
      </c>
      <c r="AH978" s="351">
        <f>IF(AD978&lt;4,FLETES!$H$8,IF(AD978=4,FLETES!$H$9,IF(AD978=5,FLETES!$H$10,IF(AD978=6,FLETES!$H$11,IF(AD978=7,FLETES!$H$12,IF(AD978=8,FLETES!$H$13,IF(AD978=10,FLETES!$H$14,IF(AD978=12,FLETES!$H$15,IF(AD978&gt;12,FLETES!$H$16,"FALSO")))))))))</f>
        <v>22.277568000000002</v>
      </c>
      <c r="AI978" s="351">
        <f t="shared" si="163"/>
        <v>52.277568000000002</v>
      </c>
      <c r="AJ978" s="352">
        <v>0.2</v>
      </c>
      <c r="AK978" s="353">
        <f t="shared" si="164"/>
        <v>65.346959999999996</v>
      </c>
      <c r="AL978" s="417">
        <f t="shared" ref="AL978:AL1009" si="169">(AG978*6.8%)+AK978</f>
        <v>67.386960000000002</v>
      </c>
      <c r="AM978" s="354">
        <v>0.15</v>
      </c>
      <c r="AN978" s="351">
        <f t="shared" si="165"/>
        <v>79.278776470588241</v>
      </c>
      <c r="AO978" s="421">
        <f t="shared" si="166"/>
        <v>79.278776470588241</v>
      </c>
      <c r="AP978" s="355"/>
      <c r="AQ978" s="355"/>
    </row>
    <row r="979" spans="1:43" s="347" customFormat="1" ht="30" customHeight="1" x14ac:dyDescent="0.25">
      <c r="A979" s="391">
        <v>269607</v>
      </c>
      <c r="B979" s="391">
        <v>40632696079</v>
      </c>
      <c r="C979" s="349" t="s">
        <v>24</v>
      </c>
      <c r="D979" s="349" t="s">
        <v>1494</v>
      </c>
      <c r="E979" s="356" t="s">
        <v>2139</v>
      </c>
      <c r="F979" s="355" t="s">
        <v>598</v>
      </c>
      <c r="G979" s="378" t="s">
        <v>277</v>
      </c>
      <c r="H979" s="349" t="s">
        <v>4376</v>
      </c>
      <c r="I979" s="349" t="s">
        <v>250</v>
      </c>
      <c r="J979" s="349" t="s">
        <v>4420</v>
      </c>
      <c r="K979" s="349" t="s">
        <v>4364</v>
      </c>
      <c r="L979" s="349" t="s">
        <v>4364</v>
      </c>
      <c r="M979" s="349" t="s">
        <v>257</v>
      </c>
      <c r="N979" s="349" t="s">
        <v>283</v>
      </c>
      <c r="O979" s="349" t="s">
        <v>2373</v>
      </c>
      <c r="P979" s="349" t="s">
        <v>4493</v>
      </c>
      <c r="Q979" s="349" t="s">
        <v>4494</v>
      </c>
      <c r="R979" s="349" t="s">
        <v>268</v>
      </c>
      <c r="S979" s="349">
        <v>0</v>
      </c>
      <c r="T979" s="349" t="s">
        <v>268</v>
      </c>
      <c r="U979" s="349">
        <v>0</v>
      </c>
      <c r="V979" s="349" t="s">
        <v>413</v>
      </c>
      <c r="W979" s="360" t="s">
        <v>2735</v>
      </c>
      <c r="X979" s="361" t="s">
        <v>2441</v>
      </c>
      <c r="Y979" s="349">
        <v>50</v>
      </c>
      <c r="Z979" s="361">
        <v>25</v>
      </c>
      <c r="AA979" s="349">
        <v>50</v>
      </c>
      <c r="AB979" s="349" t="s">
        <v>4295</v>
      </c>
      <c r="AC979" s="349" t="s">
        <v>4297</v>
      </c>
      <c r="AD979" s="349">
        <v>4</v>
      </c>
      <c r="AE979" s="440">
        <f t="shared" si="167"/>
        <v>8.8000000000000007</v>
      </c>
      <c r="AF979" s="350">
        <v>0.6</v>
      </c>
      <c r="AG979" s="351">
        <f t="shared" si="168"/>
        <v>30</v>
      </c>
      <c r="AH979" s="351">
        <f>IF(AD979&lt;4,FLETES!$H$8,IF(AD979=4,FLETES!$H$9,IF(AD979=5,FLETES!$H$10,IF(AD979=6,FLETES!$H$11,IF(AD979=7,FLETES!$H$12,IF(AD979=8,FLETES!$H$13,IF(AD979=10,FLETES!$H$14,IF(AD979=12,FLETES!$H$15,IF(AD979&gt;12,FLETES!$H$16,"FALSO")))))))))</f>
        <v>22.277568000000002</v>
      </c>
      <c r="AI979" s="351">
        <f t="shared" si="163"/>
        <v>52.277568000000002</v>
      </c>
      <c r="AJ979" s="352">
        <v>0.2</v>
      </c>
      <c r="AK979" s="353">
        <f t="shared" si="164"/>
        <v>65.346959999999996</v>
      </c>
      <c r="AL979" s="417">
        <f t="shared" si="169"/>
        <v>67.386960000000002</v>
      </c>
      <c r="AM979" s="354">
        <v>0.15</v>
      </c>
      <c r="AN979" s="351">
        <f t="shared" si="165"/>
        <v>79.278776470588241</v>
      </c>
      <c r="AO979" s="421">
        <f t="shared" si="166"/>
        <v>79.278776470588241</v>
      </c>
      <c r="AP979" s="355"/>
      <c r="AQ979" s="355"/>
    </row>
    <row r="980" spans="1:43" s="347" customFormat="1" ht="30" customHeight="1" x14ac:dyDescent="0.25">
      <c r="A980" s="391">
        <v>131109</v>
      </c>
      <c r="B980" s="391">
        <v>40631311099</v>
      </c>
      <c r="C980" s="349" t="s">
        <v>24</v>
      </c>
      <c r="D980" s="349" t="s">
        <v>1484</v>
      </c>
      <c r="E980" s="356" t="s">
        <v>3168</v>
      </c>
      <c r="F980" s="355" t="s">
        <v>3169</v>
      </c>
      <c r="G980" s="378" t="s">
        <v>277</v>
      </c>
      <c r="H980" s="349" t="s">
        <v>4376</v>
      </c>
      <c r="I980" s="349" t="s">
        <v>250</v>
      </c>
      <c r="J980" s="349" t="s">
        <v>4419</v>
      </c>
      <c r="K980" s="349" t="s">
        <v>582</v>
      </c>
      <c r="L980" s="349" t="s">
        <v>582</v>
      </c>
      <c r="M980" s="349" t="s">
        <v>257</v>
      </c>
      <c r="N980" s="349" t="s">
        <v>283</v>
      </c>
      <c r="O980" s="349" t="s">
        <v>2373</v>
      </c>
      <c r="P980" s="349" t="s">
        <v>4493</v>
      </c>
      <c r="Q980" s="349" t="s">
        <v>4494</v>
      </c>
      <c r="R980" s="349" t="s">
        <v>268</v>
      </c>
      <c r="S980" s="349">
        <v>0</v>
      </c>
      <c r="T980" s="349" t="s">
        <v>268</v>
      </c>
      <c r="U980" s="349">
        <v>0</v>
      </c>
      <c r="V980" s="349" t="s">
        <v>413</v>
      </c>
      <c r="W980" s="386" t="s">
        <v>582</v>
      </c>
      <c r="X980" s="361" t="s">
        <v>2441</v>
      </c>
      <c r="Y980" s="349">
        <v>50</v>
      </c>
      <c r="Z980" s="361">
        <v>25</v>
      </c>
      <c r="AA980" s="349">
        <v>50</v>
      </c>
      <c r="AB980" s="349" t="s">
        <v>4295</v>
      </c>
      <c r="AC980" s="349" t="s">
        <v>4297</v>
      </c>
      <c r="AD980" s="349">
        <v>4</v>
      </c>
      <c r="AE980" s="440">
        <f t="shared" si="167"/>
        <v>8.8000000000000007</v>
      </c>
      <c r="AF980" s="350">
        <v>0.8</v>
      </c>
      <c r="AG980" s="351">
        <f t="shared" si="168"/>
        <v>40</v>
      </c>
      <c r="AH980" s="351">
        <f>IF(AD980&lt;4,FLETES!$H$8,IF(AD980=4,FLETES!$H$9,IF(AD980=5,FLETES!$H$10,IF(AD980=6,FLETES!$H$11,IF(AD980=7,FLETES!$H$12,IF(AD980=8,FLETES!$H$13,IF(AD980=10,FLETES!$H$14,IF(AD980=12,FLETES!$H$15,IF(AD980&gt;12,FLETES!$H$16,"FALSO")))))))))</f>
        <v>22.277568000000002</v>
      </c>
      <c r="AI980" s="351">
        <f t="shared" si="163"/>
        <v>62.277568000000002</v>
      </c>
      <c r="AJ980" s="352">
        <v>0.2</v>
      </c>
      <c r="AK980" s="353">
        <f t="shared" si="164"/>
        <v>77.846959999999996</v>
      </c>
      <c r="AL980" s="417">
        <f t="shared" si="169"/>
        <v>80.566959999999995</v>
      </c>
      <c r="AM980" s="354">
        <v>0.15</v>
      </c>
      <c r="AN980" s="351">
        <f t="shared" si="165"/>
        <v>94.784658823529412</v>
      </c>
      <c r="AO980" s="421">
        <f t="shared" si="166"/>
        <v>94.784658823529412</v>
      </c>
      <c r="AP980" s="355"/>
      <c r="AQ980" s="355"/>
    </row>
    <row r="981" spans="1:43" s="347" customFormat="1" ht="30" customHeight="1" x14ac:dyDescent="0.25">
      <c r="A981" s="391">
        <v>221678</v>
      </c>
      <c r="B981" s="391">
        <v>40632216789</v>
      </c>
      <c r="C981" s="349" t="s">
        <v>24</v>
      </c>
      <c r="D981" s="349" t="s">
        <v>1472</v>
      </c>
      <c r="E981" s="356" t="s">
        <v>2062</v>
      </c>
      <c r="F981" s="355" t="s">
        <v>2063</v>
      </c>
      <c r="G981" s="363" t="s">
        <v>277</v>
      </c>
      <c r="H981" s="349" t="s">
        <v>4376</v>
      </c>
      <c r="I981" s="349" t="s">
        <v>250</v>
      </c>
      <c r="J981" s="349" t="s">
        <v>4379</v>
      </c>
      <c r="K981" s="349" t="s">
        <v>4338</v>
      </c>
      <c r="L981" s="349" t="s">
        <v>4338</v>
      </c>
      <c r="M981" s="349" t="s">
        <v>257</v>
      </c>
      <c r="N981" s="349" t="s">
        <v>283</v>
      </c>
      <c r="O981" s="349" t="s">
        <v>2373</v>
      </c>
      <c r="P981" s="349" t="s">
        <v>4493</v>
      </c>
      <c r="Q981" s="349" t="s">
        <v>4494</v>
      </c>
      <c r="R981" s="349" t="s">
        <v>268</v>
      </c>
      <c r="S981" s="349">
        <v>0</v>
      </c>
      <c r="T981" s="349" t="s">
        <v>268</v>
      </c>
      <c r="U981" s="349">
        <v>0</v>
      </c>
      <c r="V981" s="349" t="s">
        <v>413</v>
      </c>
      <c r="W981" s="386" t="s">
        <v>4338</v>
      </c>
      <c r="X981" s="361" t="s">
        <v>2441</v>
      </c>
      <c r="Y981" s="349">
        <v>50</v>
      </c>
      <c r="Z981" s="361">
        <v>25</v>
      </c>
      <c r="AA981" s="349">
        <v>50</v>
      </c>
      <c r="AB981" s="349" t="s">
        <v>4295</v>
      </c>
      <c r="AC981" s="349" t="s">
        <v>4297</v>
      </c>
      <c r="AD981" s="349">
        <v>4</v>
      </c>
      <c r="AE981" s="440">
        <f t="shared" si="167"/>
        <v>8.8000000000000007</v>
      </c>
      <c r="AF981" s="350">
        <v>0.25</v>
      </c>
      <c r="AG981" s="351">
        <f t="shared" si="168"/>
        <v>12.5</v>
      </c>
      <c r="AH981" s="351">
        <f>IF(AD981&lt;4,FLETES!$H$8,IF(AD981=4,FLETES!$H$9,IF(AD981=5,FLETES!$H$10,IF(AD981=6,FLETES!$H$11,IF(AD981=7,FLETES!$H$12,IF(AD981=8,FLETES!$H$13,IF(AD981=10,FLETES!$H$14,IF(AD981=12,FLETES!$H$15,IF(AD981&gt;12,FLETES!$H$16,"FALSO")))))))))</f>
        <v>22.277568000000002</v>
      </c>
      <c r="AI981" s="351">
        <f t="shared" si="163"/>
        <v>34.777568000000002</v>
      </c>
      <c r="AJ981" s="352">
        <v>0.2</v>
      </c>
      <c r="AK981" s="353">
        <f t="shared" si="164"/>
        <v>43.471960000000003</v>
      </c>
      <c r="AL981" s="417">
        <f t="shared" si="169"/>
        <v>44.321960000000004</v>
      </c>
      <c r="AM981" s="354">
        <v>0.15</v>
      </c>
      <c r="AN981" s="351">
        <f t="shared" si="165"/>
        <v>52.143482352941184</v>
      </c>
      <c r="AO981" s="421">
        <f t="shared" si="166"/>
        <v>52.143482352941184</v>
      </c>
      <c r="AP981" s="355"/>
      <c r="AQ981" s="355"/>
    </row>
    <row r="982" spans="1:43" s="347" customFormat="1" ht="30" customHeight="1" x14ac:dyDescent="0.25">
      <c r="A982" s="391">
        <v>221685</v>
      </c>
      <c r="B982" s="391">
        <v>40632216859</v>
      </c>
      <c r="C982" s="349" t="s">
        <v>24</v>
      </c>
      <c r="D982" s="349" t="s">
        <v>1584</v>
      </c>
      <c r="E982" s="356" t="s">
        <v>2064</v>
      </c>
      <c r="F982" s="355" t="s">
        <v>2065</v>
      </c>
      <c r="G982" s="363" t="s">
        <v>277</v>
      </c>
      <c r="H982" s="349" t="s">
        <v>4376</v>
      </c>
      <c r="I982" s="349" t="s">
        <v>250</v>
      </c>
      <c r="J982" s="349" t="s">
        <v>4379</v>
      </c>
      <c r="K982" s="349" t="s">
        <v>4339</v>
      </c>
      <c r="L982" s="349" t="s">
        <v>4339</v>
      </c>
      <c r="M982" s="349" t="s">
        <v>257</v>
      </c>
      <c r="N982" s="349" t="s">
        <v>283</v>
      </c>
      <c r="O982" s="349" t="s">
        <v>2373</v>
      </c>
      <c r="P982" s="349" t="s">
        <v>4493</v>
      </c>
      <c r="Q982" s="349" t="s">
        <v>4494</v>
      </c>
      <c r="R982" s="349" t="s">
        <v>268</v>
      </c>
      <c r="S982" s="349">
        <v>0</v>
      </c>
      <c r="T982" s="349" t="s">
        <v>268</v>
      </c>
      <c r="U982" s="349">
        <v>0</v>
      </c>
      <c r="V982" s="349" t="s">
        <v>413</v>
      </c>
      <c r="W982" s="386" t="s">
        <v>4339</v>
      </c>
      <c r="X982" s="361" t="s">
        <v>2441</v>
      </c>
      <c r="Y982" s="349">
        <v>50</v>
      </c>
      <c r="Z982" s="361">
        <v>25</v>
      </c>
      <c r="AA982" s="349">
        <v>50</v>
      </c>
      <c r="AB982" s="349" t="s">
        <v>4295</v>
      </c>
      <c r="AC982" s="349" t="s">
        <v>4297</v>
      </c>
      <c r="AD982" s="349">
        <v>4</v>
      </c>
      <c r="AE982" s="440">
        <f t="shared" si="167"/>
        <v>8.8000000000000007</v>
      </c>
      <c r="AF982" s="350">
        <v>0.25</v>
      </c>
      <c r="AG982" s="351">
        <f t="shared" si="168"/>
        <v>12.5</v>
      </c>
      <c r="AH982" s="351">
        <f>IF(AD982&lt;4,FLETES!$H$8,IF(AD982=4,FLETES!$H$9,IF(AD982=5,FLETES!$H$10,IF(AD982=6,FLETES!$H$11,IF(AD982=7,FLETES!$H$12,IF(AD982=8,FLETES!$H$13,IF(AD982=10,FLETES!$H$14,IF(AD982=12,FLETES!$H$15,IF(AD982&gt;12,FLETES!$H$16,"FALSO")))))))))</f>
        <v>22.277568000000002</v>
      </c>
      <c r="AI982" s="351">
        <f t="shared" si="163"/>
        <v>34.777568000000002</v>
      </c>
      <c r="AJ982" s="352">
        <v>0.2</v>
      </c>
      <c r="AK982" s="353">
        <f t="shared" si="164"/>
        <v>43.471960000000003</v>
      </c>
      <c r="AL982" s="417">
        <f t="shared" si="169"/>
        <v>44.321960000000004</v>
      </c>
      <c r="AM982" s="354">
        <v>0.15</v>
      </c>
      <c r="AN982" s="351">
        <f t="shared" si="165"/>
        <v>52.143482352941184</v>
      </c>
      <c r="AO982" s="421">
        <f t="shared" si="166"/>
        <v>52.143482352941184</v>
      </c>
      <c r="AP982" s="355"/>
      <c r="AQ982" s="355"/>
    </row>
    <row r="983" spans="1:43" s="347" customFormat="1" ht="30" customHeight="1" x14ac:dyDescent="0.25">
      <c r="A983" s="391">
        <v>269912</v>
      </c>
      <c r="B983" s="391">
        <v>40632699129</v>
      </c>
      <c r="C983" s="349" t="s">
        <v>24</v>
      </c>
      <c r="D983" s="349" t="s">
        <v>1476</v>
      </c>
      <c r="E983" s="356" t="s">
        <v>2177</v>
      </c>
      <c r="F983" s="355" t="s">
        <v>1250</v>
      </c>
      <c r="G983" s="363" t="s">
        <v>277</v>
      </c>
      <c r="H983" s="349" t="s">
        <v>4376</v>
      </c>
      <c r="I983" s="349" t="s">
        <v>250</v>
      </c>
      <c r="J983" s="349" t="s">
        <v>4419</v>
      </c>
      <c r="K983" s="349" t="s">
        <v>548</v>
      </c>
      <c r="L983" s="349" t="s">
        <v>548</v>
      </c>
      <c r="M983" s="349" t="s">
        <v>257</v>
      </c>
      <c r="N983" s="349" t="s">
        <v>283</v>
      </c>
      <c r="O983" s="349" t="s">
        <v>2373</v>
      </c>
      <c r="P983" s="349" t="s">
        <v>4493</v>
      </c>
      <c r="Q983" s="349" t="s">
        <v>4494</v>
      </c>
      <c r="R983" s="349" t="s">
        <v>268</v>
      </c>
      <c r="S983" s="349">
        <v>0</v>
      </c>
      <c r="T983" s="349" t="s">
        <v>268</v>
      </c>
      <c r="U983" s="349">
        <v>0</v>
      </c>
      <c r="V983" s="349" t="s">
        <v>413</v>
      </c>
      <c r="W983" s="360" t="s">
        <v>2720</v>
      </c>
      <c r="X983" s="361" t="s">
        <v>2441</v>
      </c>
      <c r="Y983" s="349">
        <v>50</v>
      </c>
      <c r="Z983" s="361">
        <v>25</v>
      </c>
      <c r="AA983" s="349">
        <v>50</v>
      </c>
      <c r="AB983" s="349" t="s">
        <v>4295</v>
      </c>
      <c r="AC983" s="349" t="s">
        <v>4297</v>
      </c>
      <c r="AD983" s="349">
        <v>4</v>
      </c>
      <c r="AE983" s="440">
        <f t="shared" si="167"/>
        <v>8.8000000000000007</v>
      </c>
      <c r="AF983" s="350">
        <v>0.7</v>
      </c>
      <c r="AG983" s="351">
        <f t="shared" si="168"/>
        <v>35</v>
      </c>
      <c r="AH983" s="351">
        <f>IF(AD983&lt;4,FLETES!$H$8,IF(AD983=4,FLETES!$H$9,IF(AD983=5,FLETES!$H$10,IF(AD983=6,FLETES!$H$11,IF(AD983=7,FLETES!$H$12,IF(AD983=8,FLETES!$H$13,IF(AD983=10,FLETES!$H$14,IF(AD983=12,FLETES!$H$15,IF(AD983&gt;12,FLETES!$H$16,"FALSO")))))))))</f>
        <v>22.277568000000002</v>
      </c>
      <c r="AI983" s="351">
        <f t="shared" si="163"/>
        <v>57.277568000000002</v>
      </c>
      <c r="AJ983" s="352">
        <v>0.2</v>
      </c>
      <c r="AK983" s="353">
        <f t="shared" si="164"/>
        <v>71.596959999999996</v>
      </c>
      <c r="AL983" s="417">
        <f t="shared" si="169"/>
        <v>73.976959999999991</v>
      </c>
      <c r="AM983" s="354">
        <v>0.15</v>
      </c>
      <c r="AN983" s="351">
        <f t="shared" si="165"/>
        <v>87.031717647058812</v>
      </c>
      <c r="AO983" s="421">
        <f t="shared" si="166"/>
        <v>87.031717647058812</v>
      </c>
      <c r="AP983" s="355"/>
      <c r="AQ983" s="355"/>
    </row>
    <row r="984" spans="1:43" s="347" customFormat="1" ht="30" customHeight="1" x14ac:dyDescent="0.25">
      <c r="A984" s="391">
        <v>269919</v>
      </c>
      <c r="B984" s="391">
        <v>40632699199</v>
      </c>
      <c r="C984" s="349" t="s">
        <v>24</v>
      </c>
      <c r="D984" s="349" t="s">
        <v>1477</v>
      </c>
      <c r="E984" s="356" t="s">
        <v>2121</v>
      </c>
      <c r="F984" s="355" t="s">
        <v>606</v>
      </c>
      <c r="G984" s="378" t="s">
        <v>277</v>
      </c>
      <c r="H984" s="349" t="s">
        <v>4376</v>
      </c>
      <c r="I984" s="349" t="s">
        <v>250</v>
      </c>
      <c r="J984" s="349" t="s">
        <v>4419</v>
      </c>
      <c r="K984" s="349" t="s">
        <v>4344</v>
      </c>
      <c r="L984" s="349" t="s">
        <v>4344</v>
      </c>
      <c r="M984" s="349" t="s">
        <v>257</v>
      </c>
      <c r="N984" s="349" t="s">
        <v>283</v>
      </c>
      <c r="O984" s="349" t="s">
        <v>2373</v>
      </c>
      <c r="P984" s="349" t="s">
        <v>4493</v>
      </c>
      <c r="Q984" s="349" t="s">
        <v>4494</v>
      </c>
      <c r="R984" s="349" t="s">
        <v>268</v>
      </c>
      <c r="S984" s="349">
        <v>0</v>
      </c>
      <c r="T984" s="349" t="s">
        <v>268</v>
      </c>
      <c r="U984" s="349">
        <v>0</v>
      </c>
      <c r="V984" s="349" t="s">
        <v>413</v>
      </c>
      <c r="W984" s="360" t="s">
        <v>2739</v>
      </c>
      <c r="X984" s="361" t="s">
        <v>2441</v>
      </c>
      <c r="Y984" s="349">
        <v>50</v>
      </c>
      <c r="Z984" s="361">
        <v>25</v>
      </c>
      <c r="AA984" s="349">
        <v>50</v>
      </c>
      <c r="AB984" s="349" t="s">
        <v>4295</v>
      </c>
      <c r="AC984" s="349" t="s">
        <v>4297</v>
      </c>
      <c r="AD984" s="349">
        <v>4</v>
      </c>
      <c r="AE984" s="440">
        <f t="shared" si="167"/>
        <v>8.8000000000000007</v>
      </c>
      <c r="AF984" s="350">
        <v>0.7</v>
      </c>
      <c r="AG984" s="351">
        <f t="shared" si="168"/>
        <v>35</v>
      </c>
      <c r="AH984" s="351">
        <f>IF(AD984&lt;4,FLETES!$H$8,IF(AD984=4,FLETES!$H$9,IF(AD984=5,FLETES!$H$10,IF(AD984=6,FLETES!$H$11,IF(AD984=7,FLETES!$H$12,IF(AD984=8,FLETES!$H$13,IF(AD984=10,FLETES!$H$14,IF(AD984=12,FLETES!$H$15,IF(AD984&gt;12,FLETES!$H$16,"FALSO")))))))))</f>
        <v>22.277568000000002</v>
      </c>
      <c r="AI984" s="351">
        <f t="shared" si="163"/>
        <v>57.277568000000002</v>
      </c>
      <c r="AJ984" s="352">
        <v>0.2</v>
      </c>
      <c r="AK984" s="353">
        <f t="shared" si="164"/>
        <v>71.596959999999996</v>
      </c>
      <c r="AL984" s="417">
        <f t="shared" si="169"/>
        <v>73.976959999999991</v>
      </c>
      <c r="AM984" s="354">
        <v>0.15</v>
      </c>
      <c r="AN984" s="351">
        <f t="shared" si="165"/>
        <v>87.031717647058812</v>
      </c>
      <c r="AO984" s="421">
        <f t="shared" si="166"/>
        <v>87.031717647058812</v>
      </c>
      <c r="AP984" s="355"/>
      <c r="AQ984" s="355"/>
    </row>
    <row r="985" spans="1:43" s="347" customFormat="1" ht="30" customHeight="1" x14ac:dyDescent="0.25">
      <c r="A985" s="391">
        <v>221699</v>
      </c>
      <c r="B985" s="391">
        <v>40632216999</v>
      </c>
      <c r="C985" s="349" t="s">
        <v>24</v>
      </c>
      <c r="D985" s="349" t="s">
        <v>1468</v>
      </c>
      <c r="E985" s="356" t="s">
        <v>2066</v>
      </c>
      <c r="F985" s="355" t="s">
        <v>2067</v>
      </c>
      <c r="G985" s="363" t="s">
        <v>277</v>
      </c>
      <c r="H985" s="349" t="s">
        <v>4376</v>
      </c>
      <c r="I985" s="349" t="s">
        <v>250</v>
      </c>
      <c r="J985" s="349" t="s">
        <v>4379</v>
      </c>
      <c r="K985" s="349" t="s">
        <v>264</v>
      </c>
      <c r="L985" s="349" t="s">
        <v>264</v>
      </c>
      <c r="M985" s="349" t="s">
        <v>257</v>
      </c>
      <c r="N985" s="349" t="s">
        <v>283</v>
      </c>
      <c r="O985" s="349" t="s">
        <v>2373</v>
      </c>
      <c r="P985" s="349" t="s">
        <v>4493</v>
      </c>
      <c r="Q985" s="349" t="s">
        <v>4494</v>
      </c>
      <c r="R985" s="349" t="s">
        <v>268</v>
      </c>
      <c r="S985" s="349">
        <v>0</v>
      </c>
      <c r="T985" s="349" t="s">
        <v>268</v>
      </c>
      <c r="U985" s="349">
        <v>0</v>
      </c>
      <c r="V985" s="349" t="s">
        <v>413</v>
      </c>
      <c r="W985" s="386" t="s">
        <v>264</v>
      </c>
      <c r="X985" s="361" t="s">
        <v>2441</v>
      </c>
      <c r="Y985" s="349">
        <v>50</v>
      </c>
      <c r="Z985" s="361">
        <v>25</v>
      </c>
      <c r="AA985" s="349">
        <v>50</v>
      </c>
      <c r="AB985" s="349" t="s">
        <v>4295</v>
      </c>
      <c r="AC985" s="349" t="s">
        <v>4297</v>
      </c>
      <c r="AD985" s="349">
        <v>4</v>
      </c>
      <c r="AE985" s="440">
        <f t="shared" si="167"/>
        <v>8.8000000000000007</v>
      </c>
      <c r="AF985" s="350">
        <v>0.25</v>
      </c>
      <c r="AG985" s="351">
        <f t="shared" si="168"/>
        <v>12.5</v>
      </c>
      <c r="AH985" s="351">
        <f>IF(AD985&lt;4,FLETES!$H$8,IF(AD985=4,FLETES!$H$9,IF(AD985=5,FLETES!$H$10,IF(AD985=6,FLETES!$H$11,IF(AD985=7,FLETES!$H$12,IF(AD985=8,FLETES!$H$13,IF(AD985=10,FLETES!$H$14,IF(AD985=12,FLETES!$H$15,IF(AD985&gt;12,FLETES!$H$16,"FALSO")))))))))</f>
        <v>22.277568000000002</v>
      </c>
      <c r="AI985" s="351">
        <f t="shared" si="163"/>
        <v>34.777568000000002</v>
      </c>
      <c r="AJ985" s="352">
        <v>0.2</v>
      </c>
      <c r="AK985" s="353">
        <f t="shared" si="164"/>
        <v>43.471960000000003</v>
      </c>
      <c r="AL985" s="417">
        <f t="shared" si="169"/>
        <v>44.321960000000004</v>
      </c>
      <c r="AM985" s="354">
        <v>0.15</v>
      </c>
      <c r="AN985" s="351">
        <f t="shared" si="165"/>
        <v>52.143482352941184</v>
      </c>
      <c r="AO985" s="421">
        <f t="shared" si="166"/>
        <v>52.143482352941184</v>
      </c>
      <c r="AP985" s="355"/>
      <c r="AQ985" s="355"/>
    </row>
    <row r="986" spans="1:43" s="347" customFormat="1" ht="30" customHeight="1" x14ac:dyDescent="0.25">
      <c r="A986" s="391">
        <v>269521</v>
      </c>
      <c r="B986" s="391">
        <v>40632695219</v>
      </c>
      <c r="C986" s="349" t="s">
        <v>24</v>
      </c>
      <c r="D986" s="349" t="s">
        <v>1478</v>
      </c>
      <c r="E986" s="356" t="s">
        <v>2123</v>
      </c>
      <c r="F986" s="355" t="s">
        <v>607</v>
      </c>
      <c r="G986" s="378" t="s">
        <v>277</v>
      </c>
      <c r="H986" s="349" t="s">
        <v>4376</v>
      </c>
      <c r="I986" s="349" t="s">
        <v>250</v>
      </c>
      <c r="J986" s="349" t="s">
        <v>4419</v>
      </c>
      <c r="K986" s="349" t="s">
        <v>608</v>
      </c>
      <c r="L986" s="349" t="s">
        <v>608</v>
      </c>
      <c r="M986" s="349" t="s">
        <v>257</v>
      </c>
      <c r="N986" s="349" t="s">
        <v>283</v>
      </c>
      <c r="O986" s="349" t="s">
        <v>2373</v>
      </c>
      <c r="P986" s="349" t="s">
        <v>4493</v>
      </c>
      <c r="Q986" s="349" t="s">
        <v>4494</v>
      </c>
      <c r="R986" s="349" t="s">
        <v>268</v>
      </c>
      <c r="S986" s="349">
        <v>0</v>
      </c>
      <c r="T986" s="349" t="s">
        <v>268</v>
      </c>
      <c r="U986" s="349">
        <v>0</v>
      </c>
      <c r="V986" s="349" t="s">
        <v>413</v>
      </c>
      <c r="W986" s="360" t="s">
        <v>2728</v>
      </c>
      <c r="X986" s="361" t="s">
        <v>2441</v>
      </c>
      <c r="Y986" s="349">
        <v>50</v>
      </c>
      <c r="Z986" s="361">
        <v>25</v>
      </c>
      <c r="AA986" s="349">
        <v>50</v>
      </c>
      <c r="AB986" s="349" t="s">
        <v>4295</v>
      </c>
      <c r="AC986" s="349" t="s">
        <v>4297</v>
      </c>
      <c r="AD986" s="349">
        <v>4</v>
      </c>
      <c r="AE986" s="440">
        <f t="shared" si="167"/>
        <v>8.8000000000000007</v>
      </c>
      <c r="AF986" s="350">
        <v>0.7</v>
      </c>
      <c r="AG986" s="351">
        <f t="shared" si="168"/>
        <v>35</v>
      </c>
      <c r="AH986" s="351">
        <f>IF(AD986&lt;4,FLETES!$H$8,IF(AD986=4,FLETES!$H$9,IF(AD986=5,FLETES!$H$10,IF(AD986=6,FLETES!$H$11,IF(AD986=7,FLETES!$H$12,IF(AD986=8,FLETES!$H$13,IF(AD986=10,FLETES!$H$14,IF(AD986=12,FLETES!$H$15,IF(AD986&gt;12,FLETES!$H$16,"FALSO")))))))))</f>
        <v>22.277568000000002</v>
      </c>
      <c r="AI986" s="351">
        <f t="shared" si="163"/>
        <v>57.277568000000002</v>
      </c>
      <c r="AJ986" s="352">
        <v>0.2</v>
      </c>
      <c r="AK986" s="353">
        <f t="shared" si="164"/>
        <v>71.596959999999996</v>
      </c>
      <c r="AL986" s="417">
        <f t="shared" si="169"/>
        <v>73.976959999999991</v>
      </c>
      <c r="AM986" s="354">
        <v>0.15</v>
      </c>
      <c r="AN986" s="351">
        <f t="shared" si="165"/>
        <v>87.031717647058812</v>
      </c>
      <c r="AO986" s="421">
        <f t="shared" si="166"/>
        <v>87.031717647058812</v>
      </c>
      <c r="AP986" s="355"/>
      <c r="AQ986" s="355"/>
    </row>
    <row r="987" spans="1:43" s="347" customFormat="1" ht="30" customHeight="1" x14ac:dyDescent="0.25">
      <c r="A987" s="391">
        <v>221786</v>
      </c>
      <c r="B987" s="391">
        <v>40632217869</v>
      </c>
      <c r="C987" s="349" t="s">
        <v>24</v>
      </c>
      <c r="D987" s="349" t="s">
        <v>1474</v>
      </c>
      <c r="E987" s="356" t="s">
        <v>2068</v>
      </c>
      <c r="F987" s="355" t="s">
        <v>2069</v>
      </c>
      <c r="G987" s="363" t="s">
        <v>277</v>
      </c>
      <c r="H987" s="349" t="s">
        <v>4376</v>
      </c>
      <c r="I987" s="349" t="s">
        <v>250</v>
      </c>
      <c r="J987" s="349" t="s">
        <v>4379</v>
      </c>
      <c r="K987" s="349" t="s">
        <v>570</v>
      </c>
      <c r="L987" s="349" t="s">
        <v>570</v>
      </c>
      <c r="M987" s="349" t="s">
        <v>257</v>
      </c>
      <c r="N987" s="349" t="s">
        <v>283</v>
      </c>
      <c r="O987" s="349" t="s">
        <v>2373</v>
      </c>
      <c r="P987" s="349" t="s">
        <v>4493</v>
      </c>
      <c r="Q987" s="349" t="s">
        <v>4494</v>
      </c>
      <c r="R987" s="349" t="s">
        <v>268</v>
      </c>
      <c r="S987" s="349">
        <v>0</v>
      </c>
      <c r="T987" s="349" t="s">
        <v>268</v>
      </c>
      <c r="U987" s="349">
        <v>0</v>
      </c>
      <c r="V987" s="349" t="s">
        <v>413</v>
      </c>
      <c r="W987" s="360" t="s">
        <v>2656</v>
      </c>
      <c r="X987" s="361" t="s">
        <v>2441</v>
      </c>
      <c r="Y987" s="349">
        <v>50</v>
      </c>
      <c r="Z987" s="361">
        <v>25</v>
      </c>
      <c r="AA987" s="349">
        <v>50</v>
      </c>
      <c r="AB987" s="349" t="s">
        <v>4295</v>
      </c>
      <c r="AC987" s="349" t="s">
        <v>4297</v>
      </c>
      <c r="AD987" s="349">
        <v>4</v>
      </c>
      <c r="AE987" s="440">
        <f t="shared" si="167"/>
        <v>8.8000000000000007</v>
      </c>
      <c r="AF987" s="350">
        <v>0.25</v>
      </c>
      <c r="AG987" s="351">
        <f t="shared" si="168"/>
        <v>12.5</v>
      </c>
      <c r="AH987" s="351">
        <f>IF(AD987&lt;4,FLETES!$H$8,IF(AD987=4,FLETES!$H$9,IF(AD987=5,FLETES!$H$10,IF(AD987=6,FLETES!$H$11,IF(AD987=7,FLETES!$H$12,IF(AD987=8,FLETES!$H$13,IF(AD987=10,FLETES!$H$14,IF(AD987=12,FLETES!$H$15,IF(AD987&gt;12,FLETES!$H$16,"FALSO")))))))))</f>
        <v>22.277568000000002</v>
      </c>
      <c r="AI987" s="351">
        <f t="shared" si="163"/>
        <v>34.777568000000002</v>
      </c>
      <c r="AJ987" s="352">
        <v>0.2</v>
      </c>
      <c r="AK987" s="353">
        <f t="shared" si="164"/>
        <v>43.471960000000003</v>
      </c>
      <c r="AL987" s="417">
        <f t="shared" si="169"/>
        <v>44.321960000000004</v>
      </c>
      <c r="AM987" s="354">
        <v>0.15</v>
      </c>
      <c r="AN987" s="351">
        <f t="shared" si="165"/>
        <v>52.143482352941184</v>
      </c>
      <c r="AO987" s="421">
        <f t="shared" si="166"/>
        <v>52.143482352941184</v>
      </c>
      <c r="AP987" s="355"/>
      <c r="AQ987" s="355"/>
    </row>
    <row r="988" spans="1:43" s="347" customFormat="1" ht="30" customHeight="1" x14ac:dyDescent="0.25">
      <c r="A988" s="391">
        <v>221692</v>
      </c>
      <c r="B988" s="391">
        <v>40632216929</v>
      </c>
      <c r="C988" s="349" t="s">
        <v>24</v>
      </c>
      <c r="D988" s="349" t="s">
        <v>1632</v>
      </c>
      <c r="E988" s="356" t="s">
        <v>2070</v>
      </c>
      <c r="F988" s="355" t="s">
        <v>2071</v>
      </c>
      <c r="G988" s="363" t="s">
        <v>277</v>
      </c>
      <c r="H988" s="349" t="s">
        <v>4376</v>
      </c>
      <c r="I988" s="349" t="s">
        <v>250</v>
      </c>
      <c r="J988" s="349" t="s">
        <v>4379</v>
      </c>
      <c r="K988" s="349" t="s">
        <v>2669</v>
      </c>
      <c r="L988" s="349" t="s">
        <v>2669</v>
      </c>
      <c r="M988" s="349" t="s">
        <v>257</v>
      </c>
      <c r="N988" s="349" t="s">
        <v>283</v>
      </c>
      <c r="O988" s="349" t="s">
        <v>2373</v>
      </c>
      <c r="P988" s="349" t="s">
        <v>4493</v>
      </c>
      <c r="Q988" s="349" t="s">
        <v>4494</v>
      </c>
      <c r="R988" s="349" t="s">
        <v>268</v>
      </c>
      <c r="S988" s="349">
        <v>0</v>
      </c>
      <c r="T988" s="349" t="s">
        <v>268</v>
      </c>
      <c r="U988" s="349">
        <v>0</v>
      </c>
      <c r="V988" s="349" t="s">
        <v>413</v>
      </c>
      <c r="W988" s="360" t="s">
        <v>2656</v>
      </c>
      <c r="X988" s="361" t="s">
        <v>2441</v>
      </c>
      <c r="Y988" s="349">
        <v>50</v>
      </c>
      <c r="Z988" s="361">
        <v>25</v>
      </c>
      <c r="AA988" s="349">
        <v>50</v>
      </c>
      <c r="AB988" s="349" t="s">
        <v>4295</v>
      </c>
      <c r="AC988" s="349" t="s">
        <v>4297</v>
      </c>
      <c r="AD988" s="349">
        <v>4</v>
      </c>
      <c r="AE988" s="440">
        <f t="shared" si="167"/>
        <v>8.8000000000000007</v>
      </c>
      <c r="AF988" s="350">
        <v>0.2</v>
      </c>
      <c r="AG988" s="351">
        <f t="shared" si="168"/>
        <v>10</v>
      </c>
      <c r="AH988" s="351">
        <f>IF(AD988&lt;4,FLETES!$H$8,IF(AD988=4,FLETES!$H$9,IF(AD988=5,FLETES!$H$10,IF(AD988=6,FLETES!$H$11,IF(AD988=7,FLETES!$H$12,IF(AD988=8,FLETES!$H$13,IF(AD988=10,FLETES!$H$14,IF(AD988=12,FLETES!$H$15,IF(AD988&gt;12,FLETES!$H$16,"FALSO")))))))))</f>
        <v>22.277568000000002</v>
      </c>
      <c r="AI988" s="351">
        <f t="shared" si="163"/>
        <v>32.277568000000002</v>
      </c>
      <c r="AJ988" s="352">
        <v>0.2</v>
      </c>
      <c r="AK988" s="353">
        <f t="shared" si="164"/>
        <v>40.346960000000003</v>
      </c>
      <c r="AL988" s="417">
        <f t="shared" si="169"/>
        <v>41.026960000000003</v>
      </c>
      <c r="AM988" s="354">
        <v>0.15</v>
      </c>
      <c r="AN988" s="351">
        <f t="shared" si="165"/>
        <v>48.267011764705885</v>
      </c>
      <c r="AO988" s="421">
        <f t="shared" si="166"/>
        <v>48.267011764705885</v>
      </c>
      <c r="AP988" s="355"/>
      <c r="AQ988" s="355"/>
    </row>
    <row r="989" spans="1:43" s="347" customFormat="1" ht="30" customHeight="1" x14ac:dyDescent="0.25">
      <c r="A989" s="391">
        <v>221706</v>
      </c>
      <c r="B989" s="391">
        <v>40632217069</v>
      </c>
      <c r="C989" s="349" t="s">
        <v>24</v>
      </c>
      <c r="D989" s="349" t="s">
        <v>1586</v>
      </c>
      <c r="E989" s="356" t="s">
        <v>2072</v>
      </c>
      <c r="F989" s="355" t="s">
        <v>2073</v>
      </c>
      <c r="G989" s="363" t="s">
        <v>277</v>
      </c>
      <c r="H989" s="349" t="s">
        <v>4376</v>
      </c>
      <c r="I989" s="349" t="s">
        <v>250</v>
      </c>
      <c r="J989" s="349" t="s">
        <v>4379</v>
      </c>
      <c r="K989" s="349" t="s">
        <v>561</v>
      </c>
      <c r="L989" s="349" t="s">
        <v>561</v>
      </c>
      <c r="M989" s="349" t="s">
        <v>257</v>
      </c>
      <c r="N989" s="349" t="s">
        <v>283</v>
      </c>
      <c r="O989" s="349" t="s">
        <v>2373</v>
      </c>
      <c r="P989" s="349" t="s">
        <v>4493</v>
      </c>
      <c r="Q989" s="349" t="s">
        <v>4494</v>
      </c>
      <c r="R989" s="349" t="s">
        <v>268</v>
      </c>
      <c r="S989" s="349">
        <v>0</v>
      </c>
      <c r="T989" s="349" t="s">
        <v>268</v>
      </c>
      <c r="U989" s="349">
        <v>0</v>
      </c>
      <c r="V989" s="349" t="s">
        <v>413</v>
      </c>
      <c r="W989" s="360" t="s">
        <v>2656</v>
      </c>
      <c r="X989" s="361" t="s">
        <v>2441</v>
      </c>
      <c r="Y989" s="349">
        <v>50</v>
      </c>
      <c r="Z989" s="361">
        <v>25</v>
      </c>
      <c r="AA989" s="349">
        <v>50</v>
      </c>
      <c r="AB989" s="349" t="s">
        <v>4295</v>
      </c>
      <c r="AC989" s="349" t="s">
        <v>4297</v>
      </c>
      <c r="AD989" s="349">
        <v>4</v>
      </c>
      <c r="AE989" s="440">
        <f t="shared" si="167"/>
        <v>8.8000000000000007</v>
      </c>
      <c r="AF989" s="350">
        <v>0.25</v>
      </c>
      <c r="AG989" s="351">
        <f t="shared" si="168"/>
        <v>12.5</v>
      </c>
      <c r="AH989" s="351">
        <f>IF(AD989&lt;4,FLETES!$H$8,IF(AD989=4,FLETES!$H$9,IF(AD989=5,FLETES!$H$10,IF(AD989=6,FLETES!$H$11,IF(AD989=7,FLETES!$H$12,IF(AD989=8,FLETES!$H$13,IF(AD989=10,FLETES!$H$14,IF(AD989=12,FLETES!$H$15,IF(AD989&gt;12,FLETES!$H$16,"FALSO")))))))))</f>
        <v>22.277568000000002</v>
      </c>
      <c r="AI989" s="351">
        <f t="shared" si="163"/>
        <v>34.777568000000002</v>
      </c>
      <c r="AJ989" s="352">
        <v>0.2</v>
      </c>
      <c r="AK989" s="353">
        <f t="shared" si="164"/>
        <v>43.471960000000003</v>
      </c>
      <c r="AL989" s="417">
        <f t="shared" si="169"/>
        <v>44.321960000000004</v>
      </c>
      <c r="AM989" s="354">
        <v>0.15</v>
      </c>
      <c r="AN989" s="351">
        <f t="shared" si="165"/>
        <v>52.143482352941184</v>
      </c>
      <c r="AO989" s="421">
        <f t="shared" si="166"/>
        <v>52.143482352941184</v>
      </c>
      <c r="AP989" s="355"/>
      <c r="AQ989" s="355"/>
    </row>
    <row r="990" spans="1:43" s="347" customFormat="1" ht="30" customHeight="1" x14ac:dyDescent="0.25">
      <c r="A990" s="391">
        <v>221736</v>
      </c>
      <c r="B990" s="391">
        <v>40632217369</v>
      </c>
      <c r="C990" s="349" t="s">
        <v>24</v>
      </c>
      <c r="D990" s="349" t="s">
        <v>1470</v>
      </c>
      <c r="E990" s="356" t="s">
        <v>2074</v>
      </c>
      <c r="F990" s="355" t="s">
        <v>2075</v>
      </c>
      <c r="G990" s="363" t="s">
        <v>277</v>
      </c>
      <c r="H990" s="349" t="s">
        <v>4376</v>
      </c>
      <c r="I990" s="349" t="s">
        <v>250</v>
      </c>
      <c r="J990" s="349" t="s">
        <v>4379</v>
      </c>
      <c r="K990" s="349" t="s">
        <v>580</v>
      </c>
      <c r="L990" s="349" t="s">
        <v>580</v>
      </c>
      <c r="M990" s="349" t="s">
        <v>257</v>
      </c>
      <c r="N990" s="349" t="s">
        <v>283</v>
      </c>
      <c r="O990" s="349" t="s">
        <v>2373</v>
      </c>
      <c r="P990" s="349" t="s">
        <v>4493</v>
      </c>
      <c r="Q990" s="349" t="s">
        <v>4494</v>
      </c>
      <c r="R990" s="349" t="s">
        <v>268</v>
      </c>
      <c r="S990" s="349">
        <v>0</v>
      </c>
      <c r="T990" s="349" t="s">
        <v>268</v>
      </c>
      <c r="U990" s="349">
        <v>0</v>
      </c>
      <c r="V990" s="349" t="s">
        <v>413</v>
      </c>
      <c r="W990" s="360" t="s">
        <v>2656</v>
      </c>
      <c r="X990" s="361" t="s">
        <v>2441</v>
      </c>
      <c r="Y990" s="349">
        <v>50</v>
      </c>
      <c r="Z990" s="361">
        <v>25</v>
      </c>
      <c r="AA990" s="349">
        <v>50</v>
      </c>
      <c r="AB990" s="349" t="s">
        <v>4295</v>
      </c>
      <c r="AC990" s="349" t="s">
        <v>4297</v>
      </c>
      <c r="AD990" s="349">
        <v>4</v>
      </c>
      <c r="AE990" s="440">
        <f t="shared" si="167"/>
        <v>8.8000000000000007</v>
      </c>
      <c r="AF990" s="350">
        <v>0.25</v>
      </c>
      <c r="AG990" s="351">
        <f t="shared" si="168"/>
        <v>12.5</v>
      </c>
      <c r="AH990" s="351">
        <f>IF(AD990&lt;4,FLETES!$H$8,IF(AD990=4,FLETES!$H$9,IF(AD990=5,FLETES!$H$10,IF(AD990=6,FLETES!$H$11,IF(AD990=7,FLETES!$H$12,IF(AD990=8,FLETES!$H$13,IF(AD990=10,FLETES!$H$14,IF(AD990=12,FLETES!$H$15,IF(AD990&gt;12,FLETES!$H$16,"FALSO")))))))))</f>
        <v>22.277568000000002</v>
      </c>
      <c r="AI990" s="351">
        <f t="shared" si="163"/>
        <v>34.777568000000002</v>
      </c>
      <c r="AJ990" s="352">
        <v>0.2</v>
      </c>
      <c r="AK990" s="353">
        <f t="shared" si="164"/>
        <v>43.471960000000003</v>
      </c>
      <c r="AL990" s="417">
        <f t="shared" si="169"/>
        <v>44.321960000000004</v>
      </c>
      <c r="AM990" s="354">
        <v>0.15</v>
      </c>
      <c r="AN990" s="351">
        <f t="shared" si="165"/>
        <v>52.143482352941184</v>
      </c>
      <c r="AO990" s="421">
        <f t="shared" si="166"/>
        <v>52.143482352941184</v>
      </c>
      <c r="AP990" s="355"/>
      <c r="AQ990" s="355"/>
    </row>
    <row r="991" spans="1:43" s="347" customFormat="1" ht="30" customHeight="1" x14ac:dyDescent="0.25">
      <c r="A991" s="391">
        <v>269535</v>
      </c>
      <c r="B991" s="391">
        <v>40632695359</v>
      </c>
      <c r="C991" s="349" t="s">
        <v>24</v>
      </c>
      <c r="D991" s="349" t="s">
        <v>1479</v>
      </c>
      <c r="E991" s="356" t="s">
        <v>2125</v>
      </c>
      <c r="F991" s="355" t="s">
        <v>610</v>
      </c>
      <c r="G991" s="378" t="s">
        <v>277</v>
      </c>
      <c r="H991" s="349" t="s">
        <v>4376</v>
      </c>
      <c r="I991" s="349" t="s">
        <v>250</v>
      </c>
      <c r="J991" s="349" t="s">
        <v>4419</v>
      </c>
      <c r="K991" s="349" t="s">
        <v>611</v>
      </c>
      <c r="L991" s="349" t="s">
        <v>611</v>
      </c>
      <c r="M991" s="349" t="s">
        <v>257</v>
      </c>
      <c r="N991" s="349" t="s">
        <v>283</v>
      </c>
      <c r="O991" s="349" t="s">
        <v>2373</v>
      </c>
      <c r="P991" s="349" t="s">
        <v>4493</v>
      </c>
      <c r="Q991" s="349" t="s">
        <v>4494</v>
      </c>
      <c r="R991" s="349" t="s">
        <v>268</v>
      </c>
      <c r="S991" s="349">
        <v>0</v>
      </c>
      <c r="T991" s="349" t="s">
        <v>268</v>
      </c>
      <c r="U991" s="349">
        <v>0</v>
      </c>
      <c r="V991" s="349" t="s">
        <v>413</v>
      </c>
      <c r="W991" s="360" t="s">
        <v>2729</v>
      </c>
      <c r="X991" s="361" t="s">
        <v>2441</v>
      </c>
      <c r="Y991" s="349">
        <v>50</v>
      </c>
      <c r="Z991" s="361">
        <v>25</v>
      </c>
      <c r="AA991" s="349">
        <v>50</v>
      </c>
      <c r="AB991" s="349" t="s">
        <v>4295</v>
      </c>
      <c r="AC991" s="349" t="s">
        <v>4297</v>
      </c>
      <c r="AD991" s="349">
        <v>4</v>
      </c>
      <c r="AE991" s="440">
        <f t="shared" si="167"/>
        <v>8.8000000000000007</v>
      </c>
      <c r="AF991" s="350">
        <v>0.7</v>
      </c>
      <c r="AG991" s="351">
        <f t="shared" si="168"/>
        <v>35</v>
      </c>
      <c r="AH991" s="351">
        <f>IF(AD991&lt;4,FLETES!$H$8,IF(AD991=4,FLETES!$H$9,IF(AD991=5,FLETES!$H$10,IF(AD991=6,FLETES!$H$11,IF(AD991=7,FLETES!$H$12,IF(AD991=8,FLETES!$H$13,IF(AD991=10,FLETES!$H$14,IF(AD991=12,FLETES!$H$15,IF(AD991&gt;12,FLETES!$H$16,"FALSO")))))))))</f>
        <v>22.277568000000002</v>
      </c>
      <c r="AI991" s="351">
        <f t="shared" si="163"/>
        <v>57.277568000000002</v>
      </c>
      <c r="AJ991" s="352">
        <v>0.2</v>
      </c>
      <c r="AK991" s="353">
        <f t="shared" si="164"/>
        <v>71.596959999999996</v>
      </c>
      <c r="AL991" s="417">
        <f t="shared" si="169"/>
        <v>73.976959999999991</v>
      </c>
      <c r="AM991" s="354">
        <v>0.15</v>
      </c>
      <c r="AN991" s="351">
        <f t="shared" si="165"/>
        <v>87.031717647058812</v>
      </c>
      <c r="AO991" s="421">
        <f t="shared" si="166"/>
        <v>87.031717647058812</v>
      </c>
      <c r="AP991" s="355"/>
      <c r="AQ991" s="355"/>
    </row>
    <row r="992" spans="1:43" s="347" customFormat="1" ht="30" customHeight="1" x14ac:dyDescent="0.25">
      <c r="A992" s="391">
        <v>221771</v>
      </c>
      <c r="B992" s="391">
        <v>40632217719</v>
      </c>
      <c r="C992" s="349" t="s">
        <v>24</v>
      </c>
      <c r="D992" s="349" t="s">
        <v>1572</v>
      </c>
      <c r="E992" s="356" t="s">
        <v>2087</v>
      </c>
      <c r="F992" s="355" t="s">
        <v>2088</v>
      </c>
      <c r="G992" s="363" t="s">
        <v>277</v>
      </c>
      <c r="H992" s="349" t="s">
        <v>4376</v>
      </c>
      <c r="I992" s="349" t="s">
        <v>250</v>
      </c>
      <c r="J992" s="349" t="s">
        <v>4379</v>
      </c>
      <c r="K992" s="349" t="s">
        <v>564</v>
      </c>
      <c r="L992" s="349" t="s">
        <v>564</v>
      </c>
      <c r="M992" s="349" t="s">
        <v>257</v>
      </c>
      <c r="N992" s="349" t="s">
        <v>283</v>
      </c>
      <c r="O992" s="349" t="s">
        <v>2373</v>
      </c>
      <c r="P992" s="349" t="s">
        <v>4493</v>
      </c>
      <c r="Q992" s="349" t="s">
        <v>4494</v>
      </c>
      <c r="R992" s="349" t="s">
        <v>268</v>
      </c>
      <c r="S992" s="349">
        <v>0</v>
      </c>
      <c r="T992" s="349" t="s">
        <v>268</v>
      </c>
      <c r="U992" s="349">
        <v>0</v>
      </c>
      <c r="V992" s="349" t="s">
        <v>413</v>
      </c>
      <c r="W992" s="360" t="s">
        <v>2656</v>
      </c>
      <c r="X992" s="361" t="s">
        <v>2441</v>
      </c>
      <c r="Y992" s="349">
        <v>50</v>
      </c>
      <c r="Z992" s="361">
        <v>25</v>
      </c>
      <c r="AA992" s="349">
        <v>50</v>
      </c>
      <c r="AB992" s="349" t="s">
        <v>4295</v>
      </c>
      <c r="AC992" s="349" t="s">
        <v>4297</v>
      </c>
      <c r="AD992" s="349">
        <v>4</v>
      </c>
      <c r="AE992" s="440">
        <f t="shared" si="167"/>
        <v>8.8000000000000007</v>
      </c>
      <c r="AF992" s="350">
        <v>0.25</v>
      </c>
      <c r="AG992" s="351">
        <f t="shared" si="168"/>
        <v>12.5</v>
      </c>
      <c r="AH992" s="351">
        <f>IF(AD992&lt;4,FLETES!$H$8,IF(AD992=4,FLETES!$H$9,IF(AD992=5,FLETES!$H$10,IF(AD992=6,FLETES!$H$11,IF(AD992=7,FLETES!$H$12,IF(AD992=8,FLETES!$H$13,IF(AD992=10,FLETES!$H$14,IF(AD992=12,FLETES!$H$15,IF(AD992&gt;12,FLETES!$H$16,"FALSO")))))))))</f>
        <v>22.277568000000002</v>
      </c>
      <c r="AI992" s="351">
        <f t="shared" si="163"/>
        <v>34.777568000000002</v>
      </c>
      <c r="AJ992" s="352">
        <v>0.2</v>
      </c>
      <c r="AK992" s="353">
        <f t="shared" si="164"/>
        <v>43.471960000000003</v>
      </c>
      <c r="AL992" s="417">
        <f t="shared" si="169"/>
        <v>44.321960000000004</v>
      </c>
      <c r="AM992" s="354">
        <v>0.15</v>
      </c>
      <c r="AN992" s="351">
        <f t="shared" si="165"/>
        <v>52.143482352941184</v>
      </c>
      <c r="AO992" s="421">
        <f t="shared" si="166"/>
        <v>52.143482352941184</v>
      </c>
      <c r="AP992" s="355"/>
      <c r="AQ992" s="355"/>
    </row>
    <row r="993" spans="1:43" s="347" customFormat="1" ht="30" customHeight="1" x14ac:dyDescent="0.25">
      <c r="A993" s="391">
        <v>269542</v>
      </c>
      <c r="B993" s="391">
        <v>40632695429</v>
      </c>
      <c r="C993" s="349" t="s">
        <v>24</v>
      </c>
      <c r="D993" s="349" t="s">
        <v>1480</v>
      </c>
      <c r="E993" s="356" t="s">
        <v>2178</v>
      </c>
      <c r="F993" s="355" t="s">
        <v>1251</v>
      </c>
      <c r="G993" s="363" t="s">
        <v>277</v>
      </c>
      <c r="H993" s="349" t="s">
        <v>4376</v>
      </c>
      <c r="I993" s="349" t="s">
        <v>250</v>
      </c>
      <c r="J993" s="349" t="s">
        <v>4419</v>
      </c>
      <c r="K993" s="349" t="s">
        <v>597</v>
      </c>
      <c r="L993" s="349" t="s">
        <v>597</v>
      </c>
      <c r="M993" s="349" t="s">
        <v>257</v>
      </c>
      <c r="N993" s="349" t="s">
        <v>283</v>
      </c>
      <c r="O993" s="349" t="s">
        <v>2373</v>
      </c>
      <c r="P993" s="349" t="s">
        <v>4493</v>
      </c>
      <c r="Q993" s="349" t="s">
        <v>4494</v>
      </c>
      <c r="R993" s="349" t="s">
        <v>268</v>
      </c>
      <c r="S993" s="349">
        <v>0</v>
      </c>
      <c r="T993" s="349" t="s">
        <v>268</v>
      </c>
      <c r="U993" s="349">
        <v>0</v>
      </c>
      <c r="V993" s="349" t="s">
        <v>413</v>
      </c>
      <c r="W993" s="360" t="s">
        <v>2719</v>
      </c>
      <c r="X993" s="361" t="s">
        <v>2441</v>
      </c>
      <c r="Y993" s="349">
        <v>50</v>
      </c>
      <c r="Z993" s="361">
        <v>25</v>
      </c>
      <c r="AA993" s="349">
        <v>50</v>
      </c>
      <c r="AB993" s="349" t="s">
        <v>4295</v>
      </c>
      <c r="AC993" s="349" t="s">
        <v>4297</v>
      </c>
      <c r="AD993" s="349">
        <v>4</v>
      </c>
      <c r="AE993" s="440">
        <f t="shared" si="167"/>
        <v>8.8000000000000007</v>
      </c>
      <c r="AF993" s="350">
        <v>0.7</v>
      </c>
      <c r="AG993" s="351">
        <f t="shared" si="168"/>
        <v>35</v>
      </c>
      <c r="AH993" s="351">
        <f>IF(AD993&lt;4,FLETES!$H$8,IF(AD993=4,FLETES!$H$9,IF(AD993=5,FLETES!$H$10,IF(AD993=6,FLETES!$H$11,IF(AD993=7,FLETES!$H$12,IF(AD993=8,FLETES!$H$13,IF(AD993=10,FLETES!$H$14,IF(AD993=12,FLETES!$H$15,IF(AD993&gt;12,FLETES!$H$16,"FALSO")))))))))</f>
        <v>22.277568000000002</v>
      </c>
      <c r="AI993" s="351">
        <f t="shared" si="163"/>
        <v>57.277568000000002</v>
      </c>
      <c r="AJ993" s="352">
        <v>0.2</v>
      </c>
      <c r="AK993" s="353">
        <f t="shared" si="164"/>
        <v>71.596959999999996</v>
      </c>
      <c r="AL993" s="417">
        <f t="shared" si="169"/>
        <v>73.976959999999991</v>
      </c>
      <c r="AM993" s="354">
        <v>0.15</v>
      </c>
      <c r="AN993" s="351">
        <f t="shared" si="165"/>
        <v>87.031717647058812</v>
      </c>
      <c r="AO993" s="421">
        <f t="shared" si="166"/>
        <v>87.031717647058812</v>
      </c>
      <c r="AP993" s="355"/>
      <c r="AQ993" s="355"/>
    </row>
    <row r="994" spans="1:43" s="347" customFormat="1" ht="30" customHeight="1" x14ac:dyDescent="0.25">
      <c r="A994" s="391">
        <v>269549</v>
      </c>
      <c r="B994" s="391">
        <v>40632695499</v>
      </c>
      <c r="C994" s="349" t="s">
        <v>24</v>
      </c>
      <c r="D994" s="349" t="s">
        <v>1481</v>
      </c>
      <c r="E994" s="356" t="s">
        <v>2127</v>
      </c>
      <c r="F994" s="355" t="s">
        <v>612</v>
      </c>
      <c r="G994" s="378" t="s">
        <v>277</v>
      </c>
      <c r="H994" s="349" t="s">
        <v>4376</v>
      </c>
      <c r="I994" s="349" t="s">
        <v>250</v>
      </c>
      <c r="J994" s="349" t="s">
        <v>4419</v>
      </c>
      <c r="K994" s="349" t="s">
        <v>613</v>
      </c>
      <c r="L994" s="349" t="s">
        <v>613</v>
      </c>
      <c r="M994" s="349" t="s">
        <v>257</v>
      </c>
      <c r="N994" s="349" t="s">
        <v>283</v>
      </c>
      <c r="O994" s="349" t="s">
        <v>2373</v>
      </c>
      <c r="P994" s="349" t="s">
        <v>4493</v>
      </c>
      <c r="Q994" s="349" t="s">
        <v>4494</v>
      </c>
      <c r="R994" s="349" t="s">
        <v>268</v>
      </c>
      <c r="S994" s="349">
        <v>0</v>
      </c>
      <c r="T994" s="349" t="s">
        <v>268</v>
      </c>
      <c r="U994" s="349">
        <v>0</v>
      </c>
      <c r="V994" s="349" t="s">
        <v>413</v>
      </c>
      <c r="W994" s="360" t="s">
        <v>2730</v>
      </c>
      <c r="X994" s="361" t="s">
        <v>2441</v>
      </c>
      <c r="Y994" s="349">
        <v>50</v>
      </c>
      <c r="Z994" s="361">
        <v>25</v>
      </c>
      <c r="AA994" s="349">
        <v>50</v>
      </c>
      <c r="AB994" s="349" t="s">
        <v>4295</v>
      </c>
      <c r="AC994" s="349" t="s">
        <v>4297</v>
      </c>
      <c r="AD994" s="349">
        <v>4</v>
      </c>
      <c r="AE994" s="440">
        <f t="shared" si="167"/>
        <v>8.8000000000000007</v>
      </c>
      <c r="AF994" s="350">
        <v>0.7</v>
      </c>
      <c r="AG994" s="351">
        <f t="shared" si="168"/>
        <v>35</v>
      </c>
      <c r="AH994" s="351">
        <f>IF(AD994&lt;4,FLETES!$H$8,IF(AD994=4,FLETES!$H$9,IF(AD994=5,FLETES!$H$10,IF(AD994=6,FLETES!$H$11,IF(AD994=7,FLETES!$H$12,IF(AD994=8,FLETES!$H$13,IF(AD994=10,FLETES!$H$14,IF(AD994=12,FLETES!$H$15,IF(AD994&gt;12,FLETES!$H$16,"FALSO")))))))))</f>
        <v>22.277568000000002</v>
      </c>
      <c r="AI994" s="351">
        <f t="shared" si="163"/>
        <v>57.277568000000002</v>
      </c>
      <c r="AJ994" s="352">
        <v>0.2</v>
      </c>
      <c r="AK994" s="353">
        <f t="shared" si="164"/>
        <v>71.596959999999996</v>
      </c>
      <c r="AL994" s="417">
        <f t="shared" si="169"/>
        <v>73.976959999999991</v>
      </c>
      <c r="AM994" s="354">
        <v>0.15</v>
      </c>
      <c r="AN994" s="351">
        <f t="shared" si="165"/>
        <v>87.031717647058812</v>
      </c>
      <c r="AO994" s="421">
        <f t="shared" si="166"/>
        <v>87.031717647058812</v>
      </c>
      <c r="AP994" s="355"/>
      <c r="AQ994" s="355"/>
    </row>
    <row r="995" spans="1:43" s="347" customFormat="1" ht="30" customHeight="1" x14ac:dyDescent="0.25">
      <c r="A995" s="391">
        <v>269556</v>
      </c>
      <c r="B995" s="391">
        <v>40632695569</v>
      </c>
      <c r="C995" s="349" t="s">
        <v>24</v>
      </c>
      <c r="D995" s="349" t="s">
        <v>1482</v>
      </c>
      <c r="E995" s="356" t="s">
        <v>2179</v>
      </c>
      <c r="F995" s="355" t="s">
        <v>1252</v>
      </c>
      <c r="G995" s="363" t="s">
        <v>277</v>
      </c>
      <c r="H995" s="349" t="s">
        <v>4376</v>
      </c>
      <c r="I995" s="349" t="s">
        <v>250</v>
      </c>
      <c r="J995" s="349" t="s">
        <v>4419</v>
      </c>
      <c r="K995" s="349" t="s">
        <v>568</v>
      </c>
      <c r="L995" s="349" t="s">
        <v>568</v>
      </c>
      <c r="M995" s="349" t="s">
        <v>257</v>
      </c>
      <c r="N995" s="349" t="s">
        <v>283</v>
      </c>
      <c r="O995" s="349" t="s">
        <v>2373</v>
      </c>
      <c r="P995" s="349" t="s">
        <v>4493</v>
      </c>
      <c r="Q995" s="349" t="s">
        <v>4494</v>
      </c>
      <c r="R995" s="349" t="s">
        <v>268</v>
      </c>
      <c r="S995" s="349">
        <v>0</v>
      </c>
      <c r="T995" s="349" t="s">
        <v>268</v>
      </c>
      <c r="U995" s="349">
        <v>0</v>
      </c>
      <c r="V995" s="349" t="s">
        <v>413</v>
      </c>
      <c r="W995" s="360" t="s">
        <v>2721</v>
      </c>
      <c r="X995" s="361" t="s">
        <v>2441</v>
      </c>
      <c r="Y995" s="349">
        <v>50</v>
      </c>
      <c r="Z995" s="361">
        <v>25</v>
      </c>
      <c r="AA995" s="349">
        <v>50</v>
      </c>
      <c r="AB995" s="349" t="s">
        <v>4295</v>
      </c>
      <c r="AC995" s="349" t="s">
        <v>4297</v>
      </c>
      <c r="AD995" s="349">
        <v>4</v>
      </c>
      <c r="AE995" s="440">
        <f t="shared" si="167"/>
        <v>8.8000000000000007</v>
      </c>
      <c r="AF995" s="350">
        <v>0.7</v>
      </c>
      <c r="AG995" s="351">
        <f t="shared" si="168"/>
        <v>35</v>
      </c>
      <c r="AH995" s="351">
        <f>IF(AD995&lt;4,FLETES!$H$8,IF(AD995=4,FLETES!$H$9,IF(AD995=5,FLETES!$H$10,IF(AD995=6,FLETES!$H$11,IF(AD995=7,FLETES!$H$12,IF(AD995=8,FLETES!$H$13,IF(AD995=10,FLETES!$H$14,IF(AD995=12,FLETES!$H$15,IF(AD995&gt;12,FLETES!$H$16,"FALSO")))))))))</f>
        <v>22.277568000000002</v>
      </c>
      <c r="AI995" s="351">
        <f t="shared" si="163"/>
        <v>57.277568000000002</v>
      </c>
      <c r="AJ995" s="352">
        <v>0.2</v>
      </c>
      <c r="AK995" s="353">
        <f t="shared" si="164"/>
        <v>71.596959999999996</v>
      </c>
      <c r="AL995" s="417">
        <f t="shared" si="169"/>
        <v>73.976959999999991</v>
      </c>
      <c r="AM995" s="354">
        <v>0.15</v>
      </c>
      <c r="AN995" s="351">
        <f t="shared" si="165"/>
        <v>87.031717647058812</v>
      </c>
      <c r="AO995" s="421">
        <f t="shared" si="166"/>
        <v>87.031717647058812</v>
      </c>
      <c r="AP995" s="355"/>
      <c r="AQ995" s="355"/>
    </row>
    <row r="996" spans="1:43" s="347" customFormat="1" ht="30" customHeight="1" x14ac:dyDescent="0.25">
      <c r="A996" s="391">
        <v>221664</v>
      </c>
      <c r="B996" s="391">
        <v>40632216649</v>
      </c>
      <c r="C996" s="349" t="s">
        <v>24</v>
      </c>
      <c r="D996" s="349" t="s">
        <v>1591</v>
      </c>
      <c r="E996" s="356" t="s">
        <v>2076</v>
      </c>
      <c r="F996" s="355" t="s">
        <v>2077</v>
      </c>
      <c r="G996" s="363" t="s">
        <v>277</v>
      </c>
      <c r="H996" s="349" t="s">
        <v>4376</v>
      </c>
      <c r="I996" s="349" t="s">
        <v>250</v>
      </c>
      <c r="J996" s="349" t="s">
        <v>4379</v>
      </c>
      <c r="K996" s="349" t="s">
        <v>578</v>
      </c>
      <c r="L996" s="349" t="s">
        <v>578</v>
      </c>
      <c r="M996" s="349" t="s">
        <v>257</v>
      </c>
      <c r="N996" s="349" t="s">
        <v>283</v>
      </c>
      <c r="O996" s="349" t="s">
        <v>2373</v>
      </c>
      <c r="P996" s="349" t="s">
        <v>4493</v>
      </c>
      <c r="Q996" s="349" t="s">
        <v>4494</v>
      </c>
      <c r="R996" s="349" t="s">
        <v>268</v>
      </c>
      <c r="S996" s="349">
        <v>0</v>
      </c>
      <c r="T996" s="349" t="s">
        <v>268</v>
      </c>
      <c r="U996" s="349">
        <v>0</v>
      </c>
      <c r="V996" s="349" t="s">
        <v>413</v>
      </c>
      <c r="W996" s="360" t="s">
        <v>2656</v>
      </c>
      <c r="X996" s="361" t="s">
        <v>2441</v>
      </c>
      <c r="Y996" s="349">
        <v>50</v>
      </c>
      <c r="Z996" s="361">
        <v>25</v>
      </c>
      <c r="AA996" s="349">
        <v>50</v>
      </c>
      <c r="AB996" s="349" t="s">
        <v>4295</v>
      </c>
      <c r="AC996" s="349" t="s">
        <v>4297</v>
      </c>
      <c r="AD996" s="349">
        <v>4</v>
      </c>
      <c r="AE996" s="440">
        <f t="shared" si="167"/>
        <v>8.8000000000000007</v>
      </c>
      <c r="AF996" s="350">
        <v>0.16</v>
      </c>
      <c r="AG996" s="351">
        <f t="shared" si="168"/>
        <v>8</v>
      </c>
      <c r="AH996" s="351">
        <f>IF(AD996&lt;4,FLETES!$H$8,IF(AD996=4,FLETES!$H$9,IF(AD996=5,FLETES!$H$10,IF(AD996=6,FLETES!$H$11,IF(AD996=7,FLETES!$H$12,IF(AD996=8,FLETES!$H$13,IF(AD996=10,FLETES!$H$14,IF(AD996=12,FLETES!$H$15,IF(AD996&gt;12,FLETES!$H$16,"FALSO")))))))))</f>
        <v>22.277568000000002</v>
      </c>
      <c r="AI996" s="351">
        <f t="shared" si="163"/>
        <v>30.277568000000002</v>
      </c>
      <c r="AJ996" s="352">
        <v>0.2</v>
      </c>
      <c r="AK996" s="353">
        <f t="shared" si="164"/>
        <v>37.846960000000003</v>
      </c>
      <c r="AL996" s="417">
        <f t="shared" si="169"/>
        <v>38.39096</v>
      </c>
      <c r="AM996" s="354">
        <v>0.15</v>
      </c>
      <c r="AN996" s="351">
        <f t="shared" si="165"/>
        <v>45.165835294117649</v>
      </c>
      <c r="AO996" s="421">
        <f t="shared" si="166"/>
        <v>45.165835294117649</v>
      </c>
      <c r="AP996" s="355"/>
      <c r="AQ996" s="355"/>
    </row>
    <row r="997" spans="1:43" s="347" customFormat="1" ht="30" customHeight="1" x14ac:dyDescent="0.25">
      <c r="A997" s="391">
        <v>269898</v>
      </c>
      <c r="B997" s="391">
        <v>40632698989</v>
      </c>
      <c r="C997" s="349" t="s">
        <v>24</v>
      </c>
      <c r="D997" s="349" t="s">
        <v>1574</v>
      </c>
      <c r="E997" s="356" t="s">
        <v>2117</v>
      </c>
      <c r="F997" s="355" t="s">
        <v>604</v>
      </c>
      <c r="G997" s="378" t="s">
        <v>277</v>
      </c>
      <c r="H997" s="349" t="s">
        <v>4376</v>
      </c>
      <c r="I997" s="349" t="s">
        <v>250</v>
      </c>
      <c r="J997" s="349" t="s">
        <v>4420</v>
      </c>
      <c r="K997" s="349" t="s">
        <v>605</v>
      </c>
      <c r="L997" s="349" t="s">
        <v>605</v>
      </c>
      <c r="M997" s="349" t="s">
        <v>257</v>
      </c>
      <c r="N997" s="349" t="s">
        <v>283</v>
      </c>
      <c r="O997" s="349" t="s">
        <v>2373</v>
      </c>
      <c r="P997" s="349" t="s">
        <v>4493</v>
      </c>
      <c r="Q997" s="349" t="s">
        <v>4494</v>
      </c>
      <c r="R997" s="349" t="s">
        <v>268</v>
      </c>
      <c r="S997" s="349">
        <v>0</v>
      </c>
      <c r="T997" s="349" t="s">
        <v>268</v>
      </c>
      <c r="U997" s="349">
        <v>0</v>
      </c>
      <c r="V997" s="349" t="s">
        <v>413</v>
      </c>
      <c r="W997" s="360" t="s">
        <v>2737</v>
      </c>
      <c r="X997" s="361" t="s">
        <v>2441</v>
      </c>
      <c r="Y997" s="349">
        <v>50</v>
      </c>
      <c r="Z997" s="361">
        <v>25</v>
      </c>
      <c r="AA997" s="349">
        <v>50</v>
      </c>
      <c r="AB997" s="349" t="s">
        <v>4295</v>
      </c>
      <c r="AC997" s="349" t="s">
        <v>4297</v>
      </c>
      <c r="AD997" s="349">
        <v>4</v>
      </c>
      <c r="AE997" s="440">
        <f t="shared" si="167"/>
        <v>8.8000000000000007</v>
      </c>
      <c r="AF997" s="350">
        <v>0.6</v>
      </c>
      <c r="AG997" s="351">
        <f t="shared" si="168"/>
        <v>30</v>
      </c>
      <c r="AH997" s="351">
        <f>IF(AD997&lt;4,FLETES!$H$8,IF(AD997=4,FLETES!$H$9,IF(AD997=5,FLETES!$H$10,IF(AD997=6,FLETES!$H$11,IF(AD997=7,FLETES!$H$12,IF(AD997=8,FLETES!$H$13,IF(AD997=10,FLETES!$H$14,IF(AD997=12,FLETES!$H$15,IF(AD997&gt;12,FLETES!$H$16,"FALSO")))))))))</f>
        <v>22.277568000000002</v>
      </c>
      <c r="AI997" s="351">
        <f t="shared" si="163"/>
        <v>52.277568000000002</v>
      </c>
      <c r="AJ997" s="352">
        <v>0.2</v>
      </c>
      <c r="AK997" s="353">
        <f t="shared" si="164"/>
        <v>65.346959999999996</v>
      </c>
      <c r="AL997" s="417">
        <f t="shared" si="169"/>
        <v>67.386960000000002</v>
      </c>
      <c r="AM997" s="354">
        <v>0.15</v>
      </c>
      <c r="AN997" s="351">
        <f t="shared" si="165"/>
        <v>79.278776470588241</v>
      </c>
      <c r="AO997" s="421">
        <f t="shared" si="166"/>
        <v>79.278776470588241</v>
      </c>
      <c r="AP997" s="355"/>
      <c r="AQ997" s="355"/>
    </row>
    <row r="998" spans="1:43" s="347" customFormat="1" ht="30" customHeight="1" x14ac:dyDescent="0.25">
      <c r="A998" s="391">
        <v>269905</v>
      </c>
      <c r="B998" s="391">
        <v>40632699059</v>
      </c>
      <c r="C998" s="349" t="s">
        <v>24</v>
      </c>
      <c r="D998" s="349" t="s">
        <v>1556</v>
      </c>
      <c r="E998" s="356" t="s">
        <v>2119</v>
      </c>
      <c r="F998" s="355" t="s">
        <v>602</v>
      </c>
      <c r="G998" s="378" t="s">
        <v>277</v>
      </c>
      <c r="H998" s="349" t="s">
        <v>4376</v>
      </c>
      <c r="I998" s="349" t="s">
        <v>250</v>
      </c>
      <c r="J998" s="349" t="s">
        <v>4420</v>
      </c>
      <c r="K998" s="349" t="s">
        <v>603</v>
      </c>
      <c r="L998" s="349" t="s">
        <v>603</v>
      </c>
      <c r="M998" s="349" t="s">
        <v>257</v>
      </c>
      <c r="N998" s="349" t="s">
        <v>283</v>
      </c>
      <c r="O998" s="349" t="s">
        <v>2373</v>
      </c>
      <c r="P998" s="349" t="s">
        <v>4493</v>
      </c>
      <c r="Q998" s="349" t="s">
        <v>4494</v>
      </c>
      <c r="R998" s="349" t="s">
        <v>268</v>
      </c>
      <c r="S998" s="349">
        <v>0</v>
      </c>
      <c r="T998" s="349" t="s">
        <v>268</v>
      </c>
      <c r="U998" s="349">
        <v>0</v>
      </c>
      <c r="V998" s="349" t="s">
        <v>413</v>
      </c>
      <c r="W998" s="360" t="s">
        <v>2738</v>
      </c>
      <c r="X998" s="361" t="s">
        <v>2441</v>
      </c>
      <c r="Y998" s="349">
        <v>50</v>
      </c>
      <c r="Z998" s="361">
        <v>25</v>
      </c>
      <c r="AA998" s="349">
        <v>50</v>
      </c>
      <c r="AB998" s="349" t="s">
        <v>4295</v>
      </c>
      <c r="AC998" s="349" t="s">
        <v>4297</v>
      </c>
      <c r="AD998" s="349">
        <v>4</v>
      </c>
      <c r="AE998" s="440">
        <f t="shared" si="167"/>
        <v>8.8000000000000007</v>
      </c>
      <c r="AF998" s="350">
        <v>0.6</v>
      </c>
      <c r="AG998" s="351">
        <f t="shared" si="168"/>
        <v>30</v>
      </c>
      <c r="AH998" s="351">
        <f>IF(AD998&lt;4,FLETES!$H$8,IF(AD998=4,FLETES!$H$9,IF(AD998=5,FLETES!$H$10,IF(AD998=6,FLETES!$H$11,IF(AD998=7,FLETES!$H$12,IF(AD998=8,FLETES!$H$13,IF(AD998=10,FLETES!$H$14,IF(AD998=12,FLETES!$H$15,IF(AD998&gt;12,FLETES!$H$16,"FALSO")))))))))</f>
        <v>22.277568000000002</v>
      </c>
      <c r="AI998" s="351">
        <f t="shared" si="163"/>
        <v>52.277568000000002</v>
      </c>
      <c r="AJ998" s="352">
        <v>0.2</v>
      </c>
      <c r="AK998" s="353">
        <f t="shared" si="164"/>
        <v>65.346959999999996</v>
      </c>
      <c r="AL998" s="417">
        <f t="shared" si="169"/>
        <v>67.386960000000002</v>
      </c>
      <c r="AM998" s="354">
        <v>0.15</v>
      </c>
      <c r="AN998" s="351">
        <f t="shared" si="165"/>
        <v>79.278776470588241</v>
      </c>
      <c r="AO998" s="421">
        <f t="shared" si="166"/>
        <v>79.278776470588241</v>
      </c>
      <c r="AP998" s="355"/>
      <c r="AQ998" s="355"/>
    </row>
    <row r="999" spans="1:43" s="347" customFormat="1" ht="30" customHeight="1" x14ac:dyDescent="0.25">
      <c r="A999" s="391">
        <v>269563</v>
      </c>
      <c r="B999" s="391">
        <v>40632695639</v>
      </c>
      <c r="C999" s="349" t="s">
        <v>24</v>
      </c>
      <c r="D999" s="349" t="s">
        <v>1483</v>
      </c>
      <c r="E999" s="356" t="s">
        <v>2129</v>
      </c>
      <c r="F999" s="355" t="s">
        <v>614</v>
      </c>
      <c r="G999" s="378" t="s">
        <v>277</v>
      </c>
      <c r="H999" s="349" t="s">
        <v>4376</v>
      </c>
      <c r="I999" s="349" t="s">
        <v>250</v>
      </c>
      <c r="J999" s="349" t="s">
        <v>4419</v>
      </c>
      <c r="K999" s="349" t="s">
        <v>593</v>
      </c>
      <c r="L999" s="349" t="s">
        <v>593</v>
      </c>
      <c r="M999" s="349" t="s">
        <v>257</v>
      </c>
      <c r="N999" s="349" t="s">
        <v>283</v>
      </c>
      <c r="O999" s="349" t="s">
        <v>2373</v>
      </c>
      <c r="P999" s="349" t="s">
        <v>4493</v>
      </c>
      <c r="Q999" s="349" t="s">
        <v>4494</v>
      </c>
      <c r="R999" s="349" t="s">
        <v>268</v>
      </c>
      <c r="S999" s="349">
        <v>0</v>
      </c>
      <c r="T999" s="349" t="s">
        <v>268</v>
      </c>
      <c r="U999" s="349">
        <v>0</v>
      </c>
      <c r="V999" s="349" t="s">
        <v>413</v>
      </c>
      <c r="W999" s="360" t="s">
        <v>2731</v>
      </c>
      <c r="X999" s="361" t="s">
        <v>2441</v>
      </c>
      <c r="Y999" s="349">
        <v>50</v>
      </c>
      <c r="Z999" s="361">
        <v>25</v>
      </c>
      <c r="AA999" s="349">
        <v>50</v>
      </c>
      <c r="AB999" s="349" t="s">
        <v>4295</v>
      </c>
      <c r="AC999" s="349" t="s">
        <v>4297</v>
      </c>
      <c r="AD999" s="349">
        <v>4</v>
      </c>
      <c r="AE999" s="440">
        <f t="shared" si="167"/>
        <v>8.8000000000000007</v>
      </c>
      <c r="AF999" s="350">
        <v>0.7</v>
      </c>
      <c r="AG999" s="351">
        <f t="shared" si="168"/>
        <v>35</v>
      </c>
      <c r="AH999" s="351">
        <f>IF(AD999&lt;4,FLETES!$H$8,IF(AD999=4,FLETES!$H$9,IF(AD999=5,FLETES!$H$10,IF(AD999=6,FLETES!$H$11,IF(AD999=7,FLETES!$H$12,IF(AD999=8,FLETES!$H$13,IF(AD999=10,FLETES!$H$14,IF(AD999=12,FLETES!$H$15,IF(AD999&gt;12,FLETES!$H$16,"FALSO")))))))))</f>
        <v>22.277568000000002</v>
      </c>
      <c r="AI999" s="351">
        <f t="shared" si="163"/>
        <v>57.277568000000002</v>
      </c>
      <c r="AJ999" s="352">
        <v>0.2</v>
      </c>
      <c r="AK999" s="353">
        <f t="shared" si="164"/>
        <v>71.596959999999996</v>
      </c>
      <c r="AL999" s="417">
        <f t="shared" si="169"/>
        <v>73.976959999999991</v>
      </c>
      <c r="AM999" s="354">
        <v>0.15</v>
      </c>
      <c r="AN999" s="351">
        <f t="shared" si="165"/>
        <v>87.031717647058812</v>
      </c>
      <c r="AO999" s="421">
        <f t="shared" si="166"/>
        <v>87.031717647058812</v>
      </c>
      <c r="AP999" s="355"/>
      <c r="AQ999" s="355"/>
    </row>
    <row r="1000" spans="1:43" s="347" customFormat="1" ht="30" customHeight="1" x14ac:dyDescent="0.25">
      <c r="A1000" s="391">
        <v>269577</v>
      </c>
      <c r="B1000" s="391">
        <v>40632695779</v>
      </c>
      <c r="C1000" s="349" t="s">
        <v>24</v>
      </c>
      <c r="D1000" s="349" t="s">
        <v>1484</v>
      </c>
      <c r="E1000" s="356" t="s">
        <v>2131</v>
      </c>
      <c r="F1000" s="355" t="s">
        <v>615</v>
      </c>
      <c r="G1000" s="378" t="s">
        <v>277</v>
      </c>
      <c r="H1000" s="349" t="s">
        <v>4376</v>
      </c>
      <c r="I1000" s="349" t="s">
        <v>250</v>
      </c>
      <c r="J1000" s="349" t="s">
        <v>4419</v>
      </c>
      <c r="K1000" s="397" t="s">
        <v>4352</v>
      </c>
      <c r="L1000" s="397" t="s">
        <v>4352</v>
      </c>
      <c r="M1000" s="349" t="s">
        <v>257</v>
      </c>
      <c r="N1000" s="349" t="s">
        <v>283</v>
      </c>
      <c r="O1000" s="349" t="s">
        <v>2373</v>
      </c>
      <c r="P1000" s="349" t="s">
        <v>4493</v>
      </c>
      <c r="Q1000" s="349" t="s">
        <v>4494</v>
      </c>
      <c r="R1000" s="349" t="s">
        <v>268</v>
      </c>
      <c r="S1000" s="349">
        <v>0</v>
      </c>
      <c r="T1000" s="349" t="s">
        <v>268</v>
      </c>
      <c r="U1000" s="349">
        <v>0</v>
      </c>
      <c r="V1000" s="349" t="s">
        <v>413</v>
      </c>
      <c r="W1000" s="360" t="s">
        <v>2732</v>
      </c>
      <c r="X1000" s="361" t="s">
        <v>2441</v>
      </c>
      <c r="Y1000" s="349">
        <v>50</v>
      </c>
      <c r="Z1000" s="361">
        <v>25</v>
      </c>
      <c r="AA1000" s="349">
        <v>50</v>
      </c>
      <c r="AB1000" s="349" t="s">
        <v>4295</v>
      </c>
      <c r="AC1000" s="349" t="s">
        <v>4297</v>
      </c>
      <c r="AD1000" s="349">
        <v>4</v>
      </c>
      <c r="AE1000" s="440">
        <f t="shared" si="167"/>
        <v>8.8000000000000007</v>
      </c>
      <c r="AF1000" s="350">
        <v>0.7</v>
      </c>
      <c r="AG1000" s="351">
        <f t="shared" si="168"/>
        <v>35</v>
      </c>
      <c r="AH1000" s="351">
        <f>IF(AD1000&lt;4,FLETES!$H$8,IF(AD1000=4,FLETES!$H$9,IF(AD1000=5,FLETES!$H$10,IF(AD1000=6,FLETES!$H$11,IF(AD1000=7,FLETES!$H$12,IF(AD1000=8,FLETES!$H$13,IF(AD1000=10,FLETES!$H$14,IF(AD1000=12,FLETES!$H$15,IF(AD1000&gt;12,FLETES!$H$16,"FALSO")))))))))</f>
        <v>22.277568000000002</v>
      </c>
      <c r="AI1000" s="351">
        <f t="shared" si="163"/>
        <v>57.277568000000002</v>
      </c>
      <c r="AJ1000" s="352">
        <v>0.2</v>
      </c>
      <c r="AK1000" s="353">
        <f t="shared" si="164"/>
        <v>71.596959999999996</v>
      </c>
      <c r="AL1000" s="417">
        <f t="shared" si="169"/>
        <v>73.976959999999991</v>
      </c>
      <c r="AM1000" s="354">
        <v>0.15</v>
      </c>
      <c r="AN1000" s="351">
        <f t="shared" si="165"/>
        <v>87.031717647058812</v>
      </c>
      <c r="AO1000" s="421">
        <f t="shared" si="166"/>
        <v>87.031717647058812</v>
      </c>
      <c r="AP1000" s="355"/>
      <c r="AQ1000" s="355"/>
    </row>
    <row r="1001" spans="1:43" s="347" customFormat="1" ht="30" customHeight="1" x14ac:dyDescent="0.25">
      <c r="A1001" s="391">
        <v>221716</v>
      </c>
      <c r="B1001" s="391">
        <v>40632217169</v>
      </c>
      <c r="C1001" s="349" t="s">
        <v>24</v>
      </c>
      <c r="D1001" s="349" t="s">
        <v>1466</v>
      </c>
      <c r="E1001" s="356" t="s">
        <v>2078</v>
      </c>
      <c r="F1001" s="355" t="s">
        <v>2079</v>
      </c>
      <c r="G1001" s="363" t="s">
        <v>277</v>
      </c>
      <c r="H1001" s="349" t="s">
        <v>4376</v>
      </c>
      <c r="I1001" s="349" t="s">
        <v>250</v>
      </c>
      <c r="J1001" s="349" t="s">
        <v>4379</v>
      </c>
      <c r="K1001" s="349" t="s">
        <v>545</v>
      </c>
      <c r="L1001" s="349" t="s">
        <v>545</v>
      </c>
      <c r="M1001" s="349" t="s">
        <v>257</v>
      </c>
      <c r="N1001" s="349" t="s">
        <v>283</v>
      </c>
      <c r="O1001" s="349" t="s">
        <v>2373</v>
      </c>
      <c r="P1001" s="349" t="s">
        <v>4493</v>
      </c>
      <c r="Q1001" s="349" t="s">
        <v>4494</v>
      </c>
      <c r="R1001" s="349" t="s">
        <v>268</v>
      </c>
      <c r="S1001" s="349">
        <v>0</v>
      </c>
      <c r="T1001" s="349" t="s">
        <v>268</v>
      </c>
      <c r="U1001" s="349">
        <v>0</v>
      </c>
      <c r="V1001" s="349" t="s">
        <v>413</v>
      </c>
      <c r="W1001" s="360" t="s">
        <v>2656</v>
      </c>
      <c r="X1001" s="361" t="s">
        <v>2441</v>
      </c>
      <c r="Y1001" s="349">
        <v>50</v>
      </c>
      <c r="Z1001" s="361">
        <v>25</v>
      </c>
      <c r="AA1001" s="349">
        <v>50</v>
      </c>
      <c r="AB1001" s="349" t="s">
        <v>4295</v>
      </c>
      <c r="AC1001" s="349" t="s">
        <v>4297</v>
      </c>
      <c r="AD1001" s="349">
        <v>4</v>
      </c>
      <c r="AE1001" s="440">
        <f t="shared" si="167"/>
        <v>8.8000000000000007</v>
      </c>
      <c r="AF1001" s="350">
        <v>0.25</v>
      </c>
      <c r="AG1001" s="351">
        <f t="shared" si="168"/>
        <v>12.5</v>
      </c>
      <c r="AH1001" s="351">
        <f>IF(AD1001&lt;4,FLETES!$H$8,IF(AD1001=4,FLETES!$H$9,IF(AD1001=5,FLETES!$H$10,IF(AD1001=6,FLETES!$H$11,IF(AD1001=7,FLETES!$H$12,IF(AD1001=8,FLETES!$H$13,IF(AD1001=10,FLETES!$H$14,IF(AD1001=12,FLETES!$H$15,IF(AD1001&gt;12,FLETES!$H$16,"FALSO")))))))))</f>
        <v>22.277568000000002</v>
      </c>
      <c r="AI1001" s="351">
        <f t="shared" si="163"/>
        <v>34.777568000000002</v>
      </c>
      <c r="AJ1001" s="352">
        <v>0.2</v>
      </c>
      <c r="AK1001" s="353">
        <f t="shared" si="164"/>
        <v>43.471960000000003</v>
      </c>
      <c r="AL1001" s="417">
        <f t="shared" si="169"/>
        <v>44.321960000000004</v>
      </c>
      <c r="AM1001" s="354">
        <v>0.15</v>
      </c>
      <c r="AN1001" s="351">
        <f t="shared" si="165"/>
        <v>52.143482352941184</v>
      </c>
      <c r="AO1001" s="421">
        <f t="shared" si="166"/>
        <v>52.143482352941184</v>
      </c>
      <c r="AP1001" s="355"/>
      <c r="AQ1001" s="355"/>
    </row>
    <row r="1002" spans="1:43" s="347" customFormat="1" ht="30" customHeight="1" x14ac:dyDescent="0.25">
      <c r="A1002" s="391">
        <v>269614</v>
      </c>
      <c r="B1002" s="391">
        <v>40632696149</v>
      </c>
      <c r="C1002" s="349" t="s">
        <v>24</v>
      </c>
      <c r="D1002" s="349" t="s">
        <v>1560</v>
      </c>
      <c r="E1002" s="356" t="s">
        <v>2137</v>
      </c>
      <c r="F1002" s="355" t="s">
        <v>600</v>
      </c>
      <c r="G1002" s="378" t="s">
        <v>277</v>
      </c>
      <c r="H1002" s="349" t="s">
        <v>4376</v>
      </c>
      <c r="I1002" s="349" t="s">
        <v>250</v>
      </c>
      <c r="J1002" s="349" t="s">
        <v>4420</v>
      </c>
      <c r="K1002" s="349" t="s">
        <v>4369</v>
      </c>
      <c r="L1002" s="349" t="s">
        <v>4369</v>
      </c>
      <c r="M1002" s="349" t="s">
        <v>257</v>
      </c>
      <c r="N1002" s="349" t="s">
        <v>283</v>
      </c>
      <c r="O1002" s="349" t="s">
        <v>2373</v>
      </c>
      <c r="P1002" s="349" t="s">
        <v>4493</v>
      </c>
      <c r="Q1002" s="349" t="s">
        <v>4494</v>
      </c>
      <c r="R1002" s="349" t="s">
        <v>268</v>
      </c>
      <c r="S1002" s="349">
        <v>0</v>
      </c>
      <c r="T1002" s="349" t="s">
        <v>268</v>
      </c>
      <c r="U1002" s="349">
        <v>0</v>
      </c>
      <c r="V1002" s="349" t="s">
        <v>413</v>
      </c>
      <c r="W1002" s="360" t="s">
        <v>2736</v>
      </c>
      <c r="X1002" s="361" t="s">
        <v>2441</v>
      </c>
      <c r="Y1002" s="349">
        <v>50</v>
      </c>
      <c r="Z1002" s="361">
        <v>25</v>
      </c>
      <c r="AA1002" s="349">
        <v>50</v>
      </c>
      <c r="AB1002" s="349" t="s">
        <v>4295</v>
      </c>
      <c r="AC1002" s="349" t="s">
        <v>4297</v>
      </c>
      <c r="AD1002" s="349">
        <v>4</v>
      </c>
      <c r="AE1002" s="440">
        <f t="shared" si="167"/>
        <v>8.8000000000000007</v>
      </c>
      <c r="AF1002" s="350">
        <v>0.6</v>
      </c>
      <c r="AG1002" s="351">
        <f t="shared" si="168"/>
        <v>30</v>
      </c>
      <c r="AH1002" s="351">
        <f>IF(AD1002&lt;4,FLETES!$H$8,IF(AD1002=4,FLETES!$H$9,IF(AD1002=5,FLETES!$H$10,IF(AD1002=6,FLETES!$H$11,IF(AD1002=7,FLETES!$H$12,IF(AD1002=8,FLETES!$H$13,IF(AD1002=10,FLETES!$H$14,IF(AD1002=12,FLETES!$H$15,IF(AD1002&gt;12,FLETES!$H$16,"FALSO")))))))))</f>
        <v>22.277568000000002</v>
      </c>
      <c r="AI1002" s="351">
        <f t="shared" si="163"/>
        <v>52.277568000000002</v>
      </c>
      <c r="AJ1002" s="352">
        <v>0.2</v>
      </c>
      <c r="AK1002" s="353">
        <f t="shared" si="164"/>
        <v>65.346959999999996</v>
      </c>
      <c r="AL1002" s="417">
        <f t="shared" si="169"/>
        <v>67.386960000000002</v>
      </c>
      <c r="AM1002" s="354">
        <v>0.15</v>
      </c>
      <c r="AN1002" s="351">
        <f t="shared" si="165"/>
        <v>79.278776470588241</v>
      </c>
      <c r="AO1002" s="421">
        <f t="shared" si="166"/>
        <v>79.278776470588241</v>
      </c>
      <c r="AP1002" s="355"/>
      <c r="AQ1002" s="355"/>
    </row>
    <row r="1003" spans="1:43" s="347" customFormat="1" ht="30" customHeight="1" x14ac:dyDescent="0.25">
      <c r="A1003" s="391">
        <v>221671</v>
      </c>
      <c r="B1003" s="391">
        <v>40632216719</v>
      </c>
      <c r="C1003" s="349" t="s">
        <v>24</v>
      </c>
      <c r="D1003" s="349" t="s">
        <v>1588</v>
      </c>
      <c r="E1003" s="356" t="s">
        <v>2080</v>
      </c>
      <c r="F1003" s="355" t="s">
        <v>2081</v>
      </c>
      <c r="G1003" s="363" t="s">
        <v>277</v>
      </c>
      <c r="H1003" s="349" t="s">
        <v>4376</v>
      </c>
      <c r="I1003" s="349" t="s">
        <v>250</v>
      </c>
      <c r="J1003" s="349" t="s">
        <v>4379</v>
      </c>
      <c r="K1003" s="349" t="s">
        <v>563</v>
      </c>
      <c r="L1003" s="349" t="s">
        <v>563</v>
      </c>
      <c r="M1003" s="349" t="s">
        <v>257</v>
      </c>
      <c r="N1003" s="349" t="s">
        <v>283</v>
      </c>
      <c r="O1003" s="349" t="s">
        <v>2373</v>
      </c>
      <c r="P1003" s="349" t="s">
        <v>4493</v>
      </c>
      <c r="Q1003" s="349" t="s">
        <v>4494</v>
      </c>
      <c r="R1003" s="349" t="s">
        <v>268</v>
      </c>
      <c r="S1003" s="349">
        <v>0</v>
      </c>
      <c r="T1003" s="349" t="s">
        <v>268</v>
      </c>
      <c r="U1003" s="349">
        <v>0</v>
      </c>
      <c r="V1003" s="349" t="s">
        <v>413</v>
      </c>
      <c r="W1003" s="360" t="s">
        <v>2656</v>
      </c>
      <c r="X1003" s="361" t="s">
        <v>2441</v>
      </c>
      <c r="Y1003" s="349">
        <v>50</v>
      </c>
      <c r="Z1003" s="361">
        <v>25</v>
      </c>
      <c r="AA1003" s="349">
        <v>50</v>
      </c>
      <c r="AB1003" s="349" t="s">
        <v>4295</v>
      </c>
      <c r="AC1003" s="349" t="s">
        <v>4297</v>
      </c>
      <c r="AD1003" s="349">
        <v>4</v>
      </c>
      <c r="AE1003" s="440">
        <f t="shared" si="167"/>
        <v>8.8000000000000007</v>
      </c>
      <c r="AF1003" s="350">
        <v>0.25</v>
      </c>
      <c r="AG1003" s="351">
        <f t="shared" si="168"/>
        <v>12.5</v>
      </c>
      <c r="AH1003" s="351">
        <f>IF(AD1003&lt;4,FLETES!$H$8,IF(AD1003=4,FLETES!$H$9,IF(AD1003=5,FLETES!$H$10,IF(AD1003=6,FLETES!$H$11,IF(AD1003=7,FLETES!$H$12,IF(AD1003=8,FLETES!$H$13,IF(AD1003=10,FLETES!$H$14,IF(AD1003=12,FLETES!$H$15,IF(AD1003&gt;12,FLETES!$H$16,"FALSO")))))))))</f>
        <v>22.277568000000002</v>
      </c>
      <c r="AI1003" s="351">
        <f t="shared" si="163"/>
        <v>34.777568000000002</v>
      </c>
      <c r="AJ1003" s="352">
        <v>0.2</v>
      </c>
      <c r="AK1003" s="353">
        <f t="shared" si="164"/>
        <v>43.471960000000003</v>
      </c>
      <c r="AL1003" s="417">
        <f t="shared" si="169"/>
        <v>44.321960000000004</v>
      </c>
      <c r="AM1003" s="354">
        <v>0.15</v>
      </c>
      <c r="AN1003" s="351">
        <f t="shared" si="165"/>
        <v>52.143482352941184</v>
      </c>
      <c r="AO1003" s="421">
        <f t="shared" si="166"/>
        <v>52.143482352941184</v>
      </c>
      <c r="AP1003" s="355"/>
      <c r="AQ1003" s="355"/>
    </row>
    <row r="1004" spans="1:43" s="347" customFormat="1" ht="30" customHeight="1" x14ac:dyDescent="0.25">
      <c r="A1004" s="391">
        <v>269591</v>
      </c>
      <c r="B1004" s="391">
        <v>40632695919</v>
      </c>
      <c r="C1004" s="349" t="s">
        <v>24</v>
      </c>
      <c r="D1004" s="349" t="s">
        <v>1485</v>
      </c>
      <c r="E1004" s="356" t="s">
        <v>2133</v>
      </c>
      <c r="F1004" s="355" t="s">
        <v>609</v>
      </c>
      <c r="G1004" s="378" t="s">
        <v>277</v>
      </c>
      <c r="H1004" s="349" t="s">
        <v>4376</v>
      </c>
      <c r="I1004" s="349" t="s">
        <v>250</v>
      </c>
      <c r="J1004" s="349" t="s">
        <v>4419</v>
      </c>
      <c r="K1004" s="349" t="s">
        <v>2679</v>
      </c>
      <c r="L1004" s="349" t="s">
        <v>2679</v>
      </c>
      <c r="M1004" s="349" t="s">
        <v>257</v>
      </c>
      <c r="N1004" s="349" t="s">
        <v>283</v>
      </c>
      <c r="O1004" s="349" t="s">
        <v>2373</v>
      </c>
      <c r="P1004" s="349" t="s">
        <v>4493</v>
      </c>
      <c r="Q1004" s="349" t="s">
        <v>4494</v>
      </c>
      <c r="R1004" s="349" t="s">
        <v>268</v>
      </c>
      <c r="S1004" s="349">
        <v>0</v>
      </c>
      <c r="T1004" s="349" t="s">
        <v>268</v>
      </c>
      <c r="U1004" s="349">
        <v>0</v>
      </c>
      <c r="V1004" s="349" t="s">
        <v>413</v>
      </c>
      <c r="W1004" s="360" t="s">
        <v>2733</v>
      </c>
      <c r="X1004" s="361" t="s">
        <v>2441</v>
      </c>
      <c r="Y1004" s="349">
        <v>50</v>
      </c>
      <c r="Z1004" s="361">
        <v>25</v>
      </c>
      <c r="AA1004" s="349">
        <v>50</v>
      </c>
      <c r="AB1004" s="349" t="s">
        <v>4295</v>
      </c>
      <c r="AC1004" s="349" t="s">
        <v>4297</v>
      </c>
      <c r="AD1004" s="349">
        <v>4</v>
      </c>
      <c r="AE1004" s="440">
        <f t="shared" si="167"/>
        <v>8.8000000000000007</v>
      </c>
      <c r="AF1004" s="350">
        <v>0.7</v>
      </c>
      <c r="AG1004" s="351">
        <f t="shared" si="168"/>
        <v>35</v>
      </c>
      <c r="AH1004" s="351">
        <f>IF(AD1004&lt;4,FLETES!$H$8,IF(AD1004=4,FLETES!$H$9,IF(AD1004=5,FLETES!$H$10,IF(AD1004=6,FLETES!$H$11,IF(AD1004=7,FLETES!$H$12,IF(AD1004=8,FLETES!$H$13,IF(AD1004=10,FLETES!$H$14,IF(AD1004=12,FLETES!$H$15,IF(AD1004&gt;12,FLETES!$H$16,"FALSO")))))))))</f>
        <v>22.277568000000002</v>
      </c>
      <c r="AI1004" s="351">
        <f t="shared" si="163"/>
        <v>57.277568000000002</v>
      </c>
      <c r="AJ1004" s="352">
        <v>0.2</v>
      </c>
      <c r="AK1004" s="353">
        <f t="shared" si="164"/>
        <v>71.596959999999996</v>
      </c>
      <c r="AL1004" s="417">
        <f t="shared" si="169"/>
        <v>73.976959999999991</v>
      </c>
      <c r="AM1004" s="354">
        <v>0.15</v>
      </c>
      <c r="AN1004" s="351">
        <f t="shared" si="165"/>
        <v>87.031717647058812</v>
      </c>
      <c r="AO1004" s="421">
        <f t="shared" si="166"/>
        <v>87.031717647058812</v>
      </c>
      <c r="AP1004" s="355"/>
      <c r="AQ1004" s="355"/>
    </row>
    <row r="1005" spans="1:43" s="347" customFormat="1" ht="30" customHeight="1" x14ac:dyDescent="0.25">
      <c r="A1005" s="386">
        <v>745814</v>
      </c>
      <c r="B1005" s="456">
        <v>406374581495</v>
      </c>
      <c r="C1005" s="349" t="s">
        <v>24</v>
      </c>
      <c r="D1005" s="349"/>
      <c r="E1005" s="355" t="s">
        <v>2926</v>
      </c>
      <c r="F1005" s="355" t="s">
        <v>2926</v>
      </c>
      <c r="G1005" s="363" t="s">
        <v>277</v>
      </c>
      <c r="H1005" s="349" t="s">
        <v>4376</v>
      </c>
      <c r="I1005" s="349" t="s">
        <v>250</v>
      </c>
      <c r="J1005" s="349" t="s">
        <v>4379</v>
      </c>
      <c r="K1005" s="349" t="s">
        <v>4429</v>
      </c>
      <c r="L1005" s="349" t="s">
        <v>3098</v>
      </c>
      <c r="M1005" s="349" t="s">
        <v>257</v>
      </c>
      <c r="N1005" s="349" t="s">
        <v>283</v>
      </c>
      <c r="O1005" s="349" t="s">
        <v>2373</v>
      </c>
      <c r="P1005" s="349" t="s">
        <v>4493</v>
      </c>
      <c r="Q1005" s="349" t="s">
        <v>4494</v>
      </c>
      <c r="R1005" s="349" t="s">
        <v>268</v>
      </c>
      <c r="S1005" s="349">
        <v>0</v>
      </c>
      <c r="T1005" s="349" t="s">
        <v>268</v>
      </c>
      <c r="U1005" s="349">
        <v>0</v>
      </c>
      <c r="V1005" s="349" t="s">
        <v>413</v>
      </c>
      <c r="W1005" s="360" t="s">
        <v>2909</v>
      </c>
      <c r="X1005" s="349" t="s">
        <v>2441</v>
      </c>
      <c r="Y1005" s="349">
        <v>50</v>
      </c>
      <c r="Z1005" s="349">
        <v>25</v>
      </c>
      <c r="AA1005" s="349">
        <v>50</v>
      </c>
      <c r="AB1005" s="349" t="s">
        <v>4295</v>
      </c>
      <c r="AC1005" s="349" t="s">
        <v>4297</v>
      </c>
      <c r="AD1005" s="349">
        <v>4</v>
      </c>
      <c r="AE1005" s="349">
        <v>9</v>
      </c>
      <c r="AF1005" s="350">
        <v>0.25</v>
      </c>
      <c r="AG1005" s="351">
        <f t="shared" si="168"/>
        <v>12.5</v>
      </c>
      <c r="AH1005" s="351">
        <f>IF(AD1005&lt;4,FLETES!$H$8,IF(AD1005=4,FLETES!$H$9,IF(AD1005=5,FLETES!$H$10,IF(AD1005=6,FLETES!$H$11,IF(AD1005=7,FLETES!$H$12,IF(AD1005=8,FLETES!$H$13,IF(AD1005=10,FLETES!$H$14,IF(AD1005=12,FLETES!$H$15,IF(AD1005&gt;12,FLETES!$H$16,"FALSO")))))))))</f>
        <v>22.277568000000002</v>
      </c>
      <c r="AI1005" s="351">
        <f t="shared" si="163"/>
        <v>34.777568000000002</v>
      </c>
      <c r="AJ1005" s="352">
        <v>0.2</v>
      </c>
      <c r="AK1005" s="353">
        <f t="shared" si="164"/>
        <v>43.471960000000003</v>
      </c>
      <c r="AL1005" s="417">
        <f t="shared" si="169"/>
        <v>44.321960000000004</v>
      </c>
      <c r="AM1005" s="354">
        <v>0.15</v>
      </c>
      <c r="AN1005" s="351">
        <f t="shared" si="165"/>
        <v>52.143482352941184</v>
      </c>
      <c r="AO1005" s="421">
        <f t="shared" si="166"/>
        <v>52.143482352941184</v>
      </c>
      <c r="AP1005" s="355"/>
      <c r="AQ1005" s="355"/>
    </row>
    <row r="1006" spans="1:43" s="347" customFormat="1" ht="30" customHeight="1" x14ac:dyDescent="0.25">
      <c r="A1006" s="386">
        <v>745983</v>
      </c>
      <c r="B1006" s="456">
        <v>406374598394</v>
      </c>
      <c r="C1006" s="349" t="s">
        <v>24</v>
      </c>
      <c r="D1006" s="349"/>
      <c r="E1006" s="355" t="s">
        <v>2947</v>
      </c>
      <c r="F1006" s="355" t="s">
        <v>2947</v>
      </c>
      <c r="G1006" s="363" t="s">
        <v>277</v>
      </c>
      <c r="H1006" s="349" t="s">
        <v>4376</v>
      </c>
      <c r="I1006" s="349" t="s">
        <v>250</v>
      </c>
      <c r="J1006" s="349" t="s">
        <v>4379</v>
      </c>
      <c r="K1006" s="349" t="s">
        <v>2939</v>
      </c>
      <c r="L1006" s="349" t="s">
        <v>570</v>
      </c>
      <c r="M1006" s="349" t="s">
        <v>257</v>
      </c>
      <c r="N1006" s="349" t="s">
        <v>283</v>
      </c>
      <c r="O1006" s="349" t="s">
        <v>2373</v>
      </c>
      <c r="P1006" s="349" t="s">
        <v>4493</v>
      </c>
      <c r="Q1006" s="349" t="s">
        <v>4494</v>
      </c>
      <c r="R1006" s="349" t="s">
        <v>268</v>
      </c>
      <c r="S1006" s="349">
        <v>0</v>
      </c>
      <c r="T1006" s="349" t="s">
        <v>268</v>
      </c>
      <c r="U1006" s="349">
        <v>0</v>
      </c>
      <c r="V1006" s="349" t="s">
        <v>413</v>
      </c>
      <c r="W1006" s="360" t="s">
        <v>2939</v>
      </c>
      <c r="X1006" s="349" t="s">
        <v>2441</v>
      </c>
      <c r="Y1006" s="349">
        <v>50</v>
      </c>
      <c r="Z1006" s="349">
        <v>25</v>
      </c>
      <c r="AA1006" s="349">
        <v>50</v>
      </c>
      <c r="AB1006" s="349" t="s">
        <v>4295</v>
      </c>
      <c r="AC1006" s="349" t="s">
        <v>4297</v>
      </c>
      <c r="AD1006" s="349">
        <v>4</v>
      </c>
      <c r="AE1006" s="349">
        <v>9</v>
      </c>
      <c r="AF1006" s="350">
        <v>0.3</v>
      </c>
      <c r="AG1006" s="351">
        <f t="shared" si="168"/>
        <v>15</v>
      </c>
      <c r="AH1006" s="351">
        <f>IF(AD1006&lt;4,FLETES!$H$8,IF(AD1006=4,FLETES!$H$9,IF(AD1006=5,FLETES!$H$10,IF(AD1006=6,FLETES!$H$11,IF(AD1006=7,FLETES!$H$12,IF(AD1006=8,FLETES!$H$13,IF(AD1006=10,FLETES!$H$14,IF(AD1006=12,FLETES!$H$15,IF(AD1006&gt;12,FLETES!$H$16,"FALSO")))))))))</f>
        <v>22.277568000000002</v>
      </c>
      <c r="AI1006" s="351">
        <f t="shared" si="163"/>
        <v>37.277568000000002</v>
      </c>
      <c r="AJ1006" s="352">
        <v>0.2</v>
      </c>
      <c r="AK1006" s="353">
        <f t="shared" si="164"/>
        <v>46.596960000000003</v>
      </c>
      <c r="AL1006" s="417">
        <f t="shared" si="169"/>
        <v>47.616960000000006</v>
      </c>
      <c r="AM1006" s="354">
        <v>0.15</v>
      </c>
      <c r="AN1006" s="351">
        <f t="shared" si="165"/>
        <v>56.019952941176477</v>
      </c>
      <c r="AO1006" s="421">
        <f t="shared" si="166"/>
        <v>56.019952941176477</v>
      </c>
      <c r="AP1006" s="355"/>
      <c r="AQ1006" s="355"/>
    </row>
    <row r="1007" spans="1:43" s="347" customFormat="1" ht="30" customHeight="1" x14ac:dyDescent="0.25">
      <c r="A1007" s="386">
        <v>745686</v>
      </c>
      <c r="B1007" s="456">
        <v>406374568694</v>
      </c>
      <c r="C1007" s="349" t="s">
        <v>24</v>
      </c>
      <c r="D1007" s="349"/>
      <c r="E1007" s="355" t="s">
        <v>2900</v>
      </c>
      <c r="F1007" s="355" t="s">
        <v>2900</v>
      </c>
      <c r="G1007" s="363" t="s">
        <v>277</v>
      </c>
      <c r="H1007" s="349" t="s">
        <v>4376</v>
      </c>
      <c r="I1007" s="349" t="s">
        <v>250</v>
      </c>
      <c r="J1007" s="349" t="s">
        <v>4379</v>
      </c>
      <c r="K1007" s="349" t="s">
        <v>4430</v>
      </c>
      <c r="L1007" s="349" t="s">
        <v>2901</v>
      </c>
      <c r="M1007" s="349" t="s">
        <v>257</v>
      </c>
      <c r="N1007" s="349" t="s">
        <v>283</v>
      </c>
      <c r="O1007" s="349" t="s">
        <v>2373</v>
      </c>
      <c r="P1007" s="349" t="s">
        <v>4493</v>
      </c>
      <c r="Q1007" s="349" t="s">
        <v>4494</v>
      </c>
      <c r="R1007" s="349" t="s">
        <v>268</v>
      </c>
      <c r="S1007" s="349">
        <v>0</v>
      </c>
      <c r="T1007" s="349" t="s">
        <v>268</v>
      </c>
      <c r="U1007" s="349">
        <v>0</v>
      </c>
      <c r="V1007" s="349" t="s">
        <v>413</v>
      </c>
      <c r="W1007" s="360" t="s">
        <v>2902</v>
      </c>
      <c r="X1007" s="349" t="s">
        <v>2441</v>
      </c>
      <c r="Y1007" s="349">
        <v>50</v>
      </c>
      <c r="Z1007" s="349">
        <v>25</v>
      </c>
      <c r="AA1007" s="349">
        <v>50</v>
      </c>
      <c r="AB1007" s="349" t="s">
        <v>4295</v>
      </c>
      <c r="AC1007" s="349" t="s">
        <v>4297</v>
      </c>
      <c r="AD1007" s="349">
        <v>4</v>
      </c>
      <c r="AE1007" s="349">
        <v>9</v>
      </c>
      <c r="AF1007" s="350">
        <v>0.35</v>
      </c>
      <c r="AG1007" s="351">
        <f t="shared" si="168"/>
        <v>17.5</v>
      </c>
      <c r="AH1007" s="351">
        <f>IF(AD1007&lt;4,FLETES!$H$8,IF(AD1007=4,FLETES!$H$9,IF(AD1007=5,FLETES!$H$10,IF(AD1007=6,FLETES!$H$11,IF(AD1007=7,FLETES!$H$12,IF(AD1007=8,FLETES!$H$13,IF(AD1007=10,FLETES!$H$14,IF(AD1007=12,FLETES!$H$15,IF(AD1007&gt;12,FLETES!$H$16,"FALSO")))))))))</f>
        <v>22.277568000000002</v>
      </c>
      <c r="AI1007" s="351">
        <f t="shared" si="163"/>
        <v>39.777568000000002</v>
      </c>
      <c r="AJ1007" s="352">
        <v>0.2</v>
      </c>
      <c r="AK1007" s="353">
        <f t="shared" si="164"/>
        <v>49.721960000000003</v>
      </c>
      <c r="AL1007" s="417">
        <f t="shared" si="169"/>
        <v>50.911960000000001</v>
      </c>
      <c r="AM1007" s="354">
        <v>0.15</v>
      </c>
      <c r="AN1007" s="351">
        <f t="shared" si="165"/>
        <v>59.89642352941177</v>
      </c>
      <c r="AO1007" s="421">
        <f t="shared" si="166"/>
        <v>59.89642352941177</v>
      </c>
      <c r="AP1007" s="355"/>
      <c r="AQ1007" s="355"/>
    </row>
    <row r="1008" spans="1:43" s="347" customFormat="1" ht="30" customHeight="1" x14ac:dyDescent="0.25">
      <c r="A1008" s="386">
        <v>745716</v>
      </c>
      <c r="B1008" s="456">
        <v>406374571694</v>
      </c>
      <c r="C1008" s="349" t="s">
        <v>24</v>
      </c>
      <c r="D1008" s="349"/>
      <c r="E1008" s="355" t="s">
        <v>2905</v>
      </c>
      <c r="F1008" s="355" t="s">
        <v>2905</v>
      </c>
      <c r="G1008" s="363" t="s">
        <v>277</v>
      </c>
      <c r="H1008" s="349" t="s">
        <v>4376</v>
      </c>
      <c r="I1008" s="349" t="s">
        <v>250</v>
      </c>
      <c r="J1008" s="349" t="s">
        <v>4379</v>
      </c>
      <c r="K1008" s="349" t="s">
        <v>2904</v>
      </c>
      <c r="L1008" s="349" t="s">
        <v>2669</v>
      </c>
      <c r="M1008" s="349" t="s">
        <v>257</v>
      </c>
      <c r="N1008" s="349" t="s">
        <v>283</v>
      </c>
      <c r="O1008" s="349" t="s">
        <v>2373</v>
      </c>
      <c r="P1008" s="349" t="s">
        <v>4493</v>
      </c>
      <c r="Q1008" s="349" t="s">
        <v>4494</v>
      </c>
      <c r="R1008" s="349" t="s">
        <v>268</v>
      </c>
      <c r="S1008" s="349">
        <v>0</v>
      </c>
      <c r="T1008" s="349" t="s">
        <v>268</v>
      </c>
      <c r="U1008" s="349">
        <v>0</v>
      </c>
      <c r="V1008" s="349" t="s">
        <v>413</v>
      </c>
      <c r="W1008" s="360" t="s">
        <v>2904</v>
      </c>
      <c r="X1008" s="349" t="s">
        <v>2441</v>
      </c>
      <c r="Y1008" s="349">
        <v>50</v>
      </c>
      <c r="Z1008" s="349">
        <v>25</v>
      </c>
      <c r="AA1008" s="349">
        <v>50</v>
      </c>
      <c r="AB1008" s="349" t="s">
        <v>4295</v>
      </c>
      <c r="AC1008" s="349" t="s">
        <v>4297</v>
      </c>
      <c r="AD1008" s="349">
        <v>4</v>
      </c>
      <c r="AE1008" s="349">
        <v>9</v>
      </c>
      <c r="AF1008" s="350">
        <v>0.25</v>
      </c>
      <c r="AG1008" s="351">
        <f t="shared" si="168"/>
        <v>12.5</v>
      </c>
      <c r="AH1008" s="351">
        <f>IF(AD1008&lt;4,FLETES!$H$8,IF(AD1008=4,FLETES!$H$9,IF(AD1008=5,FLETES!$H$10,IF(AD1008=6,FLETES!$H$11,IF(AD1008=7,FLETES!$H$12,IF(AD1008=8,FLETES!$H$13,IF(AD1008=10,FLETES!$H$14,IF(AD1008=12,FLETES!$H$15,IF(AD1008&gt;12,FLETES!$H$16,"FALSO")))))))))</f>
        <v>22.277568000000002</v>
      </c>
      <c r="AI1008" s="351">
        <f t="shared" si="163"/>
        <v>34.777568000000002</v>
      </c>
      <c r="AJ1008" s="352">
        <v>0.2</v>
      </c>
      <c r="AK1008" s="353">
        <f t="shared" si="164"/>
        <v>43.471960000000003</v>
      </c>
      <c r="AL1008" s="417">
        <f t="shared" si="169"/>
        <v>44.321960000000004</v>
      </c>
      <c r="AM1008" s="354">
        <v>0.15</v>
      </c>
      <c r="AN1008" s="351">
        <f t="shared" si="165"/>
        <v>52.143482352941184</v>
      </c>
      <c r="AO1008" s="421">
        <f t="shared" si="166"/>
        <v>52.143482352941184</v>
      </c>
      <c r="AP1008" s="355"/>
      <c r="AQ1008" s="355"/>
    </row>
    <row r="1009" spans="1:43" s="347" customFormat="1" ht="30" customHeight="1" x14ac:dyDescent="0.25">
      <c r="A1009" s="386">
        <v>745939</v>
      </c>
      <c r="B1009" s="456">
        <v>406374593993</v>
      </c>
      <c r="C1009" s="349" t="s">
        <v>24</v>
      </c>
      <c r="D1009" s="349"/>
      <c r="E1009" s="355" t="s">
        <v>2940</v>
      </c>
      <c r="F1009" s="355" t="s">
        <v>2940</v>
      </c>
      <c r="G1009" s="363" t="s">
        <v>277</v>
      </c>
      <c r="H1009" s="349" t="s">
        <v>4376</v>
      </c>
      <c r="I1009" s="349" t="s">
        <v>250</v>
      </c>
      <c r="J1009" s="349" t="s">
        <v>4379</v>
      </c>
      <c r="K1009" s="349" t="s">
        <v>2917</v>
      </c>
      <c r="L1009" s="349" t="s">
        <v>2669</v>
      </c>
      <c r="M1009" s="349" t="s">
        <v>257</v>
      </c>
      <c r="N1009" s="349" t="s">
        <v>283</v>
      </c>
      <c r="O1009" s="349" t="s">
        <v>2373</v>
      </c>
      <c r="P1009" s="349" t="s">
        <v>4493</v>
      </c>
      <c r="Q1009" s="349" t="s">
        <v>4494</v>
      </c>
      <c r="R1009" s="349" t="s">
        <v>268</v>
      </c>
      <c r="S1009" s="349">
        <v>0</v>
      </c>
      <c r="T1009" s="349" t="s">
        <v>268</v>
      </c>
      <c r="U1009" s="349">
        <v>0</v>
      </c>
      <c r="V1009" s="349" t="s">
        <v>413</v>
      </c>
      <c r="W1009" s="360" t="s">
        <v>2917</v>
      </c>
      <c r="X1009" s="349" t="s">
        <v>2441</v>
      </c>
      <c r="Y1009" s="349">
        <v>50</v>
      </c>
      <c r="Z1009" s="349">
        <v>25</v>
      </c>
      <c r="AA1009" s="349">
        <v>50</v>
      </c>
      <c r="AB1009" s="349" t="s">
        <v>4295</v>
      </c>
      <c r="AC1009" s="349" t="s">
        <v>4297</v>
      </c>
      <c r="AD1009" s="349">
        <v>4</v>
      </c>
      <c r="AE1009" s="349">
        <v>9</v>
      </c>
      <c r="AF1009" s="350">
        <v>0.25</v>
      </c>
      <c r="AG1009" s="351">
        <f t="shared" si="168"/>
        <v>12.5</v>
      </c>
      <c r="AH1009" s="351">
        <f>IF(AD1009&lt;4,FLETES!$H$8,IF(AD1009=4,FLETES!$H$9,IF(AD1009=5,FLETES!$H$10,IF(AD1009=6,FLETES!$H$11,IF(AD1009=7,FLETES!$H$12,IF(AD1009=8,FLETES!$H$13,IF(AD1009=10,FLETES!$H$14,IF(AD1009=12,FLETES!$H$15,IF(AD1009&gt;12,FLETES!$H$16,"FALSO")))))))))</f>
        <v>22.277568000000002</v>
      </c>
      <c r="AI1009" s="351">
        <f t="shared" si="163"/>
        <v>34.777568000000002</v>
      </c>
      <c r="AJ1009" s="352">
        <v>0.2</v>
      </c>
      <c r="AK1009" s="353">
        <f t="shared" si="164"/>
        <v>43.471960000000003</v>
      </c>
      <c r="AL1009" s="417">
        <f t="shared" si="169"/>
        <v>44.321960000000004</v>
      </c>
      <c r="AM1009" s="354">
        <v>0.15</v>
      </c>
      <c r="AN1009" s="351">
        <f t="shared" si="165"/>
        <v>52.143482352941184</v>
      </c>
      <c r="AO1009" s="421">
        <f t="shared" si="166"/>
        <v>52.143482352941184</v>
      </c>
      <c r="AP1009" s="355"/>
      <c r="AQ1009" s="355"/>
    </row>
    <row r="1010" spans="1:43" s="347" customFormat="1" ht="30" customHeight="1" x14ac:dyDescent="0.25">
      <c r="A1010" s="386">
        <v>745675</v>
      </c>
      <c r="B1010" s="456">
        <v>406374567598</v>
      </c>
      <c r="C1010" s="349" t="s">
        <v>24</v>
      </c>
      <c r="D1010" s="349"/>
      <c r="E1010" s="355" t="s">
        <v>2898</v>
      </c>
      <c r="F1010" s="355" t="s">
        <v>2898</v>
      </c>
      <c r="G1010" s="363" t="s">
        <v>277</v>
      </c>
      <c r="H1010" s="349" t="s">
        <v>4376</v>
      </c>
      <c r="I1010" s="349" t="s">
        <v>250</v>
      </c>
      <c r="J1010" s="349" t="s">
        <v>4379</v>
      </c>
      <c r="K1010" s="349" t="s">
        <v>4431</v>
      </c>
      <c r="L1010" s="349" t="s">
        <v>561</v>
      </c>
      <c r="M1010" s="349" t="s">
        <v>257</v>
      </c>
      <c r="N1010" s="349" t="s">
        <v>283</v>
      </c>
      <c r="O1010" s="349" t="s">
        <v>2373</v>
      </c>
      <c r="P1010" s="349" t="s">
        <v>4493</v>
      </c>
      <c r="Q1010" s="349" t="s">
        <v>4494</v>
      </c>
      <c r="R1010" s="349" t="s">
        <v>268</v>
      </c>
      <c r="S1010" s="349">
        <v>0</v>
      </c>
      <c r="T1010" s="349" t="s">
        <v>268</v>
      </c>
      <c r="U1010" s="349">
        <v>0</v>
      </c>
      <c r="V1010" s="349" t="s">
        <v>413</v>
      </c>
      <c r="W1010" s="360" t="s">
        <v>2899</v>
      </c>
      <c r="X1010" s="349" t="s">
        <v>2441</v>
      </c>
      <c r="Y1010" s="349">
        <v>50</v>
      </c>
      <c r="Z1010" s="349">
        <v>25</v>
      </c>
      <c r="AA1010" s="349">
        <v>50</v>
      </c>
      <c r="AB1010" s="349" t="s">
        <v>4295</v>
      </c>
      <c r="AC1010" s="349" t="s">
        <v>4297</v>
      </c>
      <c r="AD1010" s="349">
        <v>4</v>
      </c>
      <c r="AE1010" s="349">
        <v>9</v>
      </c>
      <c r="AF1010" s="350">
        <v>0.3</v>
      </c>
      <c r="AG1010" s="351">
        <f t="shared" ref="AG1010:AG1041" si="170">Y1010*AF1010</f>
        <v>15</v>
      </c>
      <c r="AH1010" s="351">
        <f>IF(AD1010&lt;4,FLETES!$H$8,IF(AD1010=4,FLETES!$H$9,IF(AD1010=5,FLETES!$H$10,IF(AD1010=6,FLETES!$H$11,IF(AD1010=7,FLETES!$H$12,IF(AD1010=8,FLETES!$H$13,IF(AD1010=10,FLETES!$H$14,IF(AD1010=12,FLETES!$H$15,IF(AD1010&gt;12,FLETES!$H$16,"FALSO")))))))))</f>
        <v>22.277568000000002</v>
      </c>
      <c r="AI1010" s="351">
        <f t="shared" si="163"/>
        <v>37.277568000000002</v>
      </c>
      <c r="AJ1010" s="352">
        <v>0.2</v>
      </c>
      <c r="AK1010" s="353">
        <f t="shared" si="164"/>
        <v>46.596960000000003</v>
      </c>
      <c r="AL1010" s="417">
        <f t="shared" ref="AL1010:AL1041" si="171">(AG1010*6.8%)+AK1010</f>
        <v>47.616960000000006</v>
      </c>
      <c r="AM1010" s="354">
        <v>0.15</v>
      </c>
      <c r="AN1010" s="351">
        <f t="shared" si="165"/>
        <v>56.019952941176477</v>
      </c>
      <c r="AO1010" s="421">
        <f t="shared" si="166"/>
        <v>56.019952941176477</v>
      </c>
      <c r="AP1010" s="355"/>
      <c r="AQ1010" s="355"/>
    </row>
    <row r="1011" spans="1:43" s="347" customFormat="1" ht="30" customHeight="1" x14ac:dyDescent="0.25">
      <c r="A1011" s="386">
        <v>745723</v>
      </c>
      <c r="B1011" s="456">
        <v>406374572394</v>
      </c>
      <c r="C1011" s="349" t="s">
        <v>24</v>
      </c>
      <c r="D1011" s="349"/>
      <c r="E1011" s="355" t="s">
        <v>2906</v>
      </c>
      <c r="F1011" s="355" t="s">
        <v>2906</v>
      </c>
      <c r="G1011" s="363" t="s">
        <v>277</v>
      </c>
      <c r="H1011" s="349" t="s">
        <v>4376</v>
      </c>
      <c r="I1011" s="349" t="s">
        <v>250</v>
      </c>
      <c r="J1011" s="349" t="s">
        <v>4379</v>
      </c>
      <c r="K1011" s="349" t="s">
        <v>4432</v>
      </c>
      <c r="L1011" s="349" t="s">
        <v>561</v>
      </c>
      <c r="M1011" s="349" t="s">
        <v>257</v>
      </c>
      <c r="N1011" s="349" t="s">
        <v>283</v>
      </c>
      <c r="O1011" s="349" t="s">
        <v>2373</v>
      </c>
      <c r="P1011" s="349" t="s">
        <v>4493</v>
      </c>
      <c r="Q1011" s="349" t="s">
        <v>4494</v>
      </c>
      <c r="R1011" s="349" t="s">
        <v>268</v>
      </c>
      <c r="S1011" s="349">
        <v>0</v>
      </c>
      <c r="T1011" s="349" t="s">
        <v>268</v>
      </c>
      <c r="U1011" s="349">
        <v>0</v>
      </c>
      <c r="V1011" s="349" t="s">
        <v>413</v>
      </c>
      <c r="W1011" s="360" t="s">
        <v>2907</v>
      </c>
      <c r="X1011" s="349" t="s">
        <v>2441</v>
      </c>
      <c r="Y1011" s="349">
        <v>50</v>
      </c>
      <c r="Z1011" s="349">
        <v>25</v>
      </c>
      <c r="AA1011" s="349">
        <v>50</v>
      </c>
      <c r="AB1011" s="349" t="s">
        <v>4295</v>
      </c>
      <c r="AC1011" s="349" t="s">
        <v>4297</v>
      </c>
      <c r="AD1011" s="349">
        <v>4</v>
      </c>
      <c r="AE1011" s="349">
        <v>9</v>
      </c>
      <c r="AF1011" s="350">
        <v>0.3</v>
      </c>
      <c r="AG1011" s="351">
        <f t="shared" si="170"/>
        <v>15</v>
      </c>
      <c r="AH1011" s="351">
        <f>IF(AD1011&lt;4,FLETES!$H$8,IF(AD1011=4,FLETES!$H$9,IF(AD1011=5,FLETES!$H$10,IF(AD1011=6,FLETES!$H$11,IF(AD1011=7,FLETES!$H$12,IF(AD1011=8,FLETES!$H$13,IF(AD1011=10,FLETES!$H$14,IF(AD1011=12,FLETES!$H$15,IF(AD1011&gt;12,FLETES!$H$16,"FALSO")))))))))</f>
        <v>22.277568000000002</v>
      </c>
      <c r="AI1011" s="351">
        <f t="shared" si="163"/>
        <v>37.277568000000002</v>
      </c>
      <c r="AJ1011" s="352">
        <v>0.2</v>
      </c>
      <c r="AK1011" s="353">
        <f t="shared" si="164"/>
        <v>46.596960000000003</v>
      </c>
      <c r="AL1011" s="417">
        <f t="shared" si="171"/>
        <v>47.616960000000006</v>
      </c>
      <c r="AM1011" s="354">
        <v>0.15</v>
      </c>
      <c r="AN1011" s="351">
        <f t="shared" si="165"/>
        <v>56.019952941176477</v>
      </c>
      <c r="AO1011" s="421">
        <f t="shared" si="166"/>
        <v>56.019952941176477</v>
      </c>
      <c r="AP1011" s="355"/>
      <c r="AQ1011" s="355"/>
    </row>
    <row r="1012" spans="1:43" s="347" customFormat="1" ht="30" customHeight="1" x14ac:dyDescent="0.25">
      <c r="A1012" s="386">
        <v>745758</v>
      </c>
      <c r="B1012" s="456">
        <v>406374575890</v>
      </c>
      <c r="C1012" s="349" t="s">
        <v>24</v>
      </c>
      <c r="D1012" s="349"/>
      <c r="E1012" s="355" t="s">
        <v>2913</v>
      </c>
      <c r="F1012" s="355" t="s">
        <v>2913</v>
      </c>
      <c r="G1012" s="363" t="s">
        <v>277</v>
      </c>
      <c r="H1012" s="349" t="s">
        <v>4376</v>
      </c>
      <c r="I1012" s="349" t="s">
        <v>250</v>
      </c>
      <c r="J1012" s="349" t="s">
        <v>4379</v>
      </c>
      <c r="K1012" s="349" t="s">
        <v>2912</v>
      </c>
      <c r="L1012" s="349" t="s">
        <v>561</v>
      </c>
      <c r="M1012" s="349" t="s">
        <v>257</v>
      </c>
      <c r="N1012" s="349" t="s">
        <v>283</v>
      </c>
      <c r="O1012" s="349" t="s">
        <v>2373</v>
      </c>
      <c r="P1012" s="349" t="s">
        <v>4493</v>
      </c>
      <c r="Q1012" s="349" t="s">
        <v>4494</v>
      </c>
      <c r="R1012" s="349" t="s">
        <v>268</v>
      </c>
      <c r="S1012" s="349">
        <v>0</v>
      </c>
      <c r="T1012" s="349" t="s">
        <v>268</v>
      </c>
      <c r="U1012" s="349">
        <v>0</v>
      </c>
      <c r="V1012" s="349" t="s">
        <v>413</v>
      </c>
      <c r="W1012" s="360" t="s">
        <v>2912</v>
      </c>
      <c r="X1012" s="349" t="s">
        <v>2441</v>
      </c>
      <c r="Y1012" s="349">
        <v>50</v>
      </c>
      <c r="Z1012" s="349">
        <v>25</v>
      </c>
      <c r="AA1012" s="349">
        <v>50</v>
      </c>
      <c r="AB1012" s="349" t="s">
        <v>4295</v>
      </c>
      <c r="AC1012" s="349" t="s">
        <v>4297</v>
      </c>
      <c r="AD1012" s="349">
        <v>4</v>
      </c>
      <c r="AE1012" s="349">
        <v>9</v>
      </c>
      <c r="AF1012" s="350">
        <v>0.3</v>
      </c>
      <c r="AG1012" s="351">
        <f t="shared" si="170"/>
        <v>15</v>
      </c>
      <c r="AH1012" s="351">
        <f>IF(AD1012&lt;4,FLETES!$H$8,IF(AD1012=4,FLETES!$H$9,IF(AD1012=5,FLETES!$H$10,IF(AD1012=6,FLETES!$H$11,IF(AD1012=7,FLETES!$H$12,IF(AD1012=8,FLETES!$H$13,IF(AD1012=10,FLETES!$H$14,IF(AD1012=12,FLETES!$H$15,IF(AD1012&gt;12,FLETES!$H$16,"FALSO")))))))))</f>
        <v>22.277568000000002</v>
      </c>
      <c r="AI1012" s="351">
        <f t="shared" si="163"/>
        <v>37.277568000000002</v>
      </c>
      <c r="AJ1012" s="352">
        <v>0.2</v>
      </c>
      <c r="AK1012" s="353">
        <f t="shared" si="164"/>
        <v>46.596960000000003</v>
      </c>
      <c r="AL1012" s="417">
        <f t="shared" si="171"/>
        <v>47.616960000000006</v>
      </c>
      <c r="AM1012" s="354">
        <v>0.15</v>
      </c>
      <c r="AN1012" s="351">
        <f t="shared" si="165"/>
        <v>56.019952941176477</v>
      </c>
      <c r="AO1012" s="421">
        <f t="shared" si="166"/>
        <v>56.019952941176477</v>
      </c>
      <c r="AP1012" s="355"/>
      <c r="AQ1012" s="355"/>
    </row>
    <row r="1013" spans="1:43" s="364" customFormat="1" ht="30" customHeight="1" x14ac:dyDescent="0.25">
      <c r="A1013" s="464">
        <v>770075</v>
      </c>
      <c r="B1013" s="463">
        <v>406377007596</v>
      </c>
      <c r="C1013" s="349" t="s">
        <v>24</v>
      </c>
      <c r="D1013" s="349"/>
      <c r="E1013" s="355" t="s">
        <v>2958</v>
      </c>
      <c r="F1013" s="355" t="s">
        <v>2958</v>
      </c>
      <c r="G1013" s="363" t="s">
        <v>277</v>
      </c>
      <c r="H1013" s="349" t="s">
        <v>4376</v>
      </c>
      <c r="I1013" s="349" t="s">
        <v>250</v>
      </c>
      <c r="J1013" s="349" t="s">
        <v>4379</v>
      </c>
      <c r="K1013" s="349" t="s">
        <v>2945</v>
      </c>
      <c r="L1013" s="349" t="s">
        <v>580</v>
      </c>
      <c r="M1013" s="349" t="s">
        <v>257</v>
      </c>
      <c r="N1013" s="349" t="s">
        <v>283</v>
      </c>
      <c r="O1013" s="349" t="s">
        <v>2373</v>
      </c>
      <c r="P1013" s="349" t="s">
        <v>4493</v>
      </c>
      <c r="Q1013" s="349" t="s">
        <v>4494</v>
      </c>
      <c r="R1013" s="349" t="s">
        <v>268</v>
      </c>
      <c r="S1013" s="349">
        <v>0</v>
      </c>
      <c r="T1013" s="349" t="s">
        <v>268</v>
      </c>
      <c r="U1013" s="349">
        <v>0</v>
      </c>
      <c r="V1013" s="349" t="s">
        <v>413</v>
      </c>
      <c r="W1013" s="360" t="s">
        <v>2945</v>
      </c>
      <c r="X1013" s="349" t="s">
        <v>2441</v>
      </c>
      <c r="Y1013" s="349">
        <v>50</v>
      </c>
      <c r="Z1013" s="349">
        <v>25</v>
      </c>
      <c r="AA1013" s="349">
        <v>50</v>
      </c>
      <c r="AB1013" s="349" t="s">
        <v>4295</v>
      </c>
      <c r="AC1013" s="349" t="s">
        <v>4297</v>
      </c>
      <c r="AD1013" s="349">
        <v>4</v>
      </c>
      <c r="AE1013" s="349">
        <v>9</v>
      </c>
      <c r="AF1013" s="350">
        <v>0.25</v>
      </c>
      <c r="AG1013" s="351">
        <f t="shared" si="170"/>
        <v>12.5</v>
      </c>
      <c r="AH1013" s="351">
        <f>IF(AD1013&lt;4,FLETES!$H$8,IF(AD1013=4,FLETES!$H$9,IF(AD1013=5,FLETES!$H$10,IF(AD1013=6,FLETES!$H$11,IF(AD1013=7,FLETES!$H$12,IF(AD1013=8,FLETES!$H$13,IF(AD1013=10,FLETES!$H$14,IF(AD1013=12,FLETES!$H$15,IF(AD1013&gt;12,FLETES!$H$16,"FALSO")))))))))</f>
        <v>22.277568000000002</v>
      </c>
      <c r="AI1013" s="351">
        <f t="shared" si="163"/>
        <v>34.777568000000002</v>
      </c>
      <c r="AJ1013" s="352">
        <v>0.2</v>
      </c>
      <c r="AK1013" s="353">
        <f t="shared" si="164"/>
        <v>43.471960000000003</v>
      </c>
      <c r="AL1013" s="417">
        <f t="shared" si="171"/>
        <v>44.321960000000004</v>
      </c>
      <c r="AM1013" s="354">
        <v>0.15</v>
      </c>
      <c r="AN1013" s="351">
        <f t="shared" si="165"/>
        <v>52.143482352941184</v>
      </c>
      <c r="AO1013" s="421">
        <f t="shared" si="166"/>
        <v>52.143482352941184</v>
      </c>
      <c r="AP1013" s="355"/>
      <c r="AQ1013" s="355"/>
    </row>
    <row r="1014" spans="1:43" s="364" customFormat="1" ht="30" customHeight="1" x14ac:dyDescent="0.25">
      <c r="A1014" s="386">
        <v>745953</v>
      </c>
      <c r="B1014" s="456">
        <v>406374595393</v>
      </c>
      <c r="C1014" s="349" t="s">
        <v>24</v>
      </c>
      <c r="D1014" s="349"/>
      <c r="E1014" s="355" t="s">
        <v>2943</v>
      </c>
      <c r="F1014" s="355" t="s">
        <v>2943</v>
      </c>
      <c r="G1014" s="363" t="s">
        <v>277</v>
      </c>
      <c r="H1014" s="349" t="s">
        <v>4376</v>
      </c>
      <c r="I1014" s="349" t="s">
        <v>250</v>
      </c>
      <c r="J1014" s="349" t="s">
        <v>4379</v>
      </c>
      <c r="K1014" s="349" t="s">
        <v>2932</v>
      </c>
      <c r="L1014" s="349" t="s">
        <v>580</v>
      </c>
      <c r="M1014" s="349" t="s">
        <v>257</v>
      </c>
      <c r="N1014" s="349" t="s">
        <v>283</v>
      </c>
      <c r="O1014" s="349" t="s">
        <v>2373</v>
      </c>
      <c r="P1014" s="349" t="s">
        <v>4493</v>
      </c>
      <c r="Q1014" s="349" t="s">
        <v>4494</v>
      </c>
      <c r="R1014" s="349" t="s">
        <v>268</v>
      </c>
      <c r="S1014" s="349">
        <v>0</v>
      </c>
      <c r="T1014" s="349" t="s">
        <v>268</v>
      </c>
      <c r="U1014" s="349">
        <v>0</v>
      </c>
      <c r="V1014" s="349" t="s">
        <v>413</v>
      </c>
      <c r="W1014" s="360" t="s">
        <v>2932</v>
      </c>
      <c r="X1014" s="349" t="s">
        <v>2441</v>
      </c>
      <c r="Y1014" s="349">
        <v>50</v>
      </c>
      <c r="Z1014" s="349">
        <v>25</v>
      </c>
      <c r="AA1014" s="349">
        <v>50</v>
      </c>
      <c r="AB1014" s="349" t="s">
        <v>4295</v>
      </c>
      <c r="AC1014" s="349" t="s">
        <v>4297</v>
      </c>
      <c r="AD1014" s="349">
        <v>4</v>
      </c>
      <c r="AE1014" s="349">
        <v>9</v>
      </c>
      <c r="AF1014" s="350">
        <v>0.25</v>
      </c>
      <c r="AG1014" s="351">
        <f t="shared" si="170"/>
        <v>12.5</v>
      </c>
      <c r="AH1014" s="351">
        <f>IF(AD1014&lt;4,FLETES!$H$8,IF(AD1014=4,FLETES!$H$9,IF(AD1014=5,FLETES!$H$10,IF(AD1014=6,FLETES!$H$11,IF(AD1014=7,FLETES!$H$12,IF(AD1014=8,FLETES!$H$13,IF(AD1014=10,FLETES!$H$14,IF(AD1014=12,FLETES!$H$15,IF(AD1014&gt;12,FLETES!$H$16,"FALSO")))))))))</f>
        <v>22.277568000000002</v>
      </c>
      <c r="AI1014" s="351">
        <f t="shared" si="163"/>
        <v>34.777568000000002</v>
      </c>
      <c r="AJ1014" s="352">
        <v>0.2</v>
      </c>
      <c r="AK1014" s="353">
        <f t="shared" si="164"/>
        <v>43.471960000000003</v>
      </c>
      <c r="AL1014" s="417">
        <f t="shared" si="171"/>
        <v>44.321960000000004</v>
      </c>
      <c r="AM1014" s="354">
        <v>0.15</v>
      </c>
      <c r="AN1014" s="351">
        <f t="shared" si="165"/>
        <v>52.143482352941184</v>
      </c>
      <c r="AO1014" s="421">
        <f t="shared" si="166"/>
        <v>52.143482352941184</v>
      </c>
      <c r="AP1014" s="355"/>
      <c r="AQ1014" s="355"/>
    </row>
    <row r="1015" spans="1:43" s="364" customFormat="1" ht="30" customHeight="1" x14ac:dyDescent="0.25">
      <c r="A1015" s="386">
        <v>745785</v>
      </c>
      <c r="B1015" s="456">
        <v>406374578594</v>
      </c>
      <c r="C1015" s="349" t="s">
        <v>24</v>
      </c>
      <c r="D1015" s="349"/>
      <c r="E1015" s="355" t="s">
        <v>2918</v>
      </c>
      <c r="F1015" s="355" t="s">
        <v>2918</v>
      </c>
      <c r="G1015" s="363" t="s">
        <v>277</v>
      </c>
      <c r="H1015" s="349" t="s">
        <v>4376</v>
      </c>
      <c r="I1015" s="349" t="s">
        <v>250</v>
      </c>
      <c r="J1015" s="349" t="s">
        <v>4379</v>
      </c>
      <c r="K1015" s="349" t="s">
        <v>2919</v>
      </c>
      <c r="L1015" s="349" t="s">
        <v>564</v>
      </c>
      <c r="M1015" s="349" t="s">
        <v>257</v>
      </c>
      <c r="N1015" s="349" t="s">
        <v>283</v>
      </c>
      <c r="O1015" s="349" t="s">
        <v>2373</v>
      </c>
      <c r="P1015" s="349" t="s">
        <v>4493</v>
      </c>
      <c r="Q1015" s="349" t="s">
        <v>4494</v>
      </c>
      <c r="R1015" s="349" t="s">
        <v>268</v>
      </c>
      <c r="S1015" s="349">
        <v>0</v>
      </c>
      <c r="T1015" s="349" t="s">
        <v>268</v>
      </c>
      <c r="U1015" s="349">
        <v>0</v>
      </c>
      <c r="V1015" s="349" t="s">
        <v>413</v>
      </c>
      <c r="W1015" s="360" t="s">
        <v>2919</v>
      </c>
      <c r="X1015" s="349" t="s">
        <v>2441</v>
      </c>
      <c r="Y1015" s="349">
        <v>50</v>
      </c>
      <c r="Z1015" s="349">
        <v>25</v>
      </c>
      <c r="AA1015" s="349">
        <v>50</v>
      </c>
      <c r="AB1015" s="349" t="s">
        <v>4295</v>
      </c>
      <c r="AC1015" s="349" t="s">
        <v>4297</v>
      </c>
      <c r="AD1015" s="349">
        <v>4</v>
      </c>
      <c r="AE1015" s="349">
        <v>9</v>
      </c>
      <c r="AF1015" s="350">
        <v>0.25</v>
      </c>
      <c r="AG1015" s="351">
        <f t="shared" si="170"/>
        <v>12.5</v>
      </c>
      <c r="AH1015" s="351">
        <f>IF(AD1015&lt;4,FLETES!$H$8,IF(AD1015=4,FLETES!$H$9,IF(AD1015=5,FLETES!$H$10,IF(AD1015=6,FLETES!$H$11,IF(AD1015=7,FLETES!$H$12,IF(AD1015=8,FLETES!$H$13,IF(AD1015=10,FLETES!$H$14,IF(AD1015=12,FLETES!$H$15,IF(AD1015&gt;12,FLETES!$H$16,"FALSO")))))))))</f>
        <v>22.277568000000002</v>
      </c>
      <c r="AI1015" s="351">
        <f t="shared" si="163"/>
        <v>34.777568000000002</v>
      </c>
      <c r="AJ1015" s="352">
        <v>0.2</v>
      </c>
      <c r="AK1015" s="353">
        <f t="shared" si="164"/>
        <v>43.471960000000003</v>
      </c>
      <c r="AL1015" s="417">
        <f t="shared" si="171"/>
        <v>44.321960000000004</v>
      </c>
      <c r="AM1015" s="354">
        <v>0.15</v>
      </c>
      <c r="AN1015" s="351">
        <f t="shared" si="165"/>
        <v>52.143482352941184</v>
      </c>
      <c r="AO1015" s="421">
        <f t="shared" si="166"/>
        <v>52.143482352941184</v>
      </c>
      <c r="AP1015" s="355"/>
      <c r="AQ1015" s="355"/>
    </row>
    <row r="1016" spans="1:43" s="364" customFormat="1" ht="30" customHeight="1" x14ac:dyDescent="0.25">
      <c r="A1016" s="386">
        <v>745904</v>
      </c>
      <c r="B1016" s="456">
        <v>406374590497</v>
      </c>
      <c r="C1016" s="349" t="s">
        <v>24</v>
      </c>
      <c r="D1016" s="349"/>
      <c r="E1016" s="355" t="s">
        <v>2933</v>
      </c>
      <c r="F1016" s="355" t="s">
        <v>2933</v>
      </c>
      <c r="G1016" s="363" t="s">
        <v>277</v>
      </c>
      <c r="H1016" s="349" t="s">
        <v>4376</v>
      </c>
      <c r="I1016" s="349" t="s">
        <v>250</v>
      </c>
      <c r="J1016" s="349" t="s">
        <v>4379</v>
      </c>
      <c r="K1016" s="349" t="s">
        <v>2934</v>
      </c>
      <c r="L1016" s="349" t="s">
        <v>578</v>
      </c>
      <c r="M1016" s="349" t="s">
        <v>257</v>
      </c>
      <c r="N1016" s="349" t="s">
        <v>283</v>
      </c>
      <c r="O1016" s="349" t="s">
        <v>2373</v>
      </c>
      <c r="P1016" s="349" t="s">
        <v>4493</v>
      </c>
      <c r="Q1016" s="349" t="s">
        <v>4494</v>
      </c>
      <c r="R1016" s="349" t="s">
        <v>268</v>
      </c>
      <c r="S1016" s="349">
        <v>0</v>
      </c>
      <c r="T1016" s="349" t="s">
        <v>268</v>
      </c>
      <c r="U1016" s="349">
        <v>0</v>
      </c>
      <c r="V1016" s="349" t="s">
        <v>413</v>
      </c>
      <c r="W1016" s="360" t="s">
        <v>2934</v>
      </c>
      <c r="X1016" s="349" t="s">
        <v>2441</v>
      </c>
      <c r="Y1016" s="349">
        <v>50</v>
      </c>
      <c r="Z1016" s="349">
        <v>25</v>
      </c>
      <c r="AA1016" s="349">
        <v>50</v>
      </c>
      <c r="AB1016" s="349" t="s">
        <v>4295</v>
      </c>
      <c r="AC1016" s="349" t="s">
        <v>4297</v>
      </c>
      <c r="AD1016" s="349">
        <v>4</v>
      </c>
      <c r="AE1016" s="349">
        <v>9</v>
      </c>
      <c r="AF1016" s="350">
        <v>0.3</v>
      </c>
      <c r="AG1016" s="351">
        <f t="shared" si="170"/>
        <v>15</v>
      </c>
      <c r="AH1016" s="351">
        <f>IF(AD1016&lt;4,FLETES!$H$8,IF(AD1016=4,FLETES!$H$9,IF(AD1016=5,FLETES!$H$10,IF(AD1016=6,FLETES!$H$11,IF(AD1016=7,FLETES!$H$12,IF(AD1016=8,FLETES!$H$13,IF(AD1016=10,FLETES!$H$14,IF(AD1016=12,FLETES!$H$15,IF(AD1016&gt;12,FLETES!$H$16,"FALSO")))))))))</f>
        <v>22.277568000000002</v>
      </c>
      <c r="AI1016" s="351">
        <f t="shared" si="163"/>
        <v>37.277568000000002</v>
      </c>
      <c r="AJ1016" s="352">
        <v>0.2</v>
      </c>
      <c r="AK1016" s="353">
        <f t="shared" si="164"/>
        <v>46.596960000000003</v>
      </c>
      <c r="AL1016" s="417">
        <f t="shared" si="171"/>
        <v>47.616960000000006</v>
      </c>
      <c r="AM1016" s="354">
        <v>0.15</v>
      </c>
      <c r="AN1016" s="351">
        <f t="shared" si="165"/>
        <v>56.019952941176477</v>
      </c>
      <c r="AO1016" s="421">
        <f t="shared" si="166"/>
        <v>56.019952941176477</v>
      </c>
      <c r="AP1016" s="355"/>
      <c r="AQ1016" s="355"/>
    </row>
    <row r="1017" spans="1:43" s="364" customFormat="1" ht="30" customHeight="1" x14ac:dyDescent="0.25">
      <c r="A1017" s="386">
        <v>745967</v>
      </c>
      <c r="B1017" s="456">
        <v>406374596796</v>
      </c>
      <c r="C1017" s="349" t="s">
        <v>24</v>
      </c>
      <c r="D1017" s="349"/>
      <c r="E1017" s="355" t="s">
        <v>2946</v>
      </c>
      <c r="F1017" s="355" t="s">
        <v>2946</v>
      </c>
      <c r="G1017" s="363" t="s">
        <v>277</v>
      </c>
      <c r="H1017" s="349" t="s">
        <v>4376</v>
      </c>
      <c r="I1017" s="349" t="s">
        <v>250</v>
      </c>
      <c r="J1017" s="349" t="s">
        <v>4379</v>
      </c>
      <c r="K1017" s="349" t="s">
        <v>2923</v>
      </c>
      <c r="L1017" s="349" t="s">
        <v>545</v>
      </c>
      <c r="M1017" s="349" t="s">
        <v>257</v>
      </c>
      <c r="N1017" s="349" t="s">
        <v>283</v>
      </c>
      <c r="O1017" s="349" t="s">
        <v>2373</v>
      </c>
      <c r="P1017" s="349" t="s">
        <v>4493</v>
      </c>
      <c r="Q1017" s="349" t="s">
        <v>4494</v>
      </c>
      <c r="R1017" s="349" t="s">
        <v>268</v>
      </c>
      <c r="S1017" s="349">
        <v>0</v>
      </c>
      <c r="T1017" s="349" t="s">
        <v>268</v>
      </c>
      <c r="U1017" s="349">
        <v>0</v>
      </c>
      <c r="V1017" s="349" t="s">
        <v>413</v>
      </c>
      <c r="W1017" s="360" t="s">
        <v>2923</v>
      </c>
      <c r="X1017" s="349" t="s">
        <v>2441</v>
      </c>
      <c r="Y1017" s="349">
        <v>50</v>
      </c>
      <c r="Z1017" s="349">
        <v>25</v>
      </c>
      <c r="AA1017" s="349">
        <v>50</v>
      </c>
      <c r="AB1017" s="349" t="s">
        <v>4295</v>
      </c>
      <c r="AC1017" s="349" t="s">
        <v>4297</v>
      </c>
      <c r="AD1017" s="349">
        <v>4</v>
      </c>
      <c r="AE1017" s="349">
        <v>9</v>
      </c>
      <c r="AF1017" s="350">
        <v>0.3</v>
      </c>
      <c r="AG1017" s="351">
        <f t="shared" si="170"/>
        <v>15</v>
      </c>
      <c r="AH1017" s="351">
        <f>IF(AD1017&lt;4,FLETES!$H$8,IF(AD1017=4,FLETES!$H$9,IF(AD1017=5,FLETES!$H$10,IF(AD1017=6,FLETES!$H$11,IF(AD1017=7,FLETES!$H$12,IF(AD1017=8,FLETES!$H$13,IF(AD1017=10,FLETES!$H$14,IF(AD1017=12,FLETES!$H$15,IF(AD1017&gt;12,FLETES!$H$16,"FALSO")))))))))</f>
        <v>22.277568000000002</v>
      </c>
      <c r="AI1017" s="351">
        <f t="shared" si="163"/>
        <v>37.277568000000002</v>
      </c>
      <c r="AJ1017" s="352">
        <v>0.2</v>
      </c>
      <c r="AK1017" s="353">
        <f t="shared" si="164"/>
        <v>46.596960000000003</v>
      </c>
      <c r="AL1017" s="417">
        <f t="shared" si="171"/>
        <v>47.616960000000006</v>
      </c>
      <c r="AM1017" s="354">
        <v>0.15</v>
      </c>
      <c r="AN1017" s="351">
        <f t="shared" si="165"/>
        <v>56.019952941176477</v>
      </c>
      <c r="AO1017" s="421">
        <f t="shared" si="166"/>
        <v>56.019952941176477</v>
      </c>
      <c r="AP1017" s="355"/>
      <c r="AQ1017" s="355"/>
    </row>
    <row r="1018" spans="1:43" s="364" customFormat="1" ht="30" customHeight="1" x14ac:dyDescent="0.25">
      <c r="A1018" s="464">
        <v>770089</v>
      </c>
      <c r="B1018" s="463">
        <v>406377008999</v>
      </c>
      <c r="C1018" s="349" t="s">
        <v>24</v>
      </c>
      <c r="D1018" s="349"/>
      <c r="E1018" s="355" t="s">
        <v>2956</v>
      </c>
      <c r="F1018" s="355" t="s">
        <v>2956</v>
      </c>
      <c r="G1018" s="363" t="s">
        <v>277</v>
      </c>
      <c r="H1018" s="349" t="s">
        <v>4376</v>
      </c>
      <c r="I1018" s="349" t="s">
        <v>250</v>
      </c>
      <c r="J1018" s="349" t="s">
        <v>4379</v>
      </c>
      <c r="K1018" s="349" t="s">
        <v>2915</v>
      </c>
      <c r="L1018" s="349" t="s">
        <v>545</v>
      </c>
      <c r="M1018" s="349" t="s">
        <v>257</v>
      </c>
      <c r="N1018" s="349" t="s">
        <v>283</v>
      </c>
      <c r="O1018" s="349" t="s">
        <v>2373</v>
      </c>
      <c r="P1018" s="349" t="s">
        <v>4493</v>
      </c>
      <c r="Q1018" s="349" t="s">
        <v>4494</v>
      </c>
      <c r="R1018" s="349" t="s">
        <v>268</v>
      </c>
      <c r="S1018" s="349">
        <v>0</v>
      </c>
      <c r="T1018" s="349" t="s">
        <v>268</v>
      </c>
      <c r="U1018" s="349">
        <v>0</v>
      </c>
      <c r="V1018" s="349" t="s">
        <v>413</v>
      </c>
      <c r="W1018" s="360" t="s">
        <v>2915</v>
      </c>
      <c r="X1018" s="349" t="s">
        <v>2441</v>
      </c>
      <c r="Y1018" s="349">
        <v>50</v>
      </c>
      <c r="Z1018" s="349">
        <v>25</v>
      </c>
      <c r="AA1018" s="349">
        <v>50</v>
      </c>
      <c r="AB1018" s="349" t="s">
        <v>4295</v>
      </c>
      <c r="AC1018" s="349" t="s">
        <v>4297</v>
      </c>
      <c r="AD1018" s="349">
        <v>4</v>
      </c>
      <c r="AE1018" s="349">
        <v>9</v>
      </c>
      <c r="AF1018" s="350">
        <v>0.35</v>
      </c>
      <c r="AG1018" s="351">
        <f t="shared" si="170"/>
        <v>17.5</v>
      </c>
      <c r="AH1018" s="351">
        <f>IF(AD1018&lt;4,FLETES!$H$8,IF(AD1018=4,FLETES!$H$9,IF(AD1018=5,FLETES!$H$10,IF(AD1018=6,FLETES!$H$11,IF(AD1018=7,FLETES!$H$12,IF(AD1018=8,FLETES!$H$13,IF(AD1018=10,FLETES!$H$14,IF(AD1018=12,FLETES!$H$15,IF(AD1018&gt;12,FLETES!$H$16,"FALSO")))))))))</f>
        <v>22.277568000000002</v>
      </c>
      <c r="AI1018" s="351">
        <f t="shared" si="163"/>
        <v>39.777568000000002</v>
      </c>
      <c r="AJ1018" s="352">
        <v>0.2</v>
      </c>
      <c r="AK1018" s="353">
        <f t="shared" si="164"/>
        <v>49.721960000000003</v>
      </c>
      <c r="AL1018" s="417">
        <f t="shared" si="171"/>
        <v>50.911960000000001</v>
      </c>
      <c r="AM1018" s="354">
        <v>0.15</v>
      </c>
      <c r="AN1018" s="351">
        <f t="shared" si="165"/>
        <v>59.89642352941177</v>
      </c>
      <c r="AO1018" s="421">
        <f t="shared" si="166"/>
        <v>59.89642352941177</v>
      </c>
      <c r="AP1018" s="355"/>
      <c r="AQ1018" s="355"/>
    </row>
    <row r="1019" spans="1:43" s="364" customFormat="1" ht="30" customHeight="1" x14ac:dyDescent="0.25">
      <c r="A1019" s="386">
        <v>745946</v>
      </c>
      <c r="B1019" s="456">
        <v>406374594693</v>
      </c>
      <c r="C1019" s="349" t="s">
        <v>24</v>
      </c>
      <c r="D1019" s="349"/>
      <c r="E1019" s="355" t="s">
        <v>2941</v>
      </c>
      <c r="F1019" s="355" t="s">
        <v>2941</v>
      </c>
      <c r="G1019" s="363" t="s">
        <v>277</v>
      </c>
      <c r="H1019" s="349" t="s">
        <v>4376</v>
      </c>
      <c r="I1019" s="349" t="s">
        <v>250</v>
      </c>
      <c r="J1019" s="349" t="s">
        <v>4379</v>
      </c>
      <c r="K1019" s="349" t="s">
        <v>2942</v>
      </c>
      <c r="L1019" s="349" t="s">
        <v>563</v>
      </c>
      <c r="M1019" s="349" t="s">
        <v>257</v>
      </c>
      <c r="N1019" s="349" t="s">
        <v>283</v>
      </c>
      <c r="O1019" s="349" t="s">
        <v>2373</v>
      </c>
      <c r="P1019" s="349" t="s">
        <v>4493</v>
      </c>
      <c r="Q1019" s="349" t="s">
        <v>4494</v>
      </c>
      <c r="R1019" s="349" t="s">
        <v>268</v>
      </c>
      <c r="S1019" s="349">
        <v>0</v>
      </c>
      <c r="T1019" s="349" t="s">
        <v>268</v>
      </c>
      <c r="U1019" s="349">
        <v>0</v>
      </c>
      <c r="V1019" s="349" t="s">
        <v>413</v>
      </c>
      <c r="W1019" s="360" t="s">
        <v>2942</v>
      </c>
      <c r="X1019" s="349" t="s">
        <v>2441</v>
      </c>
      <c r="Y1019" s="349">
        <v>50</v>
      </c>
      <c r="Z1019" s="349">
        <v>25</v>
      </c>
      <c r="AA1019" s="349">
        <v>50</v>
      </c>
      <c r="AB1019" s="349" t="s">
        <v>4295</v>
      </c>
      <c r="AC1019" s="349" t="s">
        <v>4297</v>
      </c>
      <c r="AD1019" s="349">
        <v>4</v>
      </c>
      <c r="AE1019" s="349">
        <v>9</v>
      </c>
      <c r="AF1019" s="350">
        <v>0.25</v>
      </c>
      <c r="AG1019" s="351">
        <f t="shared" si="170"/>
        <v>12.5</v>
      </c>
      <c r="AH1019" s="351">
        <f>IF(AD1019&lt;4,FLETES!$H$8,IF(AD1019=4,FLETES!$H$9,IF(AD1019=5,FLETES!$H$10,IF(AD1019=6,FLETES!$H$11,IF(AD1019=7,FLETES!$H$12,IF(AD1019=8,FLETES!$H$13,IF(AD1019=10,FLETES!$H$14,IF(AD1019=12,FLETES!$H$15,IF(AD1019&gt;12,FLETES!$H$16,"FALSO")))))))))</f>
        <v>22.277568000000002</v>
      </c>
      <c r="AI1019" s="351">
        <f t="shared" si="163"/>
        <v>34.777568000000002</v>
      </c>
      <c r="AJ1019" s="352">
        <v>0.2</v>
      </c>
      <c r="AK1019" s="353">
        <f t="shared" si="164"/>
        <v>43.471960000000003</v>
      </c>
      <c r="AL1019" s="417">
        <f t="shared" si="171"/>
        <v>44.321960000000004</v>
      </c>
      <c r="AM1019" s="354">
        <v>0.15</v>
      </c>
      <c r="AN1019" s="351">
        <f t="shared" si="165"/>
        <v>52.143482352941184</v>
      </c>
      <c r="AO1019" s="421">
        <f t="shared" si="166"/>
        <v>52.143482352941184</v>
      </c>
      <c r="AP1019" s="355"/>
      <c r="AQ1019" s="355"/>
    </row>
    <row r="1020" spans="1:43" s="364" customFormat="1" ht="30" customHeight="1" x14ac:dyDescent="0.25">
      <c r="A1020" s="386">
        <v>745807</v>
      </c>
      <c r="B1020" s="456">
        <v>406374580795</v>
      </c>
      <c r="C1020" s="349" t="s">
        <v>24</v>
      </c>
      <c r="D1020" s="349"/>
      <c r="E1020" s="355" t="s">
        <v>2924</v>
      </c>
      <c r="F1020" s="355" t="s">
        <v>2924</v>
      </c>
      <c r="G1020" s="363" t="s">
        <v>277</v>
      </c>
      <c r="H1020" s="349" t="s">
        <v>4376</v>
      </c>
      <c r="I1020" s="349" t="s">
        <v>250</v>
      </c>
      <c r="J1020" s="349" t="s">
        <v>4379</v>
      </c>
      <c r="K1020" s="349" t="s">
        <v>2925</v>
      </c>
      <c r="L1020" s="349" t="s">
        <v>563</v>
      </c>
      <c r="M1020" s="349" t="s">
        <v>257</v>
      </c>
      <c r="N1020" s="349" t="s">
        <v>283</v>
      </c>
      <c r="O1020" s="349" t="s">
        <v>2373</v>
      </c>
      <c r="P1020" s="349" t="s">
        <v>4493</v>
      </c>
      <c r="Q1020" s="349" t="s">
        <v>4494</v>
      </c>
      <c r="R1020" s="349" t="s">
        <v>268</v>
      </c>
      <c r="S1020" s="349">
        <v>0</v>
      </c>
      <c r="T1020" s="349" t="s">
        <v>268</v>
      </c>
      <c r="U1020" s="349">
        <v>0</v>
      </c>
      <c r="V1020" s="349" t="s">
        <v>413</v>
      </c>
      <c r="W1020" s="360" t="s">
        <v>2925</v>
      </c>
      <c r="X1020" s="349" t="s">
        <v>2441</v>
      </c>
      <c r="Y1020" s="349">
        <v>50</v>
      </c>
      <c r="Z1020" s="349">
        <v>25</v>
      </c>
      <c r="AA1020" s="349">
        <v>50</v>
      </c>
      <c r="AB1020" s="349" t="s">
        <v>4295</v>
      </c>
      <c r="AC1020" s="349" t="s">
        <v>4297</v>
      </c>
      <c r="AD1020" s="349">
        <v>4</v>
      </c>
      <c r="AE1020" s="349">
        <v>9</v>
      </c>
      <c r="AF1020" s="350">
        <v>0.25</v>
      </c>
      <c r="AG1020" s="351">
        <f t="shared" si="170"/>
        <v>12.5</v>
      </c>
      <c r="AH1020" s="351">
        <f>IF(AD1020&lt;4,FLETES!$H$8,IF(AD1020=4,FLETES!$H$9,IF(AD1020=5,FLETES!$H$10,IF(AD1020=6,FLETES!$H$11,IF(AD1020=7,FLETES!$H$12,IF(AD1020=8,FLETES!$H$13,IF(AD1020=10,FLETES!$H$14,IF(AD1020=12,FLETES!$H$15,IF(AD1020&gt;12,FLETES!$H$16,"FALSO")))))))))</f>
        <v>22.277568000000002</v>
      </c>
      <c r="AI1020" s="351">
        <f t="shared" si="163"/>
        <v>34.777568000000002</v>
      </c>
      <c r="AJ1020" s="352">
        <v>0.2</v>
      </c>
      <c r="AK1020" s="353">
        <f t="shared" si="164"/>
        <v>43.471960000000003</v>
      </c>
      <c r="AL1020" s="417">
        <f t="shared" si="171"/>
        <v>44.321960000000004</v>
      </c>
      <c r="AM1020" s="354">
        <v>0.15</v>
      </c>
      <c r="AN1020" s="351">
        <f t="shared" si="165"/>
        <v>52.143482352941184</v>
      </c>
      <c r="AO1020" s="421">
        <f t="shared" si="166"/>
        <v>52.143482352941184</v>
      </c>
      <c r="AP1020" s="355"/>
      <c r="AQ1020" s="355"/>
    </row>
    <row r="1021" spans="1:43" s="364" customFormat="1" ht="30" customHeight="1" x14ac:dyDescent="0.25">
      <c r="A1021" s="386">
        <v>746027</v>
      </c>
      <c r="B1021" s="456">
        <v>406374602794</v>
      </c>
      <c r="C1021" s="349" t="s">
        <v>24</v>
      </c>
      <c r="D1021" s="349"/>
      <c r="E1021" s="355" t="s">
        <v>2954</v>
      </c>
      <c r="F1021" s="355" t="s">
        <v>2954</v>
      </c>
      <c r="G1021" s="363" t="s">
        <v>277</v>
      </c>
      <c r="H1021" s="349" t="s">
        <v>4376</v>
      </c>
      <c r="I1021" s="349" t="s">
        <v>250</v>
      </c>
      <c r="J1021" s="349" t="s">
        <v>4379</v>
      </c>
      <c r="K1021" s="349" t="s">
        <v>4433</v>
      </c>
      <c r="L1021" s="349" t="s">
        <v>563</v>
      </c>
      <c r="M1021" s="349" t="s">
        <v>257</v>
      </c>
      <c r="N1021" s="349" t="s">
        <v>283</v>
      </c>
      <c r="O1021" s="349" t="s">
        <v>2373</v>
      </c>
      <c r="P1021" s="349" t="s">
        <v>4493</v>
      </c>
      <c r="Q1021" s="349" t="s">
        <v>4494</v>
      </c>
      <c r="R1021" s="349" t="s">
        <v>268</v>
      </c>
      <c r="S1021" s="349">
        <v>0</v>
      </c>
      <c r="T1021" s="349" t="s">
        <v>268</v>
      </c>
      <c r="U1021" s="349">
        <v>0</v>
      </c>
      <c r="V1021" s="349" t="s">
        <v>413</v>
      </c>
      <c r="W1021" s="360" t="s">
        <v>2955</v>
      </c>
      <c r="X1021" s="349" t="s">
        <v>2441</v>
      </c>
      <c r="Y1021" s="349">
        <v>50</v>
      </c>
      <c r="Z1021" s="349">
        <v>25</v>
      </c>
      <c r="AA1021" s="349">
        <v>50</v>
      </c>
      <c r="AB1021" s="349" t="s">
        <v>4295</v>
      </c>
      <c r="AC1021" s="349" t="s">
        <v>4297</v>
      </c>
      <c r="AD1021" s="349">
        <v>4</v>
      </c>
      <c r="AE1021" s="349">
        <v>9</v>
      </c>
      <c r="AF1021" s="350">
        <v>0.3</v>
      </c>
      <c r="AG1021" s="351">
        <f t="shared" si="170"/>
        <v>15</v>
      </c>
      <c r="AH1021" s="351">
        <f>IF(AD1021&lt;4,FLETES!$H$8,IF(AD1021=4,FLETES!$H$9,IF(AD1021=5,FLETES!$H$10,IF(AD1021=6,FLETES!$H$11,IF(AD1021=7,FLETES!$H$12,IF(AD1021=8,FLETES!$H$13,IF(AD1021=10,FLETES!$H$14,IF(AD1021=12,FLETES!$H$15,IF(AD1021&gt;12,FLETES!$H$16,"FALSO")))))))))</f>
        <v>22.277568000000002</v>
      </c>
      <c r="AI1021" s="351">
        <f t="shared" si="163"/>
        <v>37.277568000000002</v>
      </c>
      <c r="AJ1021" s="352">
        <v>0.2</v>
      </c>
      <c r="AK1021" s="353">
        <f t="shared" si="164"/>
        <v>46.596960000000003</v>
      </c>
      <c r="AL1021" s="417">
        <f t="shared" si="171"/>
        <v>47.616960000000006</v>
      </c>
      <c r="AM1021" s="354">
        <v>0.15</v>
      </c>
      <c r="AN1021" s="351">
        <f t="shared" si="165"/>
        <v>56.019952941176477</v>
      </c>
      <c r="AO1021" s="421">
        <f t="shared" si="166"/>
        <v>56.019952941176477</v>
      </c>
      <c r="AP1021" s="355"/>
      <c r="AQ1021" s="355"/>
    </row>
    <row r="1022" spans="1:43" s="364" customFormat="1" ht="30" customHeight="1" x14ac:dyDescent="0.25">
      <c r="A1022" s="464">
        <v>770140</v>
      </c>
      <c r="B1022" s="463">
        <v>406377014099</v>
      </c>
      <c r="C1022" s="349" t="s">
        <v>24</v>
      </c>
      <c r="D1022" s="349"/>
      <c r="E1022" s="355" t="s">
        <v>2957</v>
      </c>
      <c r="F1022" s="355" t="s">
        <v>2957</v>
      </c>
      <c r="G1022" s="363" t="s">
        <v>277</v>
      </c>
      <c r="H1022" s="349" t="s">
        <v>4376</v>
      </c>
      <c r="I1022" s="349" t="s">
        <v>250</v>
      </c>
      <c r="J1022" s="349" t="s">
        <v>4379</v>
      </c>
      <c r="K1022" s="349" t="s">
        <v>2921</v>
      </c>
      <c r="L1022" s="349" t="s">
        <v>563</v>
      </c>
      <c r="M1022" s="349" t="s">
        <v>257</v>
      </c>
      <c r="N1022" s="349" t="s">
        <v>283</v>
      </c>
      <c r="O1022" s="349" t="s">
        <v>2373</v>
      </c>
      <c r="P1022" s="349" t="s">
        <v>4493</v>
      </c>
      <c r="Q1022" s="349" t="s">
        <v>4494</v>
      </c>
      <c r="R1022" s="349" t="s">
        <v>268</v>
      </c>
      <c r="S1022" s="349">
        <v>0</v>
      </c>
      <c r="T1022" s="349" t="s">
        <v>268</v>
      </c>
      <c r="U1022" s="349">
        <v>0</v>
      </c>
      <c r="V1022" s="349" t="s">
        <v>413</v>
      </c>
      <c r="W1022" s="360" t="s">
        <v>2921</v>
      </c>
      <c r="X1022" s="349" t="s">
        <v>2441</v>
      </c>
      <c r="Y1022" s="349">
        <v>50</v>
      </c>
      <c r="Z1022" s="349">
        <v>25</v>
      </c>
      <c r="AA1022" s="349">
        <v>50</v>
      </c>
      <c r="AB1022" s="349" t="s">
        <v>4295</v>
      </c>
      <c r="AC1022" s="349" t="s">
        <v>4297</v>
      </c>
      <c r="AD1022" s="349">
        <v>4</v>
      </c>
      <c r="AE1022" s="349">
        <v>9</v>
      </c>
      <c r="AF1022" s="350">
        <v>0.3</v>
      </c>
      <c r="AG1022" s="351">
        <f t="shared" si="170"/>
        <v>15</v>
      </c>
      <c r="AH1022" s="351">
        <f>IF(AD1022&lt;4,FLETES!$H$8,IF(AD1022=4,FLETES!$H$9,IF(AD1022=5,FLETES!$H$10,IF(AD1022=6,FLETES!$H$11,IF(AD1022=7,FLETES!$H$12,IF(AD1022=8,FLETES!$H$13,IF(AD1022=10,FLETES!$H$14,IF(AD1022=12,FLETES!$H$15,IF(AD1022&gt;12,FLETES!$H$16,"FALSO")))))))))</f>
        <v>22.277568000000002</v>
      </c>
      <c r="AI1022" s="351">
        <f t="shared" si="163"/>
        <v>37.277568000000002</v>
      </c>
      <c r="AJ1022" s="352">
        <v>0.2</v>
      </c>
      <c r="AK1022" s="353">
        <f t="shared" si="164"/>
        <v>46.596960000000003</v>
      </c>
      <c r="AL1022" s="417">
        <f t="shared" si="171"/>
        <v>47.616960000000006</v>
      </c>
      <c r="AM1022" s="354">
        <v>0.15</v>
      </c>
      <c r="AN1022" s="351">
        <f t="shared" si="165"/>
        <v>56.019952941176477</v>
      </c>
      <c r="AO1022" s="421">
        <f t="shared" si="166"/>
        <v>56.019952941176477</v>
      </c>
      <c r="AP1022" s="355"/>
      <c r="AQ1022" s="355"/>
    </row>
    <row r="1023" spans="1:43" s="364" customFormat="1" ht="30" customHeight="1" x14ac:dyDescent="0.25">
      <c r="A1023" s="391">
        <v>771620</v>
      </c>
      <c r="B1023" s="391">
        <v>81200001390</v>
      </c>
      <c r="C1023" s="349" t="s">
        <v>24</v>
      </c>
      <c r="D1023" s="349">
        <v>0</v>
      </c>
      <c r="E1023" s="356" t="s">
        <v>2140</v>
      </c>
      <c r="F1023" s="355" t="s">
        <v>2140</v>
      </c>
      <c r="G1023" s="363" t="s">
        <v>277</v>
      </c>
      <c r="H1023" s="349" t="s">
        <v>4376</v>
      </c>
      <c r="I1023" s="349" t="s">
        <v>250</v>
      </c>
      <c r="J1023" s="349" t="s">
        <v>4379</v>
      </c>
      <c r="K1023" s="349" t="s">
        <v>4338</v>
      </c>
      <c r="L1023" s="349" t="s">
        <v>4338</v>
      </c>
      <c r="M1023" s="349" t="s">
        <v>252</v>
      </c>
      <c r="N1023" s="349" t="s">
        <v>283</v>
      </c>
      <c r="O1023" s="349" t="s">
        <v>2373</v>
      </c>
      <c r="P1023" s="349" t="s">
        <v>4493</v>
      </c>
      <c r="Q1023" s="349" t="s">
        <v>4494</v>
      </c>
      <c r="R1023" s="349" t="s">
        <v>268</v>
      </c>
      <c r="S1023" s="349">
        <v>0</v>
      </c>
      <c r="T1023" s="349" t="s">
        <v>268</v>
      </c>
      <c r="U1023" s="349">
        <v>0</v>
      </c>
      <c r="V1023" s="349" t="s">
        <v>413</v>
      </c>
      <c r="W1023" s="360" t="s">
        <v>2774</v>
      </c>
      <c r="X1023" s="361" t="s">
        <v>2441</v>
      </c>
      <c r="Y1023" s="349">
        <v>75</v>
      </c>
      <c r="Z1023" s="361">
        <v>25</v>
      </c>
      <c r="AA1023" s="349">
        <v>75</v>
      </c>
      <c r="AB1023" s="349" t="s">
        <v>4295</v>
      </c>
      <c r="AC1023" s="349" t="s">
        <v>4297</v>
      </c>
      <c r="AD1023" s="349">
        <v>6</v>
      </c>
      <c r="AE1023" s="440">
        <f t="shared" ref="AE1023:AE1034" si="172">AD1023*2.2</f>
        <v>13.200000000000001</v>
      </c>
      <c r="AF1023" s="350">
        <v>0.4</v>
      </c>
      <c r="AG1023" s="351">
        <f t="shared" si="170"/>
        <v>30</v>
      </c>
      <c r="AH1023" s="351">
        <f>IF(AD1023&lt;4,FLETES!$H$8,IF(AD1023=4,FLETES!$H$9,IF(AD1023=5,FLETES!$H$10,IF(AD1023=6,FLETES!$H$11,IF(AD1023=7,FLETES!$H$12,IF(AD1023=8,FLETES!$H$13,IF(AD1023=10,FLETES!$H$14,IF(AD1023=12,FLETES!$H$15,IF(AD1023&gt;12,FLETES!$H$16,"FALSO")))))))))</f>
        <v>31.615901999999998</v>
      </c>
      <c r="AI1023" s="351">
        <f t="shared" si="163"/>
        <v>61.615901999999998</v>
      </c>
      <c r="AJ1023" s="352">
        <v>0.2</v>
      </c>
      <c r="AK1023" s="353">
        <f t="shared" si="164"/>
        <v>77.019877499999993</v>
      </c>
      <c r="AL1023" s="417">
        <f t="shared" si="171"/>
        <v>79.059877499999999</v>
      </c>
      <c r="AM1023" s="354">
        <v>0.15</v>
      </c>
      <c r="AN1023" s="351">
        <f t="shared" si="165"/>
        <v>93.011620588235289</v>
      </c>
      <c r="AO1023" s="421">
        <f t="shared" si="166"/>
        <v>93.011620588235289</v>
      </c>
      <c r="AP1023" s="355"/>
      <c r="AQ1023" s="355"/>
    </row>
    <row r="1024" spans="1:43" s="364" customFormat="1" ht="30" customHeight="1" x14ac:dyDescent="0.25">
      <c r="A1024" s="391">
        <v>771784</v>
      </c>
      <c r="B1024" s="391">
        <v>81200001380</v>
      </c>
      <c r="C1024" s="349" t="s">
        <v>24</v>
      </c>
      <c r="D1024" s="349">
        <v>0</v>
      </c>
      <c r="E1024" s="356" t="s">
        <v>2102</v>
      </c>
      <c r="F1024" s="355" t="s">
        <v>2102</v>
      </c>
      <c r="G1024" s="363" t="s">
        <v>277</v>
      </c>
      <c r="H1024" s="349" t="s">
        <v>4376</v>
      </c>
      <c r="I1024" s="349" t="s">
        <v>250</v>
      </c>
      <c r="J1024" s="349" t="s">
        <v>4379</v>
      </c>
      <c r="K1024" s="349" t="s">
        <v>537</v>
      </c>
      <c r="L1024" s="349" t="s">
        <v>537</v>
      </c>
      <c r="M1024" s="349" t="s">
        <v>252</v>
      </c>
      <c r="N1024" s="349" t="s">
        <v>283</v>
      </c>
      <c r="O1024" s="349" t="s">
        <v>2373</v>
      </c>
      <c r="P1024" s="349" t="s">
        <v>4493</v>
      </c>
      <c r="Q1024" s="349" t="s">
        <v>4494</v>
      </c>
      <c r="R1024" s="349" t="s">
        <v>268</v>
      </c>
      <c r="S1024" s="349">
        <v>0</v>
      </c>
      <c r="T1024" s="349" t="s">
        <v>268</v>
      </c>
      <c r="U1024" s="349">
        <v>0</v>
      </c>
      <c r="V1024" s="349" t="s">
        <v>413</v>
      </c>
      <c r="W1024" s="360" t="s">
        <v>2781</v>
      </c>
      <c r="X1024" s="361" t="s">
        <v>2441</v>
      </c>
      <c r="Y1024" s="349">
        <v>75</v>
      </c>
      <c r="Z1024" s="361">
        <v>25</v>
      </c>
      <c r="AA1024" s="349">
        <v>75</v>
      </c>
      <c r="AB1024" s="349" t="s">
        <v>4295</v>
      </c>
      <c r="AC1024" s="349" t="s">
        <v>4297</v>
      </c>
      <c r="AD1024" s="349">
        <v>6</v>
      </c>
      <c r="AE1024" s="440">
        <f t="shared" si="172"/>
        <v>13.200000000000001</v>
      </c>
      <c r="AF1024" s="350">
        <v>0.4</v>
      </c>
      <c r="AG1024" s="351">
        <f t="shared" si="170"/>
        <v>30</v>
      </c>
      <c r="AH1024" s="351">
        <f>IF(AD1024&lt;4,FLETES!$H$8,IF(AD1024=4,FLETES!$H$9,IF(AD1024=5,FLETES!$H$10,IF(AD1024=6,FLETES!$H$11,IF(AD1024=7,FLETES!$H$12,IF(AD1024=8,FLETES!$H$13,IF(AD1024=10,FLETES!$H$14,IF(AD1024=12,FLETES!$H$15,IF(AD1024&gt;12,FLETES!$H$16,"FALSO")))))))))</f>
        <v>31.615901999999998</v>
      </c>
      <c r="AI1024" s="351">
        <f t="shared" si="163"/>
        <v>61.615901999999998</v>
      </c>
      <c r="AJ1024" s="352">
        <v>0.2</v>
      </c>
      <c r="AK1024" s="353">
        <f t="shared" si="164"/>
        <v>77.019877499999993</v>
      </c>
      <c r="AL1024" s="417">
        <f t="shared" si="171"/>
        <v>79.059877499999999</v>
      </c>
      <c r="AM1024" s="354">
        <v>0.15</v>
      </c>
      <c r="AN1024" s="351">
        <f t="shared" si="165"/>
        <v>93.011620588235289</v>
      </c>
      <c r="AO1024" s="421">
        <f t="shared" si="166"/>
        <v>93.011620588235289</v>
      </c>
      <c r="AP1024" s="355"/>
      <c r="AQ1024" s="355"/>
    </row>
    <row r="1025" spans="1:43" s="364" customFormat="1" ht="30" customHeight="1" x14ac:dyDescent="0.25">
      <c r="A1025" s="391">
        <v>771798</v>
      </c>
      <c r="B1025" s="391">
        <v>81200001391</v>
      </c>
      <c r="C1025" s="349" t="s">
        <v>24</v>
      </c>
      <c r="D1025" s="349">
        <v>0</v>
      </c>
      <c r="E1025" s="356" t="s">
        <v>2103</v>
      </c>
      <c r="F1025" s="355" t="s">
        <v>2103</v>
      </c>
      <c r="G1025" s="363" t="s">
        <v>277</v>
      </c>
      <c r="H1025" s="349" t="s">
        <v>4376</v>
      </c>
      <c r="I1025" s="349" t="s">
        <v>250</v>
      </c>
      <c r="J1025" s="349" t="s">
        <v>4379</v>
      </c>
      <c r="K1025" s="349" t="s">
        <v>4339</v>
      </c>
      <c r="L1025" s="349" t="s">
        <v>4339</v>
      </c>
      <c r="M1025" s="349" t="s">
        <v>252</v>
      </c>
      <c r="N1025" s="349" t="s">
        <v>283</v>
      </c>
      <c r="O1025" s="349" t="s">
        <v>2373</v>
      </c>
      <c r="P1025" s="349" t="s">
        <v>4493</v>
      </c>
      <c r="Q1025" s="349" t="s">
        <v>4494</v>
      </c>
      <c r="R1025" s="349" t="s">
        <v>268</v>
      </c>
      <c r="S1025" s="349">
        <v>0</v>
      </c>
      <c r="T1025" s="349" t="s">
        <v>268</v>
      </c>
      <c r="U1025" s="349">
        <v>0</v>
      </c>
      <c r="V1025" s="349" t="s">
        <v>413</v>
      </c>
      <c r="W1025" s="360" t="s">
        <v>2778</v>
      </c>
      <c r="X1025" s="361" t="s">
        <v>2441</v>
      </c>
      <c r="Y1025" s="349">
        <v>75</v>
      </c>
      <c r="Z1025" s="361">
        <v>25</v>
      </c>
      <c r="AA1025" s="349">
        <v>75</v>
      </c>
      <c r="AB1025" s="349" t="s">
        <v>4295</v>
      </c>
      <c r="AC1025" s="349" t="s">
        <v>4297</v>
      </c>
      <c r="AD1025" s="349">
        <v>6</v>
      </c>
      <c r="AE1025" s="440">
        <f t="shared" si="172"/>
        <v>13.200000000000001</v>
      </c>
      <c r="AF1025" s="350">
        <v>0.4</v>
      </c>
      <c r="AG1025" s="351">
        <f t="shared" si="170"/>
        <v>30</v>
      </c>
      <c r="AH1025" s="351">
        <f>IF(AD1025&lt;4,FLETES!$H$8,IF(AD1025=4,FLETES!$H$9,IF(AD1025=5,FLETES!$H$10,IF(AD1025=6,FLETES!$H$11,IF(AD1025=7,FLETES!$H$12,IF(AD1025=8,FLETES!$H$13,IF(AD1025=10,FLETES!$H$14,IF(AD1025=12,FLETES!$H$15,IF(AD1025&gt;12,FLETES!$H$16,"FALSO")))))))))</f>
        <v>31.615901999999998</v>
      </c>
      <c r="AI1025" s="351">
        <f t="shared" si="163"/>
        <v>61.615901999999998</v>
      </c>
      <c r="AJ1025" s="352">
        <v>0.2</v>
      </c>
      <c r="AK1025" s="353">
        <f t="shared" si="164"/>
        <v>77.019877499999993</v>
      </c>
      <c r="AL1025" s="417">
        <f t="shared" si="171"/>
        <v>79.059877499999999</v>
      </c>
      <c r="AM1025" s="354">
        <v>0.15</v>
      </c>
      <c r="AN1025" s="351">
        <f t="shared" si="165"/>
        <v>93.011620588235289</v>
      </c>
      <c r="AO1025" s="421">
        <f t="shared" si="166"/>
        <v>93.011620588235289</v>
      </c>
      <c r="AP1025" s="355"/>
      <c r="AQ1025" s="355"/>
    </row>
    <row r="1026" spans="1:43" s="364" customFormat="1" ht="30" customHeight="1" x14ac:dyDescent="0.25">
      <c r="A1026" s="391">
        <v>771812</v>
      </c>
      <c r="B1026" s="391">
        <v>81200001392</v>
      </c>
      <c r="C1026" s="349" t="s">
        <v>24</v>
      </c>
      <c r="D1026" s="349">
        <v>0</v>
      </c>
      <c r="E1026" s="356" t="s">
        <v>2165</v>
      </c>
      <c r="F1026" s="355" t="s">
        <v>2165</v>
      </c>
      <c r="G1026" s="363" t="s">
        <v>277</v>
      </c>
      <c r="H1026" s="349" t="s">
        <v>4376</v>
      </c>
      <c r="I1026" s="349" t="s">
        <v>250</v>
      </c>
      <c r="J1026" s="349" t="s">
        <v>4379</v>
      </c>
      <c r="K1026" s="349" t="s">
        <v>3695</v>
      </c>
      <c r="L1026" s="349" t="s">
        <v>3695</v>
      </c>
      <c r="M1026" s="349" t="s">
        <v>252</v>
      </c>
      <c r="N1026" s="349" t="s">
        <v>283</v>
      </c>
      <c r="O1026" s="349" t="s">
        <v>2373</v>
      </c>
      <c r="P1026" s="349" t="s">
        <v>4493</v>
      </c>
      <c r="Q1026" s="349" t="s">
        <v>4494</v>
      </c>
      <c r="R1026" s="349" t="s">
        <v>268</v>
      </c>
      <c r="S1026" s="349">
        <v>0</v>
      </c>
      <c r="T1026" s="349" t="s">
        <v>268</v>
      </c>
      <c r="U1026" s="349">
        <v>0</v>
      </c>
      <c r="V1026" s="349" t="s">
        <v>413</v>
      </c>
      <c r="W1026" s="360" t="s">
        <v>2782</v>
      </c>
      <c r="X1026" s="361" t="s">
        <v>2441</v>
      </c>
      <c r="Y1026" s="349">
        <v>75</v>
      </c>
      <c r="Z1026" s="361">
        <v>25</v>
      </c>
      <c r="AA1026" s="349">
        <v>75</v>
      </c>
      <c r="AB1026" s="349" t="s">
        <v>4295</v>
      </c>
      <c r="AC1026" s="349" t="s">
        <v>4297</v>
      </c>
      <c r="AD1026" s="349">
        <v>6</v>
      </c>
      <c r="AE1026" s="440">
        <f t="shared" si="172"/>
        <v>13.200000000000001</v>
      </c>
      <c r="AF1026" s="350">
        <v>0.4</v>
      </c>
      <c r="AG1026" s="351">
        <f t="shared" si="170"/>
        <v>30</v>
      </c>
      <c r="AH1026" s="351">
        <f>IF(AD1026&lt;4,FLETES!$H$8,IF(AD1026=4,FLETES!$H$9,IF(AD1026=5,FLETES!$H$10,IF(AD1026=6,FLETES!$H$11,IF(AD1026=7,FLETES!$H$12,IF(AD1026=8,FLETES!$H$13,IF(AD1026=10,FLETES!$H$14,IF(AD1026=12,FLETES!$H$15,IF(AD1026&gt;12,FLETES!$H$16,"FALSO")))))))))</f>
        <v>31.615901999999998</v>
      </c>
      <c r="AI1026" s="351">
        <f t="shared" ref="AI1026:AI1089" si="173">SUM(AG1026:AH1026)</f>
        <v>61.615901999999998</v>
      </c>
      <c r="AJ1026" s="352">
        <v>0.2</v>
      </c>
      <c r="AK1026" s="353">
        <f t="shared" ref="AK1026:AK1089" si="174">AI1026/(1-AJ1026)</f>
        <v>77.019877499999993</v>
      </c>
      <c r="AL1026" s="417">
        <f t="shared" si="171"/>
        <v>79.059877499999999</v>
      </c>
      <c r="AM1026" s="354">
        <v>0.15</v>
      </c>
      <c r="AN1026" s="351">
        <f t="shared" ref="AN1026:AN1089" si="175">AL1026/(1-AM1026)</f>
        <v>93.011620588235289</v>
      </c>
      <c r="AO1026" s="421">
        <f t="shared" ref="AO1026:AO1089" si="176">AN1026</f>
        <v>93.011620588235289</v>
      </c>
      <c r="AP1026" s="355"/>
      <c r="AQ1026" s="355"/>
    </row>
    <row r="1027" spans="1:43" s="364" customFormat="1" ht="30" customHeight="1" x14ac:dyDescent="0.25">
      <c r="A1027" s="391">
        <v>771686</v>
      </c>
      <c r="B1027" s="391">
        <v>81200001387</v>
      </c>
      <c r="C1027" s="349" t="s">
        <v>24</v>
      </c>
      <c r="D1027" s="349">
        <v>0</v>
      </c>
      <c r="E1027" s="356" t="s">
        <v>2166</v>
      </c>
      <c r="F1027" s="355" t="s">
        <v>2166</v>
      </c>
      <c r="G1027" s="363" t="s">
        <v>277</v>
      </c>
      <c r="H1027" s="349" t="s">
        <v>4376</v>
      </c>
      <c r="I1027" s="349" t="s">
        <v>250</v>
      </c>
      <c r="J1027" s="349" t="s">
        <v>4379</v>
      </c>
      <c r="K1027" s="349" t="s">
        <v>570</v>
      </c>
      <c r="L1027" s="349" t="s">
        <v>570</v>
      </c>
      <c r="M1027" s="349" t="s">
        <v>252</v>
      </c>
      <c r="N1027" s="349" t="s">
        <v>283</v>
      </c>
      <c r="O1027" s="349" t="s">
        <v>2373</v>
      </c>
      <c r="P1027" s="349" t="s">
        <v>4493</v>
      </c>
      <c r="Q1027" s="349" t="s">
        <v>4494</v>
      </c>
      <c r="R1027" s="349" t="s">
        <v>268</v>
      </c>
      <c r="S1027" s="349">
        <v>0</v>
      </c>
      <c r="T1027" s="349" t="s">
        <v>268</v>
      </c>
      <c r="U1027" s="349">
        <v>0</v>
      </c>
      <c r="V1027" s="349" t="s">
        <v>413</v>
      </c>
      <c r="W1027" s="360" t="s">
        <v>2773</v>
      </c>
      <c r="X1027" s="361" t="s">
        <v>2441</v>
      </c>
      <c r="Y1027" s="349">
        <v>75</v>
      </c>
      <c r="Z1027" s="361">
        <v>25</v>
      </c>
      <c r="AA1027" s="349">
        <v>75</v>
      </c>
      <c r="AB1027" s="349" t="s">
        <v>4295</v>
      </c>
      <c r="AC1027" s="349" t="s">
        <v>4297</v>
      </c>
      <c r="AD1027" s="349">
        <v>6</v>
      </c>
      <c r="AE1027" s="440">
        <f t="shared" si="172"/>
        <v>13.200000000000001</v>
      </c>
      <c r="AF1027" s="350">
        <v>0.4</v>
      </c>
      <c r="AG1027" s="351">
        <f t="shared" si="170"/>
        <v>30</v>
      </c>
      <c r="AH1027" s="351">
        <f>IF(AD1027&lt;4,FLETES!$H$8,IF(AD1027=4,FLETES!$H$9,IF(AD1027=5,FLETES!$H$10,IF(AD1027=6,FLETES!$H$11,IF(AD1027=7,FLETES!$H$12,IF(AD1027=8,FLETES!$H$13,IF(AD1027=10,FLETES!$H$14,IF(AD1027=12,FLETES!$H$15,IF(AD1027&gt;12,FLETES!$H$16,"FALSO")))))))))</f>
        <v>31.615901999999998</v>
      </c>
      <c r="AI1027" s="351">
        <f t="shared" si="173"/>
        <v>61.615901999999998</v>
      </c>
      <c r="AJ1027" s="352">
        <v>0.2</v>
      </c>
      <c r="AK1027" s="353">
        <f t="shared" si="174"/>
        <v>77.019877499999993</v>
      </c>
      <c r="AL1027" s="417">
        <f t="shared" si="171"/>
        <v>79.059877499999999</v>
      </c>
      <c r="AM1027" s="354">
        <v>0.15</v>
      </c>
      <c r="AN1027" s="351">
        <f t="shared" si="175"/>
        <v>93.011620588235289</v>
      </c>
      <c r="AO1027" s="421">
        <f t="shared" si="176"/>
        <v>93.011620588235289</v>
      </c>
      <c r="AP1027" s="355"/>
      <c r="AQ1027" s="355"/>
    </row>
    <row r="1028" spans="1:43" s="364" customFormat="1" ht="30" customHeight="1" x14ac:dyDescent="0.25">
      <c r="A1028" s="391">
        <v>771728</v>
      </c>
      <c r="B1028" s="391">
        <v>81200001386</v>
      </c>
      <c r="C1028" s="349" t="s">
        <v>24</v>
      </c>
      <c r="D1028" s="349">
        <v>0</v>
      </c>
      <c r="E1028" s="356" t="s">
        <v>2167</v>
      </c>
      <c r="F1028" s="355" t="s">
        <v>2167</v>
      </c>
      <c r="G1028" s="363" t="s">
        <v>277</v>
      </c>
      <c r="H1028" s="349" t="s">
        <v>4376</v>
      </c>
      <c r="I1028" s="349" t="s">
        <v>250</v>
      </c>
      <c r="J1028" s="349" t="s">
        <v>4379</v>
      </c>
      <c r="K1028" s="349" t="s">
        <v>561</v>
      </c>
      <c r="L1028" s="349" t="s">
        <v>561</v>
      </c>
      <c r="M1028" s="349" t="s">
        <v>252</v>
      </c>
      <c r="N1028" s="349" t="s">
        <v>283</v>
      </c>
      <c r="O1028" s="349" t="s">
        <v>2373</v>
      </c>
      <c r="P1028" s="349" t="s">
        <v>4493</v>
      </c>
      <c r="Q1028" s="349" t="s">
        <v>4494</v>
      </c>
      <c r="R1028" s="349" t="s">
        <v>268</v>
      </c>
      <c r="S1028" s="349">
        <v>0</v>
      </c>
      <c r="T1028" s="349" t="s">
        <v>268</v>
      </c>
      <c r="U1028" s="349">
        <v>0</v>
      </c>
      <c r="V1028" s="349" t="s">
        <v>413</v>
      </c>
      <c r="W1028" s="360" t="s">
        <v>2771</v>
      </c>
      <c r="X1028" s="361" t="s">
        <v>2441</v>
      </c>
      <c r="Y1028" s="349">
        <v>75</v>
      </c>
      <c r="Z1028" s="361">
        <v>25</v>
      </c>
      <c r="AA1028" s="349">
        <v>75</v>
      </c>
      <c r="AB1028" s="349" t="s">
        <v>4295</v>
      </c>
      <c r="AC1028" s="349" t="s">
        <v>4297</v>
      </c>
      <c r="AD1028" s="349">
        <v>6</v>
      </c>
      <c r="AE1028" s="440">
        <f t="shared" si="172"/>
        <v>13.200000000000001</v>
      </c>
      <c r="AF1028" s="350">
        <v>0.4</v>
      </c>
      <c r="AG1028" s="351">
        <f t="shared" si="170"/>
        <v>30</v>
      </c>
      <c r="AH1028" s="351">
        <f>IF(AD1028&lt;4,FLETES!$H$8,IF(AD1028=4,FLETES!$H$9,IF(AD1028=5,FLETES!$H$10,IF(AD1028=6,FLETES!$H$11,IF(AD1028=7,FLETES!$H$12,IF(AD1028=8,FLETES!$H$13,IF(AD1028=10,FLETES!$H$14,IF(AD1028=12,FLETES!$H$15,IF(AD1028&gt;12,FLETES!$H$16,"FALSO")))))))))</f>
        <v>31.615901999999998</v>
      </c>
      <c r="AI1028" s="351">
        <f t="shared" si="173"/>
        <v>61.615901999999998</v>
      </c>
      <c r="AJ1028" s="352">
        <v>0.2</v>
      </c>
      <c r="AK1028" s="353">
        <f t="shared" si="174"/>
        <v>77.019877499999993</v>
      </c>
      <c r="AL1028" s="417">
        <f t="shared" si="171"/>
        <v>79.059877499999999</v>
      </c>
      <c r="AM1028" s="354">
        <v>0.15</v>
      </c>
      <c r="AN1028" s="351">
        <f t="shared" si="175"/>
        <v>93.011620588235289</v>
      </c>
      <c r="AO1028" s="421">
        <f t="shared" si="176"/>
        <v>93.011620588235289</v>
      </c>
      <c r="AP1028" s="355"/>
      <c r="AQ1028" s="355"/>
    </row>
    <row r="1029" spans="1:43" s="364" customFormat="1" ht="30" customHeight="1" x14ac:dyDescent="0.25">
      <c r="A1029" s="391">
        <v>771700</v>
      </c>
      <c r="B1029" s="391">
        <v>81200001388</v>
      </c>
      <c r="C1029" s="349" t="s">
        <v>24</v>
      </c>
      <c r="D1029" s="349">
        <v>0</v>
      </c>
      <c r="E1029" s="356" t="s">
        <v>2098</v>
      </c>
      <c r="F1029" s="355" t="s">
        <v>2099</v>
      </c>
      <c r="G1029" s="363" t="s">
        <v>277</v>
      </c>
      <c r="H1029" s="349" t="s">
        <v>4376</v>
      </c>
      <c r="I1029" s="349" t="s">
        <v>250</v>
      </c>
      <c r="J1029" s="349" t="s">
        <v>4379</v>
      </c>
      <c r="K1029" s="349" t="s">
        <v>580</v>
      </c>
      <c r="L1029" s="349" t="s">
        <v>580</v>
      </c>
      <c r="M1029" s="349" t="s">
        <v>252</v>
      </c>
      <c r="N1029" s="349" t="s">
        <v>283</v>
      </c>
      <c r="O1029" s="349" t="s">
        <v>2373</v>
      </c>
      <c r="P1029" s="349" t="s">
        <v>4493</v>
      </c>
      <c r="Q1029" s="349" t="s">
        <v>4494</v>
      </c>
      <c r="R1029" s="349" t="s">
        <v>268</v>
      </c>
      <c r="S1029" s="349">
        <v>0</v>
      </c>
      <c r="T1029" s="349" t="s">
        <v>268</v>
      </c>
      <c r="U1029" s="349">
        <v>0</v>
      </c>
      <c r="V1029" s="349" t="s">
        <v>413</v>
      </c>
      <c r="W1029" s="360" t="s">
        <v>2772</v>
      </c>
      <c r="X1029" s="361" t="s">
        <v>2441</v>
      </c>
      <c r="Y1029" s="349">
        <v>75</v>
      </c>
      <c r="Z1029" s="361">
        <v>25</v>
      </c>
      <c r="AA1029" s="349">
        <v>75</v>
      </c>
      <c r="AB1029" s="349" t="s">
        <v>4295</v>
      </c>
      <c r="AC1029" s="349" t="s">
        <v>4297</v>
      </c>
      <c r="AD1029" s="349">
        <v>6</v>
      </c>
      <c r="AE1029" s="440">
        <f t="shared" si="172"/>
        <v>13.200000000000001</v>
      </c>
      <c r="AF1029" s="350">
        <v>0.4</v>
      </c>
      <c r="AG1029" s="351">
        <f t="shared" si="170"/>
        <v>30</v>
      </c>
      <c r="AH1029" s="351">
        <f>IF(AD1029&lt;4,FLETES!$H$8,IF(AD1029=4,FLETES!$H$9,IF(AD1029=5,FLETES!$H$10,IF(AD1029=6,FLETES!$H$11,IF(AD1029=7,FLETES!$H$12,IF(AD1029=8,FLETES!$H$13,IF(AD1029=10,FLETES!$H$14,IF(AD1029=12,FLETES!$H$15,IF(AD1029&gt;12,FLETES!$H$16,"FALSO")))))))))</f>
        <v>31.615901999999998</v>
      </c>
      <c r="AI1029" s="351">
        <f t="shared" si="173"/>
        <v>61.615901999999998</v>
      </c>
      <c r="AJ1029" s="352">
        <v>0.2</v>
      </c>
      <c r="AK1029" s="353">
        <f t="shared" si="174"/>
        <v>77.019877499999993</v>
      </c>
      <c r="AL1029" s="417">
        <f t="shared" si="171"/>
        <v>79.059877499999999</v>
      </c>
      <c r="AM1029" s="354">
        <v>0.15</v>
      </c>
      <c r="AN1029" s="351">
        <f t="shared" si="175"/>
        <v>93.011620588235289</v>
      </c>
      <c r="AO1029" s="421">
        <f t="shared" si="176"/>
        <v>93.011620588235289</v>
      </c>
      <c r="AP1029" s="355"/>
      <c r="AQ1029" s="355"/>
    </row>
    <row r="1030" spans="1:43" s="364" customFormat="1" ht="30" customHeight="1" x14ac:dyDescent="0.25">
      <c r="A1030" s="391">
        <v>771714</v>
      </c>
      <c r="B1030" s="391">
        <v>81200001389</v>
      </c>
      <c r="C1030" s="349" t="s">
        <v>24</v>
      </c>
      <c r="D1030" s="349">
        <v>0</v>
      </c>
      <c r="E1030" s="356" t="s">
        <v>2100</v>
      </c>
      <c r="F1030" s="355" t="s">
        <v>2100</v>
      </c>
      <c r="G1030" s="363" t="s">
        <v>277</v>
      </c>
      <c r="H1030" s="349" t="s">
        <v>4376</v>
      </c>
      <c r="I1030" s="349" t="s">
        <v>250</v>
      </c>
      <c r="J1030" s="349" t="s">
        <v>4379</v>
      </c>
      <c r="K1030" s="349" t="s">
        <v>564</v>
      </c>
      <c r="L1030" s="349" t="s">
        <v>564</v>
      </c>
      <c r="M1030" s="349" t="s">
        <v>252</v>
      </c>
      <c r="N1030" s="349" t="s">
        <v>283</v>
      </c>
      <c r="O1030" s="349" t="s">
        <v>2373</v>
      </c>
      <c r="P1030" s="349" t="s">
        <v>4493</v>
      </c>
      <c r="Q1030" s="349" t="s">
        <v>4494</v>
      </c>
      <c r="R1030" s="349" t="s">
        <v>268</v>
      </c>
      <c r="S1030" s="349">
        <v>0</v>
      </c>
      <c r="T1030" s="349" t="s">
        <v>268</v>
      </c>
      <c r="U1030" s="349">
        <v>0</v>
      </c>
      <c r="V1030" s="349" t="s">
        <v>413</v>
      </c>
      <c r="W1030" s="360" t="s">
        <v>2777</v>
      </c>
      <c r="X1030" s="361" t="s">
        <v>2441</v>
      </c>
      <c r="Y1030" s="349">
        <v>75</v>
      </c>
      <c r="Z1030" s="361">
        <v>25</v>
      </c>
      <c r="AA1030" s="349">
        <v>75</v>
      </c>
      <c r="AB1030" s="349" t="s">
        <v>4295</v>
      </c>
      <c r="AC1030" s="349" t="s">
        <v>4297</v>
      </c>
      <c r="AD1030" s="349">
        <v>6</v>
      </c>
      <c r="AE1030" s="440">
        <f t="shared" si="172"/>
        <v>13.200000000000001</v>
      </c>
      <c r="AF1030" s="350">
        <v>0.4</v>
      </c>
      <c r="AG1030" s="351">
        <f t="shared" si="170"/>
        <v>30</v>
      </c>
      <c r="AH1030" s="351">
        <f>IF(AD1030&lt;4,FLETES!$H$8,IF(AD1030=4,FLETES!$H$9,IF(AD1030=5,FLETES!$H$10,IF(AD1030=6,FLETES!$H$11,IF(AD1030=7,FLETES!$H$12,IF(AD1030=8,FLETES!$H$13,IF(AD1030=10,FLETES!$H$14,IF(AD1030=12,FLETES!$H$15,IF(AD1030&gt;12,FLETES!$H$16,"FALSO")))))))))</f>
        <v>31.615901999999998</v>
      </c>
      <c r="AI1030" s="351">
        <f t="shared" si="173"/>
        <v>61.615901999999998</v>
      </c>
      <c r="AJ1030" s="352">
        <v>0.2</v>
      </c>
      <c r="AK1030" s="353">
        <f t="shared" si="174"/>
        <v>77.019877499999993</v>
      </c>
      <c r="AL1030" s="417">
        <f t="shared" si="171"/>
        <v>79.059877499999999</v>
      </c>
      <c r="AM1030" s="354">
        <v>0.15</v>
      </c>
      <c r="AN1030" s="351">
        <f t="shared" si="175"/>
        <v>93.011620588235289</v>
      </c>
      <c r="AO1030" s="421">
        <f t="shared" si="176"/>
        <v>93.011620588235289</v>
      </c>
      <c r="AP1030" s="355"/>
      <c r="AQ1030" s="355"/>
    </row>
    <row r="1031" spans="1:43" s="364" customFormat="1" ht="30" customHeight="1" x14ac:dyDescent="0.25">
      <c r="A1031" s="391">
        <v>771763</v>
      </c>
      <c r="B1031" s="391">
        <v>81200001382</v>
      </c>
      <c r="C1031" s="349" t="s">
        <v>24</v>
      </c>
      <c r="D1031" s="349">
        <v>0</v>
      </c>
      <c r="E1031" s="392" t="s">
        <v>2168</v>
      </c>
      <c r="F1031" s="349" t="s">
        <v>2168</v>
      </c>
      <c r="G1031" s="363" t="s">
        <v>277</v>
      </c>
      <c r="H1031" s="349" t="s">
        <v>4376</v>
      </c>
      <c r="I1031" s="349" t="s">
        <v>250</v>
      </c>
      <c r="J1031" s="349" t="s">
        <v>4379</v>
      </c>
      <c r="K1031" s="349" t="s">
        <v>578</v>
      </c>
      <c r="L1031" s="349" t="s">
        <v>578</v>
      </c>
      <c r="M1031" s="349" t="s">
        <v>252</v>
      </c>
      <c r="N1031" s="349" t="s">
        <v>283</v>
      </c>
      <c r="O1031" s="349" t="s">
        <v>2373</v>
      </c>
      <c r="P1031" s="349" t="s">
        <v>4493</v>
      </c>
      <c r="Q1031" s="349" t="s">
        <v>4494</v>
      </c>
      <c r="R1031" s="349" t="s">
        <v>268</v>
      </c>
      <c r="S1031" s="349">
        <v>0</v>
      </c>
      <c r="T1031" s="349" t="s">
        <v>268</v>
      </c>
      <c r="U1031" s="349">
        <v>0</v>
      </c>
      <c r="V1031" s="349" t="s">
        <v>413</v>
      </c>
      <c r="W1031" s="360" t="s">
        <v>2770</v>
      </c>
      <c r="X1031" s="361" t="s">
        <v>2441</v>
      </c>
      <c r="Y1031" s="349">
        <v>75</v>
      </c>
      <c r="Z1031" s="361">
        <v>25</v>
      </c>
      <c r="AA1031" s="349">
        <v>75</v>
      </c>
      <c r="AB1031" s="349" t="s">
        <v>4295</v>
      </c>
      <c r="AC1031" s="349" t="s">
        <v>4297</v>
      </c>
      <c r="AD1031" s="349">
        <v>6</v>
      </c>
      <c r="AE1031" s="440">
        <f t="shared" si="172"/>
        <v>13.200000000000001</v>
      </c>
      <c r="AF1031" s="350">
        <v>0.4</v>
      </c>
      <c r="AG1031" s="357">
        <f t="shared" si="170"/>
        <v>30</v>
      </c>
      <c r="AH1031" s="357">
        <f>IF(AD1031&lt;4,FLETES!$H$8,IF(AD1031=4,FLETES!$H$9,IF(AD1031=5,FLETES!$H$10,IF(AD1031=6,FLETES!$H$11,IF(AD1031=7,FLETES!$H$12,IF(AD1031=8,FLETES!$H$13,IF(AD1031=10,FLETES!$H$14,IF(AD1031=12,FLETES!$H$15,IF(AD1031&gt;12,FLETES!$H$16,"FALSO")))))))))</f>
        <v>31.615901999999998</v>
      </c>
      <c r="AI1031" s="357">
        <f t="shared" si="173"/>
        <v>61.615901999999998</v>
      </c>
      <c r="AJ1031" s="352">
        <v>0.2</v>
      </c>
      <c r="AK1031" s="406">
        <f t="shared" si="174"/>
        <v>77.019877499999993</v>
      </c>
      <c r="AL1031" s="418">
        <f t="shared" si="171"/>
        <v>79.059877499999999</v>
      </c>
      <c r="AM1031" s="352">
        <v>0.15</v>
      </c>
      <c r="AN1031" s="357">
        <f t="shared" si="175"/>
        <v>93.011620588235289</v>
      </c>
      <c r="AO1031" s="421">
        <f t="shared" si="176"/>
        <v>93.011620588235289</v>
      </c>
      <c r="AP1031" s="349"/>
      <c r="AQ1031" s="349"/>
    </row>
    <row r="1032" spans="1:43" s="364" customFormat="1" ht="30" customHeight="1" x14ac:dyDescent="0.25">
      <c r="A1032" s="391">
        <v>771540</v>
      </c>
      <c r="B1032" s="391">
        <v>81200001383</v>
      </c>
      <c r="C1032" s="349" t="s">
        <v>24</v>
      </c>
      <c r="D1032" s="349">
        <v>0</v>
      </c>
      <c r="E1032" s="356" t="s">
        <v>2170</v>
      </c>
      <c r="F1032" s="355" t="s">
        <v>2170</v>
      </c>
      <c r="G1032" s="363" t="s">
        <v>277</v>
      </c>
      <c r="H1032" s="349" t="s">
        <v>4376</v>
      </c>
      <c r="I1032" s="349" t="s">
        <v>250</v>
      </c>
      <c r="J1032" s="349" t="s">
        <v>4379</v>
      </c>
      <c r="K1032" s="349" t="s">
        <v>578</v>
      </c>
      <c r="L1032" s="349" t="s">
        <v>578</v>
      </c>
      <c r="M1032" s="349" t="s">
        <v>252</v>
      </c>
      <c r="N1032" s="349" t="s">
        <v>283</v>
      </c>
      <c r="O1032" s="349" t="s">
        <v>2373</v>
      </c>
      <c r="P1032" s="349" t="s">
        <v>4493</v>
      </c>
      <c r="Q1032" s="349" t="s">
        <v>4494</v>
      </c>
      <c r="R1032" s="349" t="s">
        <v>268</v>
      </c>
      <c r="S1032" s="349">
        <v>0</v>
      </c>
      <c r="T1032" s="349" t="s">
        <v>268</v>
      </c>
      <c r="U1032" s="349">
        <v>0</v>
      </c>
      <c r="V1032" s="349" t="s">
        <v>413</v>
      </c>
      <c r="W1032" s="360" t="s">
        <v>2716</v>
      </c>
      <c r="X1032" s="361" t="s">
        <v>2441</v>
      </c>
      <c r="Y1032" s="349">
        <v>75</v>
      </c>
      <c r="Z1032" s="361">
        <v>25</v>
      </c>
      <c r="AA1032" s="349">
        <v>75</v>
      </c>
      <c r="AB1032" s="349" t="s">
        <v>4295</v>
      </c>
      <c r="AC1032" s="349" t="s">
        <v>4297</v>
      </c>
      <c r="AD1032" s="349">
        <v>6</v>
      </c>
      <c r="AE1032" s="440">
        <f t="shared" si="172"/>
        <v>13.200000000000001</v>
      </c>
      <c r="AF1032" s="350">
        <v>0.4</v>
      </c>
      <c r="AG1032" s="351">
        <f t="shared" si="170"/>
        <v>30</v>
      </c>
      <c r="AH1032" s="351">
        <f>IF(AD1032&lt;4,FLETES!$H$8,IF(AD1032=4,FLETES!$H$9,IF(AD1032=5,FLETES!$H$10,IF(AD1032=6,FLETES!$H$11,IF(AD1032=7,FLETES!$H$12,IF(AD1032=8,FLETES!$H$13,IF(AD1032=10,FLETES!$H$14,IF(AD1032=12,FLETES!$H$15,IF(AD1032&gt;12,FLETES!$H$16,"FALSO")))))))))</f>
        <v>31.615901999999998</v>
      </c>
      <c r="AI1032" s="351">
        <f t="shared" si="173"/>
        <v>61.615901999999998</v>
      </c>
      <c r="AJ1032" s="352">
        <v>0.2</v>
      </c>
      <c r="AK1032" s="353">
        <f t="shared" si="174"/>
        <v>77.019877499999993</v>
      </c>
      <c r="AL1032" s="417">
        <f t="shared" si="171"/>
        <v>79.059877499999999</v>
      </c>
      <c r="AM1032" s="354">
        <v>0.15</v>
      </c>
      <c r="AN1032" s="351">
        <f t="shared" si="175"/>
        <v>93.011620588235289</v>
      </c>
      <c r="AO1032" s="421">
        <f t="shared" si="176"/>
        <v>93.011620588235289</v>
      </c>
      <c r="AP1032" s="355"/>
      <c r="AQ1032" s="355"/>
    </row>
    <row r="1033" spans="1:43" s="364" customFormat="1" ht="30" customHeight="1" x14ac:dyDescent="0.25">
      <c r="A1033" s="391">
        <v>771847</v>
      </c>
      <c r="B1033" s="391">
        <v>81200001384</v>
      </c>
      <c r="C1033" s="349" t="s">
        <v>24</v>
      </c>
      <c r="D1033" s="349">
        <v>0</v>
      </c>
      <c r="E1033" s="356" t="s">
        <v>2169</v>
      </c>
      <c r="F1033" s="355" t="s">
        <v>2169</v>
      </c>
      <c r="G1033" s="363" t="s">
        <v>277</v>
      </c>
      <c r="H1033" s="349" t="s">
        <v>4376</v>
      </c>
      <c r="I1033" s="349" t="s">
        <v>250</v>
      </c>
      <c r="J1033" s="349" t="s">
        <v>4379</v>
      </c>
      <c r="K1033" s="349" t="s">
        <v>545</v>
      </c>
      <c r="L1033" s="349" t="s">
        <v>545</v>
      </c>
      <c r="M1033" s="349" t="s">
        <v>252</v>
      </c>
      <c r="N1033" s="349" t="s">
        <v>283</v>
      </c>
      <c r="O1033" s="349" t="s">
        <v>2373</v>
      </c>
      <c r="P1033" s="349" t="s">
        <v>4493</v>
      </c>
      <c r="Q1033" s="349" t="s">
        <v>4494</v>
      </c>
      <c r="R1033" s="349" t="s">
        <v>268</v>
      </c>
      <c r="S1033" s="349">
        <v>0</v>
      </c>
      <c r="T1033" s="349" t="s">
        <v>268</v>
      </c>
      <c r="U1033" s="349">
        <v>0</v>
      </c>
      <c r="V1033" s="349" t="s">
        <v>413</v>
      </c>
      <c r="W1033" s="360" t="s">
        <v>291</v>
      </c>
      <c r="X1033" s="361" t="s">
        <v>2441</v>
      </c>
      <c r="Y1033" s="349">
        <v>75</v>
      </c>
      <c r="Z1033" s="361">
        <v>25</v>
      </c>
      <c r="AA1033" s="349">
        <v>75</v>
      </c>
      <c r="AB1033" s="349" t="s">
        <v>4295</v>
      </c>
      <c r="AC1033" s="349" t="s">
        <v>4297</v>
      </c>
      <c r="AD1033" s="349">
        <v>6</v>
      </c>
      <c r="AE1033" s="440">
        <f t="shared" si="172"/>
        <v>13.200000000000001</v>
      </c>
      <c r="AF1033" s="350">
        <v>0.4</v>
      </c>
      <c r="AG1033" s="351">
        <f t="shared" si="170"/>
        <v>30</v>
      </c>
      <c r="AH1033" s="351">
        <f>IF(AD1033&lt;4,FLETES!$H$8,IF(AD1033=4,FLETES!$H$9,IF(AD1033=5,FLETES!$H$10,IF(AD1033=6,FLETES!$H$11,IF(AD1033=7,FLETES!$H$12,IF(AD1033=8,FLETES!$H$13,IF(AD1033=10,FLETES!$H$14,IF(AD1033=12,FLETES!$H$15,IF(AD1033&gt;12,FLETES!$H$16,"FALSO")))))))))</f>
        <v>31.615901999999998</v>
      </c>
      <c r="AI1033" s="351">
        <f t="shared" si="173"/>
        <v>61.615901999999998</v>
      </c>
      <c r="AJ1033" s="352">
        <v>0.2</v>
      </c>
      <c r="AK1033" s="353">
        <f t="shared" si="174"/>
        <v>77.019877499999993</v>
      </c>
      <c r="AL1033" s="417">
        <f t="shared" si="171"/>
        <v>79.059877499999999</v>
      </c>
      <c r="AM1033" s="354">
        <v>0.15</v>
      </c>
      <c r="AN1033" s="351">
        <f t="shared" si="175"/>
        <v>93.011620588235289</v>
      </c>
      <c r="AO1033" s="421">
        <f t="shared" si="176"/>
        <v>93.011620588235289</v>
      </c>
      <c r="AP1033" s="355"/>
      <c r="AQ1033" s="355"/>
    </row>
    <row r="1034" spans="1:43" s="364" customFormat="1" ht="30" customHeight="1" x14ac:dyDescent="0.25">
      <c r="A1034" s="391">
        <v>771805</v>
      </c>
      <c r="B1034" s="391">
        <v>81200001385</v>
      </c>
      <c r="C1034" s="349" t="s">
        <v>24</v>
      </c>
      <c r="D1034" s="349">
        <v>0</v>
      </c>
      <c r="E1034" s="356" t="s">
        <v>2101</v>
      </c>
      <c r="F1034" s="355" t="s">
        <v>2101</v>
      </c>
      <c r="G1034" s="363" t="s">
        <v>277</v>
      </c>
      <c r="H1034" s="349" t="s">
        <v>4376</v>
      </c>
      <c r="I1034" s="349" t="s">
        <v>250</v>
      </c>
      <c r="J1034" s="349" t="s">
        <v>4379</v>
      </c>
      <c r="K1034" s="349" t="s">
        <v>563</v>
      </c>
      <c r="L1034" s="349" t="s">
        <v>563</v>
      </c>
      <c r="M1034" s="349" t="s">
        <v>252</v>
      </c>
      <c r="N1034" s="349" t="s">
        <v>283</v>
      </c>
      <c r="O1034" s="349" t="s">
        <v>2373</v>
      </c>
      <c r="P1034" s="349" t="s">
        <v>4493</v>
      </c>
      <c r="Q1034" s="349" t="s">
        <v>4494</v>
      </c>
      <c r="R1034" s="349" t="s">
        <v>268</v>
      </c>
      <c r="S1034" s="349">
        <v>0</v>
      </c>
      <c r="T1034" s="349" t="s">
        <v>268</v>
      </c>
      <c r="U1034" s="349">
        <v>0</v>
      </c>
      <c r="V1034" s="349" t="s">
        <v>413</v>
      </c>
      <c r="W1034" s="360" t="s">
        <v>2718</v>
      </c>
      <c r="X1034" s="361" t="s">
        <v>2441</v>
      </c>
      <c r="Y1034" s="349">
        <v>75</v>
      </c>
      <c r="Z1034" s="361">
        <v>25</v>
      </c>
      <c r="AA1034" s="349">
        <v>75</v>
      </c>
      <c r="AB1034" s="349" t="s">
        <v>4295</v>
      </c>
      <c r="AC1034" s="349" t="s">
        <v>4297</v>
      </c>
      <c r="AD1034" s="349">
        <v>6</v>
      </c>
      <c r="AE1034" s="440">
        <f t="shared" si="172"/>
        <v>13.200000000000001</v>
      </c>
      <c r="AF1034" s="350">
        <v>0.4</v>
      </c>
      <c r="AG1034" s="351">
        <f t="shared" si="170"/>
        <v>30</v>
      </c>
      <c r="AH1034" s="351">
        <f>IF(AD1034&lt;4,FLETES!$H$8,IF(AD1034=4,FLETES!$H$9,IF(AD1034=5,FLETES!$H$10,IF(AD1034=6,FLETES!$H$11,IF(AD1034=7,FLETES!$H$12,IF(AD1034=8,FLETES!$H$13,IF(AD1034=10,FLETES!$H$14,IF(AD1034=12,FLETES!$H$15,IF(AD1034&gt;12,FLETES!$H$16,"FALSO")))))))))</f>
        <v>31.615901999999998</v>
      </c>
      <c r="AI1034" s="351">
        <f t="shared" si="173"/>
        <v>61.615901999999998</v>
      </c>
      <c r="AJ1034" s="352">
        <v>0.2</v>
      </c>
      <c r="AK1034" s="353">
        <f t="shared" si="174"/>
        <v>77.019877499999993</v>
      </c>
      <c r="AL1034" s="417">
        <f t="shared" si="171"/>
        <v>79.059877499999999</v>
      </c>
      <c r="AM1034" s="354">
        <v>0.15</v>
      </c>
      <c r="AN1034" s="351">
        <f t="shared" si="175"/>
        <v>93.011620588235289</v>
      </c>
      <c r="AO1034" s="421">
        <f t="shared" si="176"/>
        <v>93.011620588235289</v>
      </c>
      <c r="AP1034" s="355"/>
      <c r="AQ1034" s="355"/>
    </row>
    <row r="1035" spans="1:43" s="364" customFormat="1" ht="30" customHeight="1" x14ac:dyDescent="0.25">
      <c r="A1035" s="386">
        <v>745800</v>
      </c>
      <c r="B1035" s="456">
        <v>406374580092</v>
      </c>
      <c r="C1035" s="349" t="s">
        <v>24</v>
      </c>
      <c r="D1035" s="349"/>
      <c r="E1035" s="355" t="s">
        <v>2922</v>
      </c>
      <c r="F1035" s="355" t="s">
        <v>2922</v>
      </c>
      <c r="G1035" s="363" t="s">
        <v>277</v>
      </c>
      <c r="H1035" s="349" t="s">
        <v>4376</v>
      </c>
      <c r="I1035" s="349" t="s">
        <v>250</v>
      </c>
      <c r="J1035" s="349" t="s">
        <v>4379</v>
      </c>
      <c r="K1035" s="349" t="s">
        <v>2923</v>
      </c>
      <c r="L1035" s="349" t="s">
        <v>545</v>
      </c>
      <c r="M1035" s="349" t="s">
        <v>331</v>
      </c>
      <c r="N1035" s="349" t="s">
        <v>283</v>
      </c>
      <c r="O1035" s="349" t="s">
        <v>2373</v>
      </c>
      <c r="P1035" s="349" t="s">
        <v>4493</v>
      </c>
      <c r="Q1035" s="349" t="s">
        <v>4494</v>
      </c>
      <c r="R1035" s="349" t="s">
        <v>268</v>
      </c>
      <c r="S1035" s="349">
        <v>0</v>
      </c>
      <c r="T1035" s="349" t="s">
        <v>268</v>
      </c>
      <c r="U1035" s="349">
        <v>0</v>
      </c>
      <c r="V1035" s="349" t="s">
        <v>413</v>
      </c>
      <c r="W1035" s="360" t="s">
        <v>2923</v>
      </c>
      <c r="X1035" s="349" t="s">
        <v>2441</v>
      </c>
      <c r="Y1035" s="349">
        <v>75</v>
      </c>
      <c r="Z1035" s="349">
        <v>25</v>
      </c>
      <c r="AA1035" s="349">
        <v>75</v>
      </c>
      <c r="AB1035" s="349" t="s">
        <v>4295</v>
      </c>
      <c r="AC1035" s="349" t="s">
        <v>4297</v>
      </c>
      <c r="AD1035" s="349">
        <v>6</v>
      </c>
      <c r="AE1035" s="349">
        <v>13</v>
      </c>
      <c r="AF1035" s="350">
        <v>0.35</v>
      </c>
      <c r="AG1035" s="351">
        <f t="shared" si="170"/>
        <v>26.25</v>
      </c>
      <c r="AH1035" s="351">
        <f>IF(AD1035&lt;4,FLETES!$H$8,IF(AD1035=4,FLETES!$H$9,IF(AD1035=5,FLETES!$H$10,IF(AD1035=6,FLETES!$H$11,IF(AD1035=7,FLETES!$H$12,IF(AD1035=8,FLETES!$H$13,IF(AD1035=10,FLETES!$H$14,IF(AD1035=12,FLETES!$H$15,IF(AD1035&gt;12,FLETES!$H$16,"FALSO")))))))))</f>
        <v>31.615901999999998</v>
      </c>
      <c r="AI1035" s="351">
        <f t="shared" si="173"/>
        <v>57.865901999999998</v>
      </c>
      <c r="AJ1035" s="352">
        <v>0.2</v>
      </c>
      <c r="AK1035" s="353">
        <f t="shared" si="174"/>
        <v>72.332377499999993</v>
      </c>
      <c r="AL1035" s="417">
        <f t="shared" si="171"/>
        <v>74.117377499999989</v>
      </c>
      <c r="AM1035" s="354">
        <v>0.15</v>
      </c>
      <c r="AN1035" s="351">
        <f t="shared" si="175"/>
        <v>87.196914705882349</v>
      </c>
      <c r="AO1035" s="421">
        <f t="shared" si="176"/>
        <v>87.196914705882349</v>
      </c>
      <c r="AP1035" s="355"/>
      <c r="AQ1035" s="355"/>
    </row>
    <row r="1036" spans="1:43" s="364" customFormat="1" ht="30" customHeight="1" x14ac:dyDescent="0.25">
      <c r="A1036" s="391">
        <v>771679</v>
      </c>
      <c r="B1036" s="391">
        <v>81200001429</v>
      </c>
      <c r="C1036" s="349" t="s">
        <v>24</v>
      </c>
      <c r="D1036" s="349">
        <v>0</v>
      </c>
      <c r="E1036" s="356" t="s">
        <v>2203</v>
      </c>
      <c r="F1036" s="355" t="s">
        <v>2203</v>
      </c>
      <c r="G1036" s="363" t="s">
        <v>277</v>
      </c>
      <c r="H1036" s="349" t="s">
        <v>4376</v>
      </c>
      <c r="I1036" s="349" t="s">
        <v>250</v>
      </c>
      <c r="J1036" s="349" t="s">
        <v>4379</v>
      </c>
      <c r="K1036" s="349" t="s">
        <v>4338</v>
      </c>
      <c r="L1036" s="349" t="s">
        <v>4338</v>
      </c>
      <c r="M1036" s="349" t="s">
        <v>331</v>
      </c>
      <c r="N1036" s="349" t="s">
        <v>283</v>
      </c>
      <c r="O1036" s="349" t="s">
        <v>2373</v>
      </c>
      <c r="P1036" s="349" t="s">
        <v>4493</v>
      </c>
      <c r="Q1036" s="349" t="s">
        <v>4494</v>
      </c>
      <c r="R1036" s="349" t="s">
        <v>268</v>
      </c>
      <c r="S1036" s="349">
        <v>0</v>
      </c>
      <c r="T1036" s="349" t="s">
        <v>268</v>
      </c>
      <c r="U1036" s="349">
        <v>0</v>
      </c>
      <c r="V1036" s="349" t="s">
        <v>413</v>
      </c>
      <c r="W1036" s="360" t="s">
        <v>2774</v>
      </c>
      <c r="X1036" s="361" t="s">
        <v>2441</v>
      </c>
      <c r="Y1036" s="349">
        <v>100</v>
      </c>
      <c r="Z1036" s="361">
        <v>25</v>
      </c>
      <c r="AA1036" s="349">
        <v>100</v>
      </c>
      <c r="AB1036" s="349" t="s">
        <v>4295</v>
      </c>
      <c r="AC1036" s="349" t="s">
        <v>4297</v>
      </c>
      <c r="AD1036" s="349">
        <v>6</v>
      </c>
      <c r="AE1036" s="440">
        <f>AD1036*2.2</f>
        <v>13.200000000000001</v>
      </c>
      <c r="AF1036" s="350">
        <v>0.28000000000000003</v>
      </c>
      <c r="AG1036" s="351">
        <f t="shared" si="170"/>
        <v>28.000000000000004</v>
      </c>
      <c r="AH1036" s="351">
        <f>IF(AD1036&lt;4,FLETES!$H$8,IF(AD1036=4,FLETES!$H$9,IF(AD1036=5,FLETES!$H$10,IF(AD1036=6,FLETES!$H$11,IF(AD1036=7,FLETES!$H$12,IF(AD1036=8,FLETES!$H$13,IF(AD1036=10,FLETES!$H$14,IF(AD1036=12,FLETES!$H$15,IF(AD1036&gt;12,FLETES!$H$16,"FALSO")))))))))</f>
        <v>31.615901999999998</v>
      </c>
      <c r="AI1036" s="351">
        <f t="shared" si="173"/>
        <v>59.615902000000006</v>
      </c>
      <c r="AJ1036" s="352">
        <v>0.2</v>
      </c>
      <c r="AK1036" s="353">
        <f t="shared" si="174"/>
        <v>74.519877500000007</v>
      </c>
      <c r="AL1036" s="417">
        <f t="shared" si="171"/>
        <v>76.423877500000003</v>
      </c>
      <c r="AM1036" s="354">
        <v>0.15</v>
      </c>
      <c r="AN1036" s="351">
        <f t="shared" si="175"/>
        <v>89.91044411764706</v>
      </c>
      <c r="AO1036" s="421">
        <f t="shared" si="176"/>
        <v>89.91044411764706</v>
      </c>
      <c r="AP1036" s="355"/>
      <c r="AQ1036" s="355"/>
    </row>
    <row r="1037" spans="1:43" s="364" customFormat="1" ht="30" customHeight="1" x14ac:dyDescent="0.25">
      <c r="A1037" s="391">
        <v>405575</v>
      </c>
      <c r="B1037" s="391">
        <v>40634055759</v>
      </c>
      <c r="C1037" s="349" t="s">
        <v>24</v>
      </c>
      <c r="D1037" s="349">
        <v>0</v>
      </c>
      <c r="E1037" s="356" t="s">
        <v>2199</v>
      </c>
      <c r="F1037" s="355" t="s">
        <v>2199</v>
      </c>
      <c r="G1037" s="363" t="s">
        <v>277</v>
      </c>
      <c r="H1037" s="349" t="s">
        <v>4376</v>
      </c>
      <c r="I1037" s="349" t="s">
        <v>250</v>
      </c>
      <c r="J1037" s="349" t="s">
        <v>4379</v>
      </c>
      <c r="K1037" s="349" t="s">
        <v>2704</v>
      </c>
      <c r="L1037" s="349" t="s">
        <v>570</v>
      </c>
      <c r="M1037" s="349" t="s">
        <v>360</v>
      </c>
      <c r="N1037" s="349" t="s">
        <v>283</v>
      </c>
      <c r="O1037" s="349" t="s">
        <v>2373</v>
      </c>
      <c r="P1037" s="349" t="s">
        <v>4493</v>
      </c>
      <c r="Q1037" s="349" t="s">
        <v>4494</v>
      </c>
      <c r="R1037" s="349" t="s">
        <v>268</v>
      </c>
      <c r="S1037" s="349">
        <v>0</v>
      </c>
      <c r="T1037" s="349" t="s">
        <v>268</v>
      </c>
      <c r="U1037" s="349">
        <v>0</v>
      </c>
      <c r="V1037" s="349" t="s">
        <v>413</v>
      </c>
      <c r="W1037" s="360" t="s">
        <v>2704</v>
      </c>
      <c r="X1037" s="349" t="s">
        <v>2443</v>
      </c>
      <c r="Y1037" s="349">
        <v>100</v>
      </c>
      <c r="Z1037" s="361">
        <v>25</v>
      </c>
      <c r="AA1037" s="349">
        <v>100</v>
      </c>
      <c r="AB1037" s="349" t="s">
        <v>4294</v>
      </c>
      <c r="AC1037" s="349" t="s">
        <v>2429</v>
      </c>
      <c r="AD1037" s="349">
        <v>12</v>
      </c>
      <c r="AE1037" s="440">
        <v>26</v>
      </c>
      <c r="AF1037" s="350">
        <v>1</v>
      </c>
      <c r="AG1037" s="351">
        <f t="shared" si="170"/>
        <v>100</v>
      </c>
      <c r="AH1037" s="351">
        <f>IF(AD1037&lt;4,FLETES!$H$8,IF(AD1037=4,FLETES!$H$9,IF(AD1037=5,FLETES!$H$10,IF(AD1037=6,FLETES!$H$11,IF(AD1037=7,FLETES!$H$12,IF(AD1037=8,FLETES!$H$13,IF(AD1037=10,FLETES!$H$14,IF(AD1037=12,FLETES!$H$15,IF(AD1037&gt;12,FLETES!$H$16,"FALSO")))))))))</f>
        <v>59.630904000000001</v>
      </c>
      <c r="AI1037" s="351">
        <f t="shared" si="173"/>
        <v>159.63090399999999</v>
      </c>
      <c r="AJ1037" s="352">
        <v>0.2</v>
      </c>
      <c r="AK1037" s="353">
        <f t="shared" si="174"/>
        <v>199.53862999999998</v>
      </c>
      <c r="AL1037" s="417">
        <f t="shared" si="171"/>
        <v>206.33862999999999</v>
      </c>
      <c r="AM1037" s="354">
        <v>0.15</v>
      </c>
      <c r="AN1037" s="351">
        <f t="shared" si="175"/>
        <v>242.75132941176471</v>
      </c>
      <c r="AO1037" s="421">
        <f t="shared" si="176"/>
        <v>242.75132941176471</v>
      </c>
      <c r="AP1037" s="355"/>
      <c r="AQ1037" s="355"/>
    </row>
    <row r="1038" spans="1:43" s="364" customFormat="1" ht="30" customHeight="1" x14ac:dyDescent="0.25">
      <c r="A1038" s="391">
        <v>406221</v>
      </c>
      <c r="B1038" s="391">
        <v>40634062219</v>
      </c>
      <c r="C1038" s="349" t="s">
        <v>24</v>
      </c>
      <c r="D1038" s="349">
        <v>0</v>
      </c>
      <c r="E1038" s="356" t="s">
        <v>2188</v>
      </c>
      <c r="F1038" s="355" t="s">
        <v>2188</v>
      </c>
      <c r="G1038" s="363" t="s">
        <v>277</v>
      </c>
      <c r="H1038" s="349" t="s">
        <v>4376</v>
      </c>
      <c r="I1038" s="349" t="s">
        <v>250</v>
      </c>
      <c r="J1038" s="349" t="s">
        <v>4379</v>
      </c>
      <c r="K1038" s="349" t="s">
        <v>2745</v>
      </c>
      <c r="L1038" s="349" t="s">
        <v>2680</v>
      </c>
      <c r="M1038" s="349" t="s">
        <v>360</v>
      </c>
      <c r="N1038" s="349" t="s">
        <v>283</v>
      </c>
      <c r="O1038" s="349" t="s">
        <v>2373</v>
      </c>
      <c r="P1038" s="349" t="s">
        <v>4493</v>
      </c>
      <c r="Q1038" s="349" t="s">
        <v>4494</v>
      </c>
      <c r="R1038" s="349" t="s">
        <v>268</v>
      </c>
      <c r="S1038" s="349">
        <v>0</v>
      </c>
      <c r="T1038" s="349" t="s">
        <v>268</v>
      </c>
      <c r="U1038" s="349">
        <v>0</v>
      </c>
      <c r="V1038" s="349" t="s">
        <v>413</v>
      </c>
      <c r="W1038" s="360" t="s">
        <v>2745</v>
      </c>
      <c r="X1038" s="349" t="s">
        <v>2443</v>
      </c>
      <c r="Y1038" s="349">
        <v>100</v>
      </c>
      <c r="Z1038" s="361">
        <v>25</v>
      </c>
      <c r="AA1038" s="349">
        <v>100</v>
      </c>
      <c r="AB1038" s="349" t="s">
        <v>4294</v>
      </c>
      <c r="AC1038" s="349" t="s">
        <v>2429</v>
      </c>
      <c r="AD1038" s="349">
        <v>12</v>
      </c>
      <c r="AE1038" s="440">
        <v>26</v>
      </c>
      <c r="AF1038" s="350">
        <v>1</v>
      </c>
      <c r="AG1038" s="351">
        <f t="shared" si="170"/>
        <v>100</v>
      </c>
      <c r="AH1038" s="351">
        <f>IF(AD1038&lt;4,FLETES!$H$8,IF(AD1038=4,FLETES!$H$9,IF(AD1038=5,FLETES!$H$10,IF(AD1038=6,FLETES!$H$11,IF(AD1038=7,FLETES!$H$12,IF(AD1038=8,FLETES!$H$13,IF(AD1038=10,FLETES!$H$14,IF(AD1038=12,FLETES!$H$15,IF(AD1038&gt;12,FLETES!$H$16,"FALSO")))))))))</f>
        <v>59.630904000000001</v>
      </c>
      <c r="AI1038" s="351">
        <f t="shared" si="173"/>
        <v>159.63090399999999</v>
      </c>
      <c r="AJ1038" s="352">
        <v>0.2</v>
      </c>
      <c r="AK1038" s="353">
        <f t="shared" si="174"/>
        <v>199.53862999999998</v>
      </c>
      <c r="AL1038" s="417">
        <f t="shared" si="171"/>
        <v>206.33862999999999</v>
      </c>
      <c r="AM1038" s="354">
        <v>0.15</v>
      </c>
      <c r="AN1038" s="351">
        <f t="shared" si="175"/>
        <v>242.75132941176471</v>
      </c>
      <c r="AO1038" s="421">
        <f t="shared" si="176"/>
        <v>242.75132941176471</v>
      </c>
      <c r="AP1038" s="355"/>
      <c r="AQ1038" s="355"/>
    </row>
    <row r="1039" spans="1:43" s="364" customFormat="1" ht="30" customHeight="1" x14ac:dyDescent="0.25">
      <c r="A1039" s="391">
        <v>406231</v>
      </c>
      <c r="B1039" s="391">
        <v>40634062319</v>
      </c>
      <c r="C1039" s="349" t="s">
        <v>24</v>
      </c>
      <c r="D1039" s="349">
        <v>0</v>
      </c>
      <c r="E1039" s="356" t="s">
        <v>2185</v>
      </c>
      <c r="F1039" s="355" t="s">
        <v>2185</v>
      </c>
      <c r="G1039" s="363" t="s">
        <v>277</v>
      </c>
      <c r="H1039" s="349" t="s">
        <v>4376</v>
      </c>
      <c r="I1039" s="349" t="s">
        <v>250</v>
      </c>
      <c r="J1039" s="349" t="s">
        <v>4379</v>
      </c>
      <c r="K1039" s="349" t="s">
        <v>2697</v>
      </c>
      <c r="L1039" s="349" t="s">
        <v>578</v>
      </c>
      <c r="M1039" s="349" t="s">
        <v>360</v>
      </c>
      <c r="N1039" s="349" t="s">
        <v>283</v>
      </c>
      <c r="O1039" s="349" t="s">
        <v>2373</v>
      </c>
      <c r="P1039" s="349" t="s">
        <v>4493</v>
      </c>
      <c r="Q1039" s="349" t="s">
        <v>4494</v>
      </c>
      <c r="R1039" s="349" t="s">
        <v>268</v>
      </c>
      <c r="S1039" s="349">
        <v>0</v>
      </c>
      <c r="T1039" s="349" t="s">
        <v>268</v>
      </c>
      <c r="U1039" s="349">
        <v>0</v>
      </c>
      <c r="V1039" s="349" t="s">
        <v>413</v>
      </c>
      <c r="W1039" s="360" t="s">
        <v>2697</v>
      </c>
      <c r="X1039" s="349" t="s">
        <v>2443</v>
      </c>
      <c r="Y1039" s="349">
        <v>100</v>
      </c>
      <c r="Z1039" s="361">
        <v>25</v>
      </c>
      <c r="AA1039" s="349">
        <v>100</v>
      </c>
      <c r="AB1039" s="349" t="s">
        <v>4294</v>
      </c>
      <c r="AC1039" s="349" t="s">
        <v>2429</v>
      </c>
      <c r="AD1039" s="349">
        <v>12</v>
      </c>
      <c r="AE1039" s="440">
        <v>26</v>
      </c>
      <c r="AF1039" s="350">
        <v>1</v>
      </c>
      <c r="AG1039" s="351">
        <f t="shared" si="170"/>
        <v>100</v>
      </c>
      <c r="AH1039" s="351">
        <f>IF(AD1039&lt;4,FLETES!$H$8,IF(AD1039=4,FLETES!$H$9,IF(AD1039=5,FLETES!$H$10,IF(AD1039=6,FLETES!$H$11,IF(AD1039=7,FLETES!$H$12,IF(AD1039=8,FLETES!$H$13,IF(AD1039=10,FLETES!$H$14,IF(AD1039=12,FLETES!$H$15,IF(AD1039&gt;12,FLETES!$H$16,"FALSO")))))))))</f>
        <v>59.630904000000001</v>
      </c>
      <c r="AI1039" s="351">
        <f t="shared" si="173"/>
        <v>159.63090399999999</v>
      </c>
      <c r="AJ1039" s="352">
        <v>0.2</v>
      </c>
      <c r="AK1039" s="353">
        <f t="shared" si="174"/>
        <v>199.53862999999998</v>
      </c>
      <c r="AL1039" s="417">
        <f t="shared" si="171"/>
        <v>206.33862999999999</v>
      </c>
      <c r="AM1039" s="354">
        <v>0.15</v>
      </c>
      <c r="AN1039" s="351">
        <f t="shared" si="175"/>
        <v>242.75132941176471</v>
      </c>
      <c r="AO1039" s="421">
        <f t="shared" si="176"/>
        <v>242.75132941176471</v>
      </c>
      <c r="AP1039" s="355"/>
      <c r="AQ1039" s="355"/>
    </row>
    <row r="1040" spans="1:43" s="364" customFormat="1" ht="30" customHeight="1" x14ac:dyDescent="0.25">
      <c r="A1040" s="391">
        <v>406262</v>
      </c>
      <c r="B1040" s="391">
        <v>40634062629</v>
      </c>
      <c r="C1040" s="349" t="s">
        <v>24</v>
      </c>
      <c r="D1040" s="349">
        <v>0</v>
      </c>
      <c r="E1040" s="356" t="s">
        <v>2184</v>
      </c>
      <c r="F1040" s="355" t="s">
        <v>2184</v>
      </c>
      <c r="G1040" s="363" t="s">
        <v>277</v>
      </c>
      <c r="H1040" s="349" t="s">
        <v>4376</v>
      </c>
      <c r="I1040" s="349" t="s">
        <v>250</v>
      </c>
      <c r="J1040" s="349" t="s">
        <v>4379</v>
      </c>
      <c r="K1040" s="349" t="s">
        <v>2747</v>
      </c>
      <c r="L1040" s="349" t="s">
        <v>578</v>
      </c>
      <c r="M1040" s="349" t="s">
        <v>360</v>
      </c>
      <c r="N1040" s="349" t="s">
        <v>283</v>
      </c>
      <c r="O1040" s="349" t="s">
        <v>2373</v>
      </c>
      <c r="P1040" s="349" t="s">
        <v>4493</v>
      </c>
      <c r="Q1040" s="349" t="s">
        <v>4494</v>
      </c>
      <c r="R1040" s="349" t="s">
        <v>268</v>
      </c>
      <c r="S1040" s="349">
        <v>0</v>
      </c>
      <c r="T1040" s="349" t="s">
        <v>268</v>
      </c>
      <c r="U1040" s="349">
        <v>0</v>
      </c>
      <c r="V1040" s="349" t="s">
        <v>413</v>
      </c>
      <c r="W1040" s="360" t="s">
        <v>2747</v>
      </c>
      <c r="X1040" s="349" t="s">
        <v>2443</v>
      </c>
      <c r="Y1040" s="349">
        <v>100</v>
      </c>
      <c r="Z1040" s="361">
        <v>25</v>
      </c>
      <c r="AA1040" s="349">
        <v>100</v>
      </c>
      <c r="AB1040" s="349" t="s">
        <v>4294</v>
      </c>
      <c r="AC1040" s="349" t="s">
        <v>2429</v>
      </c>
      <c r="AD1040" s="349">
        <v>12</v>
      </c>
      <c r="AE1040" s="440">
        <v>26</v>
      </c>
      <c r="AF1040" s="350">
        <v>1</v>
      </c>
      <c r="AG1040" s="351">
        <f t="shared" si="170"/>
        <v>100</v>
      </c>
      <c r="AH1040" s="351">
        <f>IF(AD1040&lt;4,FLETES!$H$8,IF(AD1040=4,FLETES!$H$9,IF(AD1040=5,FLETES!$H$10,IF(AD1040=6,FLETES!$H$11,IF(AD1040=7,FLETES!$H$12,IF(AD1040=8,FLETES!$H$13,IF(AD1040=10,FLETES!$H$14,IF(AD1040=12,FLETES!$H$15,IF(AD1040&gt;12,FLETES!$H$16,"FALSO")))))))))</f>
        <v>59.630904000000001</v>
      </c>
      <c r="AI1040" s="351">
        <f t="shared" si="173"/>
        <v>159.63090399999999</v>
      </c>
      <c r="AJ1040" s="352">
        <v>0.2</v>
      </c>
      <c r="AK1040" s="353">
        <f t="shared" si="174"/>
        <v>199.53862999999998</v>
      </c>
      <c r="AL1040" s="417">
        <f t="shared" si="171"/>
        <v>206.33862999999999</v>
      </c>
      <c r="AM1040" s="354">
        <v>0.15</v>
      </c>
      <c r="AN1040" s="351">
        <f t="shared" si="175"/>
        <v>242.75132941176471</v>
      </c>
      <c r="AO1040" s="421">
        <f t="shared" si="176"/>
        <v>242.75132941176471</v>
      </c>
      <c r="AP1040" s="355"/>
      <c r="AQ1040" s="355"/>
    </row>
    <row r="1041" spans="1:43" s="364" customFormat="1" ht="30" customHeight="1" x14ac:dyDescent="0.25">
      <c r="A1041" s="391">
        <v>406179</v>
      </c>
      <c r="B1041" s="391">
        <v>40634061799</v>
      </c>
      <c r="C1041" s="349" t="s">
        <v>24</v>
      </c>
      <c r="D1041" s="349">
        <v>0</v>
      </c>
      <c r="E1041" s="356" t="s">
        <v>2192</v>
      </c>
      <c r="F1041" s="355" t="s">
        <v>2192</v>
      </c>
      <c r="G1041" s="363" t="s">
        <v>277</v>
      </c>
      <c r="H1041" s="349" t="s">
        <v>4376</v>
      </c>
      <c r="I1041" s="349" t="s">
        <v>250</v>
      </c>
      <c r="J1041" s="349" t="s">
        <v>4379</v>
      </c>
      <c r="K1041" s="349" t="s">
        <v>2715</v>
      </c>
      <c r="L1041" s="349" t="s">
        <v>2537</v>
      </c>
      <c r="M1041" s="349" t="s">
        <v>360</v>
      </c>
      <c r="N1041" s="349" t="s">
        <v>283</v>
      </c>
      <c r="O1041" s="349" t="s">
        <v>2373</v>
      </c>
      <c r="P1041" s="349" t="s">
        <v>4493</v>
      </c>
      <c r="Q1041" s="349" t="s">
        <v>4494</v>
      </c>
      <c r="R1041" s="349" t="s">
        <v>268</v>
      </c>
      <c r="S1041" s="349">
        <v>0</v>
      </c>
      <c r="T1041" s="349" t="s">
        <v>268</v>
      </c>
      <c r="U1041" s="349">
        <v>0</v>
      </c>
      <c r="V1041" s="349" t="s">
        <v>413</v>
      </c>
      <c r="W1041" s="360" t="s">
        <v>2715</v>
      </c>
      <c r="X1041" s="349" t="s">
        <v>2443</v>
      </c>
      <c r="Y1041" s="349">
        <v>100</v>
      </c>
      <c r="Z1041" s="361">
        <v>25</v>
      </c>
      <c r="AA1041" s="349">
        <v>100</v>
      </c>
      <c r="AB1041" s="349" t="s">
        <v>4294</v>
      </c>
      <c r="AC1041" s="349" t="s">
        <v>2429</v>
      </c>
      <c r="AD1041" s="349">
        <v>12</v>
      </c>
      <c r="AE1041" s="440">
        <v>26</v>
      </c>
      <c r="AF1041" s="350">
        <v>1</v>
      </c>
      <c r="AG1041" s="351">
        <f t="shared" si="170"/>
        <v>100</v>
      </c>
      <c r="AH1041" s="351">
        <f>IF(AD1041&lt;4,FLETES!$H$8,IF(AD1041=4,FLETES!$H$9,IF(AD1041=5,FLETES!$H$10,IF(AD1041=6,FLETES!$H$11,IF(AD1041=7,FLETES!$H$12,IF(AD1041=8,FLETES!$H$13,IF(AD1041=10,FLETES!$H$14,IF(AD1041=12,FLETES!$H$15,IF(AD1041&gt;12,FLETES!$H$16,"FALSO")))))))))</f>
        <v>59.630904000000001</v>
      </c>
      <c r="AI1041" s="351">
        <f t="shared" si="173"/>
        <v>159.63090399999999</v>
      </c>
      <c r="AJ1041" s="352">
        <v>0.2</v>
      </c>
      <c r="AK1041" s="353">
        <f t="shared" si="174"/>
        <v>199.53862999999998</v>
      </c>
      <c r="AL1041" s="417">
        <f t="shared" si="171"/>
        <v>206.33862999999999</v>
      </c>
      <c r="AM1041" s="354">
        <v>0.15</v>
      </c>
      <c r="AN1041" s="351">
        <f t="shared" si="175"/>
        <v>242.75132941176471</v>
      </c>
      <c r="AO1041" s="421">
        <f t="shared" si="176"/>
        <v>242.75132941176471</v>
      </c>
      <c r="AP1041" s="355"/>
      <c r="AQ1041" s="355"/>
    </row>
    <row r="1042" spans="1:43" s="364" customFormat="1" ht="30" customHeight="1" x14ac:dyDescent="0.25">
      <c r="A1042" s="391">
        <v>406195</v>
      </c>
      <c r="B1042" s="391">
        <v>40634061959</v>
      </c>
      <c r="C1042" s="349" t="s">
        <v>24</v>
      </c>
      <c r="D1042" s="349">
        <v>0</v>
      </c>
      <c r="E1042" s="356" t="s">
        <v>2200</v>
      </c>
      <c r="F1042" s="355" t="s">
        <v>2200</v>
      </c>
      <c r="G1042" s="363" t="s">
        <v>277</v>
      </c>
      <c r="H1042" s="349" t="s">
        <v>4376</v>
      </c>
      <c r="I1042" s="349" t="s">
        <v>250</v>
      </c>
      <c r="J1042" s="349" t="s">
        <v>4379</v>
      </c>
      <c r="K1042" s="349" t="s">
        <v>2700</v>
      </c>
      <c r="L1042" s="349" t="s">
        <v>545</v>
      </c>
      <c r="M1042" s="349" t="s">
        <v>360</v>
      </c>
      <c r="N1042" s="349" t="s">
        <v>283</v>
      </c>
      <c r="O1042" s="349" t="s">
        <v>2373</v>
      </c>
      <c r="P1042" s="349" t="s">
        <v>4493</v>
      </c>
      <c r="Q1042" s="349" t="s">
        <v>4494</v>
      </c>
      <c r="R1042" s="349" t="s">
        <v>268</v>
      </c>
      <c r="S1042" s="349">
        <v>0</v>
      </c>
      <c r="T1042" s="349" t="s">
        <v>268</v>
      </c>
      <c r="U1042" s="349">
        <v>0</v>
      </c>
      <c r="V1042" s="349" t="s">
        <v>413</v>
      </c>
      <c r="W1042" s="360" t="s">
        <v>2700</v>
      </c>
      <c r="X1042" s="349" t="s">
        <v>2443</v>
      </c>
      <c r="Y1042" s="349">
        <v>100</v>
      </c>
      <c r="Z1042" s="361">
        <v>25</v>
      </c>
      <c r="AA1042" s="349">
        <v>100</v>
      </c>
      <c r="AB1042" s="349" t="s">
        <v>4294</v>
      </c>
      <c r="AC1042" s="349" t="s">
        <v>2429</v>
      </c>
      <c r="AD1042" s="349">
        <v>12</v>
      </c>
      <c r="AE1042" s="440">
        <v>26</v>
      </c>
      <c r="AF1042" s="350">
        <v>1</v>
      </c>
      <c r="AG1042" s="351">
        <f t="shared" ref="AG1042:AG1073" si="177">Y1042*AF1042</f>
        <v>100</v>
      </c>
      <c r="AH1042" s="351">
        <f>IF(AD1042&lt;4,FLETES!$H$8,IF(AD1042=4,FLETES!$H$9,IF(AD1042=5,FLETES!$H$10,IF(AD1042=6,FLETES!$H$11,IF(AD1042=7,FLETES!$H$12,IF(AD1042=8,FLETES!$H$13,IF(AD1042=10,FLETES!$H$14,IF(AD1042=12,FLETES!$H$15,IF(AD1042&gt;12,FLETES!$H$16,"FALSO")))))))))</f>
        <v>59.630904000000001</v>
      </c>
      <c r="AI1042" s="351">
        <f t="shared" si="173"/>
        <v>159.63090399999999</v>
      </c>
      <c r="AJ1042" s="352">
        <v>0.2</v>
      </c>
      <c r="AK1042" s="353">
        <f t="shared" si="174"/>
        <v>199.53862999999998</v>
      </c>
      <c r="AL1042" s="417">
        <f t="shared" ref="AL1042:AL1073" si="178">(AG1042*6.8%)+AK1042</f>
        <v>206.33862999999999</v>
      </c>
      <c r="AM1042" s="354">
        <v>0.15</v>
      </c>
      <c r="AN1042" s="351">
        <f t="shared" si="175"/>
        <v>242.75132941176471</v>
      </c>
      <c r="AO1042" s="421">
        <f t="shared" si="176"/>
        <v>242.75132941176471</v>
      </c>
      <c r="AP1042" s="355"/>
      <c r="AQ1042" s="355"/>
    </row>
    <row r="1043" spans="1:43" s="364" customFormat="1" ht="30" customHeight="1" x14ac:dyDescent="0.25">
      <c r="A1043" s="391">
        <v>406213</v>
      </c>
      <c r="B1043" s="391">
        <v>40634062139</v>
      </c>
      <c r="C1043" s="349" t="s">
        <v>24</v>
      </c>
      <c r="D1043" s="349">
        <v>0</v>
      </c>
      <c r="E1043" s="356" t="s">
        <v>2191</v>
      </c>
      <c r="F1043" s="355" t="s">
        <v>2191</v>
      </c>
      <c r="G1043" s="363" t="s">
        <v>277</v>
      </c>
      <c r="H1043" s="349" t="s">
        <v>4376</v>
      </c>
      <c r="I1043" s="349" t="s">
        <v>250</v>
      </c>
      <c r="J1043" s="349" t="s">
        <v>4379</v>
      </c>
      <c r="K1043" s="349" t="s">
        <v>2744</v>
      </c>
      <c r="L1043" s="349" t="s">
        <v>545</v>
      </c>
      <c r="M1043" s="349" t="s">
        <v>360</v>
      </c>
      <c r="N1043" s="349" t="s">
        <v>283</v>
      </c>
      <c r="O1043" s="349" t="s">
        <v>2373</v>
      </c>
      <c r="P1043" s="349" t="s">
        <v>4493</v>
      </c>
      <c r="Q1043" s="349" t="s">
        <v>4494</v>
      </c>
      <c r="R1043" s="349" t="s">
        <v>268</v>
      </c>
      <c r="S1043" s="349">
        <v>0</v>
      </c>
      <c r="T1043" s="349" t="s">
        <v>268</v>
      </c>
      <c r="U1043" s="349">
        <v>0</v>
      </c>
      <c r="V1043" s="349" t="s">
        <v>413</v>
      </c>
      <c r="W1043" s="360" t="s">
        <v>2744</v>
      </c>
      <c r="X1043" s="349" t="s">
        <v>2443</v>
      </c>
      <c r="Y1043" s="349">
        <v>100</v>
      </c>
      <c r="Z1043" s="361">
        <v>25</v>
      </c>
      <c r="AA1043" s="349">
        <v>100</v>
      </c>
      <c r="AB1043" s="349" t="s">
        <v>4294</v>
      </c>
      <c r="AC1043" s="349" t="s">
        <v>2429</v>
      </c>
      <c r="AD1043" s="349">
        <v>12</v>
      </c>
      <c r="AE1043" s="440">
        <v>26</v>
      </c>
      <c r="AF1043" s="350">
        <v>1</v>
      </c>
      <c r="AG1043" s="351">
        <f t="shared" si="177"/>
        <v>100</v>
      </c>
      <c r="AH1043" s="351">
        <f>IF(AD1043&lt;4,FLETES!$H$8,IF(AD1043=4,FLETES!$H$9,IF(AD1043=5,FLETES!$H$10,IF(AD1043=6,FLETES!$H$11,IF(AD1043=7,FLETES!$H$12,IF(AD1043=8,FLETES!$H$13,IF(AD1043=10,FLETES!$H$14,IF(AD1043=12,FLETES!$H$15,IF(AD1043&gt;12,FLETES!$H$16,"FALSO")))))))))</f>
        <v>59.630904000000001</v>
      </c>
      <c r="AI1043" s="351">
        <f t="shared" si="173"/>
        <v>159.63090399999999</v>
      </c>
      <c r="AJ1043" s="352">
        <v>0.2</v>
      </c>
      <c r="AK1043" s="353">
        <f t="shared" si="174"/>
        <v>199.53862999999998</v>
      </c>
      <c r="AL1043" s="417">
        <f t="shared" si="178"/>
        <v>206.33862999999999</v>
      </c>
      <c r="AM1043" s="354">
        <v>0.15</v>
      </c>
      <c r="AN1043" s="351">
        <f t="shared" si="175"/>
        <v>242.75132941176471</v>
      </c>
      <c r="AO1043" s="421">
        <f t="shared" si="176"/>
        <v>242.75132941176471</v>
      </c>
      <c r="AP1043" s="355"/>
      <c r="AQ1043" s="355"/>
    </row>
    <row r="1044" spans="1:43" s="364" customFormat="1" ht="30" customHeight="1" x14ac:dyDescent="0.25">
      <c r="A1044" s="391">
        <v>406188</v>
      </c>
      <c r="B1044" s="391">
        <v>40634061889</v>
      </c>
      <c r="C1044" s="349" t="s">
        <v>24</v>
      </c>
      <c r="D1044" s="349">
        <v>0</v>
      </c>
      <c r="E1044" s="356" t="s">
        <v>2186</v>
      </c>
      <c r="F1044" s="355" t="s">
        <v>2186</v>
      </c>
      <c r="G1044" s="363" t="s">
        <v>277</v>
      </c>
      <c r="H1044" s="349" t="s">
        <v>4376</v>
      </c>
      <c r="I1044" s="349" t="s">
        <v>250</v>
      </c>
      <c r="J1044" s="349" t="s">
        <v>4379</v>
      </c>
      <c r="K1044" s="349" t="s">
        <v>4421</v>
      </c>
      <c r="L1044" s="349" t="s">
        <v>563</v>
      </c>
      <c r="M1044" s="349" t="s">
        <v>360</v>
      </c>
      <c r="N1044" s="349" t="s">
        <v>283</v>
      </c>
      <c r="O1044" s="349" t="s">
        <v>2373</v>
      </c>
      <c r="P1044" s="349" t="s">
        <v>4493</v>
      </c>
      <c r="Q1044" s="349" t="s">
        <v>4494</v>
      </c>
      <c r="R1044" s="349" t="s">
        <v>268</v>
      </c>
      <c r="S1044" s="349">
        <v>0</v>
      </c>
      <c r="T1044" s="349" t="s">
        <v>268</v>
      </c>
      <c r="U1044" s="349">
        <v>0</v>
      </c>
      <c r="V1044" s="349" t="s">
        <v>413</v>
      </c>
      <c r="W1044" s="360" t="s">
        <v>2743</v>
      </c>
      <c r="X1044" s="349" t="s">
        <v>2443</v>
      </c>
      <c r="Y1044" s="349">
        <v>100</v>
      </c>
      <c r="Z1044" s="361">
        <v>25</v>
      </c>
      <c r="AA1044" s="349">
        <v>100</v>
      </c>
      <c r="AB1044" s="349" t="s">
        <v>4294</v>
      </c>
      <c r="AC1044" s="349" t="s">
        <v>2429</v>
      </c>
      <c r="AD1044" s="349">
        <v>12</v>
      </c>
      <c r="AE1044" s="440">
        <v>26</v>
      </c>
      <c r="AF1044" s="350">
        <v>1</v>
      </c>
      <c r="AG1044" s="351">
        <f t="shared" si="177"/>
        <v>100</v>
      </c>
      <c r="AH1044" s="351">
        <f>IF(AD1044&lt;4,FLETES!$H$8,IF(AD1044=4,FLETES!$H$9,IF(AD1044=5,FLETES!$H$10,IF(AD1044=6,FLETES!$H$11,IF(AD1044=7,FLETES!$H$12,IF(AD1044=8,FLETES!$H$13,IF(AD1044=10,FLETES!$H$14,IF(AD1044=12,FLETES!$H$15,IF(AD1044&gt;12,FLETES!$H$16,"FALSO")))))))))</f>
        <v>59.630904000000001</v>
      </c>
      <c r="AI1044" s="351">
        <f t="shared" si="173"/>
        <v>159.63090399999999</v>
      </c>
      <c r="AJ1044" s="352">
        <v>0.2</v>
      </c>
      <c r="AK1044" s="353">
        <f t="shared" si="174"/>
        <v>199.53862999999998</v>
      </c>
      <c r="AL1044" s="417">
        <f t="shared" si="178"/>
        <v>206.33862999999999</v>
      </c>
      <c r="AM1044" s="354">
        <v>0.15</v>
      </c>
      <c r="AN1044" s="351">
        <f t="shared" si="175"/>
        <v>242.75132941176471</v>
      </c>
      <c r="AO1044" s="421">
        <f t="shared" si="176"/>
        <v>242.75132941176471</v>
      </c>
      <c r="AP1044" s="355"/>
      <c r="AQ1044" s="355"/>
    </row>
    <row r="1045" spans="1:43" s="364" customFormat="1" ht="30" customHeight="1" x14ac:dyDescent="0.25">
      <c r="A1045" s="391">
        <v>339768</v>
      </c>
      <c r="B1045" s="391">
        <v>40633397689</v>
      </c>
      <c r="C1045" s="349" t="s">
        <v>24</v>
      </c>
      <c r="D1045" s="349" t="s">
        <v>1110</v>
      </c>
      <c r="E1045" s="356" t="s">
        <v>2134</v>
      </c>
      <c r="F1045" s="355" t="s">
        <v>601</v>
      </c>
      <c r="G1045" s="378" t="s">
        <v>277</v>
      </c>
      <c r="H1045" s="349" t="s">
        <v>4376</v>
      </c>
      <c r="I1045" s="349" t="s">
        <v>250</v>
      </c>
      <c r="J1045" s="349" t="s">
        <v>4420</v>
      </c>
      <c r="K1045" s="349" t="s">
        <v>4363</v>
      </c>
      <c r="L1045" s="349" t="s">
        <v>4363</v>
      </c>
      <c r="M1045" s="349" t="s">
        <v>257</v>
      </c>
      <c r="N1045" s="349" t="s">
        <v>283</v>
      </c>
      <c r="O1045" s="349" t="s">
        <v>2373</v>
      </c>
      <c r="P1045" s="349" t="s">
        <v>4493</v>
      </c>
      <c r="Q1045" s="349" t="s">
        <v>4494</v>
      </c>
      <c r="R1045" s="349" t="s">
        <v>268</v>
      </c>
      <c r="S1045" s="349">
        <v>0</v>
      </c>
      <c r="T1045" s="349" t="s">
        <v>268</v>
      </c>
      <c r="U1045" s="349">
        <v>0</v>
      </c>
      <c r="V1045" s="349" t="s">
        <v>413</v>
      </c>
      <c r="W1045" s="360" t="s">
        <v>2734</v>
      </c>
      <c r="X1045" s="361" t="s">
        <v>2441</v>
      </c>
      <c r="Y1045" s="349">
        <v>100</v>
      </c>
      <c r="Z1045" s="361">
        <v>25</v>
      </c>
      <c r="AA1045" s="349">
        <v>100</v>
      </c>
      <c r="AB1045" s="349" t="s">
        <v>4295</v>
      </c>
      <c r="AC1045" s="349" t="s">
        <v>4297</v>
      </c>
      <c r="AD1045" s="349">
        <v>6</v>
      </c>
      <c r="AE1045" s="440">
        <f t="shared" ref="AE1045:AE1056" si="179">AD1045*2.2</f>
        <v>13.200000000000001</v>
      </c>
      <c r="AF1045" s="350">
        <v>0.6</v>
      </c>
      <c r="AG1045" s="351">
        <f t="shared" si="177"/>
        <v>60</v>
      </c>
      <c r="AH1045" s="351">
        <f>IF(AD1045&lt;4,FLETES!$H$8,IF(AD1045=4,FLETES!$H$9,IF(AD1045=5,FLETES!$H$10,IF(AD1045=6,FLETES!$H$11,IF(AD1045=7,FLETES!$H$12,IF(AD1045=8,FLETES!$H$13,IF(AD1045=10,FLETES!$H$14,IF(AD1045=12,FLETES!$H$15,IF(AD1045&gt;12,FLETES!$H$16,"FALSO")))))))))</f>
        <v>31.615901999999998</v>
      </c>
      <c r="AI1045" s="351">
        <f t="shared" si="173"/>
        <v>91.615902000000006</v>
      </c>
      <c r="AJ1045" s="352">
        <v>0.2</v>
      </c>
      <c r="AK1045" s="353">
        <f t="shared" si="174"/>
        <v>114.51987750000001</v>
      </c>
      <c r="AL1045" s="417">
        <f t="shared" si="178"/>
        <v>118.59987750000001</v>
      </c>
      <c r="AM1045" s="354">
        <v>0.15</v>
      </c>
      <c r="AN1045" s="351">
        <f t="shared" si="175"/>
        <v>139.52926764705884</v>
      </c>
      <c r="AO1045" s="421">
        <f t="shared" si="176"/>
        <v>139.52926764705884</v>
      </c>
      <c r="AP1045" s="355"/>
      <c r="AQ1045" s="355"/>
    </row>
    <row r="1046" spans="1:43" s="364" customFormat="1" ht="30" customHeight="1" x14ac:dyDescent="0.25">
      <c r="A1046" s="391">
        <v>339856</v>
      </c>
      <c r="B1046" s="391">
        <v>40633398569</v>
      </c>
      <c r="C1046" s="349" t="s">
        <v>24</v>
      </c>
      <c r="D1046" s="349" t="s">
        <v>1111</v>
      </c>
      <c r="E1046" s="356" t="s">
        <v>2138</v>
      </c>
      <c r="F1046" s="355" t="s">
        <v>598</v>
      </c>
      <c r="G1046" s="378" t="s">
        <v>277</v>
      </c>
      <c r="H1046" s="349" t="s">
        <v>4376</v>
      </c>
      <c r="I1046" s="349" t="s">
        <v>250</v>
      </c>
      <c r="J1046" s="349" t="s">
        <v>4420</v>
      </c>
      <c r="K1046" s="349" t="s">
        <v>4364</v>
      </c>
      <c r="L1046" s="349" t="s">
        <v>4364</v>
      </c>
      <c r="M1046" s="349" t="s">
        <v>257</v>
      </c>
      <c r="N1046" s="349" t="s">
        <v>283</v>
      </c>
      <c r="O1046" s="349" t="s">
        <v>2373</v>
      </c>
      <c r="P1046" s="349" t="s">
        <v>4493</v>
      </c>
      <c r="Q1046" s="349" t="s">
        <v>4494</v>
      </c>
      <c r="R1046" s="349" t="s">
        <v>268</v>
      </c>
      <c r="S1046" s="349">
        <v>0</v>
      </c>
      <c r="T1046" s="349" t="s">
        <v>268</v>
      </c>
      <c r="U1046" s="349">
        <v>0</v>
      </c>
      <c r="V1046" s="349" t="s">
        <v>413</v>
      </c>
      <c r="W1046" s="360" t="s">
        <v>2735</v>
      </c>
      <c r="X1046" s="361" t="s">
        <v>2441</v>
      </c>
      <c r="Y1046" s="349">
        <v>100</v>
      </c>
      <c r="Z1046" s="361">
        <v>25</v>
      </c>
      <c r="AA1046" s="349">
        <v>100</v>
      </c>
      <c r="AB1046" s="349" t="s">
        <v>4295</v>
      </c>
      <c r="AC1046" s="349" t="s">
        <v>4297</v>
      </c>
      <c r="AD1046" s="349">
        <v>6</v>
      </c>
      <c r="AE1046" s="440">
        <f t="shared" si="179"/>
        <v>13.200000000000001</v>
      </c>
      <c r="AF1046" s="350">
        <v>0.6</v>
      </c>
      <c r="AG1046" s="351">
        <f t="shared" si="177"/>
        <v>60</v>
      </c>
      <c r="AH1046" s="351">
        <f>IF(AD1046&lt;4,FLETES!$H$8,IF(AD1046=4,FLETES!$H$9,IF(AD1046=5,FLETES!$H$10,IF(AD1046=6,FLETES!$H$11,IF(AD1046=7,FLETES!$H$12,IF(AD1046=8,FLETES!$H$13,IF(AD1046=10,FLETES!$H$14,IF(AD1046=12,FLETES!$H$15,IF(AD1046&gt;12,FLETES!$H$16,"FALSO")))))))))</f>
        <v>31.615901999999998</v>
      </c>
      <c r="AI1046" s="351">
        <f t="shared" si="173"/>
        <v>91.615902000000006</v>
      </c>
      <c r="AJ1046" s="352">
        <v>0.2</v>
      </c>
      <c r="AK1046" s="353">
        <f t="shared" si="174"/>
        <v>114.51987750000001</v>
      </c>
      <c r="AL1046" s="417">
        <f t="shared" si="178"/>
        <v>118.59987750000001</v>
      </c>
      <c r="AM1046" s="354">
        <v>0.15</v>
      </c>
      <c r="AN1046" s="351">
        <f t="shared" si="175"/>
        <v>139.52926764705884</v>
      </c>
      <c r="AO1046" s="421">
        <f t="shared" si="176"/>
        <v>139.52926764705884</v>
      </c>
      <c r="AP1046" s="355"/>
      <c r="AQ1046" s="355"/>
    </row>
    <row r="1047" spans="1:43" s="364" customFormat="1" ht="30" customHeight="1" x14ac:dyDescent="0.25">
      <c r="A1047" s="391">
        <v>771742</v>
      </c>
      <c r="B1047" s="391">
        <v>81200001446</v>
      </c>
      <c r="C1047" s="349" t="s">
        <v>24</v>
      </c>
      <c r="D1047" s="349">
        <v>0</v>
      </c>
      <c r="E1047" s="356" t="s">
        <v>2141</v>
      </c>
      <c r="F1047" s="355" t="s">
        <v>2141</v>
      </c>
      <c r="G1047" s="363" t="s">
        <v>277</v>
      </c>
      <c r="H1047" s="349" t="s">
        <v>4376</v>
      </c>
      <c r="I1047" s="349" t="s">
        <v>250</v>
      </c>
      <c r="J1047" s="349" t="s">
        <v>4379</v>
      </c>
      <c r="K1047" s="349" t="s">
        <v>4339</v>
      </c>
      <c r="L1047" s="349" t="s">
        <v>4339</v>
      </c>
      <c r="M1047" s="349" t="s">
        <v>331</v>
      </c>
      <c r="N1047" s="349" t="s">
        <v>283</v>
      </c>
      <c r="O1047" s="349" t="s">
        <v>2373</v>
      </c>
      <c r="P1047" s="349" t="s">
        <v>4493</v>
      </c>
      <c r="Q1047" s="349" t="s">
        <v>4494</v>
      </c>
      <c r="R1047" s="349" t="s">
        <v>268</v>
      </c>
      <c r="S1047" s="349">
        <v>0</v>
      </c>
      <c r="T1047" s="349" t="s">
        <v>268</v>
      </c>
      <c r="U1047" s="349">
        <v>0</v>
      </c>
      <c r="V1047" s="349" t="s">
        <v>413</v>
      </c>
      <c r="W1047" s="360" t="s">
        <v>2778</v>
      </c>
      <c r="X1047" s="361" t="s">
        <v>2441</v>
      </c>
      <c r="Y1047" s="349">
        <v>100</v>
      </c>
      <c r="Z1047" s="361">
        <v>25</v>
      </c>
      <c r="AA1047" s="349">
        <v>100</v>
      </c>
      <c r="AB1047" s="349" t="s">
        <v>4295</v>
      </c>
      <c r="AC1047" s="349" t="s">
        <v>4297</v>
      </c>
      <c r="AD1047" s="349">
        <v>6</v>
      </c>
      <c r="AE1047" s="440">
        <f t="shared" si="179"/>
        <v>13.200000000000001</v>
      </c>
      <c r="AF1047" s="350">
        <v>0.28000000000000003</v>
      </c>
      <c r="AG1047" s="351">
        <f t="shared" si="177"/>
        <v>28.000000000000004</v>
      </c>
      <c r="AH1047" s="351">
        <f>IF(AD1047&lt;4,FLETES!$H$8,IF(AD1047=4,FLETES!$H$9,IF(AD1047=5,FLETES!$H$10,IF(AD1047=6,FLETES!$H$11,IF(AD1047=7,FLETES!$H$12,IF(AD1047=8,FLETES!$H$13,IF(AD1047=10,FLETES!$H$14,IF(AD1047=12,FLETES!$H$15,IF(AD1047&gt;12,FLETES!$H$16,"FALSO")))))))))</f>
        <v>31.615901999999998</v>
      </c>
      <c r="AI1047" s="351">
        <f t="shared" si="173"/>
        <v>59.615902000000006</v>
      </c>
      <c r="AJ1047" s="352">
        <v>0.2</v>
      </c>
      <c r="AK1047" s="353">
        <f t="shared" si="174"/>
        <v>74.519877500000007</v>
      </c>
      <c r="AL1047" s="417">
        <f t="shared" si="178"/>
        <v>76.423877500000003</v>
      </c>
      <c r="AM1047" s="354">
        <v>0.15</v>
      </c>
      <c r="AN1047" s="351">
        <f t="shared" si="175"/>
        <v>89.91044411764706</v>
      </c>
      <c r="AO1047" s="421">
        <f t="shared" si="176"/>
        <v>89.91044411764706</v>
      </c>
      <c r="AP1047" s="355"/>
      <c r="AQ1047" s="355"/>
    </row>
    <row r="1048" spans="1:43" s="364" customFormat="1" ht="30" customHeight="1" x14ac:dyDescent="0.25">
      <c r="A1048" s="391">
        <v>69500</v>
      </c>
      <c r="B1048" s="391">
        <v>40630695009</v>
      </c>
      <c r="C1048" s="349" t="s">
        <v>24</v>
      </c>
      <c r="D1048" s="349" t="s">
        <v>824</v>
      </c>
      <c r="E1048" s="356" t="s">
        <v>2144</v>
      </c>
      <c r="F1048" s="355" t="s">
        <v>2144</v>
      </c>
      <c r="G1048" s="363" t="s">
        <v>277</v>
      </c>
      <c r="H1048" s="349" t="s">
        <v>4376</v>
      </c>
      <c r="I1048" s="349" t="s">
        <v>250</v>
      </c>
      <c r="J1048" s="349" t="s">
        <v>4379</v>
      </c>
      <c r="K1048" s="349" t="s">
        <v>4422</v>
      </c>
      <c r="L1048" s="349" t="s">
        <v>4339</v>
      </c>
      <c r="M1048" s="349" t="s">
        <v>331</v>
      </c>
      <c r="N1048" s="349" t="s">
        <v>283</v>
      </c>
      <c r="O1048" s="349" t="s">
        <v>2373</v>
      </c>
      <c r="P1048" s="349" t="s">
        <v>4493</v>
      </c>
      <c r="Q1048" s="349" t="s">
        <v>4494</v>
      </c>
      <c r="R1048" s="349" t="s">
        <v>268</v>
      </c>
      <c r="S1048" s="349">
        <v>0</v>
      </c>
      <c r="T1048" s="349" t="s">
        <v>268</v>
      </c>
      <c r="U1048" s="349">
        <v>0</v>
      </c>
      <c r="V1048" s="349" t="s">
        <v>413</v>
      </c>
      <c r="W1048" s="360" t="s">
        <v>2713</v>
      </c>
      <c r="X1048" s="361" t="s">
        <v>2441</v>
      </c>
      <c r="Y1048" s="349">
        <v>100</v>
      </c>
      <c r="Z1048" s="361">
        <v>25</v>
      </c>
      <c r="AA1048" s="349">
        <v>100</v>
      </c>
      <c r="AB1048" s="349" t="s">
        <v>4295</v>
      </c>
      <c r="AC1048" s="349" t="s">
        <v>4297</v>
      </c>
      <c r="AD1048" s="349">
        <v>6</v>
      </c>
      <c r="AE1048" s="440">
        <f t="shared" si="179"/>
        <v>13.200000000000001</v>
      </c>
      <c r="AF1048" s="350">
        <v>0.35</v>
      </c>
      <c r="AG1048" s="351">
        <f t="shared" si="177"/>
        <v>35</v>
      </c>
      <c r="AH1048" s="351">
        <f>IF(AD1048&lt;4,FLETES!$H$8,IF(AD1048=4,FLETES!$H$9,IF(AD1048=5,FLETES!$H$10,IF(AD1048=6,FLETES!$H$11,IF(AD1048=7,FLETES!$H$12,IF(AD1048=8,FLETES!$H$13,IF(AD1048=10,FLETES!$H$14,IF(AD1048=12,FLETES!$H$15,IF(AD1048&gt;12,FLETES!$H$16,"FALSO")))))))))</f>
        <v>31.615901999999998</v>
      </c>
      <c r="AI1048" s="351">
        <f t="shared" si="173"/>
        <v>66.615902000000006</v>
      </c>
      <c r="AJ1048" s="352">
        <v>0.2</v>
      </c>
      <c r="AK1048" s="353">
        <f t="shared" si="174"/>
        <v>83.269877500000007</v>
      </c>
      <c r="AL1048" s="417">
        <f t="shared" si="178"/>
        <v>85.649877500000002</v>
      </c>
      <c r="AM1048" s="354">
        <v>0.15</v>
      </c>
      <c r="AN1048" s="351">
        <f t="shared" si="175"/>
        <v>100.76456176470589</v>
      </c>
      <c r="AO1048" s="421">
        <f t="shared" si="176"/>
        <v>100.76456176470589</v>
      </c>
      <c r="AP1048" s="355"/>
      <c r="AQ1048" s="355"/>
    </row>
    <row r="1049" spans="1:43" s="347" customFormat="1" ht="30" customHeight="1" x14ac:dyDescent="0.25">
      <c r="A1049" s="391">
        <v>69546</v>
      </c>
      <c r="B1049" s="391">
        <v>40630695469</v>
      </c>
      <c r="C1049" s="349" t="s">
        <v>24</v>
      </c>
      <c r="D1049" s="349" t="s">
        <v>905</v>
      </c>
      <c r="E1049" s="356" t="s">
        <v>2143</v>
      </c>
      <c r="F1049" s="355" t="s">
        <v>2143</v>
      </c>
      <c r="G1049" s="363" t="s">
        <v>277</v>
      </c>
      <c r="H1049" s="349" t="s">
        <v>4376</v>
      </c>
      <c r="I1049" s="349" t="s">
        <v>250</v>
      </c>
      <c r="J1049" s="349" t="s">
        <v>4379</v>
      </c>
      <c r="K1049" s="349" t="s">
        <v>435</v>
      </c>
      <c r="L1049" s="349" t="s">
        <v>4339</v>
      </c>
      <c r="M1049" s="349" t="s">
        <v>331</v>
      </c>
      <c r="N1049" s="349" t="s">
        <v>283</v>
      </c>
      <c r="O1049" s="349" t="s">
        <v>2373</v>
      </c>
      <c r="P1049" s="349" t="s">
        <v>4493</v>
      </c>
      <c r="Q1049" s="349" t="s">
        <v>4494</v>
      </c>
      <c r="R1049" s="349" t="s">
        <v>268</v>
      </c>
      <c r="S1049" s="349">
        <v>0</v>
      </c>
      <c r="T1049" s="349" t="s">
        <v>268</v>
      </c>
      <c r="U1049" s="349">
        <v>0</v>
      </c>
      <c r="V1049" s="349" t="s">
        <v>413</v>
      </c>
      <c r="W1049" s="360" t="s">
        <v>435</v>
      </c>
      <c r="X1049" s="361" t="s">
        <v>2441</v>
      </c>
      <c r="Y1049" s="349">
        <v>100</v>
      </c>
      <c r="Z1049" s="361">
        <v>25</v>
      </c>
      <c r="AA1049" s="349">
        <v>100</v>
      </c>
      <c r="AB1049" s="349" t="s">
        <v>4295</v>
      </c>
      <c r="AC1049" s="349" t="s">
        <v>4297</v>
      </c>
      <c r="AD1049" s="349">
        <v>6</v>
      </c>
      <c r="AE1049" s="440">
        <f t="shared" si="179"/>
        <v>13.200000000000001</v>
      </c>
      <c r="AF1049" s="350">
        <v>0.35</v>
      </c>
      <c r="AG1049" s="351">
        <f t="shared" si="177"/>
        <v>35</v>
      </c>
      <c r="AH1049" s="351">
        <f>IF(AD1049&lt;4,FLETES!$H$8,IF(AD1049=4,FLETES!$H$9,IF(AD1049=5,FLETES!$H$10,IF(AD1049=6,FLETES!$H$11,IF(AD1049=7,FLETES!$H$12,IF(AD1049=8,FLETES!$H$13,IF(AD1049=10,FLETES!$H$14,IF(AD1049=12,FLETES!$H$15,IF(AD1049&gt;12,FLETES!$H$16,"FALSO")))))))))</f>
        <v>31.615901999999998</v>
      </c>
      <c r="AI1049" s="351">
        <f t="shared" si="173"/>
        <v>66.615902000000006</v>
      </c>
      <c r="AJ1049" s="352">
        <v>0.2</v>
      </c>
      <c r="AK1049" s="353">
        <f t="shared" si="174"/>
        <v>83.269877500000007</v>
      </c>
      <c r="AL1049" s="417">
        <f t="shared" si="178"/>
        <v>85.649877500000002</v>
      </c>
      <c r="AM1049" s="354">
        <v>0.15</v>
      </c>
      <c r="AN1049" s="351">
        <f t="shared" si="175"/>
        <v>100.76456176470589</v>
      </c>
      <c r="AO1049" s="421">
        <f t="shared" si="176"/>
        <v>100.76456176470589</v>
      </c>
      <c r="AP1049" s="355"/>
      <c r="AQ1049" s="355"/>
    </row>
    <row r="1050" spans="1:43" s="347" customFormat="1" ht="30" customHeight="1" x14ac:dyDescent="0.25">
      <c r="A1050" s="461">
        <v>511485</v>
      </c>
      <c r="B1050" s="461">
        <v>40635114859</v>
      </c>
      <c r="C1050" s="371" t="s">
        <v>24</v>
      </c>
      <c r="D1050" s="371" t="s">
        <v>1123</v>
      </c>
      <c r="E1050" s="368" t="s">
        <v>2183</v>
      </c>
      <c r="F1050" s="369" t="s">
        <v>2183</v>
      </c>
      <c r="G1050" s="363" t="s">
        <v>277</v>
      </c>
      <c r="H1050" s="371" t="s">
        <v>4376</v>
      </c>
      <c r="I1050" s="371" t="s">
        <v>250</v>
      </c>
      <c r="J1050" s="371" t="s">
        <v>4379</v>
      </c>
      <c r="K1050" s="371" t="s">
        <v>2756</v>
      </c>
      <c r="L1050" s="371" t="s">
        <v>3695</v>
      </c>
      <c r="M1050" s="371" t="s">
        <v>251</v>
      </c>
      <c r="N1050" s="371" t="s">
        <v>283</v>
      </c>
      <c r="O1050" s="371" t="s">
        <v>2373</v>
      </c>
      <c r="P1050" s="349" t="s">
        <v>4493</v>
      </c>
      <c r="Q1050" s="349" t="s">
        <v>4494</v>
      </c>
      <c r="R1050" s="349" t="s">
        <v>268</v>
      </c>
      <c r="S1050" s="349">
        <v>0</v>
      </c>
      <c r="T1050" s="349" t="s">
        <v>268</v>
      </c>
      <c r="U1050" s="349">
        <v>0</v>
      </c>
      <c r="V1050" s="349" t="s">
        <v>413</v>
      </c>
      <c r="W1050" s="447" t="s">
        <v>2756</v>
      </c>
      <c r="X1050" s="448" t="s">
        <v>2442</v>
      </c>
      <c r="Y1050" s="371">
        <v>100</v>
      </c>
      <c r="Z1050" s="431">
        <v>25</v>
      </c>
      <c r="AA1050" s="371">
        <v>100</v>
      </c>
      <c r="AB1050" s="371" t="s">
        <v>4295</v>
      </c>
      <c r="AC1050" s="371" t="s">
        <v>4297</v>
      </c>
      <c r="AD1050" s="371">
        <v>6</v>
      </c>
      <c r="AE1050" s="449">
        <f t="shared" si="179"/>
        <v>13.200000000000001</v>
      </c>
      <c r="AF1050" s="373">
        <v>0.2</v>
      </c>
      <c r="AG1050" s="374">
        <f t="shared" si="177"/>
        <v>20</v>
      </c>
      <c r="AH1050" s="374">
        <f>IF(AD1050&lt;4,FLETES!$H$8,IF(AD1050=4,FLETES!$H$9,IF(AD1050=5,FLETES!$H$10,IF(AD1050=6,FLETES!$H$11,IF(AD1050=7,FLETES!$H$12,IF(AD1050=8,FLETES!$H$13,IF(AD1050=10,FLETES!$H$14,IF(AD1050=12,FLETES!$H$15,IF(AD1050&gt;12,FLETES!$H$16,"FALSO")))))))))</f>
        <v>31.615901999999998</v>
      </c>
      <c r="AI1050" s="374">
        <f t="shared" si="173"/>
        <v>51.615901999999998</v>
      </c>
      <c r="AJ1050" s="424">
        <v>0.2</v>
      </c>
      <c r="AK1050" s="375">
        <f t="shared" si="174"/>
        <v>64.519877499999993</v>
      </c>
      <c r="AL1050" s="417">
        <f t="shared" si="178"/>
        <v>65.879877499999992</v>
      </c>
      <c r="AM1050" s="354">
        <v>0.15</v>
      </c>
      <c r="AN1050" s="351">
        <f t="shared" si="175"/>
        <v>77.505738235294103</v>
      </c>
      <c r="AO1050" s="421">
        <f t="shared" si="176"/>
        <v>77.505738235294103</v>
      </c>
      <c r="AP1050" s="355"/>
      <c r="AQ1050" s="355"/>
    </row>
    <row r="1051" spans="1:43" s="347" customFormat="1" ht="30" customHeight="1" x14ac:dyDescent="0.25">
      <c r="A1051" s="391">
        <v>69510</v>
      </c>
      <c r="B1051" s="391">
        <v>40630695109</v>
      </c>
      <c r="C1051" s="349" t="s">
        <v>24</v>
      </c>
      <c r="D1051" s="349" t="s">
        <v>721</v>
      </c>
      <c r="E1051" s="356" t="s">
        <v>2108</v>
      </c>
      <c r="F1051" s="355" t="s">
        <v>2108</v>
      </c>
      <c r="G1051" s="363" t="s">
        <v>277</v>
      </c>
      <c r="H1051" s="349" t="s">
        <v>4376</v>
      </c>
      <c r="I1051" s="349" t="s">
        <v>250</v>
      </c>
      <c r="J1051" s="349" t="s">
        <v>4379</v>
      </c>
      <c r="K1051" s="349" t="s">
        <v>2714</v>
      </c>
      <c r="L1051" s="349" t="s">
        <v>3695</v>
      </c>
      <c r="M1051" s="349" t="s">
        <v>257</v>
      </c>
      <c r="N1051" s="349" t="s">
        <v>283</v>
      </c>
      <c r="O1051" s="349" t="s">
        <v>2373</v>
      </c>
      <c r="P1051" s="349" t="s">
        <v>4493</v>
      </c>
      <c r="Q1051" s="349" t="s">
        <v>4494</v>
      </c>
      <c r="R1051" s="349" t="s">
        <v>268</v>
      </c>
      <c r="S1051" s="349">
        <v>0</v>
      </c>
      <c r="T1051" s="349" t="s">
        <v>268</v>
      </c>
      <c r="U1051" s="349">
        <v>0</v>
      </c>
      <c r="V1051" s="349" t="s">
        <v>413</v>
      </c>
      <c r="W1051" s="360" t="s">
        <v>2714</v>
      </c>
      <c r="X1051" s="361" t="s">
        <v>2441</v>
      </c>
      <c r="Y1051" s="349">
        <v>100</v>
      </c>
      <c r="Z1051" s="361">
        <v>25</v>
      </c>
      <c r="AA1051" s="349">
        <v>100</v>
      </c>
      <c r="AB1051" s="349" t="s">
        <v>4295</v>
      </c>
      <c r="AC1051" s="349" t="s">
        <v>4297</v>
      </c>
      <c r="AD1051" s="349">
        <v>6</v>
      </c>
      <c r="AE1051" s="440">
        <f t="shared" si="179"/>
        <v>13.200000000000001</v>
      </c>
      <c r="AF1051" s="350">
        <v>0.35</v>
      </c>
      <c r="AG1051" s="351">
        <f t="shared" si="177"/>
        <v>35</v>
      </c>
      <c r="AH1051" s="351">
        <f>IF(AD1051&lt;4,FLETES!$H$8,IF(AD1051=4,FLETES!$H$9,IF(AD1051=5,FLETES!$H$10,IF(AD1051=6,FLETES!$H$11,IF(AD1051=7,FLETES!$H$12,IF(AD1051=8,FLETES!$H$13,IF(AD1051=10,FLETES!$H$14,IF(AD1051=12,FLETES!$H$15,IF(AD1051&gt;12,FLETES!$H$16,"FALSO")))))))))</f>
        <v>31.615901999999998</v>
      </c>
      <c r="AI1051" s="351">
        <f t="shared" si="173"/>
        <v>66.615902000000006</v>
      </c>
      <c r="AJ1051" s="352">
        <v>0.2</v>
      </c>
      <c r="AK1051" s="353">
        <f t="shared" si="174"/>
        <v>83.269877500000007</v>
      </c>
      <c r="AL1051" s="417">
        <f t="shared" si="178"/>
        <v>85.649877500000002</v>
      </c>
      <c r="AM1051" s="354">
        <v>0.15</v>
      </c>
      <c r="AN1051" s="351">
        <f t="shared" si="175"/>
        <v>100.76456176470589</v>
      </c>
      <c r="AO1051" s="421">
        <f t="shared" si="176"/>
        <v>100.76456176470589</v>
      </c>
      <c r="AP1051" s="355"/>
      <c r="AQ1051" s="355"/>
    </row>
    <row r="1052" spans="1:43" s="347" customFormat="1" ht="30" customHeight="1" x14ac:dyDescent="0.25">
      <c r="A1052" s="391">
        <v>327395</v>
      </c>
      <c r="B1052" s="391">
        <v>40633273959</v>
      </c>
      <c r="C1052" s="349" t="s">
        <v>24</v>
      </c>
      <c r="D1052" s="349" t="s">
        <v>1134</v>
      </c>
      <c r="E1052" s="356" t="s">
        <v>2148</v>
      </c>
      <c r="F1052" s="355" t="s">
        <v>2148</v>
      </c>
      <c r="G1052" s="363" t="s">
        <v>277</v>
      </c>
      <c r="H1052" s="349" t="s">
        <v>4376</v>
      </c>
      <c r="I1052" s="349" t="s">
        <v>250</v>
      </c>
      <c r="J1052" s="349" t="s">
        <v>4379</v>
      </c>
      <c r="K1052" s="349" t="s">
        <v>4423</v>
      </c>
      <c r="L1052" s="349" t="s">
        <v>3695</v>
      </c>
      <c r="M1052" s="349" t="s">
        <v>257</v>
      </c>
      <c r="N1052" s="349" t="s">
        <v>283</v>
      </c>
      <c r="O1052" s="349" t="s">
        <v>2373</v>
      </c>
      <c r="P1052" s="349" t="s">
        <v>4493</v>
      </c>
      <c r="Q1052" s="349" t="s">
        <v>4494</v>
      </c>
      <c r="R1052" s="349" t="s">
        <v>268</v>
      </c>
      <c r="S1052" s="349">
        <v>0</v>
      </c>
      <c r="T1052" s="349" t="s">
        <v>268</v>
      </c>
      <c r="U1052" s="349">
        <v>0</v>
      </c>
      <c r="V1052" s="349" t="s">
        <v>413</v>
      </c>
      <c r="W1052" s="360" t="s">
        <v>2740</v>
      </c>
      <c r="X1052" s="361" t="s">
        <v>2441</v>
      </c>
      <c r="Y1052" s="349">
        <v>100</v>
      </c>
      <c r="Z1052" s="361">
        <v>25</v>
      </c>
      <c r="AA1052" s="349">
        <v>100</v>
      </c>
      <c r="AB1052" s="349" t="s">
        <v>4295</v>
      </c>
      <c r="AC1052" s="349" t="s">
        <v>4297</v>
      </c>
      <c r="AD1052" s="349">
        <v>6</v>
      </c>
      <c r="AE1052" s="440">
        <f t="shared" si="179"/>
        <v>13.200000000000001</v>
      </c>
      <c r="AF1052" s="350">
        <v>0.35</v>
      </c>
      <c r="AG1052" s="351">
        <f t="shared" si="177"/>
        <v>35</v>
      </c>
      <c r="AH1052" s="351">
        <f>IF(AD1052&lt;4,FLETES!$H$8,IF(AD1052=4,FLETES!$H$9,IF(AD1052=5,FLETES!$H$10,IF(AD1052=6,FLETES!$H$11,IF(AD1052=7,FLETES!$H$12,IF(AD1052=8,FLETES!$H$13,IF(AD1052=10,FLETES!$H$14,IF(AD1052=12,FLETES!$H$15,IF(AD1052&gt;12,FLETES!$H$16,"FALSO")))))))))</f>
        <v>31.615901999999998</v>
      </c>
      <c r="AI1052" s="351">
        <f t="shared" si="173"/>
        <v>66.615902000000006</v>
      </c>
      <c r="AJ1052" s="352">
        <v>0.2</v>
      </c>
      <c r="AK1052" s="353">
        <f t="shared" si="174"/>
        <v>83.269877500000007</v>
      </c>
      <c r="AL1052" s="417">
        <f t="shared" si="178"/>
        <v>85.649877500000002</v>
      </c>
      <c r="AM1052" s="354">
        <v>0.15</v>
      </c>
      <c r="AN1052" s="351">
        <f t="shared" si="175"/>
        <v>100.76456176470589</v>
      </c>
      <c r="AO1052" s="421">
        <f t="shared" si="176"/>
        <v>100.76456176470589</v>
      </c>
      <c r="AP1052" s="355"/>
      <c r="AQ1052" s="355"/>
    </row>
    <row r="1053" spans="1:43" s="347" customFormat="1" ht="30" customHeight="1" x14ac:dyDescent="0.25">
      <c r="A1053" s="391">
        <v>501642</v>
      </c>
      <c r="B1053" s="391">
        <v>40635016429</v>
      </c>
      <c r="C1053" s="349" t="s">
        <v>24</v>
      </c>
      <c r="D1053" s="349" t="s">
        <v>739</v>
      </c>
      <c r="E1053" s="356" t="s">
        <v>2151</v>
      </c>
      <c r="F1053" s="355" t="s">
        <v>2152</v>
      </c>
      <c r="G1053" s="363" t="s">
        <v>277</v>
      </c>
      <c r="H1053" s="349" t="s">
        <v>4376</v>
      </c>
      <c r="I1053" s="349" t="s">
        <v>250</v>
      </c>
      <c r="J1053" s="349" t="s">
        <v>4379</v>
      </c>
      <c r="K1053" s="349" t="s">
        <v>2746</v>
      </c>
      <c r="L1053" s="349" t="s">
        <v>4340</v>
      </c>
      <c r="M1053" s="349" t="s">
        <v>331</v>
      </c>
      <c r="N1053" s="349" t="s">
        <v>283</v>
      </c>
      <c r="O1053" s="349" t="s">
        <v>2373</v>
      </c>
      <c r="P1053" s="349" t="s">
        <v>4493</v>
      </c>
      <c r="Q1053" s="349" t="s">
        <v>4494</v>
      </c>
      <c r="R1053" s="349" t="s">
        <v>268</v>
      </c>
      <c r="S1053" s="349">
        <v>0</v>
      </c>
      <c r="T1053" s="349" t="s">
        <v>268</v>
      </c>
      <c r="U1053" s="349">
        <v>0</v>
      </c>
      <c r="V1053" s="349" t="s">
        <v>413</v>
      </c>
      <c r="W1053" s="360" t="s">
        <v>2746</v>
      </c>
      <c r="X1053" s="361" t="s">
        <v>2441</v>
      </c>
      <c r="Y1053" s="349">
        <v>100</v>
      </c>
      <c r="Z1053" s="361">
        <v>25</v>
      </c>
      <c r="AA1053" s="349">
        <v>100</v>
      </c>
      <c r="AB1053" s="349" t="s">
        <v>4295</v>
      </c>
      <c r="AC1053" s="349" t="s">
        <v>4297</v>
      </c>
      <c r="AD1053" s="349">
        <v>6</v>
      </c>
      <c r="AE1053" s="440">
        <f t="shared" si="179"/>
        <v>13.200000000000001</v>
      </c>
      <c r="AF1053" s="350">
        <v>0.35</v>
      </c>
      <c r="AG1053" s="351">
        <f t="shared" si="177"/>
        <v>35</v>
      </c>
      <c r="AH1053" s="351">
        <f>IF(AD1053&lt;4,FLETES!$H$8,IF(AD1053=4,FLETES!$H$9,IF(AD1053=5,FLETES!$H$10,IF(AD1053=6,FLETES!$H$11,IF(AD1053=7,FLETES!$H$12,IF(AD1053=8,FLETES!$H$13,IF(AD1053=10,FLETES!$H$14,IF(AD1053=12,FLETES!$H$15,IF(AD1053&gt;12,FLETES!$H$16,"FALSO")))))))))</f>
        <v>31.615901999999998</v>
      </c>
      <c r="AI1053" s="351">
        <f t="shared" si="173"/>
        <v>66.615902000000006</v>
      </c>
      <c r="AJ1053" s="352">
        <v>0.2</v>
      </c>
      <c r="AK1053" s="353">
        <f t="shared" si="174"/>
        <v>83.269877500000007</v>
      </c>
      <c r="AL1053" s="417">
        <f t="shared" si="178"/>
        <v>85.649877500000002</v>
      </c>
      <c r="AM1053" s="354">
        <v>0.15</v>
      </c>
      <c r="AN1053" s="351">
        <f t="shared" si="175"/>
        <v>100.76456176470589</v>
      </c>
      <c r="AO1053" s="421">
        <f t="shared" si="176"/>
        <v>100.76456176470589</v>
      </c>
      <c r="AP1053" s="355"/>
      <c r="AQ1053" s="355"/>
    </row>
    <row r="1054" spans="1:43" s="347" customFormat="1" ht="30" customHeight="1" x14ac:dyDescent="0.25">
      <c r="A1054" s="391">
        <v>501596</v>
      </c>
      <c r="B1054" s="391">
        <v>40635015969</v>
      </c>
      <c r="C1054" s="349" t="s">
        <v>24</v>
      </c>
      <c r="D1054" s="349">
        <v>6</v>
      </c>
      <c r="E1054" s="356" t="s">
        <v>2110</v>
      </c>
      <c r="F1054" s="355" t="s">
        <v>2110</v>
      </c>
      <c r="G1054" s="363" t="s">
        <v>277</v>
      </c>
      <c r="H1054" s="349" t="s">
        <v>4376</v>
      </c>
      <c r="I1054" s="349" t="s">
        <v>250</v>
      </c>
      <c r="J1054" s="349" t="s">
        <v>4379</v>
      </c>
      <c r="K1054" s="349" t="s">
        <v>2750</v>
      </c>
      <c r="L1054" s="349" t="s">
        <v>3695</v>
      </c>
      <c r="M1054" s="349" t="s">
        <v>331</v>
      </c>
      <c r="N1054" s="349" t="s">
        <v>283</v>
      </c>
      <c r="O1054" s="349" t="s">
        <v>2373</v>
      </c>
      <c r="P1054" s="349" t="s">
        <v>4493</v>
      </c>
      <c r="Q1054" s="349" t="s">
        <v>4494</v>
      </c>
      <c r="R1054" s="349" t="s">
        <v>268</v>
      </c>
      <c r="S1054" s="349">
        <v>0</v>
      </c>
      <c r="T1054" s="349" t="s">
        <v>268</v>
      </c>
      <c r="U1054" s="349">
        <v>0</v>
      </c>
      <c r="V1054" s="349" t="s">
        <v>413</v>
      </c>
      <c r="W1054" s="360" t="s">
        <v>2750</v>
      </c>
      <c r="X1054" s="361" t="s">
        <v>2441</v>
      </c>
      <c r="Y1054" s="349">
        <v>100</v>
      </c>
      <c r="Z1054" s="361">
        <v>25</v>
      </c>
      <c r="AA1054" s="349">
        <v>100</v>
      </c>
      <c r="AB1054" s="349" t="s">
        <v>4295</v>
      </c>
      <c r="AC1054" s="349" t="s">
        <v>4297</v>
      </c>
      <c r="AD1054" s="349">
        <v>6</v>
      </c>
      <c r="AE1054" s="440">
        <f t="shared" si="179"/>
        <v>13.200000000000001</v>
      </c>
      <c r="AF1054" s="350">
        <v>0.35</v>
      </c>
      <c r="AG1054" s="351">
        <f t="shared" si="177"/>
        <v>35</v>
      </c>
      <c r="AH1054" s="351">
        <f>IF(AD1054&lt;4,FLETES!$H$8,IF(AD1054=4,FLETES!$H$9,IF(AD1054=5,FLETES!$H$10,IF(AD1054=6,FLETES!$H$11,IF(AD1054=7,FLETES!$H$12,IF(AD1054=8,FLETES!$H$13,IF(AD1054=10,FLETES!$H$14,IF(AD1054=12,FLETES!$H$15,IF(AD1054&gt;12,FLETES!$H$16,"FALSO")))))))))</f>
        <v>31.615901999999998</v>
      </c>
      <c r="AI1054" s="351">
        <f t="shared" si="173"/>
        <v>66.615902000000006</v>
      </c>
      <c r="AJ1054" s="352">
        <v>0.2</v>
      </c>
      <c r="AK1054" s="353">
        <f t="shared" si="174"/>
        <v>83.269877500000007</v>
      </c>
      <c r="AL1054" s="417">
        <f t="shared" si="178"/>
        <v>85.649877500000002</v>
      </c>
      <c r="AM1054" s="354">
        <v>0.15</v>
      </c>
      <c r="AN1054" s="351">
        <f t="shared" si="175"/>
        <v>100.76456176470589</v>
      </c>
      <c r="AO1054" s="421">
        <f t="shared" si="176"/>
        <v>100.76456176470589</v>
      </c>
      <c r="AP1054" s="355"/>
      <c r="AQ1054" s="355"/>
    </row>
    <row r="1055" spans="1:43" s="347" customFormat="1" ht="30" customHeight="1" x14ac:dyDescent="0.25">
      <c r="A1055" s="391">
        <v>501662</v>
      </c>
      <c r="B1055" s="391">
        <v>40635016629</v>
      </c>
      <c r="C1055" s="349" t="s">
        <v>24</v>
      </c>
      <c r="D1055" s="349" t="s">
        <v>741</v>
      </c>
      <c r="E1055" s="356" t="s">
        <v>2112</v>
      </c>
      <c r="F1055" s="355" t="s">
        <v>2112</v>
      </c>
      <c r="G1055" s="363" t="s">
        <v>277</v>
      </c>
      <c r="H1055" s="349" t="s">
        <v>4376</v>
      </c>
      <c r="I1055" s="349" t="s">
        <v>250</v>
      </c>
      <c r="J1055" s="349" t="s">
        <v>4379</v>
      </c>
      <c r="K1055" s="349" t="s">
        <v>2755</v>
      </c>
      <c r="L1055" s="349" t="s">
        <v>580</v>
      </c>
      <c r="M1055" s="349" t="s">
        <v>331</v>
      </c>
      <c r="N1055" s="349" t="s">
        <v>283</v>
      </c>
      <c r="O1055" s="349" t="s">
        <v>2373</v>
      </c>
      <c r="P1055" s="349" t="s">
        <v>4493</v>
      </c>
      <c r="Q1055" s="349" t="s">
        <v>4494</v>
      </c>
      <c r="R1055" s="349" t="s">
        <v>268</v>
      </c>
      <c r="S1055" s="349">
        <v>0</v>
      </c>
      <c r="T1055" s="349" t="s">
        <v>268</v>
      </c>
      <c r="U1055" s="349">
        <v>0</v>
      </c>
      <c r="V1055" s="349" t="s">
        <v>413</v>
      </c>
      <c r="W1055" s="360" t="s">
        <v>2755</v>
      </c>
      <c r="X1055" s="361" t="s">
        <v>2441</v>
      </c>
      <c r="Y1055" s="349">
        <v>100</v>
      </c>
      <c r="Z1055" s="361">
        <v>25</v>
      </c>
      <c r="AA1055" s="349">
        <v>100</v>
      </c>
      <c r="AB1055" s="349" t="s">
        <v>4295</v>
      </c>
      <c r="AC1055" s="349" t="s">
        <v>4297</v>
      </c>
      <c r="AD1055" s="349">
        <v>6</v>
      </c>
      <c r="AE1055" s="440">
        <f t="shared" si="179"/>
        <v>13.200000000000001</v>
      </c>
      <c r="AF1055" s="350">
        <v>0.35</v>
      </c>
      <c r="AG1055" s="351">
        <f t="shared" si="177"/>
        <v>35</v>
      </c>
      <c r="AH1055" s="351">
        <f>IF(AD1055&lt;4,FLETES!$H$8,IF(AD1055=4,FLETES!$H$9,IF(AD1055=5,FLETES!$H$10,IF(AD1055=6,FLETES!$H$11,IF(AD1055=7,FLETES!$H$12,IF(AD1055=8,FLETES!$H$13,IF(AD1055=10,FLETES!$H$14,IF(AD1055=12,FLETES!$H$15,IF(AD1055&gt;12,FLETES!$H$16,"FALSO")))))))))</f>
        <v>31.615901999999998</v>
      </c>
      <c r="AI1055" s="351">
        <f t="shared" si="173"/>
        <v>66.615902000000006</v>
      </c>
      <c r="AJ1055" s="352">
        <v>0.2</v>
      </c>
      <c r="AK1055" s="353">
        <f t="shared" si="174"/>
        <v>83.269877500000007</v>
      </c>
      <c r="AL1055" s="417">
        <f t="shared" si="178"/>
        <v>85.649877500000002</v>
      </c>
      <c r="AM1055" s="354">
        <v>0.15</v>
      </c>
      <c r="AN1055" s="351">
        <f t="shared" si="175"/>
        <v>100.76456176470589</v>
      </c>
      <c r="AO1055" s="421">
        <f t="shared" si="176"/>
        <v>100.76456176470589</v>
      </c>
      <c r="AP1055" s="355"/>
      <c r="AQ1055" s="355"/>
    </row>
    <row r="1056" spans="1:43" s="347" customFormat="1" ht="30" customHeight="1" x14ac:dyDescent="0.25">
      <c r="A1056" s="391">
        <v>771756</v>
      </c>
      <c r="B1056" s="391">
        <v>81200001447</v>
      </c>
      <c r="C1056" s="349" t="s">
        <v>24</v>
      </c>
      <c r="D1056" s="349">
        <v>0</v>
      </c>
      <c r="E1056" s="356" t="s">
        <v>2086</v>
      </c>
      <c r="F1056" s="355" t="s">
        <v>2086</v>
      </c>
      <c r="G1056" s="363" t="s">
        <v>277</v>
      </c>
      <c r="H1056" s="349" t="s">
        <v>4376</v>
      </c>
      <c r="I1056" s="349" t="s">
        <v>250</v>
      </c>
      <c r="J1056" s="349" t="s">
        <v>4379</v>
      </c>
      <c r="K1056" s="349" t="s">
        <v>3695</v>
      </c>
      <c r="L1056" s="349" t="s">
        <v>3695</v>
      </c>
      <c r="M1056" s="349" t="s">
        <v>331</v>
      </c>
      <c r="N1056" s="349" t="s">
        <v>283</v>
      </c>
      <c r="O1056" s="349" t="s">
        <v>2373</v>
      </c>
      <c r="P1056" s="349" t="s">
        <v>4493</v>
      </c>
      <c r="Q1056" s="349" t="s">
        <v>4494</v>
      </c>
      <c r="R1056" s="349" t="s">
        <v>268</v>
      </c>
      <c r="S1056" s="349">
        <v>0</v>
      </c>
      <c r="T1056" s="349" t="s">
        <v>268</v>
      </c>
      <c r="U1056" s="349">
        <v>0</v>
      </c>
      <c r="V1056" s="349" t="s">
        <v>413</v>
      </c>
      <c r="W1056" s="360" t="s">
        <v>2780</v>
      </c>
      <c r="X1056" s="361" t="s">
        <v>2441</v>
      </c>
      <c r="Y1056" s="349">
        <v>100</v>
      </c>
      <c r="Z1056" s="361">
        <v>25</v>
      </c>
      <c r="AA1056" s="349">
        <v>100</v>
      </c>
      <c r="AB1056" s="349" t="s">
        <v>4295</v>
      </c>
      <c r="AC1056" s="349" t="s">
        <v>4297</v>
      </c>
      <c r="AD1056" s="349">
        <v>6</v>
      </c>
      <c r="AE1056" s="440">
        <f t="shared" si="179"/>
        <v>13.200000000000001</v>
      </c>
      <c r="AF1056" s="350">
        <v>0.28000000000000003</v>
      </c>
      <c r="AG1056" s="351">
        <f t="shared" si="177"/>
        <v>28.000000000000004</v>
      </c>
      <c r="AH1056" s="351">
        <f>IF(AD1056&lt;4,FLETES!$H$8,IF(AD1056=4,FLETES!$H$9,IF(AD1056=5,FLETES!$H$10,IF(AD1056=6,FLETES!$H$11,IF(AD1056=7,FLETES!$H$12,IF(AD1056=8,FLETES!$H$13,IF(AD1056=10,FLETES!$H$14,IF(AD1056=12,FLETES!$H$15,IF(AD1056&gt;12,FLETES!$H$16,"FALSO")))))))))</f>
        <v>31.615901999999998</v>
      </c>
      <c r="AI1056" s="351">
        <f t="shared" si="173"/>
        <v>59.615902000000006</v>
      </c>
      <c r="AJ1056" s="352">
        <v>0.2</v>
      </c>
      <c r="AK1056" s="353">
        <f t="shared" si="174"/>
        <v>74.519877500000007</v>
      </c>
      <c r="AL1056" s="417">
        <f t="shared" si="178"/>
        <v>76.423877500000003</v>
      </c>
      <c r="AM1056" s="354">
        <v>0.15</v>
      </c>
      <c r="AN1056" s="351">
        <f t="shared" si="175"/>
        <v>89.91044411764706</v>
      </c>
      <c r="AO1056" s="421">
        <f t="shared" si="176"/>
        <v>89.91044411764706</v>
      </c>
      <c r="AP1056" s="355"/>
      <c r="AQ1056" s="355"/>
    </row>
    <row r="1057" spans="1:43" s="347" customFormat="1" ht="30" customHeight="1" x14ac:dyDescent="0.25">
      <c r="A1057" s="461">
        <v>406242</v>
      </c>
      <c r="B1057" s="461">
        <v>40634062429</v>
      </c>
      <c r="C1057" s="371" t="s">
        <v>24</v>
      </c>
      <c r="D1057" s="371">
        <v>0</v>
      </c>
      <c r="E1057" s="368" t="s">
        <v>2151</v>
      </c>
      <c r="F1057" s="369" t="s">
        <v>2151</v>
      </c>
      <c r="G1057" s="363" t="s">
        <v>277</v>
      </c>
      <c r="H1057" s="371" t="s">
        <v>4376</v>
      </c>
      <c r="I1057" s="371" t="s">
        <v>250</v>
      </c>
      <c r="J1057" s="371" t="s">
        <v>4379</v>
      </c>
      <c r="K1057" s="371" t="s">
        <v>2746</v>
      </c>
      <c r="L1057" s="371" t="s">
        <v>3695</v>
      </c>
      <c r="M1057" s="371" t="s">
        <v>360</v>
      </c>
      <c r="N1057" s="371" t="s">
        <v>283</v>
      </c>
      <c r="O1057" s="349" t="s">
        <v>2373</v>
      </c>
      <c r="P1057" s="349" t="s">
        <v>4493</v>
      </c>
      <c r="Q1057" s="349" t="s">
        <v>4494</v>
      </c>
      <c r="R1057" s="349" t="s">
        <v>268</v>
      </c>
      <c r="S1057" s="349">
        <v>0</v>
      </c>
      <c r="T1057" s="349" t="s">
        <v>268</v>
      </c>
      <c r="U1057" s="349">
        <v>0</v>
      </c>
      <c r="V1057" s="349" t="s">
        <v>413</v>
      </c>
      <c r="W1057" s="447" t="s">
        <v>2746</v>
      </c>
      <c r="X1057" s="371" t="s">
        <v>2443</v>
      </c>
      <c r="Y1057" s="371">
        <v>100</v>
      </c>
      <c r="Z1057" s="431">
        <v>25</v>
      </c>
      <c r="AA1057" s="371">
        <v>100</v>
      </c>
      <c r="AB1057" s="371" t="s">
        <v>4294</v>
      </c>
      <c r="AC1057" s="371" t="s">
        <v>2429</v>
      </c>
      <c r="AD1057" s="371">
        <v>12</v>
      </c>
      <c r="AE1057" s="449">
        <v>26</v>
      </c>
      <c r="AF1057" s="373">
        <v>1</v>
      </c>
      <c r="AG1057" s="374">
        <f t="shared" si="177"/>
        <v>100</v>
      </c>
      <c r="AH1057" s="374">
        <f>IF(AD1057&lt;4,FLETES!$H$8,IF(AD1057=4,FLETES!$H$9,IF(AD1057=5,FLETES!$H$10,IF(AD1057=6,FLETES!$H$11,IF(AD1057=7,FLETES!$H$12,IF(AD1057=8,FLETES!$H$13,IF(AD1057=10,FLETES!$H$14,IF(AD1057=12,FLETES!$H$15,IF(AD1057&gt;12,FLETES!$H$16,"FALSO")))))))))</f>
        <v>59.630904000000001</v>
      </c>
      <c r="AI1057" s="374">
        <f t="shared" si="173"/>
        <v>159.63090399999999</v>
      </c>
      <c r="AJ1057" s="352">
        <v>0.2</v>
      </c>
      <c r="AK1057" s="375">
        <f t="shared" si="174"/>
        <v>199.53862999999998</v>
      </c>
      <c r="AL1057" s="417">
        <f t="shared" si="178"/>
        <v>206.33862999999999</v>
      </c>
      <c r="AM1057" s="376">
        <v>0.15</v>
      </c>
      <c r="AN1057" s="374">
        <f t="shared" si="175"/>
        <v>242.75132941176471</v>
      </c>
      <c r="AO1057" s="421">
        <f t="shared" si="176"/>
        <v>242.75132941176471</v>
      </c>
      <c r="AP1057" s="355"/>
      <c r="AQ1057" s="355"/>
    </row>
    <row r="1058" spans="1:43" s="347" customFormat="1" ht="30" customHeight="1" x14ac:dyDescent="0.25">
      <c r="A1058" s="391">
        <v>131097</v>
      </c>
      <c r="B1058" s="391">
        <v>40631310979</v>
      </c>
      <c r="C1058" s="349" t="s">
        <v>24</v>
      </c>
      <c r="D1058" s="349" t="s">
        <v>1484</v>
      </c>
      <c r="E1058" s="356" t="s">
        <v>3170</v>
      </c>
      <c r="F1058" s="355" t="s">
        <v>3169</v>
      </c>
      <c r="G1058" s="378" t="s">
        <v>277</v>
      </c>
      <c r="H1058" s="349" t="s">
        <v>4376</v>
      </c>
      <c r="I1058" s="349" t="s">
        <v>250</v>
      </c>
      <c r="J1058" s="349" t="s">
        <v>4419</v>
      </c>
      <c r="K1058" s="349" t="s">
        <v>582</v>
      </c>
      <c r="L1058" s="349" t="s">
        <v>582</v>
      </c>
      <c r="M1058" s="349" t="s">
        <v>257</v>
      </c>
      <c r="N1058" s="349" t="s">
        <v>283</v>
      </c>
      <c r="O1058" s="349" t="s">
        <v>2373</v>
      </c>
      <c r="P1058" s="349" t="s">
        <v>4493</v>
      </c>
      <c r="Q1058" s="349" t="s">
        <v>4494</v>
      </c>
      <c r="R1058" s="349" t="s">
        <v>268</v>
      </c>
      <c r="S1058" s="349">
        <v>0</v>
      </c>
      <c r="T1058" s="349" t="s">
        <v>268</v>
      </c>
      <c r="U1058" s="349">
        <v>0</v>
      </c>
      <c r="V1058" s="349" t="s">
        <v>413</v>
      </c>
      <c r="W1058" s="386" t="s">
        <v>582</v>
      </c>
      <c r="X1058" s="361" t="s">
        <v>2441</v>
      </c>
      <c r="Y1058" s="349">
        <v>100</v>
      </c>
      <c r="Z1058" s="361">
        <v>25</v>
      </c>
      <c r="AA1058" s="349">
        <v>100</v>
      </c>
      <c r="AB1058" s="349" t="s">
        <v>4295</v>
      </c>
      <c r="AC1058" s="349" t="s">
        <v>4297</v>
      </c>
      <c r="AD1058" s="440">
        <v>6</v>
      </c>
      <c r="AE1058" s="440">
        <f t="shared" ref="AE1058:AE1089" si="180">AD1058*2.2</f>
        <v>13.200000000000001</v>
      </c>
      <c r="AF1058" s="350">
        <v>0.8</v>
      </c>
      <c r="AG1058" s="351">
        <f t="shared" si="177"/>
        <v>80</v>
      </c>
      <c r="AH1058" s="351">
        <f>IF(AD1058&lt;4,FLETES!$H$8,IF(AD1058=4,FLETES!$H$9,IF(AD1058=5,FLETES!$H$10,IF(AD1058=6,FLETES!$H$11,IF(AD1058=7,FLETES!$H$12,IF(AD1058=8,FLETES!$H$13,IF(AD1058=10,FLETES!$H$14,IF(AD1058=12,FLETES!$H$15,IF(AD1058&gt;12,FLETES!$H$16,"FALSO")))))))))</f>
        <v>31.615901999999998</v>
      </c>
      <c r="AI1058" s="351">
        <f t="shared" si="173"/>
        <v>111.61590200000001</v>
      </c>
      <c r="AJ1058" s="352">
        <v>0.2</v>
      </c>
      <c r="AK1058" s="353">
        <f t="shared" si="174"/>
        <v>139.51987750000001</v>
      </c>
      <c r="AL1058" s="417">
        <f t="shared" si="178"/>
        <v>144.9598775</v>
      </c>
      <c r="AM1058" s="354">
        <v>0.15</v>
      </c>
      <c r="AN1058" s="351">
        <f t="shared" si="175"/>
        <v>170.54103235294119</v>
      </c>
      <c r="AO1058" s="421">
        <f t="shared" si="176"/>
        <v>170.54103235294119</v>
      </c>
      <c r="AP1058" s="355"/>
      <c r="AQ1058" s="355"/>
    </row>
    <row r="1059" spans="1:43" s="347" customFormat="1" ht="30" customHeight="1" x14ac:dyDescent="0.25">
      <c r="A1059" s="391">
        <v>929395</v>
      </c>
      <c r="B1059" s="391">
        <v>40639293959</v>
      </c>
      <c r="C1059" s="349" t="s">
        <v>24</v>
      </c>
      <c r="D1059" s="349">
        <v>0</v>
      </c>
      <c r="E1059" s="356" t="s">
        <v>2428</v>
      </c>
      <c r="F1059" s="355" t="s">
        <v>2180</v>
      </c>
      <c r="G1059" s="363" t="s">
        <v>277</v>
      </c>
      <c r="H1059" s="349" t="s">
        <v>4376</v>
      </c>
      <c r="I1059" s="349" t="s">
        <v>250</v>
      </c>
      <c r="J1059" s="349" t="s">
        <v>4379</v>
      </c>
      <c r="K1059" s="349" t="s">
        <v>2748</v>
      </c>
      <c r="L1059" s="349" t="s">
        <v>578</v>
      </c>
      <c r="M1059" s="349" t="s">
        <v>257</v>
      </c>
      <c r="N1059" s="349" t="s">
        <v>283</v>
      </c>
      <c r="O1059" s="349" t="s">
        <v>2373</v>
      </c>
      <c r="P1059" s="349" t="s">
        <v>4493</v>
      </c>
      <c r="Q1059" s="349" t="s">
        <v>4494</v>
      </c>
      <c r="R1059" s="349" t="s">
        <v>268</v>
      </c>
      <c r="S1059" s="349">
        <v>0</v>
      </c>
      <c r="T1059" s="349" t="s">
        <v>268</v>
      </c>
      <c r="U1059" s="349">
        <v>0</v>
      </c>
      <c r="V1059" s="349" t="s">
        <v>413</v>
      </c>
      <c r="W1059" s="360" t="s">
        <v>2748</v>
      </c>
      <c r="X1059" s="361" t="s">
        <v>2441</v>
      </c>
      <c r="Y1059" s="349">
        <v>100</v>
      </c>
      <c r="Z1059" s="361">
        <v>25</v>
      </c>
      <c r="AA1059" s="349">
        <v>100</v>
      </c>
      <c r="AB1059" s="349" t="s">
        <v>4295</v>
      </c>
      <c r="AC1059" s="349" t="s">
        <v>4297</v>
      </c>
      <c r="AD1059" s="349">
        <v>6</v>
      </c>
      <c r="AE1059" s="440">
        <f t="shared" si="180"/>
        <v>13.200000000000001</v>
      </c>
      <c r="AF1059" s="350">
        <v>0.36</v>
      </c>
      <c r="AG1059" s="351">
        <f t="shared" si="177"/>
        <v>36</v>
      </c>
      <c r="AH1059" s="351">
        <f>IF(AD1059&lt;4,FLETES!$H$8,IF(AD1059=4,FLETES!$H$9,IF(AD1059=5,FLETES!$H$10,IF(AD1059=6,FLETES!$H$11,IF(AD1059=7,FLETES!$H$12,IF(AD1059=8,FLETES!$H$13,IF(AD1059=10,FLETES!$H$14,IF(AD1059=12,FLETES!$H$15,IF(AD1059&gt;12,FLETES!$H$16,"FALSO")))))))))</f>
        <v>31.615901999999998</v>
      </c>
      <c r="AI1059" s="351">
        <f t="shared" si="173"/>
        <v>67.615902000000006</v>
      </c>
      <c r="AJ1059" s="352">
        <v>0.2</v>
      </c>
      <c r="AK1059" s="353">
        <f t="shared" si="174"/>
        <v>84.519877500000007</v>
      </c>
      <c r="AL1059" s="417">
        <f t="shared" si="178"/>
        <v>86.967877500000014</v>
      </c>
      <c r="AM1059" s="354">
        <v>0.15</v>
      </c>
      <c r="AN1059" s="351">
        <f t="shared" si="175"/>
        <v>102.31515000000002</v>
      </c>
      <c r="AO1059" s="421">
        <f t="shared" si="176"/>
        <v>102.31515000000002</v>
      </c>
      <c r="AP1059" s="355"/>
      <c r="AQ1059" s="355"/>
    </row>
    <row r="1060" spans="1:43" s="347" customFormat="1" ht="30" customHeight="1" x14ac:dyDescent="0.25">
      <c r="A1060" s="391">
        <v>70293</v>
      </c>
      <c r="B1060" s="391">
        <v>40630702939</v>
      </c>
      <c r="C1060" s="349" t="s">
        <v>24</v>
      </c>
      <c r="D1060" s="349" t="s">
        <v>711</v>
      </c>
      <c r="E1060" s="356" t="s">
        <v>2181</v>
      </c>
      <c r="F1060" s="355" t="s">
        <v>2181</v>
      </c>
      <c r="G1060" s="363" t="s">
        <v>277</v>
      </c>
      <c r="H1060" s="349" t="s">
        <v>4376</v>
      </c>
      <c r="I1060" s="349" t="s">
        <v>250</v>
      </c>
      <c r="J1060" s="349" t="s">
        <v>4419</v>
      </c>
      <c r="K1060" s="349" t="s">
        <v>548</v>
      </c>
      <c r="L1060" s="349" t="s">
        <v>548</v>
      </c>
      <c r="M1060" s="349" t="s">
        <v>257</v>
      </c>
      <c r="N1060" s="349" t="s">
        <v>283</v>
      </c>
      <c r="O1060" s="349" t="s">
        <v>2373</v>
      </c>
      <c r="P1060" s="349" t="s">
        <v>4493</v>
      </c>
      <c r="Q1060" s="349" t="s">
        <v>4494</v>
      </c>
      <c r="R1060" s="349" t="s">
        <v>268</v>
      </c>
      <c r="S1060" s="349">
        <v>0</v>
      </c>
      <c r="T1060" s="349" t="s">
        <v>268</v>
      </c>
      <c r="U1060" s="349">
        <v>0</v>
      </c>
      <c r="V1060" s="349" t="s">
        <v>413</v>
      </c>
      <c r="W1060" s="360" t="s">
        <v>2720</v>
      </c>
      <c r="X1060" s="361" t="s">
        <v>2441</v>
      </c>
      <c r="Y1060" s="349">
        <v>100</v>
      </c>
      <c r="Z1060" s="361">
        <v>25</v>
      </c>
      <c r="AA1060" s="349">
        <v>100</v>
      </c>
      <c r="AB1060" s="349" t="s">
        <v>4295</v>
      </c>
      <c r="AC1060" s="349" t="s">
        <v>4297</v>
      </c>
      <c r="AD1060" s="349">
        <v>6</v>
      </c>
      <c r="AE1060" s="440">
        <f t="shared" si="180"/>
        <v>13.200000000000001</v>
      </c>
      <c r="AF1060" s="350">
        <v>0.7</v>
      </c>
      <c r="AG1060" s="351">
        <f t="shared" si="177"/>
        <v>70</v>
      </c>
      <c r="AH1060" s="351">
        <f>IF(AD1060&lt;4,FLETES!$H$8,IF(AD1060=4,FLETES!$H$9,IF(AD1060=5,FLETES!$H$10,IF(AD1060=6,FLETES!$H$11,IF(AD1060=7,FLETES!$H$12,IF(AD1060=8,FLETES!$H$13,IF(AD1060=10,FLETES!$H$14,IF(AD1060=12,FLETES!$H$15,IF(AD1060&gt;12,FLETES!$H$16,"FALSO")))))))))</f>
        <v>31.615901999999998</v>
      </c>
      <c r="AI1060" s="351">
        <f t="shared" si="173"/>
        <v>101.61590200000001</v>
      </c>
      <c r="AJ1060" s="352">
        <v>0.2</v>
      </c>
      <c r="AK1060" s="353">
        <f t="shared" si="174"/>
        <v>127.01987750000001</v>
      </c>
      <c r="AL1060" s="417">
        <f t="shared" si="178"/>
        <v>131.7798775</v>
      </c>
      <c r="AM1060" s="354">
        <v>0.15</v>
      </c>
      <c r="AN1060" s="351">
        <f t="shared" si="175"/>
        <v>155.03514999999999</v>
      </c>
      <c r="AO1060" s="421">
        <f t="shared" si="176"/>
        <v>155.03514999999999</v>
      </c>
      <c r="AP1060" s="355"/>
      <c r="AQ1060" s="355"/>
    </row>
    <row r="1061" spans="1:43" s="347" customFormat="1" ht="30" customHeight="1" x14ac:dyDescent="0.25">
      <c r="A1061" s="391">
        <v>339761</v>
      </c>
      <c r="B1061" s="391">
        <v>40633397619</v>
      </c>
      <c r="C1061" s="349" t="s">
        <v>24</v>
      </c>
      <c r="D1061" s="349" t="s">
        <v>1103</v>
      </c>
      <c r="E1061" s="356" t="s">
        <v>2120</v>
      </c>
      <c r="F1061" s="355" t="s">
        <v>606</v>
      </c>
      <c r="G1061" s="378" t="s">
        <v>277</v>
      </c>
      <c r="H1061" s="349" t="s">
        <v>4376</v>
      </c>
      <c r="I1061" s="349" t="s">
        <v>250</v>
      </c>
      <c r="J1061" s="349" t="s">
        <v>4419</v>
      </c>
      <c r="K1061" s="349" t="s">
        <v>4344</v>
      </c>
      <c r="L1061" s="349" t="s">
        <v>4344</v>
      </c>
      <c r="M1061" s="349" t="s">
        <v>257</v>
      </c>
      <c r="N1061" s="349" t="s">
        <v>283</v>
      </c>
      <c r="O1061" s="349" t="s">
        <v>2373</v>
      </c>
      <c r="P1061" s="349" t="s">
        <v>4493</v>
      </c>
      <c r="Q1061" s="349" t="s">
        <v>4494</v>
      </c>
      <c r="R1061" s="349" t="s">
        <v>268</v>
      </c>
      <c r="S1061" s="349">
        <v>0</v>
      </c>
      <c r="T1061" s="349" t="s">
        <v>268</v>
      </c>
      <c r="U1061" s="349">
        <v>0</v>
      </c>
      <c r="V1061" s="349" t="s">
        <v>413</v>
      </c>
      <c r="W1061" s="360" t="s">
        <v>2739</v>
      </c>
      <c r="X1061" s="361" t="s">
        <v>2441</v>
      </c>
      <c r="Y1061" s="349">
        <v>100</v>
      </c>
      <c r="Z1061" s="361">
        <v>25</v>
      </c>
      <c r="AA1061" s="349">
        <v>100</v>
      </c>
      <c r="AB1061" s="349" t="s">
        <v>4295</v>
      </c>
      <c r="AC1061" s="349" t="s">
        <v>4297</v>
      </c>
      <c r="AD1061" s="349">
        <v>6</v>
      </c>
      <c r="AE1061" s="440">
        <f t="shared" si="180"/>
        <v>13.200000000000001</v>
      </c>
      <c r="AF1061" s="350">
        <v>0.7</v>
      </c>
      <c r="AG1061" s="351">
        <f t="shared" si="177"/>
        <v>70</v>
      </c>
      <c r="AH1061" s="351">
        <f>IF(AD1061&lt;4,FLETES!$H$8,IF(AD1061=4,FLETES!$H$9,IF(AD1061=5,FLETES!$H$10,IF(AD1061=6,FLETES!$H$11,IF(AD1061=7,FLETES!$H$12,IF(AD1061=8,FLETES!$H$13,IF(AD1061=10,FLETES!$H$14,IF(AD1061=12,FLETES!$H$15,IF(AD1061&gt;12,FLETES!$H$16,"FALSO")))))))))</f>
        <v>31.615901999999998</v>
      </c>
      <c r="AI1061" s="351">
        <f t="shared" si="173"/>
        <v>101.61590200000001</v>
      </c>
      <c r="AJ1061" s="352">
        <v>0.2</v>
      </c>
      <c r="AK1061" s="353">
        <f t="shared" si="174"/>
        <v>127.01987750000001</v>
      </c>
      <c r="AL1061" s="417">
        <f t="shared" si="178"/>
        <v>131.7798775</v>
      </c>
      <c r="AM1061" s="354">
        <v>0.15</v>
      </c>
      <c r="AN1061" s="351">
        <f t="shared" si="175"/>
        <v>155.03514999999999</v>
      </c>
      <c r="AO1061" s="421">
        <f t="shared" si="176"/>
        <v>155.03514999999999</v>
      </c>
      <c r="AP1061" s="355"/>
      <c r="AQ1061" s="355"/>
    </row>
    <row r="1062" spans="1:43" s="347" customFormat="1" ht="30" customHeight="1" x14ac:dyDescent="0.25">
      <c r="A1062" s="391">
        <v>771627</v>
      </c>
      <c r="B1062" s="391">
        <v>81200001309</v>
      </c>
      <c r="C1062" s="349" t="s">
        <v>24</v>
      </c>
      <c r="D1062" s="349">
        <v>0</v>
      </c>
      <c r="E1062" s="356" t="s">
        <v>2094</v>
      </c>
      <c r="F1062" s="355" t="s">
        <v>2094</v>
      </c>
      <c r="G1062" s="363" t="s">
        <v>277</v>
      </c>
      <c r="H1062" s="349" t="s">
        <v>4376</v>
      </c>
      <c r="I1062" s="349" t="s">
        <v>250</v>
      </c>
      <c r="J1062" s="349" t="s">
        <v>4379</v>
      </c>
      <c r="K1062" s="349" t="s">
        <v>2681</v>
      </c>
      <c r="L1062" s="349" t="s">
        <v>2681</v>
      </c>
      <c r="M1062" s="349" t="s">
        <v>331</v>
      </c>
      <c r="N1062" s="349" t="s">
        <v>283</v>
      </c>
      <c r="O1062" s="349" t="s">
        <v>2373</v>
      </c>
      <c r="P1062" s="349" t="s">
        <v>4493</v>
      </c>
      <c r="Q1062" s="349" t="s">
        <v>4494</v>
      </c>
      <c r="R1062" s="349" t="s">
        <v>268</v>
      </c>
      <c r="S1062" s="349">
        <v>0</v>
      </c>
      <c r="T1062" s="349" t="s">
        <v>268</v>
      </c>
      <c r="U1062" s="349">
        <v>0</v>
      </c>
      <c r="V1062" s="349" t="s">
        <v>413</v>
      </c>
      <c r="W1062" s="360" t="s">
        <v>2775</v>
      </c>
      <c r="X1062" s="361" t="s">
        <v>2441</v>
      </c>
      <c r="Y1062" s="349">
        <v>100</v>
      </c>
      <c r="Z1062" s="361">
        <v>25</v>
      </c>
      <c r="AA1062" s="349">
        <v>100</v>
      </c>
      <c r="AB1062" s="349" t="s">
        <v>4295</v>
      </c>
      <c r="AC1062" s="349" t="s">
        <v>4297</v>
      </c>
      <c r="AD1062" s="349">
        <v>6</v>
      </c>
      <c r="AE1062" s="440">
        <f t="shared" si="180"/>
        <v>13.200000000000001</v>
      </c>
      <c r="AF1062" s="350">
        <v>0.28000000000000003</v>
      </c>
      <c r="AG1062" s="351">
        <f t="shared" si="177"/>
        <v>28.000000000000004</v>
      </c>
      <c r="AH1062" s="351">
        <f>IF(AD1062&lt;4,FLETES!$H$8,IF(AD1062=4,FLETES!$H$9,IF(AD1062=5,FLETES!$H$10,IF(AD1062=6,FLETES!$H$11,IF(AD1062=7,FLETES!$H$12,IF(AD1062=8,FLETES!$H$13,IF(AD1062=10,FLETES!$H$14,IF(AD1062=12,FLETES!$H$15,IF(AD1062&gt;12,FLETES!$H$16,"FALSO")))))))))</f>
        <v>31.615901999999998</v>
      </c>
      <c r="AI1062" s="351">
        <f t="shared" si="173"/>
        <v>59.615902000000006</v>
      </c>
      <c r="AJ1062" s="352">
        <v>0.2</v>
      </c>
      <c r="AK1062" s="353">
        <f t="shared" si="174"/>
        <v>74.519877500000007</v>
      </c>
      <c r="AL1062" s="417">
        <f t="shared" si="178"/>
        <v>76.423877500000003</v>
      </c>
      <c r="AM1062" s="354">
        <v>0.15</v>
      </c>
      <c r="AN1062" s="351">
        <f t="shared" si="175"/>
        <v>89.91044411764706</v>
      </c>
      <c r="AO1062" s="421">
        <f t="shared" si="176"/>
        <v>89.91044411764706</v>
      </c>
      <c r="AP1062" s="355"/>
      <c r="AQ1062" s="355"/>
    </row>
    <row r="1063" spans="1:43" s="347" customFormat="1" ht="30" customHeight="1" x14ac:dyDescent="0.25">
      <c r="A1063" s="391">
        <v>799630</v>
      </c>
      <c r="B1063" s="391">
        <v>40637996309</v>
      </c>
      <c r="C1063" s="349" t="s">
        <v>24</v>
      </c>
      <c r="D1063" s="349">
        <v>0</v>
      </c>
      <c r="E1063" s="356" t="s">
        <v>2162</v>
      </c>
      <c r="F1063" s="355" t="s">
        <v>2162</v>
      </c>
      <c r="G1063" s="363" t="s">
        <v>277</v>
      </c>
      <c r="H1063" s="349" t="s">
        <v>4376</v>
      </c>
      <c r="I1063" s="349" t="s">
        <v>250</v>
      </c>
      <c r="J1063" s="349" t="s">
        <v>4379</v>
      </c>
      <c r="K1063" s="349" t="s">
        <v>2681</v>
      </c>
      <c r="L1063" s="349" t="s">
        <v>2681</v>
      </c>
      <c r="M1063" s="349" t="s">
        <v>331</v>
      </c>
      <c r="N1063" s="349" t="s">
        <v>283</v>
      </c>
      <c r="O1063" s="349" t="s">
        <v>2373</v>
      </c>
      <c r="P1063" s="349" t="s">
        <v>4493</v>
      </c>
      <c r="Q1063" s="349" t="s">
        <v>4494</v>
      </c>
      <c r="R1063" s="349" t="s">
        <v>268</v>
      </c>
      <c r="S1063" s="349">
        <v>0</v>
      </c>
      <c r="T1063" s="349" t="s">
        <v>268</v>
      </c>
      <c r="U1063" s="349">
        <v>0</v>
      </c>
      <c r="V1063" s="349" t="s">
        <v>413</v>
      </c>
      <c r="W1063" s="360" t="s">
        <v>2785</v>
      </c>
      <c r="X1063" s="361" t="s">
        <v>2441</v>
      </c>
      <c r="Y1063" s="349">
        <v>100</v>
      </c>
      <c r="Z1063" s="361">
        <v>25</v>
      </c>
      <c r="AA1063" s="349">
        <v>100</v>
      </c>
      <c r="AB1063" s="349" t="s">
        <v>4295</v>
      </c>
      <c r="AC1063" s="349" t="s">
        <v>4297</v>
      </c>
      <c r="AD1063" s="349">
        <v>6</v>
      </c>
      <c r="AE1063" s="440">
        <f t="shared" si="180"/>
        <v>13.200000000000001</v>
      </c>
      <c r="AF1063" s="350">
        <v>0.35</v>
      </c>
      <c r="AG1063" s="351">
        <f t="shared" si="177"/>
        <v>35</v>
      </c>
      <c r="AH1063" s="351">
        <f>IF(AD1063&lt;4,FLETES!$H$8,IF(AD1063=4,FLETES!$H$9,IF(AD1063=5,FLETES!$H$10,IF(AD1063=6,FLETES!$H$11,IF(AD1063=7,FLETES!$H$12,IF(AD1063=8,FLETES!$H$13,IF(AD1063=10,FLETES!$H$14,IF(AD1063=12,FLETES!$H$15,IF(AD1063&gt;12,FLETES!$H$16,"FALSO")))))))))</f>
        <v>31.615901999999998</v>
      </c>
      <c r="AI1063" s="351">
        <f t="shared" si="173"/>
        <v>66.615902000000006</v>
      </c>
      <c r="AJ1063" s="352">
        <v>0.2</v>
      </c>
      <c r="AK1063" s="353">
        <f t="shared" si="174"/>
        <v>83.269877500000007</v>
      </c>
      <c r="AL1063" s="417">
        <f t="shared" si="178"/>
        <v>85.649877500000002</v>
      </c>
      <c r="AM1063" s="354">
        <v>0.15</v>
      </c>
      <c r="AN1063" s="351">
        <f t="shared" si="175"/>
        <v>100.76456176470589</v>
      </c>
      <c r="AO1063" s="421">
        <f t="shared" si="176"/>
        <v>100.76456176470589</v>
      </c>
      <c r="AP1063" s="355"/>
      <c r="AQ1063" s="355"/>
    </row>
    <row r="1064" spans="1:43" s="347" customFormat="1" ht="30" customHeight="1" x14ac:dyDescent="0.25">
      <c r="A1064" s="391">
        <v>69478</v>
      </c>
      <c r="B1064" s="391">
        <v>40630694789</v>
      </c>
      <c r="C1064" s="349" t="s">
        <v>24</v>
      </c>
      <c r="D1064" s="349" t="s">
        <v>726</v>
      </c>
      <c r="E1064" s="356" t="s">
        <v>2150</v>
      </c>
      <c r="F1064" s="355" t="s">
        <v>2150</v>
      </c>
      <c r="G1064" s="363" t="s">
        <v>277</v>
      </c>
      <c r="H1064" s="349" t="s">
        <v>4376</v>
      </c>
      <c r="I1064" s="349" t="s">
        <v>250</v>
      </c>
      <c r="J1064" s="349" t="s">
        <v>4379</v>
      </c>
      <c r="K1064" s="349" t="s">
        <v>2711</v>
      </c>
      <c r="L1064" s="349" t="s">
        <v>264</v>
      </c>
      <c r="M1064" s="349" t="s">
        <v>331</v>
      </c>
      <c r="N1064" s="349" t="s">
        <v>283</v>
      </c>
      <c r="O1064" s="349" t="s">
        <v>2373</v>
      </c>
      <c r="P1064" s="349" t="s">
        <v>4493</v>
      </c>
      <c r="Q1064" s="349" t="s">
        <v>4494</v>
      </c>
      <c r="R1064" s="349" t="s">
        <v>268</v>
      </c>
      <c r="S1064" s="349">
        <v>0</v>
      </c>
      <c r="T1064" s="349" t="s">
        <v>268</v>
      </c>
      <c r="U1064" s="349">
        <v>0</v>
      </c>
      <c r="V1064" s="349" t="s">
        <v>413</v>
      </c>
      <c r="W1064" s="360" t="s">
        <v>2711</v>
      </c>
      <c r="X1064" s="361" t="s">
        <v>2441</v>
      </c>
      <c r="Y1064" s="349">
        <v>100</v>
      </c>
      <c r="Z1064" s="361">
        <v>25</v>
      </c>
      <c r="AA1064" s="349">
        <v>100</v>
      </c>
      <c r="AB1064" s="349" t="s">
        <v>4295</v>
      </c>
      <c r="AC1064" s="349" t="s">
        <v>4297</v>
      </c>
      <c r="AD1064" s="349">
        <v>6</v>
      </c>
      <c r="AE1064" s="440">
        <f t="shared" si="180"/>
        <v>13.200000000000001</v>
      </c>
      <c r="AF1064" s="350">
        <v>0.35</v>
      </c>
      <c r="AG1064" s="351">
        <f t="shared" si="177"/>
        <v>35</v>
      </c>
      <c r="AH1064" s="351">
        <f>IF(AD1064&lt;4,FLETES!$H$8,IF(AD1064=4,FLETES!$H$9,IF(AD1064=5,FLETES!$H$10,IF(AD1064=6,FLETES!$H$11,IF(AD1064=7,FLETES!$H$12,IF(AD1064=8,FLETES!$H$13,IF(AD1064=10,FLETES!$H$14,IF(AD1064=12,FLETES!$H$15,IF(AD1064&gt;12,FLETES!$H$16,"FALSO")))))))))</f>
        <v>31.615901999999998</v>
      </c>
      <c r="AI1064" s="351">
        <f t="shared" si="173"/>
        <v>66.615902000000006</v>
      </c>
      <c r="AJ1064" s="352">
        <v>0.2</v>
      </c>
      <c r="AK1064" s="353">
        <f t="shared" si="174"/>
        <v>83.269877500000007</v>
      </c>
      <c r="AL1064" s="417">
        <f t="shared" si="178"/>
        <v>85.649877500000002</v>
      </c>
      <c r="AM1064" s="354">
        <v>0.15</v>
      </c>
      <c r="AN1064" s="351">
        <f t="shared" si="175"/>
        <v>100.76456176470589</v>
      </c>
      <c r="AO1064" s="421">
        <f t="shared" si="176"/>
        <v>100.76456176470589</v>
      </c>
      <c r="AP1064" s="355"/>
      <c r="AQ1064" s="355"/>
    </row>
    <row r="1065" spans="1:43" s="347" customFormat="1" ht="30" customHeight="1" x14ac:dyDescent="0.25">
      <c r="A1065" s="391">
        <v>339740</v>
      </c>
      <c r="B1065" s="391">
        <v>40633397409</v>
      </c>
      <c r="C1065" s="349" t="s">
        <v>24</v>
      </c>
      <c r="D1065" s="349" t="s">
        <v>1104</v>
      </c>
      <c r="E1065" s="356" t="s">
        <v>2122</v>
      </c>
      <c r="F1065" s="355" t="s">
        <v>607</v>
      </c>
      <c r="G1065" s="378" t="s">
        <v>277</v>
      </c>
      <c r="H1065" s="349" t="s">
        <v>4376</v>
      </c>
      <c r="I1065" s="349" t="s">
        <v>250</v>
      </c>
      <c r="J1065" s="349" t="s">
        <v>4419</v>
      </c>
      <c r="K1065" s="349" t="s">
        <v>608</v>
      </c>
      <c r="L1065" s="349" t="s">
        <v>608</v>
      </c>
      <c r="M1065" s="349" t="s">
        <v>257</v>
      </c>
      <c r="N1065" s="349" t="s">
        <v>283</v>
      </c>
      <c r="O1065" s="349" t="s">
        <v>2373</v>
      </c>
      <c r="P1065" s="349" t="s">
        <v>4493</v>
      </c>
      <c r="Q1065" s="349" t="s">
        <v>4494</v>
      </c>
      <c r="R1065" s="349" t="s">
        <v>268</v>
      </c>
      <c r="S1065" s="349">
        <v>0</v>
      </c>
      <c r="T1065" s="349" t="s">
        <v>268</v>
      </c>
      <c r="U1065" s="349">
        <v>0</v>
      </c>
      <c r="V1065" s="349" t="s">
        <v>413</v>
      </c>
      <c r="W1065" s="360" t="s">
        <v>2728</v>
      </c>
      <c r="X1065" s="361" t="s">
        <v>2441</v>
      </c>
      <c r="Y1065" s="349">
        <v>100</v>
      </c>
      <c r="Z1065" s="361">
        <v>25</v>
      </c>
      <c r="AA1065" s="349">
        <v>100</v>
      </c>
      <c r="AB1065" s="349" t="s">
        <v>4295</v>
      </c>
      <c r="AC1065" s="349" t="s">
        <v>4297</v>
      </c>
      <c r="AD1065" s="349">
        <v>6</v>
      </c>
      <c r="AE1065" s="440">
        <f t="shared" si="180"/>
        <v>13.200000000000001</v>
      </c>
      <c r="AF1065" s="350">
        <v>0.7</v>
      </c>
      <c r="AG1065" s="351">
        <f t="shared" si="177"/>
        <v>70</v>
      </c>
      <c r="AH1065" s="351">
        <f>IF(AD1065&lt;4,FLETES!$H$8,IF(AD1065=4,FLETES!$H$9,IF(AD1065=5,FLETES!$H$10,IF(AD1065=6,FLETES!$H$11,IF(AD1065=7,FLETES!$H$12,IF(AD1065=8,FLETES!$H$13,IF(AD1065=10,FLETES!$H$14,IF(AD1065=12,FLETES!$H$15,IF(AD1065&gt;12,FLETES!$H$16,"FALSO")))))))))</f>
        <v>31.615901999999998</v>
      </c>
      <c r="AI1065" s="351">
        <f t="shared" si="173"/>
        <v>101.61590200000001</v>
      </c>
      <c r="AJ1065" s="352">
        <v>0.2</v>
      </c>
      <c r="AK1065" s="353">
        <f t="shared" si="174"/>
        <v>127.01987750000001</v>
      </c>
      <c r="AL1065" s="417">
        <f t="shared" si="178"/>
        <v>131.7798775</v>
      </c>
      <c r="AM1065" s="354">
        <v>0.15</v>
      </c>
      <c r="AN1065" s="351">
        <f t="shared" si="175"/>
        <v>155.03514999999999</v>
      </c>
      <c r="AO1065" s="421">
        <f t="shared" si="176"/>
        <v>155.03514999999999</v>
      </c>
      <c r="AP1065" s="355"/>
      <c r="AQ1065" s="355"/>
    </row>
    <row r="1066" spans="1:43" s="347" customFormat="1" ht="30" customHeight="1" x14ac:dyDescent="0.25">
      <c r="A1066" s="391">
        <v>771735</v>
      </c>
      <c r="B1066" s="391">
        <v>81200001406</v>
      </c>
      <c r="C1066" s="349" t="s">
        <v>24</v>
      </c>
      <c r="D1066" s="349">
        <v>0</v>
      </c>
      <c r="E1066" s="356" t="s">
        <v>2089</v>
      </c>
      <c r="F1066" s="355" t="s">
        <v>2089</v>
      </c>
      <c r="G1066" s="363" t="s">
        <v>277</v>
      </c>
      <c r="H1066" s="349" t="s">
        <v>4376</v>
      </c>
      <c r="I1066" s="349" t="s">
        <v>250</v>
      </c>
      <c r="J1066" s="349" t="s">
        <v>4379</v>
      </c>
      <c r="K1066" s="349" t="s">
        <v>570</v>
      </c>
      <c r="L1066" s="349" t="s">
        <v>570</v>
      </c>
      <c r="M1066" s="349" t="s">
        <v>331</v>
      </c>
      <c r="N1066" s="349" t="s">
        <v>283</v>
      </c>
      <c r="O1066" s="349" t="s">
        <v>2373</v>
      </c>
      <c r="P1066" s="349" t="s">
        <v>4493</v>
      </c>
      <c r="Q1066" s="349" t="s">
        <v>4494</v>
      </c>
      <c r="R1066" s="349" t="s">
        <v>268</v>
      </c>
      <c r="S1066" s="349">
        <v>0</v>
      </c>
      <c r="T1066" s="349" t="s">
        <v>268</v>
      </c>
      <c r="U1066" s="349">
        <v>0</v>
      </c>
      <c r="V1066" s="349" t="s">
        <v>413</v>
      </c>
      <c r="W1066" s="360" t="s">
        <v>2773</v>
      </c>
      <c r="X1066" s="361" t="s">
        <v>2441</v>
      </c>
      <c r="Y1066" s="349">
        <v>100</v>
      </c>
      <c r="Z1066" s="361">
        <v>25</v>
      </c>
      <c r="AA1066" s="349">
        <v>100</v>
      </c>
      <c r="AB1066" s="349" t="s">
        <v>4295</v>
      </c>
      <c r="AC1066" s="349" t="s">
        <v>4297</v>
      </c>
      <c r="AD1066" s="349">
        <v>6</v>
      </c>
      <c r="AE1066" s="440">
        <f t="shared" si="180"/>
        <v>13.200000000000001</v>
      </c>
      <c r="AF1066" s="350">
        <v>0.26</v>
      </c>
      <c r="AG1066" s="351">
        <f t="shared" si="177"/>
        <v>26</v>
      </c>
      <c r="AH1066" s="351">
        <f>IF(AD1066&lt;4,FLETES!$H$8,IF(AD1066=4,FLETES!$H$9,IF(AD1066=5,FLETES!$H$10,IF(AD1066=6,FLETES!$H$11,IF(AD1066=7,FLETES!$H$12,IF(AD1066=8,FLETES!$H$13,IF(AD1066=10,FLETES!$H$14,IF(AD1066=12,FLETES!$H$15,IF(AD1066&gt;12,FLETES!$H$16,"FALSO")))))))))</f>
        <v>31.615901999999998</v>
      </c>
      <c r="AI1066" s="351">
        <f t="shared" si="173"/>
        <v>57.615901999999998</v>
      </c>
      <c r="AJ1066" s="352">
        <v>0.2</v>
      </c>
      <c r="AK1066" s="353">
        <f t="shared" si="174"/>
        <v>72.019877499999993</v>
      </c>
      <c r="AL1066" s="417">
        <f t="shared" si="178"/>
        <v>73.787877499999993</v>
      </c>
      <c r="AM1066" s="354">
        <v>0.15</v>
      </c>
      <c r="AN1066" s="351">
        <f t="shared" si="175"/>
        <v>86.809267647058817</v>
      </c>
      <c r="AO1066" s="421">
        <f t="shared" si="176"/>
        <v>86.809267647058817</v>
      </c>
      <c r="AP1066" s="355"/>
      <c r="AQ1066" s="355"/>
    </row>
    <row r="1067" spans="1:43" s="347" customFormat="1" ht="30" customHeight="1" x14ac:dyDescent="0.25">
      <c r="A1067" s="391">
        <v>69381</v>
      </c>
      <c r="B1067" s="391">
        <v>40630693819</v>
      </c>
      <c r="C1067" s="349" t="s">
        <v>24</v>
      </c>
      <c r="D1067" s="349" t="s">
        <v>727</v>
      </c>
      <c r="E1067" s="356" t="s">
        <v>2164</v>
      </c>
      <c r="F1067" s="355" t="s">
        <v>2164</v>
      </c>
      <c r="G1067" s="363" t="s">
        <v>277</v>
      </c>
      <c r="H1067" s="349" t="s">
        <v>4376</v>
      </c>
      <c r="I1067" s="349" t="s">
        <v>250</v>
      </c>
      <c r="J1067" s="349" t="s">
        <v>4379</v>
      </c>
      <c r="K1067" s="349" t="s">
        <v>2703</v>
      </c>
      <c r="L1067" s="349" t="s">
        <v>570</v>
      </c>
      <c r="M1067" s="349" t="s">
        <v>331</v>
      </c>
      <c r="N1067" s="349" t="s">
        <v>283</v>
      </c>
      <c r="O1067" s="349" t="s">
        <v>2373</v>
      </c>
      <c r="P1067" s="349" t="s">
        <v>4493</v>
      </c>
      <c r="Q1067" s="349" t="s">
        <v>4494</v>
      </c>
      <c r="R1067" s="349" t="s">
        <v>268</v>
      </c>
      <c r="S1067" s="349">
        <v>0</v>
      </c>
      <c r="T1067" s="349" t="s">
        <v>268</v>
      </c>
      <c r="U1067" s="349">
        <v>0</v>
      </c>
      <c r="V1067" s="349" t="s">
        <v>413</v>
      </c>
      <c r="W1067" s="360" t="s">
        <v>2703</v>
      </c>
      <c r="X1067" s="361" t="s">
        <v>2441</v>
      </c>
      <c r="Y1067" s="349">
        <v>100</v>
      </c>
      <c r="Z1067" s="361">
        <v>25</v>
      </c>
      <c r="AA1067" s="349">
        <v>100</v>
      </c>
      <c r="AB1067" s="349" t="s">
        <v>4295</v>
      </c>
      <c r="AC1067" s="349" t="s">
        <v>4297</v>
      </c>
      <c r="AD1067" s="349">
        <v>6</v>
      </c>
      <c r="AE1067" s="440">
        <f t="shared" si="180"/>
        <v>13.200000000000001</v>
      </c>
      <c r="AF1067" s="350">
        <v>0.35</v>
      </c>
      <c r="AG1067" s="351">
        <f t="shared" si="177"/>
        <v>35</v>
      </c>
      <c r="AH1067" s="351">
        <f>IF(AD1067&lt;4,FLETES!$H$8,IF(AD1067=4,FLETES!$H$9,IF(AD1067=5,FLETES!$H$10,IF(AD1067=6,FLETES!$H$11,IF(AD1067=7,FLETES!$H$12,IF(AD1067=8,FLETES!$H$13,IF(AD1067=10,FLETES!$H$14,IF(AD1067=12,FLETES!$H$15,IF(AD1067&gt;12,FLETES!$H$16,"FALSO")))))))))</f>
        <v>31.615901999999998</v>
      </c>
      <c r="AI1067" s="351">
        <f t="shared" si="173"/>
        <v>66.615902000000006</v>
      </c>
      <c r="AJ1067" s="352">
        <v>0.2</v>
      </c>
      <c r="AK1067" s="353">
        <f t="shared" si="174"/>
        <v>83.269877500000007</v>
      </c>
      <c r="AL1067" s="417">
        <f t="shared" si="178"/>
        <v>85.649877500000002</v>
      </c>
      <c r="AM1067" s="354">
        <v>0.15</v>
      </c>
      <c r="AN1067" s="351">
        <f t="shared" si="175"/>
        <v>100.76456176470589</v>
      </c>
      <c r="AO1067" s="421">
        <f t="shared" si="176"/>
        <v>100.76456176470589</v>
      </c>
      <c r="AP1067" s="355"/>
      <c r="AQ1067" s="355"/>
    </row>
    <row r="1068" spans="1:43" s="347" customFormat="1" ht="30" customHeight="1" x14ac:dyDescent="0.25">
      <c r="A1068" s="391">
        <v>69405</v>
      </c>
      <c r="B1068" s="391">
        <v>40630694059</v>
      </c>
      <c r="C1068" s="349" t="s">
        <v>24</v>
      </c>
      <c r="D1068" s="349" t="s">
        <v>747</v>
      </c>
      <c r="E1068" s="356" t="s">
        <v>2114</v>
      </c>
      <c r="F1068" s="355" t="s">
        <v>2114</v>
      </c>
      <c r="G1068" s="363" t="s">
        <v>277</v>
      </c>
      <c r="H1068" s="349" t="s">
        <v>4376</v>
      </c>
      <c r="I1068" s="349" t="s">
        <v>250</v>
      </c>
      <c r="J1068" s="349" t="s">
        <v>4379</v>
      </c>
      <c r="K1068" s="349" t="s">
        <v>2704</v>
      </c>
      <c r="L1068" s="349" t="s">
        <v>570</v>
      </c>
      <c r="M1068" s="349" t="s">
        <v>331</v>
      </c>
      <c r="N1068" s="349" t="s">
        <v>283</v>
      </c>
      <c r="O1068" s="349" t="s">
        <v>2373</v>
      </c>
      <c r="P1068" s="349" t="s">
        <v>4493</v>
      </c>
      <c r="Q1068" s="349" t="s">
        <v>4494</v>
      </c>
      <c r="R1068" s="349" t="s">
        <v>268</v>
      </c>
      <c r="S1068" s="349">
        <v>0</v>
      </c>
      <c r="T1068" s="349" t="s">
        <v>268</v>
      </c>
      <c r="U1068" s="349">
        <v>0</v>
      </c>
      <c r="V1068" s="349" t="s">
        <v>413</v>
      </c>
      <c r="W1068" s="360" t="s">
        <v>2704</v>
      </c>
      <c r="X1068" s="361" t="s">
        <v>2441</v>
      </c>
      <c r="Y1068" s="349">
        <v>100</v>
      </c>
      <c r="Z1068" s="361">
        <v>25</v>
      </c>
      <c r="AA1068" s="349">
        <v>100</v>
      </c>
      <c r="AB1068" s="349" t="s">
        <v>4295</v>
      </c>
      <c r="AC1068" s="349" t="s">
        <v>4297</v>
      </c>
      <c r="AD1068" s="349">
        <v>6</v>
      </c>
      <c r="AE1068" s="440">
        <f t="shared" si="180"/>
        <v>13.200000000000001</v>
      </c>
      <c r="AF1068" s="350">
        <v>0.35</v>
      </c>
      <c r="AG1068" s="351">
        <f t="shared" si="177"/>
        <v>35</v>
      </c>
      <c r="AH1068" s="351">
        <f>IF(AD1068&lt;4,FLETES!$H$8,IF(AD1068=4,FLETES!$H$9,IF(AD1068=5,FLETES!$H$10,IF(AD1068=6,FLETES!$H$11,IF(AD1068=7,FLETES!$H$12,IF(AD1068=8,FLETES!$H$13,IF(AD1068=10,FLETES!$H$14,IF(AD1068=12,FLETES!$H$15,IF(AD1068&gt;12,FLETES!$H$16,"FALSO")))))))))</f>
        <v>31.615901999999998</v>
      </c>
      <c r="AI1068" s="351">
        <f t="shared" si="173"/>
        <v>66.615902000000006</v>
      </c>
      <c r="AJ1068" s="352">
        <v>0.2</v>
      </c>
      <c r="AK1068" s="353">
        <f t="shared" si="174"/>
        <v>83.269877500000007</v>
      </c>
      <c r="AL1068" s="417">
        <f t="shared" si="178"/>
        <v>85.649877500000002</v>
      </c>
      <c r="AM1068" s="354">
        <v>0.15</v>
      </c>
      <c r="AN1068" s="351">
        <f t="shared" si="175"/>
        <v>100.76456176470589</v>
      </c>
      <c r="AO1068" s="421">
        <f t="shared" si="176"/>
        <v>100.76456176470589</v>
      </c>
      <c r="AP1068" s="355"/>
      <c r="AQ1068" s="355"/>
    </row>
    <row r="1069" spans="1:43" s="347" customFormat="1" ht="30" customHeight="1" x14ac:dyDescent="0.25">
      <c r="A1069" s="391">
        <v>501583</v>
      </c>
      <c r="B1069" s="391">
        <v>40635015839</v>
      </c>
      <c r="C1069" s="349" t="s">
        <v>24</v>
      </c>
      <c r="D1069" s="349" t="s">
        <v>734</v>
      </c>
      <c r="E1069" s="356" t="s">
        <v>2155</v>
      </c>
      <c r="F1069" s="355" t="s">
        <v>2155</v>
      </c>
      <c r="G1069" s="363" t="s">
        <v>277</v>
      </c>
      <c r="H1069" s="349" t="s">
        <v>4376</v>
      </c>
      <c r="I1069" s="349" t="s">
        <v>250</v>
      </c>
      <c r="J1069" s="349" t="s">
        <v>4379</v>
      </c>
      <c r="K1069" s="349" t="s">
        <v>4424</v>
      </c>
      <c r="L1069" s="349" t="s">
        <v>570</v>
      </c>
      <c r="M1069" s="349" t="s">
        <v>331</v>
      </c>
      <c r="N1069" s="349" t="s">
        <v>283</v>
      </c>
      <c r="O1069" s="349" t="s">
        <v>2373</v>
      </c>
      <c r="P1069" s="349" t="s">
        <v>4493</v>
      </c>
      <c r="Q1069" s="349" t="s">
        <v>4494</v>
      </c>
      <c r="R1069" s="349" t="s">
        <v>268</v>
      </c>
      <c r="S1069" s="349">
        <v>0</v>
      </c>
      <c r="T1069" s="349" t="s">
        <v>268</v>
      </c>
      <c r="U1069" s="349">
        <v>0</v>
      </c>
      <c r="V1069" s="349" t="s">
        <v>413</v>
      </c>
      <c r="W1069" s="360" t="s">
        <v>2749</v>
      </c>
      <c r="X1069" s="361" t="s">
        <v>2441</v>
      </c>
      <c r="Y1069" s="349">
        <v>100</v>
      </c>
      <c r="Z1069" s="361">
        <v>25</v>
      </c>
      <c r="AA1069" s="349">
        <v>100</v>
      </c>
      <c r="AB1069" s="349" t="s">
        <v>4295</v>
      </c>
      <c r="AC1069" s="349" t="s">
        <v>4297</v>
      </c>
      <c r="AD1069" s="349">
        <v>6</v>
      </c>
      <c r="AE1069" s="440">
        <f t="shared" si="180"/>
        <v>13.200000000000001</v>
      </c>
      <c r="AF1069" s="350">
        <v>0.35</v>
      </c>
      <c r="AG1069" s="351">
        <f t="shared" si="177"/>
        <v>35</v>
      </c>
      <c r="AH1069" s="351">
        <f>IF(AD1069&lt;4,FLETES!$H$8,IF(AD1069=4,FLETES!$H$9,IF(AD1069=5,FLETES!$H$10,IF(AD1069=6,FLETES!$H$11,IF(AD1069=7,FLETES!$H$12,IF(AD1069=8,FLETES!$H$13,IF(AD1069=10,FLETES!$H$14,IF(AD1069=12,FLETES!$H$15,IF(AD1069&gt;12,FLETES!$H$16,"FALSO")))))))))</f>
        <v>31.615901999999998</v>
      </c>
      <c r="AI1069" s="351">
        <f t="shared" si="173"/>
        <v>66.615902000000006</v>
      </c>
      <c r="AJ1069" s="352">
        <v>0.2</v>
      </c>
      <c r="AK1069" s="353">
        <f t="shared" si="174"/>
        <v>83.269877500000007</v>
      </c>
      <c r="AL1069" s="417">
        <f t="shared" si="178"/>
        <v>85.649877500000002</v>
      </c>
      <c r="AM1069" s="354">
        <v>0.15</v>
      </c>
      <c r="AN1069" s="351">
        <f t="shared" si="175"/>
        <v>100.76456176470589</v>
      </c>
      <c r="AO1069" s="421">
        <f t="shared" si="176"/>
        <v>100.76456176470589</v>
      </c>
      <c r="AP1069" s="355"/>
      <c r="AQ1069" s="355"/>
    </row>
    <row r="1070" spans="1:43" s="347" customFormat="1" ht="30" customHeight="1" x14ac:dyDescent="0.25">
      <c r="A1070" s="391">
        <v>69304</v>
      </c>
      <c r="B1070" s="391">
        <v>40630693049</v>
      </c>
      <c r="C1070" s="349" t="s">
        <v>24</v>
      </c>
      <c r="D1070" s="349" t="s">
        <v>933</v>
      </c>
      <c r="E1070" s="356" t="s">
        <v>2182</v>
      </c>
      <c r="F1070" s="355" t="s">
        <v>2182</v>
      </c>
      <c r="G1070" s="363" t="s">
        <v>277</v>
      </c>
      <c r="H1070" s="349" t="s">
        <v>4376</v>
      </c>
      <c r="I1070" s="349" t="s">
        <v>250</v>
      </c>
      <c r="J1070" s="349" t="s">
        <v>4379</v>
      </c>
      <c r="K1070" s="349" t="s">
        <v>2696</v>
      </c>
      <c r="L1070" s="349" t="s">
        <v>2669</v>
      </c>
      <c r="M1070" s="349" t="s">
        <v>257</v>
      </c>
      <c r="N1070" s="349" t="s">
        <v>283</v>
      </c>
      <c r="O1070" s="349" t="s">
        <v>2373</v>
      </c>
      <c r="P1070" s="349" t="s">
        <v>4493</v>
      </c>
      <c r="Q1070" s="349" t="s">
        <v>4494</v>
      </c>
      <c r="R1070" s="349" t="s">
        <v>268</v>
      </c>
      <c r="S1070" s="349">
        <v>0</v>
      </c>
      <c r="T1070" s="349" t="s">
        <v>268</v>
      </c>
      <c r="U1070" s="349">
        <v>0</v>
      </c>
      <c r="V1070" s="349" t="s">
        <v>413</v>
      </c>
      <c r="W1070" s="360" t="s">
        <v>2696</v>
      </c>
      <c r="X1070" s="361" t="s">
        <v>2441</v>
      </c>
      <c r="Y1070" s="349">
        <v>100</v>
      </c>
      <c r="Z1070" s="361">
        <v>25</v>
      </c>
      <c r="AA1070" s="349">
        <v>100</v>
      </c>
      <c r="AB1070" s="349" t="s">
        <v>4295</v>
      </c>
      <c r="AC1070" s="349" t="s">
        <v>4297</v>
      </c>
      <c r="AD1070" s="349">
        <v>6</v>
      </c>
      <c r="AE1070" s="440">
        <f t="shared" si="180"/>
        <v>13.200000000000001</v>
      </c>
      <c r="AF1070" s="350">
        <v>0.3</v>
      </c>
      <c r="AG1070" s="351">
        <f t="shared" si="177"/>
        <v>30</v>
      </c>
      <c r="AH1070" s="351">
        <f>IF(AD1070&lt;4,FLETES!$H$8,IF(AD1070=4,FLETES!$H$9,IF(AD1070=5,FLETES!$H$10,IF(AD1070=6,FLETES!$H$11,IF(AD1070=7,FLETES!$H$12,IF(AD1070=8,FLETES!$H$13,IF(AD1070=10,FLETES!$H$14,IF(AD1070=12,FLETES!$H$15,IF(AD1070&gt;12,FLETES!$H$16,"FALSO")))))))))</f>
        <v>31.615901999999998</v>
      </c>
      <c r="AI1070" s="351">
        <f t="shared" si="173"/>
        <v>61.615901999999998</v>
      </c>
      <c r="AJ1070" s="352">
        <v>0.2</v>
      </c>
      <c r="AK1070" s="353">
        <f t="shared" si="174"/>
        <v>77.019877499999993</v>
      </c>
      <c r="AL1070" s="417">
        <f t="shared" si="178"/>
        <v>79.059877499999999</v>
      </c>
      <c r="AM1070" s="354">
        <v>0.15</v>
      </c>
      <c r="AN1070" s="351">
        <f t="shared" si="175"/>
        <v>93.011620588235289</v>
      </c>
      <c r="AO1070" s="421">
        <f t="shared" si="176"/>
        <v>93.011620588235289</v>
      </c>
      <c r="AP1070" s="355"/>
      <c r="AQ1070" s="355"/>
    </row>
    <row r="1071" spans="1:43" s="347" customFormat="1" ht="30" customHeight="1" x14ac:dyDescent="0.25">
      <c r="A1071" s="391">
        <v>501603</v>
      </c>
      <c r="B1071" s="391">
        <v>40635016039</v>
      </c>
      <c r="C1071" s="349" t="s">
        <v>24</v>
      </c>
      <c r="D1071" s="349" t="s">
        <v>736</v>
      </c>
      <c r="E1071" s="356" t="s">
        <v>2174</v>
      </c>
      <c r="F1071" s="355" t="s">
        <v>2174</v>
      </c>
      <c r="G1071" s="363" t="s">
        <v>277</v>
      </c>
      <c r="H1071" s="349" t="s">
        <v>4376</v>
      </c>
      <c r="I1071" s="349" t="s">
        <v>250</v>
      </c>
      <c r="J1071" s="349" t="s">
        <v>4379</v>
      </c>
      <c r="K1071" s="349" t="s">
        <v>2751</v>
      </c>
      <c r="L1071" s="349" t="s">
        <v>2669</v>
      </c>
      <c r="M1071" s="349" t="s">
        <v>331</v>
      </c>
      <c r="N1071" s="349" t="s">
        <v>283</v>
      </c>
      <c r="O1071" s="349" t="s">
        <v>2373</v>
      </c>
      <c r="P1071" s="349" t="s">
        <v>4493</v>
      </c>
      <c r="Q1071" s="349" t="s">
        <v>4494</v>
      </c>
      <c r="R1071" s="349" t="s">
        <v>268</v>
      </c>
      <c r="S1071" s="349">
        <v>0</v>
      </c>
      <c r="T1071" s="349" t="s">
        <v>268</v>
      </c>
      <c r="U1071" s="349">
        <v>0</v>
      </c>
      <c r="V1071" s="349" t="s">
        <v>413</v>
      </c>
      <c r="W1071" s="360" t="s">
        <v>2751</v>
      </c>
      <c r="X1071" s="361" t="s">
        <v>2441</v>
      </c>
      <c r="Y1071" s="349">
        <v>100</v>
      </c>
      <c r="Z1071" s="361">
        <v>25</v>
      </c>
      <c r="AA1071" s="349">
        <v>100</v>
      </c>
      <c r="AB1071" s="349" t="s">
        <v>4295</v>
      </c>
      <c r="AC1071" s="349" t="s">
        <v>4297</v>
      </c>
      <c r="AD1071" s="349">
        <v>6</v>
      </c>
      <c r="AE1071" s="440">
        <f t="shared" si="180"/>
        <v>13.200000000000001</v>
      </c>
      <c r="AF1071" s="350">
        <v>0.35</v>
      </c>
      <c r="AG1071" s="351">
        <f t="shared" si="177"/>
        <v>35</v>
      </c>
      <c r="AH1071" s="351">
        <f>IF(AD1071&lt;4,FLETES!$H$8,IF(AD1071=4,FLETES!$H$9,IF(AD1071=5,FLETES!$H$10,IF(AD1071=6,FLETES!$H$11,IF(AD1071=7,FLETES!$H$12,IF(AD1071=8,FLETES!$H$13,IF(AD1071=10,FLETES!$H$14,IF(AD1071=12,FLETES!$H$15,IF(AD1071&gt;12,FLETES!$H$16,"FALSO")))))))))</f>
        <v>31.615901999999998</v>
      </c>
      <c r="AI1071" s="351">
        <f t="shared" si="173"/>
        <v>66.615902000000006</v>
      </c>
      <c r="AJ1071" s="352">
        <v>0.2</v>
      </c>
      <c r="AK1071" s="353">
        <f t="shared" si="174"/>
        <v>83.269877500000007</v>
      </c>
      <c r="AL1071" s="417">
        <f t="shared" si="178"/>
        <v>85.649877500000002</v>
      </c>
      <c r="AM1071" s="354">
        <v>0.15</v>
      </c>
      <c r="AN1071" s="351">
        <f t="shared" si="175"/>
        <v>100.76456176470589</v>
      </c>
      <c r="AO1071" s="421">
        <f t="shared" si="176"/>
        <v>100.76456176470589</v>
      </c>
      <c r="AP1071" s="355"/>
      <c r="AQ1071" s="355"/>
    </row>
    <row r="1072" spans="1:43" s="347" customFormat="1" ht="30" customHeight="1" x14ac:dyDescent="0.25">
      <c r="A1072" s="391">
        <v>501618</v>
      </c>
      <c r="B1072" s="391">
        <v>40635016189</v>
      </c>
      <c r="C1072" s="349" t="s">
        <v>24</v>
      </c>
      <c r="D1072" s="349" t="s">
        <v>738</v>
      </c>
      <c r="E1072" s="356" t="s">
        <v>2105</v>
      </c>
      <c r="F1072" s="355" t="s">
        <v>2105</v>
      </c>
      <c r="G1072" s="363" t="s">
        <v>277</v>
      </c>
      <c r="H1072" s="349" t="s">
        <v>4376</v>
      </c>
      <c r="I1072" s="349" t="s">
        <v>250</v>
      </c>
      <c r="J1072" s="349" t="s">
        <v>4379</v>
      </c>
      <c r="K1072" s="349" t="s">
        <v>2753</v>
      </c>
      <c r="L1072" s="349" t="s">
        <v>2669</v>
      </c>
      <c r="M1072" s="349" t="s">
        <v>331</v>
      </c>
      <c r="N1072" s="349" t="s">
        <v>283</v>
      </c>
      <c r="O1072" s="349" t="s">
        <v>2373</v>
      </c>
      <c r="P1072" s="349" t="s">
        <v>4493</v>
      </c>
      <c r="Q1072" s="349" t="s">
        <v>4494</v>
      </c>
      <c r="R1072" s="349" t="s">
        <v>268</v>
      </c>
      <c r="S1072" s="349">
        <v>0</v>
      </c>
      <c r="T1072" s="349" t="s">
        <v>268</v>
      </c>
      <c r="U1072" s="349">
        <v>0</v>
      </c>
      <c r="V1072" s="349" t="s">
        <v>413</v>
      </c>
      <c r="W1072" s="360" t="s">
        <v>2753</v>
      </c>
      <c r="X1072" s="361" t="s">
        <v>2441</v>
      </c>
      <c r="Y1072" s="349">
        <v>100</v>
      </c>
      <c r="Z1072" s="361">
        <v>25</v>
      </c>
      <c r="AA1072" s="349">
        <v>100</v>
      </c>
      <c r="AB1072" s="349" t="s">
        <v>4295</v>
      </c>
      <c r="AC1072" s="349" t="s">
        <v>4297</v>
      </c>
      <c r="AD1072" s="349">
        <v>6</v>
      </c>
      <c r="AE1072" s="440">
        <f t="shared" si="180"/>
        <v>13.200000000000001</v>
      </c>
      <c r="AF1072" s="350">
        <v>0.35</v>
      </c>
      <c r="AG1072" s="351">
        <f t="shared" si="177"/>
        <v>35</v>
      </c>
      <c r="AH1072" s="351">
        <f>IF(AD1072&lt;4,FLETES!$H$8,IF(AD1072=4,FLETES!$H$9,IF(AD1072=5,FLETES!$H$10,IF(AD1072=6,FLETES!$H$11,IF(AD1072=7,FLETES!$H$12,IF(AD1072=8,FLETES!$H$13,IF(AD1072=10,FLETES!$H$14,IF(AD1072=12,FLETES!$H$15,IF(AD1072&gt;12,FLETES!$H$16,"FALSO")))))))))</f>
        <v>31.615901999999998</v>
      </c>
      <c r="AI1072" s="351">
        <f t="shared" si="173"/>
        <v>66.615902000000006</v>
      </c>
      <c r="AJ1072" s="352">
        <v>0.2</v>
      </c>
      <c r="AK1072" s="353">
        <f t="shared" si="174"/>
        <v>83.269877500000007</v>
      </c>
      <c r="AL1072" s="417">
        <f t="shared" si="178"/>
        <v>85.649877500000002</v>
      </c>
      <c r="AM1072" s="354">
        <v>0.15</v>
      </c>
      <c r="AN1072" s="351">
        <f t="shared" si="175"/>
        <v>100.76456176470589</v>
      </c>
      <c r="AO1072" s="421">
        <f t="shared" si="176"/>
        <v>100.76456176470589</v>
      </c>
      <c r="AP1072" s="355"/>
      <c r="AQ1072" s="355"/>
    </row>
    <row r="1073" spans="1:43" s="347" customFormat="1" ht="30" customHeight="1" x14ac:dyDescent="0.25">
      <c r="A1073" s="391">
        <v>771634</v>
      </c>
      <c r="B1073" s="391">
        <v>81200001318</v>
      </c>
      <c r="C1073" s="349" t="s">
        <v>24</v>
      </c>
      <c r="D1073" s="349">
        <v>0</v>
      </c>
      <c r="E1073" s="356" t="s">
        <v>2090</v>
      </c>
      <c r="F1073" s="355" t="s">
        <v>2090</v>
      </c>
      <c r="G1073" s="363" t="s">
        <v>277</v>
      </c>
      <c r="H1073" s="349" t="s">
        <v>4376</v>
      </c>
      <c r="I1073" s="349" t="s">
        <v>250</v>
      </c>
      <c r="J1073" s="349" t="s">
        <v>4379</v>
      </c>
      <c r="K1073" s="349" t="s">
        <v>561</v>
      </c>
      <c r="L1073" s="349" t="s">
        <v>561</v>
      </c>
      <c r="M1073" s="349" t="s">
        <v>331</v>
      </c>
      <c r="N1073" s="349" t="s">
        <v>283</v>
      </c>
      <c r="O1073" s="349" t="s">
        <v>2373</v>
      </c>
      <c r="P1073" s="349" t="s">
        <v>4493</v>
      </c>
      <c r="Q1073" s="349" t="s">
        <v>4494</v>
      </c>
      <c r="R1073" s="349" t="s">
        <v>268</v>
      </c>
      <c r="S1073" s="349">
        <v>0</v>
      </c>
      <c r="T1073" s="349" t="s">
        <v>268</v>
      </c>
      <c r="U1073" s="349">
        <v>0</v>
      </c>
      <c r="V1073" s="349" t="s">
        <v>413</v>
      </c>
      <c r="W1073" s="360" t="s">
        <v>2771</v>
      </c>
      <c r="X1073" s="361" t="s">
        <v>2441</v>
      </c>
      <c r="Y1073" s="349">
        <v>100</v>
      </c>
      <c r="Z1073" s="361">
        <v>25</v>
      </c>
      <c r="AA1073" s="349">
        <v>100</v>
      </c>
      <c r="AB1073" s="349" t="s">
        <v>4295</v>
      </c>
      <c r="AC1073" s="349" t="s">
        <v>4297</v>
      </c>
      <c r="AD1073" s="349">
        <v>6</v>
      </c>
      <c r="AE1073" s="440">
        <f t="shared" si="180"/>
        <v>13.200000000000001</v>
      </c>
      <c r="AF1073" s="350">
        <v>0.28000000000000003</v>
      </c>
      <c r="AG1073" s="351">
        <f t="shared" si="177"/>
        <v>28.000000000000004</v>
      </c>
      <c r="AH1073" s="351">
        <f>IF(AD1073&lt;4,FLETES!$H$8,IF(AD1073=4,FLETES!$H$9,IF(AD1073=5,FLETES!$H$10,IF(AD1073=6,FLETES!$H$11,IF(AD1073=7,FLETES!$H$12,IF(AD1073=8,FLETES!$H$13,IF(AD1073=10,FLETES!$H$14,IF(AD1073=12,FLETES!$H$15,IF(AD1073&gt;12,FLETES!$H$16,"FALSO")))))))))</f>
        <v>31.615901999999998</v>
      </c>
      <c r="AI1073" s="351">
        <f t="shared" si="173"/>
        <v>59.615902000000006</v>
      </c>
      <c r="AJ1073" s="352">
        <v>0.2</v>
      </c>
      <c r="AK1073" s="353">
        <f t="shared" si="174"/>
        <v>74.519877500000007</v>
      </c>
      <c r="AL1073" s="417">
        <f t="shared" si="178"/>
        <v>76.423877500000003</v>
      </c>
      <c r="AM1073" s="354">
        <v>0.15</v>
      </c>
      <c r="AN1073" s="351">
        <f t="shared" si="175"/>
        <v>89.91044411764706</v>
      </c>
      <c r="AO1073" s="421">
        <f t="shared" si="176"/>
        <v>89.91044411764706</v>
      </c>
      <c r="AP1073" s="355"/>
      <c r="AQ1073" s="355"/>
    </row>
    <row r="1074" spans="1:43" s="347" customFormat="1" ht="30" customHeight="1" x14ac:dyDescent="0.25">
      <c r="A1074" s="391">
        <v>69374</v>
      </c>
      <c r="B1074" s="391">
        <v>40630693749</v>
      </c>
      <c r="C1074" s="349" t="s">
        <v>24</v>
      </c>
      <c r="D1074" s="349" t="s">
        <v>743</v>
      </c>
      <c r="E1074" s="356" t="s">
        <v>2061</v>
      </c>
      <c r="F1074" s="355" t="s">
        <v>2061</v>
      </c>
      <c r="G1074" s="363" t="s">
        <v>277</v>
      </c>
      <c r="H1074" s="349" t="s">
        <v>4376</v>
      </c>
      <c r="I1074" s="349" t="s">
        <v>250</v>
      </c>
      <c r="J1074" s="349" t="s">
        <v>4379</v>
      </c>
      <c r="K1074" s="349" t="s">
        <v>2702</v>
      </c>
      <c r="L1074" s="349" t="s">
        <v>561</v>
      </c>
      <c r="M1074" s="349" t="s">
        <v>331</v>
      </c>
      <c r="N1074" s="349" t="s">
        <v>283</v>
      </c>
      <c r="O1074" s="349" t="s">
        <v>2373</v>
      </c>
      <c r="P1074" s="349" t="s">
        <v>4493</v>
      </c>
      <c r="Q1074" s="349" t="s">
        <v>4494</v>
      </c>
      <c r="R1074" s="349" t="s">
        <v>268</v>
      </c>
      <c r="S1074" s="349">
        <v>0</v>
      </c>
      <c r="T1074" s="349" t="s">
        <v>268</v>
      </c>
      <c r="U1074" s="349">
        <v>0</v>
      </c>
      <c r="V1074" s="349" t="s">
        <v>413</v>
      </c>
      <c r="W1074" s="360" t="s">
        <v>2702</v>
      </c>
      <c r="X1074" s="361" t="s">
        <v>2441</v>
      </c>
      <c r="Y1074" s="349">
        <v>100</v>
      </c>
      <c r="Z1074" s="361">
        <v>25</v>
      </c>
      <c r="AA1074" s="349">
        <v>100</v>
      </c>
      <c r="AB1074" s="349" t="s">
        <v>4295</v>
      </c>
      <c r="AC1074" s="349" t="s">
        <v>4297</v>
      </c>
      <c r="AD1074" s="349">
        <v>6</v>
      </c>
      <c r="AE1074" s="440">
        <f t="shared" si="180"/>
        <v>13.200000000000001</v>
      </c>
      <c r="AF1074" s="350">
        <v>0.35</v>
      </c>
      <c r="AG1074" s="351">
        <f t="shared" ref="AG1074:AG1105" si="181">Y1074*AF1074</f>
        <v>35</v>
      </c>
      <c r="AH1074" s="351">
        <f>IF(AD1074&lt;4,FLETES!$H$8,IF(AD1074=4,FLETES!$H$9,IF(AD1074=5,FLETES!$H$10,IF(AD1074=6,FLETES!$H$11,IF(AD1074=7,FLETES!$H$12,IF(AD1074=8,FLETES!$H$13,IF(AD1074=10,FLETES!$H$14,IF(AD1074=12,FLETES!$H$15,IF(AD1074&gt;12,FLETES!$H$16,"FALSO")))))))))</f>
        <v>31.615901999999998</v>
      </c>
      <c r="AI1074" s="351">
        <f t="shared" si="173"/>
        <v>66.615902000000006</v>
      </c>
      <c r="AJ1074" s="352">
        <v>0.2</v>
      </c>
      <c r="AK1074" s="353">
        <f t="shared" si="174"/>
        <v>83.269877500000007</v>
      </c>
      <c r="AL1074" s="417">
        <f t="shared" ref="AL1074:AL1105" si="182">(AG1074*6.8%)+AK1074</f>
        <v>85.649877500000002</v>
      </c>
      <c r="AM1074" s="354">
        <v>0.15</v>
      </c>
      <c r="AN1074" s="351">
        <f t="shared" si="175"/>
        <v>100.76456176470589</v>
      </c>
      <c r="AO1074" s="421">
        <f t="shared" si="176"/>
        <v>100.76456176470589</v>
      </c>
      <c r="AP1074" s="355"/>
      <c r="AQ1074" s="355"/>
    </row>
    <row r="1075" spans="1:43" s="347" customFormat="1" ht="30" customHeight="1" x14ac:dyDescent="0.25">
      <c r="A1075" s="391">
        <v>501649</v>
      </c>
      <c r="B1075" s="391">
        <v>40635016499</v>
      </c>
      <c r="C1075" s="349" t="s">
        <v>24</v>
      </c>
      <c r="D1075" s="349" t="s">
        <v>740</v>
      </c>
      <c r="E1075" s="356" t="s">
        <v>2153</v>
      </c>
      <c r="F1075" s="355" t="s">
        <v>2154</v>
      </c>
      <c r="G1075" s="363" t="s">
        <v>277</v>
      </c>
      <c r="H1075" s="349" t="s">
        <v>4376</v>
      </c>
      <c r="I1075" s="349" t="s">
        <v>250</v>
      </c>
      <c r="J1075" s="349" t="s">
        <v>4379</v>
      </c>
      <c r="K1075" s="349" t="s">
        <v>2754</v>
      </c>
      <c r="L1075" s="349" t="s">
        <v>561</v>
      </c>
      <c r="M1075" s="349" t="s">
        <v>331</v>
      </c>
      <c r="N1075" s="349" t="s">
        <v>283</v>
      </c>
      <c r="O1075" s="349" t="s">
        <v>2373</v>
      </c>
      <c r="P1075" s="349" t="s">
        <v>4493</v>
      </c>
      <c r="Q1075" s="349" t="s">
        <v>4494</v>
      </c>
      <c r="R1075" s="349" t="s">
        <v>268</v>
      </c>
      <c r="S1075" s="349">
        <v>0</v>
      </c>
      <c r="T1075" s="349" t="s">
        <v>268</v>
      </c>
      <c r="U1075" s="349">
        <v>0</v>
      </c>
      <c r="V1075" s="349" t="s">
        <v>413</v>
      </c>
      <c r="W1075" s="360" t="s">
        <v>2754</v>
      </c>
      <c r="X1075" s="361" t="s">
        <v>2441</v>
      </c>
      <c r="Y1075" s="349">
        <v>100</v>
      </c>
      <c r="Z1075" s="361">
        <v>25</v>
      </c>
      <c r="AA1075" s="349">
        <v>100</v>
      </c>
      <c r="AB1075" s="349" t="s">
        <v>4295</v>
      </c>
      <c r="AC1075" s="349" t="s">
        <v>4297</v>
      </c>
      <c r="AD1075" s="349">
        <v>6</v>
      </c>
      <c r="AE1075" s="440">
        <f t="shared" si="180"/>
        <v>13.200000000000001</v>
      </c>
      <c r="AF1075" s="350">
        <v>0.35</v>
      </c>
      <c r="AG1075" s="351">
        <f t="shared" si="181"/>
        <v>35</v>
      </c>
      <c r="AH1075" s="351">
        <f>IF(AD1075&lt;4,FLETES!$H$8,IF(AD1075=4,FLETES!$H$9,IF(AD1075=5,FLETES!$H$10,IF(AD1075=6,FLETES!$H$11,IF(AD1075=7,FLETES!$H$12,IF(AD1075=8,FLETES!$H$13,IF(AD1075=10,FLETES!$H$14,IF(AD1075=12,FLETES!$H$15,IF(AD1075&gt;12,FLETES!$H$16,"FALSO")))))))))</f>
        <v>31.615901999999998</v>
      </c>
      <c r="AI1075" s="351">
        <f t="shared" si="173"/>
        <v>66.615902000000006</v>
      </c>
      <c r="AJ1075" s="352">
        <v>0.2</v>
      </c>
      <c r="AK1075" s="353">
        <f t="shared" si="174"/>
        <v>83.269877500000007</v>
      </c>
      <c r="AL1075" s="417">
        <f t="shared" si="182"/>
        <v>85.649877500000002</v>
      </c>
      <c r="AM1075" s="354">
        <v>0.15</v>
      </c>
      <c r="AN1075" s="351">
        <f t="shared" si="175"/>
        <v>100.76456176470589</v>
      </c>
      <c r="AO1075" s="421">
        <f t="shared" si="176"/>
        <v>100.76456176470589</v>
      </c>
      <c r="AP1075" s="355"/>
      <c r="AQ1075" s="355"/>
    </row>
    <row r="1076" spans="1:43" s="347" customFormat="1" ht="30" customHeight="1" x14ac:dyDescent="0.25">
      <c r="A1076" s="391">
        <v>69337</v>
      </c>
      <c r="B1076" s="391">
        <v>40630693379</v>
      </c>
      <c r="C1076" s="349" t="s">
        <v>24</v>
      </c>
      <c r="D1076" s="349" t="s">
        <v>887</v>
      </c>
      <c r="E1076" s="356" t="s">
        <v>2201</v>
      </c>
      <c r="F1076" s="355" t="s">
        <v>2201</v>
      </c>
      <c r="G1076" s="363" t="s">
        <v>277</v>
      </c>
      <c r="H1076" s="349" t="s">
        <v>4376</v>
      </c>
      <c r="I1076" s="349" t="s">
        <v>250</v>
      </c>
      <c r="J1076" s="349" t="s">
        <v>4379</v>
      </c>
      <c r="K1076" s="349" t="s">
        <v>2700</v>
      </c>
      <c r="L1076" s="349" t="s">
        <v>545</v>
      </c>
      <c r="M1076" s="349" t="s">
        <v>331</v>
      </c>
      <c r="N1076" s="349" t="s">
        <v>283</v>
      </c>
      <c r="O1076" s="349" t="s">
        <v>2373</v>
      </c>
      <c r="P1076" s="349" t="s">
        <v>4493</v>
      </c>
      <c r="Q1076" s="349" t="s">
        <v>4494</v>
      </c>
      <c r="R1076" s="349" t="s">
        <v>268</v>
      </c>
      <c r="S1076" s="349">
        <v>0</v>
      </c>
      <c r="T1076" s="349" t="s">
        <v>268</v>
      </c>
      <c r="U1076" s="349">
        <v>0</v>
      </c>
      <c r="V1076" s="349" t="s">
        <v>413</v>
      </c>
      <c r="W1076" s="360" t="s">
        <v>2700</v>
      </c>
      <c r="X1076" s="361" t="s">
        <v>2441</v>
      </c>
      <c r="Y1076" s="349">
        <v>100</v>
      </c>
      <c r="Z1076" s="361">
        <v>25</v>
      </c>
      <c r="AA1076" s="349">
        <v>100</v>
      </c>
      <c r="AB1076" s="349" t="s">
        <v>4295</v>
      </c>
      <c r="AC1076" s="349" t="s">
        <v>4297</v>
      </c>
      <c r="AD1076" s="349">
        <v>6</v>
      </c>
      <c r="AE1076" s="440">
        <f t="shared" si="180"/>
        <v>13.200000000000001</v>
      </c>
      <c r="AF1076" s="350">
        <v>0.35</v>
      </c>
      <c r="AG1076" s="351">
        <f t="shared" si="181"/>
        <v>35</v>
      </c>
      <c r="AH1076" s="351">
        <f>IF(AD1076&lt;4,FLETES!$H$8,IF(AD1076=4,FLETES!$H$9,IF(AD1076=5,FLETES!$H$10,IF(AD1076=6,FLETES!$H$11,IF(AD1076=7,FLETES!$H$12,IF(AD1076=8,FLETES!$H$13,IF(AD1076=10,FLETES!$H$14,IF(AD1076=12,FLETES!$H$15,IF(AD1076&gt;12,FLETES!$H$16,"FALSO")))))))))</f>
        <v>31.615901999999998</v>
      </c>
      <c r="AI1076" s="351">
        <f t="shared" si="173"/>
        <v>66.615902000000006</v>
      </c>
      <c r="AJ1076" s="352">
        <v>0.2</v>
      </c>
      <c r="AK1076" s="353">
        <f t="shared" si="174"/>
        <v>83.269877500000007</v>
      </c>
      <c r="AL1076" s="417">
        <f t="shared" si="182"/>
        <v>85.649877500000002</v>
      </c>
      <c r="AM1076" s="354">
        <v>0.15</v>
      </c>
      <c r="AN1076" s="351">
        <f t="shared" si="175"/>
        <v>100.76456176470589</v>
      </c>
      <c r="AO1076" s="421">
        <f t="shared" si="176"/>
        <v>100.76456176470589</v>
      </c>
      <c r="AP1076" s="355"/>
      <c r="AQ1076" s="355"/>
    </row>
    <row r="1077" spans="1:43" s="347" customFormat="1" ht="30" customHeight="1" x14ac:dyDescent="0.25">
      <c r="A1077" s="391">
        <v>69289</v>
      </c>
      <c r="B1077" s="391">
        <v>40630692899</v>
      </c>
      <c r="C1077" s="349" t="s">
        <v>24</v>
      </c>
      <c r="D1077" s="349" t="s">
        <v>907</v>
      </c>
      <c r="E1077" s="356" t="s">
        <v>2104</v>
      </c>
      <c r="F1077" s="355" t="s">
        <v>2104</v>
      </c>
      <c r="G1077" s="363" t="s">
        <v>277</v>
      </c>
      <c r="H1077" s="349" t="s">
        <v>4376</v>
      </c>
      <c r="I1077" s="349" t="s">
        <v>250</v>
      </c>
      <c r="J1077" s="349" t="s">
        <v>4379</v>
      </c>
      <c r="K1077" s="349" t="s">
        <v>4425</v>
      </c>
      <c r="L1077" s="349" t="s">
        <v>580</v>
      </c>
      <c r="M1077" s="349" t="s">
        <v>257</v>
      </c>
      <c r="N1077" s="349" t="s">
        <v>283</v>
      </c>
      <c r="O1077" s="349" t="s">
        <v>2373</v>
      </c>
      <c r="P1077" s="349" t="s">
        <v>4493</v>
      </c>
      <c r="Q1077" s="349" t="s">
        <v>4494</v>
      </c>
      <c r="R1077" s="349" t="s">
        <v>268</v>
      </c>
      <c r="S1077" s="349">
        <v>0</v>
      </c>
      <c r="T1077" s="349" t="s">
        <v>268</v>
      </c>
      <c r="U1077" s="349">
        <v>0</v>
      </c>
      <c r="V1077" s="349" t="s">
        <v>413</v>
      </c>
      <c r="W1077" s="360" t="s">
        <v>2695</v>
      </c>
      <c r="X1077" s="361" t="s">
        <v>2441</v>
      </c>
      <c r="Y1077" s="349">
        <v>100</v>
      </c>
      <c r="Z1077" s="361">
        <v>25</v>
      </c>
      <c r="AA1077" s="349">
        <v>100</v>
      </c>
      <c r="AB1077" s="349" t="s">
        <v>4295</v>
      </c>
      <c r="AC1077" s="349" t="s">
        <v>4297</v>
      </c>
      <c r="AD1077" s="349">
        <v>6</v>
      </c>
      <c r="AE1077" s="440">
        <f t="shared" si="180"/>
        <v>13.200000000000001</v>
      </c>
      <c r="AF1077" s="350">
        <v>0.25</v>
      </c>
      <c r="AG1077" s="351">
        <f t="shared" si="181"/>
        <v>25</v>
      </c>
      <c r="AH1077" s="351">
        <f>IF(AD1077&lt;4,FLETES!$H$8,IF(AD1077=4,FLETES!$H$9,IF(AD1077=5,FLETES!$H$10,IF(AD1077=6,FLETES!$H$11,IF(AD1077=7,FLETES!$H$12,IF(AD1077=8,FLETES!$H$13,IF(AD1077=10,FLETES!$H$14,IF(AD1077=12,FLETES!$H$15,IF(AD1077&gt;12,FLETES!$H$16,"FALSO")))))))))</f>
        <v>31.615901999999998</v>
      </c>
      <c r="AI1077" s="351">
        <f t="shared" si="173"/>
        <v>56.615901999999998</v>
      </c>
      <c r="AJ1077" s="352">
        <v>0.2</v>
      </c>
      <c r="AK1077" s="353">
        <f t="shared" si="174"/>
        <v>70.769877499999993</v>
      </c>
      <c r="AL1077" s="417">
        <f t="shared" si="182"/>
        <v>72.469877499999996</v>
      </c>
      <c r="AM1077" s="354">
        <v>0.15</v>
      </c>
      <c r="AN1077" s="351">
        <f t="shared" si="175"/>
        <v>85.258679411764703</v>
      </c>
      <c r="AO1077" s="421">
        <f t="shared" si="176"/>
        <v>85.258679411764703</v>
      </c>
      <c r="AP1077" s="355"/>
      <c r="AQ1077" s="355"/>
    </row>
    <row r="1078" spans="1:43" s="347" customFormat="1" ht="30" customHeight="1" x14ac:dyDescent="0.25">
      <c r="A1078" s="391">
        <v>771596</v>
      </c>
      <c r="B1078" s="391">
        <v>81200001413</v>
      </c>
      <c r="C1078" s="349" t="s">
        <v>24</v>
      </c>
      <c r="D1078" s="349">
        <v>0</v>
      </c>
      <c r="E1078" s="356" t="s">
        <v>2095</v>
      </c>
      <c r="F1078" s="355" t="s">
        <v>2095</v>
      </c>
      <c r="G1078" s="363" t="s">
        <v>277</v>
      </c>
      <c r="H1078" s="349" t="s">
        <v>4376</v>
      </c>
      <c r="I1078" s="349" t="s">
        <v>250</v>
      </c>
      <c r="J1078" s="349" t="s">
        <v>4379</v>
      </c>
      <c r="K1078" s="349" t="s">
        <v>580</v>
      </c>
      <c r="L1078" s="349" t="s">
        <v>580</v>
      </c>
      <c r="M1078" s="349" t="s">
        <v>331</v>
      </c>
      <c r="N1078" s="349" t="s">
        <v>283</v>
      </c>
      <c r="O1078" s="349" t="s">
        <v>2373</v>
      </c>
      <c r="P1078" s="349" t="s">
        <v>4493</v>
      </c>
      <c r="Q1078" s="349" t="s">
        <v>4494</v>
      </c>
      <c r="R1078" s="349" t="s">
        <v>268</v>
      </c>
      <c r="S1078" s="349">
        <v>0</v>
      </c>
      <c r="T1078" s="349" t="s">
        <v>268</v>
      </c>
      <c r="U1078" s="349">
        <v>0</v>
      </c>
      <c r="V1078" s="349" t="s">
        <v>413</v>
      </c>
      <c r="W1078" s="360" t="s">
        <v>2772</v>
      </c>
      <c r="X1078" s="361" t="s">
        <v>2441</v>
      </c>
      <c r="Y1078" s="349">
        <v>100</v>
      </c>
      <c r="Z1078" s="361">
        <v>25</v>
      </c>
      <c r="AA1078" s="349">
        <v>100</v>
      </c>
      <c r="AB1078" s="349" t="s">
        <v>4295</v>
      </c>
      <c r="AC1078" s="349" t="s">
        <v>4297</v>
      </c>
      <c r="AD1078" s="349">
        <v>6</v>
      </c>
      <c r="AE1078" s="440">
        <f t="shared" si="180"/>
        <v>13.200000000000001</v>
      </c>
      <c r="AF1078" s="350">
        <v>0.28000000000000003</v>
      </c>
      <c r="AG1078" s="351">
        <f t="shared" si="181"/>
        <v>28.000000000000004</v>
      </c>
      <c r="AH1078" s="351">
        <f>IF(AD1078&lt;4,FLETES!$H$8,IF(AD1078=4,FLETES!$H$9,IF(AD1078=5,FLETES!$H$10,IF(AD1078=6,FLETES!$H$11,IF(AD1078=7,FLETES!$H$12,IF(AD1078=8,FLETES!$H$13,IF(AD1078=10,FLETES!$H$14,IF(AD1078=12,FLETES!$H$15,IF(AD1078&gt;12,FLETES!$H$16,"FALSO")))))))))</f>
        <v>31.615901999999998</v>
      </c>
      <c r="AI1078" s="351">
        <f t="shared" si="173"/>
        <v>59.615902000000006</v>
      </c>
      <c r="AJ1078" s="352">
        <v>0.2</v>
      </c>
      <c r="AK1078" s="353">
        <f t="shared" si="174"/>
        <v>74.519877500000007</v>
      </c>
      <c r="AL1078" s="417">
        <f t="shared" si="182"/>
        <v>76.423877500000003</v>
      </c>
      <c r="AM1078" s="354">
        <v>0.15</v>
      </c>
      <c r="AN1078" s="351">
        <f t="shared" si="175"/>
        <v>89.91044411764706</v>
      </c>
      <c r="AO1078" s="421">
        <f t="shared" si="176"/>
        <v>89.91044411764706</v>
      </c>
      <c r="AP1078" s="355"/>
      <c r="AQ1078" s="355"/>
    </row>
    <row r="1079" spans="1:43" s="347" customFormat="1" ht="30" customHeight="1" x14ac:dyDescent="0.25">
      <c r="A1079" s="391">
        <v>69443</v>
      </c>
      <c r="B1079" s="391">
        <v>40630694439</v>
      </c>
      <c r="C1079" s="349" t="s">
        <v>24</v>
      </c>
      <c r="D1079" s="349" t="s">
        <v>763</v>
      </c>
      <c r="E1079" s="356" t="s">
        <v>2149</v>
      </c>
      <c r="F1079" s="355" t="s">
        <v>2149</v>
      </c>
      <c r="G1079" s="363" t="s">
        <v>277</v>
      </c>
      <c r="H1079" s="349" t="s">
        <v>4376</v>
      </c>
      <c r="I1079" s="349" t="s">
        <v>250</v>
      </c>
      <c r="J1079" s="349" t="s">
        <v>4379</v>
      </c>
      <c r="K1079" s="349" t="s">
        <v>2707</v>
      </c>
      <c r="L1079" s="349" t="s">
        <v>580</v>
      </c>
      <c r="M1079" s="349" t="s">
        <v>331</v>
      </c>
      <c r="N1079" s="349" t="s">
        <v>283</v>
      </c>
      <c r="O1079" s="349" t="s">
        <v>2373</v>
      </c>
      <c r="P1079" s="349" t="s">
        <v>4493</v>
      </c>
      <c r="Q1079" s="349" t="s">
        <v>4494</v>
      </c>
      <c r="R1079" s="349" t="s">
        <v>268</v>
      </c>
      <c r="S1079" s="349">
        <v>0</v>
      </c>
      <c r="T1079" s="349" t="s">
        <v>268</v>
      </c>
      <c r="U1079" s="349">
        <v>0</v>
      </c>
      <c r="V1079" s="349" t="s">
        <v>413</v>
      </c>
      <c r="W1079" s="360" t="s">
        <v>2707</v>
      </c>
      <c r="X1079" s="361" t="s">
        <v>2441</v>
      </c>
      <c r="Y1079" s="349">
        <v>100</v>
      </c>
      <c r="Z1079" s="361">
        <v>25</v>
      </c>
      <c r="AA1079" s="349">
        <v>100</v>
      </c>
      <c r="AB1079" s="349" t="s">
        <v>4295</v>
      </c>
      <c r="AC1079" s="349" t="s">
        <v>4297</v>
      </c>
      <c r="AD1079" s="349">
        <v>6</v>
      </c>
      <c r="AE1079" s="440">
        <f t="shared" si="180"/>
        <v>13.200000000000001</v>
      </c>
      <c r="AF1079" s="350">
        <v>0.35</v>
      </c>
      <c r="AG1079" s="351">
        <f t="shared" si="181"/>
        <v>35</v>
      </c>
      <c r="AH1079" s="351">
        <f>IF(AD1079&lt;4,FLETES!$H$8,IF(AD1079=4,FLETES!$H$9,IF(AD1079=5,FLETES!$H$10,IF(AD1079=6,FLETES!$H$11,IF(AD1079=7,FLETES!$H$12,IF(AD1079=8,FLETES!$H$13,IF(AD1079=10,FLETES!$H$14,IF(AD1079=12,FLETES!$H$15,IF(AD1079&gt;12,FLETES!$H$16,"FALSO")))))))))</f>
        <v>31.615901999999998</v>
      </c>
      <c r="AI1079" s="351">
        <f t="shared" si="173"/>
        <v>66.615902000000006</v>
      </c>
      <c r="AJ1079" s="352">
        <v>0.2</v>
      </c>
      <c r="AK1079" s="353">
        <f t="shared" si="174"/>
        <v>83.269877500000007</v>
      </c>
      <c r="AL1079" s="417">
        <f t="shared" si="182"/>
        <v>85.649877500000002</v>
      </c>
      <c r="AM1079" s="354">
        <v>0.15</v>
      </c>
      <c r="AN1079" s="351">
        <f t="shared" si="175"/>
        <v>100.76456176470589</v>
      </c>
      <c r="AO1079" s="421">
        <f t="shared" si="176"/>
        <v>100.76456176470589</v>
      </c>
      <c r="AP1079" s="355"/>
      <c r="AQ1079" s="355"/>
    </row>
    <row r="1080" spans="1:43" s="347" customFormat="1" ht="30" customHeight="1" x14ac:dyDescent="0.25">
      <c r="A1080" s="391">
        <v>69454</v>
      </c>
      <c r="B1080" s="391">
        <v>40630694549</v>
      </c>
      <c r="C1080" s="349" t="s">
        <v>24</v>
      </c>
      <c r="D1080" s="349" t="s">
        <v>764</v>
      </c>
      <c r="E1080" s="356" t="s">
        <v>2146</v>
      </c>
      <c r="F1080" s="355" t="s">
        <v>2146</v>
      </c>
      <c r="G1080" s="363" t="s">
        <v>277</v>
      </c>
      <c r="H1080" s="349" t="s">
        <v>4376</v>
      </c>
      <c r="I1080" s="349" t="s">
        <v>250</v>
      </c>
      <c r="J1080" s="349" t="s">
        <v>4379</v>
      </c>
      <c r="K1080" s="349" t="s">
        <v>2708</v>
      </c>
      <c r="L1080" s="349" t="s">
        <v>580</v>
      </c>
      <c r="M1080" s="349" t="s">
        <v>331</v>
      </c>
      <c r="N1080" s="349" t="s">
        <v>283</v>
      </c>
      <c r="O1080" s="349" t="s">
        <v>2373</v>
      </c>
      <c r="P1080" s="349" t="s">
        <v>4493</v>
      </c>
      <c r="Q1080" s="349" t="s">
        <v>4494</v>
      </c>
      <c r="R1080" s="349" t="s">
        <v>268</v>
      </c>
      <c r="S1080" s="349">
        <v>0</v>
      </c>
      <c r="T1080" s="349" t="s">
        <v>268</v>
      </c>
      <c r="U1080" s="349">
        <v>0</v>
      </c>
      <c r="V1080" s="349" t="s">
        <v>413</v>
      </c>
      <c r="W1080" s="360" t="s">
        <v>2708</v>
      </c>
      <c r="X1080" s="361" t="s">
        <v>2441</v>
      </c>
      <c r="Y1080" s="349">
        <v>100</v>
      </c>
      <c r="Z1080" s="361">
        <v>25</v>
      </c>
      <c r="AA1080" s="349">
        <v>100</v>
      </c>
      <c r="AB1080" s="349" t="s">
        <v>4295</v>
      </c>
      <c r="AC1080" s="349" t="s">
        <v>4297</v>
      </c>
      <c r="AD1080" s="349">
        <v>6</v>
      </c>
      <c r="AE1080" s="440">
        <f t="shared" si="180"/>
        <v>13.200000000000001</v>
      </c>
      <c r="AF1080" s="350">
        <v>0.35</v>
      </c>
      <c r="AG1080" s="351">
        <f t="shared" si="181"/>
        <v>35</v>
      </c>
      <c r="AH1080" s="351">
        <f>IF(AD1080&lt;4,FLETES!$H$8,IF(AD1080=4,FLETES!$H$9,IF(AD1080=5,FLETES!$H$10,IF(AD1080=6,FLETES!$H$11,IF(AD1080=7,FLETES!$H$12,IF(AD1080=8,FLETES!$H$13,IF(AD1080=10,FLETES!$H$14,IF(AD1080=12,FLETES!$H$15,IF(AD1080&gt;12,FLETES!$H$16,"FALSO")))))))))</f>
        <v>31.615901999999998</v>
      </c>
      <c r="AI1080" s="351">
        <f t="shared" si="173"/>
        <v>66.615902000000006</v>
      </c>
      <c r="AJ1080" s="352">
        <v>0.2</v>
      </c>
      <c r="AK1080" s="353">
        <f t="shared" si="174"/>
        <v>83.269877500000007</v>
      </c>
      <c r="AL1080" s="417">
        <f t="shared" si="182"/>
        <v>85.649877500000002</v>
      </c>
      <c r="AM1080" s="354">
        <v>0.15</v>
      </c>
      <c r="AN1080" s="351">
        <f t="shared" si="175"/>
        <v>100.76456176470589</v>
      </c>
      <c r="AO1080" s="421">
        <f t="shared" si="176"/>
        <v>100.76456176470589</v>
      </c>
      <c r="AP1080" s="355"/>
      <c r="AQ1080" s="355"/>
    </row>
    <row r="1081" spans="1:43" s="347" customFormat="1" ht="30" customHeight="1" x14ac:dyDescent="0.25">
      <c r="A1081" s="391">
        <v>69462</v>
      </c>
      <c r="B1081" s="391">
        <v>40630694629</v>
      </c>
      <c r="C1081" s="349" t="s">
        <v>24</v>
      </c>
      <c r="D1081" s="349" t="s">
        <v>748</v>
      </c>
      <c r="E1081" s="356" t="s">
        <v>2115</v>
      </c>
      <c r="F1081" s="355" t="s">
        <v>2115</v>
      </c>
      <c r="G1081" s="363" t="s">
        <v>277</v>
      </c>
      <c r="H1081" s="349" t="s">
        <v>4376</v>
      </c>
      <c r="I1081" s="349" t="s">
        <v>250</v>
      </c>
      <c r="J1081" s="349" t="s">
        <v>4379</v>
      </c>
      <c r="K1081" s="349" t="s">
        <v>4426</v>
      </c>
      <c r="L1081" s="349" t="s">
        <v>580</v>
      </c>
      <c r="M1081" s="349" t="s">
        <v>331</v>
      </c>
      <c r="N1081" s="349" t="s">
        <v>283</v>
      </c>
      <c r="O1081" s="349" t="s">
        <v>2373</v>
      </c>
      <c r="P1081" s="349" t="s">
        <v>4493</v>
      </c>
      <c r="Q1081" s="349" t="s">
        <v>4494</v>
      </c>
      <c r="R1081" s="349" t="s">
        <v>268</v>
      </c>
      <c r="S1081" s="349">
        <v>0</v>
      </c>
      <c r="T1081" s="349" t="s">
        <v>268</v>
      </c>
      <c r="U1081" s="349">
        <v>0</v>
      </c>
      <c r="V1081" s="349" t="s">
        <v>413</v>
      </c>
      <c r="W1081" s="360" t="s">
        <v>2709</v>
      </c>
      <c r="X1081" s="361" t="s">
        <v>2441</v>
      </c>
      <c r="Y1081" s="349">
        <v>100</v>
      </c>
      <c r="Z1081" s="361">
        <v>25</v>
      </c>
      <c r="AA1081" s="349">
        <v>100</v>
      </c>
      <c r="AB1081" s="349" t="s">
        <v>4295</v>
      </c>
      <c r="AC1081" s="349" t="s">
        <v>4297</v>
      </c>
      <c r="AD1081" s="349">
        <v>6</v>
      </c>
      <c r="AE1081" s="440">
        <f t="shared" si="180"/>
        <v>13.200000000000001</v>
      </c>
      <c r="AF1081" s="350">
        <v>0.35</v>
      </c>
      <c r="AG1081" s="351">
        <f t="shared" si="181"/>
        <v>35</v>
      </c>
      <c r="AH1081" s="351">
        <f>IF(AD1081&lt;4,FLETES!$H$8,IF(AD1081=4,FLETES!$H$9,IF(AD1081=5,FLETES!$H$10,IF(AD1081=6,FLETES!$H$11,IF(AD1081=7,FLETES!$H$12,IF(AD1081=8,FLETES!$H$13,IF(AD1081=10,FLETES!$H$14,IF(AD1081=12,FLETES!$H$15,IF(AD1081&gt;12,FLETES!$H$16,"FALSO")))))))))</f>
        <v>31.615901999999998</v>
      </c>
      <c r="AI1081" s="351">
        <f t="shared" si="173"/>
        <v>66.615902000000006</v>
      </c>
      <c r="AJ1081" s="352">
        <v>0.2</v>
      </c>
      <c r="AK1081" s="353">
        <f t="shared" si="174"/>
        <v>83.269877500000007</v>
      </c>
      <c r="AL1081" s="417">
        <f t="shared" si="182"/>
        <v>85.649877500000002</v>
      </c>
      <c r="AM1081" s="354">
        <v>0.15</v>
      </c>
      <c r="AN1081" s="351">
        <f t="shared" si="175"/>
        <v>100.76456176470589</v>
      </c>
      <c r="AO1081" s="421">
        <f t="shared" si="176"/>
        <v>100.76456176470589</v>
      </c>
      <c r="AP1081" s="355"/>
      <c r="AQ1081" s="355"/>
    </row>
    <row r="1082" spans="1:43" s="347" customFormat="1" ht="30" customHeight="1" x14ac:dyDescent="0.25">
      <c r="A1082" s="391">
        <v>69471</v>
      </c>
      <c r="B1082" s="391">
        <v>40630694719</v>
      </c>
      <c r="C1082" s="349" t="s">
        <v>24</v>
      </c>
      <c r="D1082" s="349" t="s">
        <v>765</v>
      </c>
      <c r="E1082" s="356" t="s">
        <v>2145</v>
      </c>
      <c r="F1082" s="355" t="s">
        <v>2145</v>
      </c>
      <c r="G1082" s="363" t="s">
        <v>277</v>
      </c>
      <c r="H1082" s="349" t="s">
        <v>4376</v>
      </c>
      <c r="I1082" s="349" t="s">
        <v>250</v>
      </c>
      <c r="J1082" s="349" t="s">
        <v>4379</v>
      </c>
      <c r="K1082" s="349" t="s">
        <v>4427</v>
      </c>
      <c r="L1082" s="349" t="s">
        <v>580</v>
      </c>
      <c r="M1082" s="349" t="s">
        <v>331</v>
      </c>
      <c r="N1082" s="349" t="s">
        <v>283</v>
      </c>
      <c r="O1082" s="349" t="s">
        <v>2373</v>
      </c>
      <c r="P1082" s="349" t="s">
        <v>4493</v>
      </c>
      <c r="Q1082" s="349" t="s">
        <v>4494</v>
      </c>
      <c r="R1082" s="349" t="s">
        <v>268</v>
      </c>
      <c r="S1082" s="349">
        <v>0</v>
      </c>
      <c r="T1082" s="349" t="s">
        <v>268</v>
      </c>
      <c r="U1082" s="349">
        <v>0</v>
      </c>
      <c r="V1082" s="349" t="s">
        <v>413</v>
      </c>
      <c r="W1082" s="360" t="s">
        <v>2710</v>
      </c>
      <c r="X1082" s="361" t="s">
        <v>2441</v>
      </c>
      <c r="Y1082" s="349">
        <v>100</v>
      </c>
      <c r="Z1082" s="361">
        <v>25</v>
      </c>
      <c r="AA1082" s="349">
        <v>100</v>
      </c>
      <c r="AB1082" s="349" t="s">
        <v>4295</v>
      </c>
      <c r="AC1082" s="349" t="s">
        <v>4297</v>
      </c>
      <c r="AD1082" s="349">
        <v>6</v>
      </c>
      <c r="AE1082" s="440">
        <f t="shared" si="180"/>
        <v>13.200000000000001</v>
      </c>
      <c r="AF1082" s="350">
        <v>0.35</v>
      </c>
      <c r="AG1082" s="351">
        <f t="shared" si="181"/>
        <v>35</v>
      </c>
      <c r="AH1082" s="351">
        <f>IF(AD1082&lt;4,FLETES!$H$8,IF(AD1082=4,FLETES!$H$9,IF(AD1082=5,FLETES!$H$10,IF(AD1082=6,FLETES!$H$11,IF(AD1082=7,FLETES!$H$12,IF(AD1082=8,FLETES!$H$13,IF(AD1082=10,FLETES!$H$14,IF(AD1082=12,FLETES!$H$15,IF(AD1082&gt;12,FLETES!$H$16,"FALSO")))))))))</f>
        <v>31.615901999999998</v>
      </c>
      <c r="AI1082" s="351">
        <f t="shared" si="173"/>
        <v>66.615902000000006</v>
      </c>
      <c r="AJ1082" s="352">
        <v>0.2</v>
      </c>
      <c r="AK1082" s="353">
        <f t="shared" si="174"/>
        <v>83.269877500000007</v>
      </c>
      <c r="AL1082" s="417">
        <f t="shared" si="182"/>
        <v>85.649877500000002</v>
      </c>
      <c r="AM1082" s="354">
        <v>0.15</v>
      </c>
      <c r="AN1082" s="351">
        <f t="shared" si="175"/>
        <v>100.76456176470589</v>
      </c>
      <c r="AO1082" s="421">
        <f t="shared" si="176"/>
        <v>100.76456176470589</v>
      </c>
      <c r="AP1082" s="355"/>
      <c r="AQ1082" s="355"/>
    </row>
    <row r="1083" spans="1:43" s="347" customFormat="1" ht="30" customHeight="1" x14ac:dyDescent="0.25">
      <c r="A1083" s="391">
        <v>339726</v>
      </c>
      <c r="B1083" s="391">
        <v>40633397269</v>
      </c>
      <c r="C1083" s="349" t="s">
        <v>24</v>
      </c>
      <c r="D1083" s="349" t="s">
        <v>1105</v>
      </c>
      <c r="E1083" s="356" t="s">
        <v>2124</v>
      </c>
      <c r="F1083" s="355" t="s">
        <v>610</v>
      </c>
      <c r="G1083" s="378" t="s">
        <v>277</v>
      </c>
      <c r="H1083" s="349" t="s">
        <v>4376</v>
      </c>
      <c r="I1083" s="349" t="s">
        <v>250</v>
      </c>
      <c r="J1083" s="349" t="s">
        <v>4419</v>
      </c>
      <c r="K1083" s="349" t="s">
        <v>611</v>
      </c>
      <c r="L1083" s="349" t="s">
        <v>611</v>
      </c>
      <c r="M1083" s="349" t="s">
        <v>257</v>
      </c>
      <c r="N1083" s="349" t="s">
        <v>283</v>
      </c>
      <c r="O1083" s="349" t="s">
        <v>2373</v>
      </c>
      <c r="P1083" s="349" t="s">
        <v>4493</v>
      </c>
      <c r="Q1083" s="349" t="s">
        <v>4494</v>
      </c>
      <c r="R1083" s="349" t="s">
        <v>268</v>
      </c>
      <c r="S1083" s="349">
        <v>0</v>
      </c>
      <c r="T1083" s="349" t="s">
        <v>268</v>
      </c>
      <c r="U1083" s="349">
        <v>0</v>
      </c>
      <c r="V1083" s="349" t="s">
        <v>413</v>
      </c>
      <c r="W1083" s="360" t="s">
        <v>2729</v>
      </c>
      <c r="X1083" s="361" t="s">
        <v>2441</v>
      </c>
      <c r="Y1083" s="349">
        <v>100</v>
      </c>
      <c r="Z1083" s="361">
        <v>25</v>
      </c>
      <c r="AA1083" s="349">
        <v>100</v>
      </c>
      <c r="AB1083" s="349" t="s">
        <v>4295</v>
      </c>
      <c r="AC1083" s="349" t="s">
        <v>4297</v>
      </c>
      <c r="AD1083" s="349">
        <v>6</v>
      </c>
      <c r="AE1083" s="440">
        <f t="shared" si="180"/>
        <v>13.200000000000001</v>
      </c>
      <c r="AF1083" s="350">
        <v>0.7</v>
      </c>
      <c r="AG1083" s="351">
        <f t="shared" si="181"/>
        <v>70</v>
      </c>
      <c r="AH1083" s="351">
        <f>IF(AD1083&lt;4,FLETES!$H$8,IF(AD1083=4,FLETES!$H$9,IF(AD1083=5,FLETES!$H$10,IF(AD1083=6,FLETES!$H$11,IF(AD1083=7,FLETES!$H$12,IF(AD1083=8,FLETES!$H$13,IF(AD1083=10,FLETES!$H$14,IF(AD1083=12,FLETES!$H$15,IF(AD1083&gt;12,FLETES!$H$16,"FALSO")))))))))</f>
        <v>31.615901999999998</v>
      </c>
      <c r="AI1083" s="351">
        <f t="shared" si="173"/>
        <v>101.61590200000001</v>
      </c>
      <c r="AJ1083" s="352">
        <v>0.2</v>
      </c>
      <c r="AK1083" s="353">
        <f t="shared" si="174"/>
        <v>127.01987750000001</v>
      </c>
      <c r="AL1083" s="417">
        <f t="shared" si="182"/>
        <v>131.7798775</v>
      </c>
      <c r="AM1083" s="354">
        <v>0.15</v>
      </c>
      <c r="AN1083" s="351">
        <f t="shared" si="175"/>
        <v>155.03514999999999</v>
      </c>
      <c r="AO1083" s="421">
        <f t="shared" si="176"/>
        <v>155.03514999999999</v>
      </c>
      <c r="AP1083" s="355"/>
      <c r="AQ1083" s="355"/>
    </row>
    <row r="1084" spans="1:43" s="364" customFormat="1" ht="30" customHeight="1" x14ac:dyDescent="0.25">
      <c r="A1084" s="391">
        <v>771658</v>
      </c>
      <c r="B1084" s="391">
        <v>81200001420</v>
      </c>
      <c r="C1084" s="349" t="s">
        <v>24</v>
      </c>
      <c r="D1084" s="349">
        <v>0</v>
      </c>
      <c r="E1084" s="356" t="s">
        <v>2096</v>
      </c>
      <c r="F1084" s="355" t="s">
        <v>2096</v>
      </c>
      <c r="G1084" s="363" t="s">
        <v>277</v>
      </c>
      <c r="H1084" s="349" t="s">
        <v>4376</v>
      </c>
      <c r="I1084" s="349" t="s">
        <v>250</v>
      </c>
      <c r="J1084" s="349" t="s">
        <v>4379</v>
      </c>
      <c r="K1084" s="349" t="s">
        <v>564</v>
      </c>
      <c r="L1084" s="349" t="s">
        <v>564</v>
      </c>
      <c r="M1084" s="349" t="s">
        <v>331</v>
      </c>
      <c r="N1084" s="349" t="s">
        <v>283</v>
      </c>
      <c r="O1084" s="349" t="s">
        <v>2373</v>
      </c>
      <c r="P1084" s="349" t="s">
        <v>4493</v>
      </c>
      <c r="Q1084" s="349" t="s">
        <v>4494</v>
      </c>
      <c r="R1084" s="349" t="s">
        <v>268</v>
      </c>
      <c r="S1084" s="349">
        <v>0</v>
      </c>
      <c r="T1084" s="349" t="s">
        <v>268</v>
      </c>
      <c r="U1084" s="349">
        <v>0</v>
      </c>
      <c r="V1084" s="349" t="s">
        <v>413</v>
      </c>
      <c r="W1084" s="360" t="s">
        <v>2777</v>
      </c>
      <c r="X1084" s="361" t="s">
        <v>2441</v>
      </c>
      <c r="Y1084" s="349">
        <v>100</v>
      </c>
      <c r="Z1084" s="361">
        <v>25</v>
      </c>
      <c r="AA1084" s="349">
        <v>100</v>
      </c>
      <c r="AB1084" s="349" t="s">
        <v>4295</v>
      </c>
      <c r="AC1084" s="349" t="s">
        <v>4297</v>
      </c>
      <c r="AD1084" s="349">
        <v>6</v>
      </c>
      <c r="AE1084" s="440">
        <f t="shared" si="180"/>
        <v>13.200000000000001</v>
      </c>
      <c r="AF1084" s="350">
        <v>0.26</v>
      </c>
      <c r="AG1084" s="351">
        <f t="shared" si="181"/>
        <v>26</v>
      </c>
      <c r="AH1084" s="351">
        <f>IF(AD1084&lt;4,FLETES!$H$8,IF(AD1084=4,FLETES!$H$9,IF(AD1084=5,FLETES!$H$10,IF(AD1084=6,FLETES!$H$11,IF(AD1084=7,FLETES!$H$12,IF(AD1084=8,FLETES!$H$13,IF(AD1084=10,FLETES!$H$14,IF(AD1084=12,FLETES!$H$15,IF(AD1084&gt;12,FLETES!$H$16,"FALSO")))))))))</f>
        <v>31.615901999999998</v>
      </c>
      <c r="AI1084" s="351">
        <f t="shared" si="173"/>
        <v>57.615901999999998</v>
      </c>
      <c r="AJ1084" s="352">
        <v>0.2</v>
      </c>
      <c r="AK1084" s="353">
        <f t="shared" si="174"/>
        <v>72.019877499999993</v>
      </c>
      <c r="AL1084" s="417">
        <f t="shared" si="182"/>
        <v>73.787877499999993</v>
      </c>
      <c r="AM1084" s="354">
        <v>0.15</v>
      </c>
      <c r="AN1084" s="351">
        <f t="shared" si="175"/>
        <v>86.809267647058817</v>
      </c>
      <c r="AO1084" s="421">
        <f t="shared" si="176"/>
        <v>86.809267647058817</v>
      </c>
      <c r="AP1084" s="355"/>
      <c r="AQ1084" s="355"/>
    </row>
    <row r="1085" spans="1:43" s="364" customFormat="1" ht="30" customHeight="1" x14ac:dyDescent="0.25">
      <c r="A1085" s="391">
        <v>501611</v>
      </c>
      <c r="B1085" s="391">
        <v>40635016119</v>
      </c>
      <c r="C1085" s="349" t="s">
        <v>24</v>
      </c>
      <c r="D1085" s="349" t="s">
        <v>737</v>
      </c>
      <c r="E1085" s="356" t="s">
        <v>2111</v>
      </c>
      <c r="F1085" s="355" t="s">
        <v>2111</v>
      </c>
      <c r="G1085" s="363" t="s">
        <v>277</v>
      </c>
      <c r="H1085" s="349" t="s">
        <v>4376</v>
      </c>
      <c r="I1085" s="349" t="s">
        <v>250</v>
      </c>
      <c r="J1085" s="349" t="s">
        <v>4379</v>
      </c>
      <c r="K1085" s="349" t="s">
        <v>2752</v>
      </c>
      <c r="L1085" s="349" t="s">
        <v>564</v>
      </c>
      <c r="M1085" s="349" t="s">
        <v>331</v>
      </c>
      <c r="N1085" s="349" t="s">
        <v>283</v>
      </c>
      <c r="O1085" s="349" t="s">
        <v>2373</v>
      </c>
      <c r="P1085" s="349" t="s">
        <v>4493</v>
      </c>
      <c r="Q1085" s="349" t="s">
        <v>4494</v>
      </c>
      <c r="R1085" s="349" t="s">
        <v>268</v>
      </c>
      <c r="S1085" s="349">
        <v>0</v>
      </c>
      <c r="T1085" s="349" t="s">
        <v>268</v>
      </c>
      <c r="U1085" s="349">
        <v>0</v>
      </c>
      <c r="V1085" s="349" t="s">
        <v>413</v>
      </c>
      <c r="W1085" s="360" t="s">
        <v>2752</v>
      </c>
      <c r="X1085" s="361" t="s">
        <v>2441</v>
      </c>
      <c r="Y1085" s="349">
        <v>100</v>
      </c>
      <c r="Z1085" s="361">
        <v>25</v>
      </c>
      <c r="AA1085" s="349">
        <v>100</v>
      </c>
      <c r="AB1085" s="349" t="s">
        <v>4295</v>
      </c>
      <c r="AC1085" s="349" t="s">
        <v>4297</v>
      </c>
      <c r="AD1085" s="349">
        <v>6</v>
      </c>
      <c r="AE1085" s="440">
        <f t="shared" si="180"/>
        <v>13.200000000000001</v>
      </c>
      <c r="AF1085" s="350">
        <v>0.35</v>
      </c>
      <c r="AG1085" s="351">
        <f t="shared" si="181"/>
        <v>35</v>
      </c>
      <c r="AH1085" s="351">
        <f>IF(AD1085&lt;4,FLETES!$H$8,IF(AD1085=4,FLETES!$H$9,IF(AD1085=5,FLETES!$H$10,IF(AD1085=6,FLETES!$H$11,IF(AD1085=7,FLETES!$H$12,IF(AD1085=8,FLETES!$H$13,IF(AD1085=10,FLETES!$H$14,IF(AD1085=12,FLETES!$H$15,IF(AD1085&gt;12,FLETES!$H$16,"FALSO")))))))))</f>
        <v>31.615901999999998</v>
      </c>
      <c r="AI1085" s="351">
        <f t="shared" si="173"/>
        <v>66.615902000000006</v>
      </c>
      <c r="AJ1085" s="352">
        <v>0.2</v>
      </c>
      <c r="AK1085" s="353">
        <f t="shared" si="174"/>
        <v>83.269877500000007</v>
      </c>
      <c r="AL1085" s="417">
        <f t="shared" si="182"/>
        <v>85.649877500000002</v>
      </c>
      <c r="AM1085" s="354">
        <v>0.15</v>
      </c>
      <c r="AN1085" s="351">
        <f t="shared" si="175"/>
        <v>100.76456176470589</v>
      </c>
      <c r="AO1085" s="421">
        <f t="shared" si="176"/>
        <v>100.76456176470589</v>
      </c>
      <c r="AP1085" s="355"/>
      <c r="AQ1085" s="355"/>
    </row>
    <row r="1086" spans="1:43" s="364" customFormat="1" ht="30" customHeight="1" x14ac:dyDescent="0.25">
      <c r="A1086" s="391">
        <v>771665</v>
      </c>
      <c r="B1086" s="391">
        <v>81200001310</v>
      </c>
      <c r="C1086" s="349" t="s">
        <v>24</v>
      </c>
      <c r="D1086" s="349">
        <v>0</v>
      </c>
      <c r="E1086" s="356" t="s">
        <v>2161</v>
      </c>
      <c r="F1086" s="355" t="s">
        <v>2161</v>
      </c>
      <c r="G1086" s="363" t="s">
        <v>277</v>
      </c>
      <c r="H1086" s="349" t="s">
        <v>4376</v>
      </c>
      <c r="I1086" s="349" t="s">
        <v>250</v>
      </c>
      <c r="J1086" s="349" t="s">
        <v>4379</v>
      </c>
      <c r="K1086" s="349" t="s">
        <v>578</v>
      </c>
      <c r="L1086" s="349" t="s">
        <v>578</v>
      </c>
      <c r="M1086" s="349" t="s">
        <v>331</v>
      </c>
      <c r="N1086" s="349" t="s">
        <v>283</v>
      </c>
      <c r="O1086" s="349" t="s">
        <v>2373</v>
      </c>
      <c r="P1086" s="349" t="s">
        <v>4493</v>
      </c>
      <c r="Q1086" s="349" t="s">
        <v>4494</v>
      </c>
      <c r="R1086" s="349" t="s">
        <v>268</v>
      </c>
      <c r="S1086" s="349">
        <v>0</v>
      </c>
      <c r="T1086" s="349" t="s">
        <v>268</v>
      </c>
      <c r="U1086" s="349">
        <v>0</v>
      </c>
      <c r="V1086" s="349" t="s">
        <v>413</v>
      </c>
      <c r="W1086" s="360" t="s">
        <v>2716</v>
      </c>
      <c r="X1086" s="361" t="s">
        <v>2441</v>
      </c>
      <c r="Y1086" s="349">
        <v>100</v>
      </c>
      <c r="Z1086" s="361">
        <v>25</v>
      </c>
      <c r="AA1086" s="349">
        <v>100</v>
      </c>
      <c r="AB1086" s="349" t="s">
        <v>4295</v>
      </c>
      <c r="AC1086" s="349" t="s">
        <v>4297</v>
      </c>
      <c r="AD1086" s="349">
        <v>6</v>
      </c>
      <c r="AE1086" s="440">
        <f t="shared" si="180"/>
        <v>13.200000000000001</v>
      </c>
      <c r="AF1086" s="350">
        <v>0.28000000000000003</v>
      </c>
      <c r="AG1086" s="351">
        <f t="shared" si="181"/>
        <v>28.000000000000004</v>
      </c>
      <c r="AH1086" s="351">
        <f>IF(AD1086&lt;4,FLETES!$H$8,IF(AD1086=4,FLETES!$H$9,IF(AD1086=5,FLETES!$H$10,IF(AD1086=6,FLETES!$H$11,IF(AD1086=7,FLETES!$H$12,IF(AD1086=8,FLETES!$H$13,IF(AD1086=10,FLETES!$H$14,IF(AD1086=12,FLETES!$H$15,IF(AD1086&gt;12,FLETES!$H$16,"FALSO")))))))))</f>
        <v>31.615901999999998</v>
      </c>
      <c r="AI1086" s="351">
        <f t="shared" si="173"/>
        <v>59.615902000000006</v>
      </c>
      <c r="AJ1086" s="352">
        <v>0.2</v>
      </c>
      <c r="AK1086" s="353">
        <f t="shared" si="174"/>
        <v>74.519877500000007</v>
      </c>
      <c r="AL1086" s="417">
        <f t="shared" si="182"/>
        <v>76.423877500000003</v>
      </c>
      <c r="AM1086" s="354">
        <v>0.15</v>
      </c>
      <c r="AN1086" s="351">
        <f t="shared" si="175"/>
        <v>89.91044411764706</v>
      </c>
      <c r="AO1086" s="421">
        <f t="shared" si="176"/>
        <v>89.91044411764706</v>
      </c>
      <c r="AP1086" s="355"/>
      <c r="AQ1086" s="355"/>
    </row>
    <row r="1087" spans="1:43" s="364" customFormat="1" ht="30" customHeight="1" x14ac:dyDescent="0.25">
      <c r="A1087" s="391">
        <v>70285</v>
      </c>
      <c r="B1087" s="391">
        <v>40630702859</v>
      </c>
      <c r="C1087" s="349" t="s">
        <v>24</v>
      </c>
      <c r="D1087" s="349" t="s">
        <v>711</v>
      </c>
      <c r="E1087" s="356" t="s">
        <v>2194</v>
      </c>
      <c r="F1087" s="355" t="s">
        <v>2194</v>
      </c>
      <c r="G1087" s="363" t="s">
        <v>277</v>
      </c>
      <c r="H1087" s="349" t="s">
        <v>4376</v>
      </c>
      <c r="I1087" s="349" t="s">
        <v>250</v>
      </c>
      <c r="J1087" s="349" t="s">
        <v>4419</v>
      </c>
      <c r="K1087" s="349" t="s">
        <v>597</v>
      </c>
      <c r="L1087" s="349" t="s">
        <v>597</v>
      </c>
      <c r="M1087" s="349" t="s">
        <v>257</v>
      </c>
      <c r="N1087" s="349" t="s">
        <v>283</v>
      </c>
      <c r="O1087" s="349" t="s">
        <v>2373</v>
      </c>
      <c r="P1087" s="349" t="s">
        <v>4493</v>
      </c>
      <c r="Q1087" s="349" t="s">
        <v>4494</v>
      </c>
      <c r="R1087" s="349" t="s">
        <v>268</v>
      </c>
      <c r="S1087" s="349">
        <v>0</v>
      </c>
      <c r="T1087" s="349" t="s">
        <v>268</v>
      </c>
      <c r="U1087" s="349">
        <v>0</v>
      </c>
      <c r="V1087" s="349" t="s">
        <v>413</v>
      </c>
      <c r="W1087" s="360" t="s">
        <v>2719</v>
      </c>
      <c r="X1087" s="361" t="s">
        <v>2441</v>
      </c>
      <c r="Y1087" s="349">
        <v>100</v>
      </c>
      <c r="Z1087" s="361">
        <v>25</v>
      </c>
      <c r="AA1087" s="349">
        <v>100</v>
      </c>
      <c r="AB1087" s="349" t="s">
        <v>4295</v>
      </c>
      <c r="AC1087" s="349" t="s">
        <v>4297</v>
      </c>
      <c r="AD1087" s="349">
        <v>6</v>
      </c>
      <c r="AE1087" s="440">
        <f t="shared" si="180"/>
        <v>13.200000000000001</v>
      </c>
      <c r="AF1087" s="350">
        <v>0.7</v>
      </c>
      <c r="AG1087" s="351">
        <f t="shared" si="181"/>
        <v>70</v>
      </c>
      <c r="AH1087" s="351">
        <f>IF(AD1087&lt;4,FLETES!$H$8,IF(AD1087=4,FLETES!$H$9,IF(AD1087=5,FLETES!$H$10,IF(AD1087=6,FLETES!$H$11,IF(AD1087=7,FLETES!$H$12,IF(AD1087=8,FLETES!$H$13,IF(AD1087=10,FLETES!$H$14,IF(AD1087=12,FLETES!$H$15,IF(AD1087&gt;12,FLETES!$H$16,"FALSO")))))))))</f>
        <v>31.615901999999998</v>
      </c>
      <c r="AI1087" s="351">
        <f t="shared" si="173"/>
        <v>101.61590200000001</v>
      </c>
      <c r="AJ1087" s="352">
        <v>0.2</v>
      </c>
      <c r="AK1087" s="353">
        <f t="shared" si="174"/>
        <v>127.01987750000001</v>
      </c>
      <c r="AL1087" s="417">
        <f t="shared" si="182"/>
        <v>131.7798775</v>
      </c>
      <c r="AM1087" s="354">
        <v>0.15</v>
      </c>
      <c r="AN1087" s="351">
        <f t="shared" si="175"/>
        <v>155.03514999999999</v>
      </c>
      <c r="AO1087" s="421">
        <f t="shared" si="176"/>
        <v>155.03514999999999</v>
      </c>
      <c r="AP1087" s="355"/>
      <c r="AQ1087" s="355"/>
    </row>
    <row r="1088" spans="1:43" s="364" customFormat="1" ht="30" customHeight="1" x14ac:dyDescent="0.25">
      <c r="A1088" s="391">
        <v>339668</v>
      </c>
      <c r="B1088" s="391">
        <v>40633396689</v>
      </c>
      <c r="C1088" s="349" t="s">
        <v>24</v>
      </c>
      <c r="D1088" s="349" t="s">
        <v>1106</v>
      </c>
      <c r="E1088" s="356" t="s">
        <v>2126</v>
      </c>
      <c r="F1088" s="355" t="s">
        <v>612</v>
      </c>
      <c r="G1088" s="378" t="s">
        <v>277</v>
      </c>
      <c r="H1088" s="349" t="s">
        <v>4376</v>
      </c>
      <c r="I1088" s="349" t="s">
        <v>250</v>
      </c>
      <c r="J1088" s="349" t="s">
        <v>4419</v>
      </c>
      <c r="K1088" s="349" t="s">
        <v>613</v>
      </c>
      <c r="L1088" s="349" t="s">
        <v>613</v>
      </c>
      <c r="M1088" s="349" t="s">
        <v>257</v>
      </c>
      <c r="N1088" s="349" t="s">
        <v>283</v>
      </c>
      <c r="O1088" s="349" t="s">
        <v>2373</v>
      </c>
      <c r="P1088" s="349" t="s">
        <v>4493</v>
      </c>
      <c r="Q1088" s="349" t="s">
        <v>4494</v>
      </c>
      <c r="R1088" s="349" t="s">
        <v>268</v>
      </c>
      <c r="S1088" s="349">
        <v>0</v>
      </c>
      <c r="T1088" s="349" t="s">
        <v>268</v>
      </c>
      <c r="U1088" s="349">
        <v>0</v>
      </c>
      <c r="V1088" s="349" t="s">
        <v>413</v>
      </c>
      <c r="W1088" s="360" t="s">
        <v>2730</v>
      </c>
      <c r="X1088" s="361" t="s">
        <v>2441</v>
      </c>
      <c r="Y1088" s="349">
        <v>100</v>
      </c>
      <c r="Z1088" s="361">
        <v>25</v>
      </c>
      <c r="AA1088" s="349">
        <v>100</v>
      </c>
      <c r="AB1088" s="349" t="s">
        <v>4295</v>
      </c>
      <c r="AC1088" s="349" t="s">
        <v>4297</v>
      </c>
      <c r="AD1088" s="349">
        <v>6</v>
      </c>
      <c r="AE1088" s="440">
        <f t="shared" si="180"/>
        <v>13.200000000000001</v>
      </c>
      <c r="AF1088" s="350">
        <v>0.7</v>
      </c>
      <c r="AG1088" s="351">
        <f t="shared" si="181"/>
        <v>70</v>
      </c>
      <c r="AH1088" s="351">
        <f>IF(AD1088&lt;4,FLETES!$H$8,IF(AD1088=4,FLETES!$H$9,IF(AD1088=5,FLETES!$H$10,IF(AD1088=6,FLETES!$H$11,IF(AD1088=7,FLETES!$H$12,IF(AD1088=8,FLETES!$H$13,IF(AD1088=10,FLETES!$H$14,IF(AD1088=12,FLETES!$H$15,IF(AD1088&gt;12,FLETES!$H$16,"FALSO")))))))))</f>
        <v>31.615901999999998</v>
      </c>
      <c r="AI1088" s="351">
        <f t="shared" si="173"/>
        <v>101.61590200000001</v>
      </c>
      <c r="AJ1088" s="352">
        <v>0.2</v>
      </c>
      <c r="AK1088" s="353">
        <f t="shared" si="174"/>
        <v>127.01987750000001</v>
      </c>
      <c r="AL1088" s="417">
        <f t="shared" si="182"/>
        <v>131.7798775</v>
      </c>
      <c r="AM1088" s="354">
        <v>0.15</v>
      </c>
      <c r="AN1088" s="351">
        <f t="shared" si="175"/>
        <v>155.03514999999999</v>
      </c>
      <c r="AO1088" s="421">
        <f t="shared" si="176"/>
        <v>155.03514999999999</v>
      </c>
      <c r="AP1088" s="355"/>
      <c r="AQ1088" s="355"/>
    </row>
    <row r="1089" spans="1:43" s="364" customFormat="1" ht="30" customHeight="1" x14ac:dyDescent="0.25">
      <c r="A1089" s="391">
        <v>70306</v>
      </c>
      <c r="B1089" s="391">
        <v>40630703069</v>
      </c>
      <c r="C1089" s="349" t="s">
        <v>24</v>
      </c>
      <c r="D1089" s="349" t="s">
        <v>711</v>
      </c>
      <c r="E1089" s="356" t="s">
        <v>2196</v>
      </c>
      <c r="F1089" s="355" t="s">
        <v>2196</v>
      </c>
      <c r="G1089" s="363" t="s">
        <v>277</v>
      </c>
      <c r="H1089" s="349" t="s">
        <v>4376</v>
      </c>
      <c r="I1089" s="349" t="s">
        <v>250</v>
      </c>
      <c r="J1089" s="349" t="s">
        <v>4419</v>
      </c>
      <c r="K1089" s="349" t="s">
        <v>568</v>
      </c>
      <c r="L1089" s="349" t="s">
        <v>568</v>
      </c>
      <c r="M1089" s="349" t="s">
        <v>257</v>
      </c>
      <c r="N1089" s="349" t="s">
        <v>283</v>
      </c>
      <c r="O1089" s="349" t="s">
        <v>2373</v>
      </c>
      <c r="P1089" s="349" t="s">
        <v>4493</v>
      </c>
      <c r="Q1089" s="349" t="s">
        <v>4494</v>
      </c>
      <c r="R1089" s="349" t="s">
        <v>268</v>
      </c>
      <c r="S1089" s="349">
        <v>0</v>
      </c>
      <c r="T1089" s="349" t="s">
        <v>268</v>
      </c>
      <c r="U1089" s="349">
        <v>0</v>
      </c>
      <c r="V1089" s="349" t="s">
        <v>413</v>
      </c>
      <c r="W1089" s="360" t="s">
        <v>2721</v>
      </c>
      <c r="X1089" s="361" t="s">
        <v>2441</v>
      </c>
      <c r="Y1089" s="349">
        <v>100</v>
      </c>
      <c r="Z1089" s="361">
        <v>25</v>
      </c>
      <c r="AA1089" s="349">
        <v>100</v>
      </c>
      <c r="AB1089" s="349" t="s">
        <v>4295</v>
      </c>
      <c r="AC1089" s="349" t="s">
        <v>4297</v>
      </c>
      <c r="AD1089" s="349">
        <v>6</v>
      </c>
      <c r="AE1089" s="440">
        <f t="shared" si="180"/>
        <v>13.200000000000001</v>
      </c>
      <c r="AF1089" s="350">
        <v>0.7</v>
      </c>
      <c r="AG1089" s="351">
        <f t="shared" si="181"/>
        <v>70</v>
      </c>
      <c r="AH1089" s="351">
        <f>IF(AD1089&lt;4,FLETES!$H$8,IF(AD1089=4,FLETES!$H$9,IF(AD1089=5,FLETES!$H$10,IF(AD1089=6,FLETES!$H$11,IF(AD1089=7,FLETES!$H$12,IF(AD1089=8,FLETES!$H$13,IF(AD1089=10,FLETES!$H$14,IF(AD1089=12,FLETES!$H$15,IF(AD1089&gt;12,FLETES!$H$16,"FALSO")))))))))</f>
        <v>31.615901999999998</v>
      </c>
      <c r="AI1089" s="351">
        <f t="shared" si="173"/>
        <v>101.61590200000001</v>
      </c>
      <c r="AJ1089" s="352">
        <v>0.2</v>
      </c>
      <c r="AK1089" s="353">
        <f t="shared" si="174"/>
        <v>127.01987750000001</v>
      </c>
      <c r="AL1089" s="417">
        <f t="shared" si="182"/>
        <v>131.7798775</v>
      </c>
      <c r="AM1089" s="354">
        <v>0.15</v>
      </c>
      <c r="AN1089" s="351">
        <f t="shared" si="175"/>
        <v>155.03514999999999</v>
      </c>
      <c r="AO1089" s="421">
        <f t="shared" si="176"/>
        <v>155.03514999999999</v>
      </c>
      <c r="AP1089" s="355"/>
      <c r="AQ1089" s="355"/>
    </row>
    <row r="1090" spans="1:43" s="364" customFormat="1" ht="30" customHeight="1" x14ac:dyDescent="0.25">
      <c r="A1090" s="391">
        <v>771582</v>
      </c>
      <c r="B1090" s="391">
        <v>81200001313</v>
      </c>
      <c r="C1090" s="349" t="s">
        <v>24</v>
      </c>
      <c r="D1090" s="349">
        <v>0</v>
      </c>
      <c r="E1090" s="356" t="s">
        <v>2161</v>
      </c>
      <c r="F1090" s="355" t="s">
        <v>2161</v>
      </c>
      <c r="G1090" s="363" t="s">
        <v>277</v>
      </c>
      <c r="H1090" s="349" t="s">
        <v>4376</v>
      </c>
      <c r="I1090" s="349" t="s">
        <v>250</v>
      </c>
      <c r="J1090" s="349" t="s">
        <v>4379</v>
      </c>
      <c r="K1090" s="349" t="s">
        <v>578</v>
      </c>
      <c r="L1090" s="349" t="s">
        <v>578</v>
      </c>
      <c r="M1090" s="349" t="s">
        <v>331</v>
      </c>
      <c r="N1090" s="349" t="s">
        <v>283</v>
      </c>
      <c r="O1090" s="349" t="s">
        <v>2373</v>
      </c>
      <c r="P1090" s="349" t="s">
        <v>4493</v>
      </c>
      <c r="Q1090" s="349" t="s">
        <v>4494</v>
      </c>
      <c r="R1090" s="349" t="s">
        <v>268</v>
      </c>
      <c r="S1090" s="349">
        <v>0</v>
      </c>
      <c r="T1090" s="349" t="s">
        <v>268</v>
      </c>
      <c r="U1090" s="349">
        <v>0</v>
      </c>
      <c r="V1090" s="349" t="s">
        <v>413</v>
      </c>
      <c r="W1090" s="360" t="s">
        <v>2770</v>
      </c>
      <c r="X1090" s="361" t="s">
        <v>2441</v>
      </c>
      <c r="Y1090" s="349">
        <v>100</v>
      </c>
      <c r="Z1090" s="361">
        <v>25</v>
      </c>
      <c r="AA1090" s="349">
        <v>100</v>
      </c>
      <c r="AB1090" s="349" t="s">
        <v>4295</v>
      </c>
      <c r="AC1090" s="349" t="s">
        <v>4297</v>
      </c>
      <c r="AD1090" s="349">
        <v>6</v>
      </c>
      <c r="AE1090" s="440">
        <f t="shared" ref="AE1090:AE1107" si="183">AD1090*2.2</f>
        <v>13.200000000000001</v>
      </c>
      <c r="AF1090" s="350">
        <v>0.28000000000000003</v>
      </c>
      <c r="AG1090" s="351">
        <f t="shared" si="181"/>
        <v>28.000000000000004</v>
      </c>
      <c r="AH1090" s="351">
        <f>IF(AD1090&lt;4,FLETES!$H$8,IF(AD1090=4,FLETES!$H$9,IF(AD1090=5,FLETES!$H$10,IF(AD1090=6,FLETES!$H$11,IF(AD1090=7,FLETES!$H$12,IF(AD1090=8,FLETES!$H$13,IF(AD1090=10,FLETES!$H$14,IF(AD1090=12,FLETES!$H$15,IF(AD1090&gt;12,FLETES!$H$16,"FALSO")))))))))</f>
        <v>31.615901999999998</v>
      </c>
      <c r="AI1090" s="351">
        <f t="shared" ref="AI1090:AI1153" si="184">SUM(AG1090:AH1090)</f>
        <v>59.615902000000006</v>
      </c>
      <c r="AJ1090" s="352">
        <v>0.2</v>
      </c>
      <c r="AK1090" s="353">
        <f t="shared" ref="AK1090:AK1153" si="185">AI1090/(1-AJ1090)</f>
        <v>74.519877500000007</v>
      </c>
      <c r="AL1090" s="417">
        <f t="shared" si="182"/>
        <v>76.423877500000003</v>
      </c>
      <c r="AM1090" s="354">
        <v>0.15</v>
      </c>
      <c r="AN1090" s="351">
        <f t="shared" ref="AN1090:AN1153" si="186">AL1090/(1-AM1090)</f>
        <v>89.91044411764706</v>
      </c>
      <c r="AO1090" s="421">
        <f t="shared" ref="AO1090:AO1153" si="187">AN1090</f>
        <v>89.91044411764706</v>
      </c>
      <c r="AP1090" s="355"/>
      <c r="AQ1090" s="355"/>
    </row>
    <row r="1091" spans="1:43" s="364" customFormat="1" ht="30" customHeight="1" x14ac:dyDescent="0.25">
      <c r="A1091" s="391">
        <v>929388</v>
      </c>
      <c r="B1091" s="391">
        <v>40639293889</v>
      </c>
      <c r="C1091" s="349" t="s">
        <v>24</v>
      </c>
      <c r="D1091" s="349">
        <v>0</v>
      </c>
      <c r="E1091" s="356" t="s">
        <v>2160</v>
      </c>
      <c r="F1091" s="355" t="s">
        <v>2160</v>
      </c>
      <c r="G1091" s="363" t="s">
        <v>277</v>
      </c>
      <c r="H1091" s="349" t="s">
        <v>4376</v>
      </c>
      <c r="I1091" s="349" t="s">
        <v>250</v>
      </c>
      <c r="J1091" s="349" t="s">
        <v>4379</v>
      </c>
      <c r="K1091" s="349" t="s">
        <v>2748</v>
      </c>
      <c r="L1091" s="349" t="s">
        <v>578</v>
      </c>
      <c r="M1091" s="349" t="s">
        <v>331</v>
      </c>
      <c r="N1091" s="349" t="s">
        <v>283</v>
      </c>
      <c r="O1091" s="349" t="s">
        <v>2373</v>
      </c>
      <c r="P1091" s="349" t="s">
        <v>4493</v>
      </c>
      <c r="Q1091" s="349" t="s">
        <v>4494</v>
      </c>
      <c r="R1091" s="349" t="s">
        <v>268</v>
      </c>
      <c r="S1091" s="349">
        <v>0</v>
      </c>
      <c r="T1091" s="349" t="s">
        <v>268</v>
      </c>
      <c r="U1091" s="349">
        <v>0</v>
      </c>
      <c r="V1091" s="349" t="s">
        <v>413</v>
      </c>
      <c r="W1091" s="360" t="s">
        <v>2748</v>
      </c>
      <c r="X1091" s="361" t="s">
        <v>2441</v>
      </c>
      <c r="Y1091" s="349">
        <v>100</v>
      </c>
      <c r="Z1091" s="361">
        <v>25</v>
      </c>
      <c r="AA1091" s="349">
        <v>100</v>
      </c>
      <c r="AB1091" s="349" t="s">
        <v>4295</v>
      </c>
      <c r="AC1091" s="349" t="s">
        <v>4297</v>
      </c>
      <c r="AD1091" s="349">
        <v>6</v>
      </c>
      <c r="AE1091" s="440">
        <f t="shared" si="183"/>
        <v>13.200000000000001</v>
      </c>
      <c r="AF1091" s="350">
        <v>0.35</v>
      </c>
      <c r="AG1091" s="351">
        <f t="shared" si="181"/>
        <v>35</v>
      </c>
      <c r="AH1091" s="351">
        <f>IF(AD1091&lt;4,FLETES!$H$8,IF(AD1091=4,FLETES!$H$9,IF(AD1091=5,FLETES!$H$10,IF(AD1091=6,FLETES!$H$11,IF(AD1091=7,FLETES!$H$12,IF(AD1091=8,FLETES!$H$13,IF(AD1091=10,FLETES!$H$14,IF(AD1091=12,FLETES!$H$15,IF(AD1091&gt;12,FLETES!$H$16,"FALSO")))))))))</f>
        <v>31.615901999999998</v>
      </c>
      <c r="AI1091" s="351">
        <f t="shared" si="184"/>
        <v>66.615902000000006</v>
      </c>
      <c r="AJ1091" s="352">
        <v>0.2</v>
      </c>
      <c r="AK1091" s="353">
        <f t="shared" si="185"/>
        <v>83.269877500000007</v>
      </c>
      <c r="AL1091" s="417">
        <f t="shared" si="182"/>
        <v>85.649877500000002</v>
      </c>
      <c r="AM1091" s="354">
        <v>0.15</v>
      </c>
      <c r="AN1091" s="351">
        <f t="shared" si="186"/>
        <v>100.76456176470589</v>
      </c>
      <c r="AO1091" s="421">
        <f t="shared" si="187"/>
        <v>100.76456176470589</v>
      </c>
      <c r="AP1091" s="355"/>
      <c r="AQ1091" s="355"/>
    </row>
    <row r="1092" spans="1:43" s="364" customFormat="1" ht="30" customHeight="1" x14ac:dyDescent="0.25">
      <c r="A1092" s="391">
        <v>69311</v>
      </c>
      <c r="B1092" s="391">
        <v>40630693119</v>
      </c>
      <c r="C1092" s="349" t="s">
        <v>24</v>
      </c>
      <c r="D1092" s="349" t="s">
        <v>725</v>
      </c>
      <c r="E1092" s="356" t="s">
        <v>2163</v>
      </c>
      <c r="F1092" s="355" t="s">
        <v>2163</v>
      </c>
      <c r="G1092" s="363" t="s">
        <v>277</v>
      </c>
      <c r="H1092" s="349" t="s">
        <v>4376</v>
      </c>
      <c r="I1092" s="349" t="s">
        <v>250</v>
      </c>
      <c r="J1092" s="349" t="s">
        <v>4379</v>
      </c>
      <c r="K1092" s="349" t="s">
        <v>2697</v>
      </c>
      <c r="L1092" s="349" t="s">
        <v>578</v>
      </c>
      <c r="M1092" s="349" t="s">
        <v>331</v>
      </c>
      <c r="N1092" s="349" t="s">
        <v>283</v>
      </c>
      <c r="O1092" s="349" t="s">
        <v>2373</v>
      </c>
      <c r="P1092" s="349" t="s">
        <v>4493</v>
      </c>
      <c r="Q1092" s="349" t="s">
        <v>4494</v>
      </c>
      <c r="R1092" s="349" t="s">
        <v>268</v>
      </c>
      <c r="S1092" s="349">
        <v>0</v>
      </c>
      <c r="T1092" s="349" t="s">
        <v>268</v>
      </c>
      <c r="U1092" s="349">
        <v>0</v>
      </c>
      <c r="V1092" s="349" t="s">
        <v>413</v>
      </c>
      <c r="W1092" s="360" t="s">
        <v>2697</v>
      </c>
      <c r="X1092" s="361" t="s">
        <v>2441</v>
      </c>
      <c r="Y1092" s="349">
        <v>100</v>
      </c>
      <c r="Z1092" s="361">
        <v>25</v>
      </c>
      <c r="AA1092" s="349">
        <v>100</v>
      </c>
      <c r="AB1092" s="349" t="s">
        <v>4295</v>
      </c>
      <c r="AC1092" s="349" t="s">
        <v>4297</v>
      </c>
      <c r="AD1092" s="349">
        <v>6</v>
      </c>
      <c r="AE1092" s="440">
        <f t="shared" si="183"/>
        <v>13.200000000000001</v>
      </c>
      <c r="AF1092" s="350">
        <v>0.35</v>
      </c>
      <c r="AG1092" s="351">
        <f t="shared" si="181"/>
        <v>35</v>
      </c>
      <c r="AH1092" s="351">
        <f>IF(AD1092&lt;4,FLETES!$H$8,IF(AD1092=4,FLETES!$H$9,IF(AD1092=5,FLETES!$H$10,IF(AD1092=6,FLETES!$H$11,IF(AD1092=7,FLETES!$H$12,IF(AD1092=8,FLETES!$H$13,IF(AD1092=10,FLETES!$H$14,IF(AD1092=12,FLETES!$H$15,IF(AD1092&gt;12,FLETES!$H$16,"FALSO")))))))))</f>
        <v>31.615901999999998</v>
      </c>
      <c r="AI1092" s="351">
        <f t="shared" si="184"/>
        <v>66.615902000000006</v>
      </c>
      <c r="AJ1092" s="352">
        <v>0.2</v>
      </c>
      <c r="AK1092" s="353">
        <f t="shared" si="185"/>
        <v>83.269877500000007</v>
      </c>
      <c r="AL1092" s="417">
        <f t="shared" si="182"/>
        <v>85.649877500000002</v>
      </c>
      <c r="AM1092" s="354">
        <v>0.15</v>
      </c>
      <c r="AN1092" s="351">
        <f t="shared" si="186"/>
        <v>100.76456176470589</v>
      </c>
      <c r="AO1092" s="421">
        <f t="shared" si="187"/>
        <v>100.76456176470589</v>
      </c>
      <c r="AP1092" s="355"/>
      <c r="AQ1092" s="355"/>
    </row>
    <row r="1093" spans="1:43" s="364" customFormat="1" ht="30" customHeight="1" x14ac:dyDescent="0.25">
      <c r="A1093" s="391">
        <v>69319</v>
      </c>
      <c r="B1093" s="391">
        <v>40630693199</v>
      </c>
      <c r="C1093" s="349" t="s">
        <v>24</v>
      </c>
      <c r="D1093" s="349" t="s">
        <v>742</v>
      </c>
      <c r="E1093" s="356" t="s">
        <v>2175</v>
      </c>
      <c r="F1093" s="355" t="s">
        <v>2175</v>
      </c>
      <c r="G1093" s="363" t="s">
        <v>277</v>
      </c>
      <c r="H1093" s="349" t="s">
        <v>4376</v>
      </c>
      <c r="I1093" s="349" t="s">
        <v>250</v>
      </c>
      <c r="J1093" s="349" t="s">
        <v>4379</v>
      </c>
      <c r="K1093" s="349" t="s">
        <v>2698</v>
      </c>
      <c r="L1093" s="349" t="s">
        <v>578</v>
      </c>
      <c r="M1093" s="349" t="s">
        <v>331</v>
      </c>
      <c r="N1093" s="349" t="s">
        <v>283</v>
      </c>
      <c r="O1093" s="349" t="s">
        <v>2373</v>
      </c>
      <c r="P1093" s="349" t="s">
        <v>4493</v>
      </c>
      <c r="Q1093" s="349" t="s">
        <v>4494</v>
      </c>
      <c r="R1093" s="349" t="s">
        <v>268</v>
      </c>
      <c r="S1093" s="349">
        <v>0</v>
      </c>
      <c r="T1093" s="349" t="s">
        <v>268</v>
      </c>
      <c r="U1093" s="349">
        <v>0</v>
      </c>
      <c r="V1093" s="349" t="s">
        <v>413</v>
      </c>
      <c r="W1093" s="360" t="s">
        <v>2698</v>
      </c>
      <c r="X1093" s="361" t="s">
        <v>2441</v>
      </c>
      <c r="Y1093" s="349">
        <v>100</v>
      </c>
      <c r="Z1093" s="361">
        <v>25</v>
      </c>
      <c r="AA1093" s="349">
        <v>100</v>
      </c>
      <c r="AB1093" s="349" t="s">
        <v>4295</v>
      </c>
      <c r="AC1093" s="349" t="s">
        <v>4297</v>
      </c>
      <c r="AD1093" s="349">
        <v>6</v>
      </c>
      <c r="AE1093" s="440">
        <f t="shared" si="183"/>
        <v>13.200000000000001</v>
      </c>
      <c r="AF1093" s="350">
        <v>0.35</v>
      </c>
      <c r="AG1093" s="351">
        <f t="shared" si="181"/>
        <v>35</v>
      </c>
      <c r="AH1093" s="351">
        <f>IF(AD1093&lt;4,FLETES!$H$8,IF(AD1093=4,FLETES!$H$9,IF(AD1093=5,FLETES!$H$10,IF(AD1093=6,FLETES!$H$11,IF(AD1093=7,FLETES!$H$12,IF(AD1093=8,FLETES!$H$13,IF(AD1093=10,FLETES!$H$14,IF(AD1093=12,FLETES!$H$15,IF(AD1093&gt;12,FLETES!$H$16,"FALSO")))))))))</f>
        <v>31.615901999999998</v>
      </c>
      <c r="AI1093" s="351">
        <f t="shared" si="184"/>
        <v>66.615902000000006</v>
      </c>
      <c r="AJ1093" s="352">
        <v>0.2</v>
      </c>
      <c r="AK1093" s="353">
        <f t="shared" si="185"/>
        <v>83.269877500000007</v>
      </c>
      <c r="AL1093" s="417">
        <f t="shared" si="182"/>
        <v>85.649877500000002</v>
      </c>
      <c r="AM1093" s="354">
        <v>0.15</v>
      </c>
      <c r="AN1093" s="351">
        <f t="shared" si="186"/>
        <v>100.76456176470589</v>
      </c>
      <c r="AO1093" s="421">
        <f t="shared" si="187"/>
        <v>100.76456176470589</v>
      </c>
      <c r="AP1093" s="355"/>
      <c r="AQ1093" s="355"/>
    </row>
    <row r="1094" spans="1:43" s="364" customFormat="1" ht="30" customHeight="1" x14ac:dyDescent="0.25">
      <c r="A1094" s="391">
        <v>425292</v>
      </c>
      <c r="B1094" s="391">
        <v>40634252929</v>
      </c>
      <c r="C1094" s="349" t="s">
        <v>24</v>
      </c>
      <c r="D1094" s="349" t="s">
        <v>724</v>
      </c>
      <c r="E1094" s="356" t="s">
        <v>2160</v>
      </c>
      <c r="F1094" s="355" t="s">
        <v>2160</v>
      </c>
      <c r="G1094" s="363" t="s">
        <v>277</v>
      </c>
      <c r="H1094" s="349" t="s">
        <v>4376</v>
      </c>
      <c r="I1094" s="349" t="s">
        <v>250</v>
      </c>
      <c r="J1094" s="349" t="s">
        <v>4379</v>
      </c>
      <c r="K1094" s="349" t="s">
        <v>2748</v>
      </c>
      <c r="L1094" s="349" t="s">
        <v>578</v>
      </c>
      <c r="M1094" s="349" t="s">
        <v>331</v>
      </c>
      <c r="N1094" s="349" t="s">
        <v>283</v>
      </c>
      <c r="O1094" s="349" t="s">
        <v>2373</v>
      </c>
      <c r="P1094" s="349" t="s">
        <v>4493</v>
      </c>
      <c r="Q1094" s="349" t="s">
        <v>4494</v>
      </c>
      <c r="R1094" s="349" t="s">
        <v>268</v>
      </c>
      <c r="S1094" s="349">
        <v>0</v>
      </c>
      <c r="T1094" s="349" t="s">
        <v>268</v>
      </c>
      <c r="U1094" s="349">
        <v>0</v>
      </c>
      <c r="V1094" s="349" t="s">
        <v>413</v>
      </c>
      <c r="W1094" s="360" t="s">
        <v>2748</v>
      </c>
      <c r="X1094" s="361" t="s">
        <v>2441</v>
      </c>
      <c r="Y1094" s="349">
        <v>100</v>
      </c>
      <c r="Z1094" s="361">
        <v>25</v>
      </c>
      <c r="AA1094" s="349">
        <v>100</v>
      </c>
      <c r="AB1094" s="349" t="s">
        <v>4295</v>
      </c>
      <c r="AC1094" s="349" t="s">
        <v>4297</v>
      </c>
      <c r="AD1094" s="349">
        <v>6</v>
      </c>
      <c r="AE1094" s="440">
        <f t="shared" si="183"/>
        <v>13.200000000000001</v>
      </c>
      <c r="AF1094" s="350">
        <v>0.35</v>
      </c>
      <c r="AG1094" s="351">
        <f t="shared" si="181"/>
        <v>35</v>
      </c>
      <c r="AH1094" s="351">
        <f>IF(AD1094&lt;4,FLETES!$H$8,IF(AD1094=4,FLETES!$H$9,IF(AD1094=5,FLETES!$H$10,IF(AD1094=6,FLETES!$H$11,IF(AD1094=7,FLETES!$H$12,IF(AD1094=8,FLETES!$H$13,IF(AD1094=10,FLETES!$H$14,IF(AD1094=12,FLETES!$H$15,IF(AD1094&gt;12,FLETES!$H$16,"FALSO")))))))))</f>
        <v>31.615901999999998</v>
      </c>
      <c r="AI1094" s="351">
        <f t="shared" si="184"/>
        <v>66.615902000000006</v>
      </c>
      <c r="AJ1094" s="352">
        <v>0.2</v>
      </c>
      <c r="AK1094" s="353">
        <f t="shared" si="185"/>
        <v>83.269877500000007</v>
      </c>
      <c r="AL1094" s="417">
        <f t="shared" si="182"/>
        <v>85.649877500000002</v>
      </c>
      <c r="AM1094" s="354">
        <v>0.15</v>
      </c>
      <c r="AN1094" s="351">
        <f t="shared" si="186"/>
        <v>100.76456176470589</v>
      </c>
      <c r="AO1094" s="421">
        <f t="shared" si="187"/>
        <v>100.76456176470589</v>
      </c>
      <c r="AP1094" s="355"/>
      <c r="AQ1094" s="355"/>
    </row>
    <row r="1095" spans="1:43" s="364" customFormat="1" ht="30" customHeight="1" x14ac:dyDescent="0.25">
      <c r="A1095" s="391">
        <v>339747</v>
      </c>
      <c r="B1095" s="391">
        <v>40633397479</v>
      </c>
      <c r="C1095" s="349" t="s">
        <v>24</v>
      </c>
      <c r="D1095" s="349" t="s">
        <v>1101</v>
      </c>
      <c r="E1095" s="356" t="s">
        <v>2116</v>
      </c>
      <c r="F1095" s="355" t="s">
        <v>604</v>
      </c>
      <c r="G1095" s="378" t="s">
        <v>277</v>
      </c>
      <c r="H1095" s="349" t="s">
        <v>4376</v>
      </c>
      <c r="I1095" s="349" t="s">
        <v>250</v>
      </c>
      <c r="J1095" s="349" t="s">
        <v>4420</v>
      </c>
      <c r="K1095" s="349" t="s">
        <v>605</v>
      </c>
      <c r="L1095" s="349" t="s">
        <v>605</v>
      </c>
      <c r="M1095" s="349" t="s">
        <v>257</v>
      </c>
      <c r="N1095" s="349" t="s">
        <v>283</v>
      </c>
      <c r="O1095" s="349" t="s">
        <v>2373</v>
      </c>
      <c r="P1095" s="349" t="s">
        <v>4493</v>
      </c>
      <c r="Q1095" s="349" t="s">
        <v>4494</v>
      </c>
      <c r="R1095" s="349" t="s">
        <v>268</v>
      </c>
      <c r="S1095" s="349">
        <v>0</v>
      </c>
      <c r="T1095" s="349" t="s">
        <v>268</v>
      </c>
      <c r="U1095" s="349">
        <v>0</v>
      </c>
      <c r="V1095" s="349" t="s">
        <v>413</v>
      </c>
      <c r="W1095" s="360" t="s">
        <v>2737</v>
      </c>
      <c r="X1095" s="361" t="s">
        <v>2441</v>
      </c>
      <c r="Y1095" s="349">
        <v>100</v>
      </c>
      <c r="Z1095" s="361">
        <v>25</v>
      </c>
      <c r="AA1095" s="349">
        <v>100</v>
      </c>
      <c r="AB1095" s="349" t="s">
        <v>4295</v>
      </c>
      <c r="AC1095" s="349" t="s">
        <v>4297</v>
      </c>
      <c r="AD1095" s="349">
        <v>6</v>
      </c>
      <c r="AE1095" s="440">
        <f t="shared" si="183"/>
        <v>13.200000000000001</v>
      </c>
      <c r="AF1095" s="350">
        <v>0.6</v>
      </c>
      <c r="AG1095" s="351">
        <f t="shared" si="181"/>
        <v>60</v>
      </c>
      <c r="AH1095" s="351">
        <f>IF(AD1095&lt;4,FLETES!$H$8,IF(AD1095=4,FLETES!$H$9,IF(AD1095=5,FLETES!$H$10,IF(AD1095=6,FLETES!$H$11,IF(AD1095=7,FLETES!$H$12,IF(AD1095=8,FLETES!$H$13,IF(AD1095=10,FLETES!$H$14,IF(AD1095=12,FLETES!$H$15,IF(AD1095&gt;12,FLETES!$H$16,"FALSO")))))))))</f>
        <v>31.615901999999998</v>
      </c>
      <c r="AI1095" s="351">
        <f t="shared" si="184"/>
        <v>91.615902000000006</v>
      </c>
      <c r="AJ1095" s="352">
        <v>0.2</v>
      </c>
      <c r="AK1095" s="353">
        <f t="shared" si="185"/>
        <v>114.51987750000001</v>
      </c>
      <c r="AL1095" s="417">
        <f t="shared" si="182"/>
        <v>118.59987750000001</v>
      </c>
      <c r="AM1095" s="354">
        <v>0.15</v>
      </c>
      <c r="AN1095" s="351">
        <f t="shared" si="186"/>
        <v>139.52926764705884</v>
      </c>
      <c r="AO1095" s="421">
        <f t="shared" si="187"/>
        <v>139.52926764705884</v>
      </c>
      <c r="AP1095" s="355"/>
      <c r="AQ1095" s="355"/>
    </row>
    <row r="1096" spans="1:43" s="364" customFormat="1" ht="30" customHeight="1" x14ac:dyDescent="0.25">
      <c r="A1096" s="391">
        <v>339754</v>
      </c>
      <c r="B1096" s="391">
        <v>40633397549</v>
      </c>
      <c r="C1096" s="349" t="s">
        <v>24</v>
      </c>
      <c r="D1096" s="349" t="s">
        <v>1102</v>
      </c>
      <c r="E1096" s="356" t="s">
        <v>2118</v>
      </c>
      <c r="F1096" s="355" t="s">
        <v>602</v>
      </c>
      <c r="G1096" s="378" t="s">
        <v>277</v>
      </c>
      <c r="H1096" s="349" t="s">
        <v>4376</v>
      </c>
      <c r="I1096" s="349" t="s">
        <v>250</v>
      </c>
      <c r="J1096" s="349" t="s">
        <v>4420</v>
      </c>
      <c r="K1096" s="349" t="s">
        <v>603</v>
      </c>
      <c r="L1096" s="349" t="s">
        <v>603</v>
      </c>
      <c r="M1096" s="349" t="s">
        <v>257</v>
      </c>
      <c r="N1096" s="349" t="s">
        <v>283</v>
      </c>
      <c r="O1096" s="349" t="s">
        <v>2373</v>
      </c>
      <c r="P1096" s="349" t="s">
        <v>4493</v>
      </c>
      <c r="Q1096" s="349" t="s">
        <v>4494</v>
      </c>
      <c r="R1096" s="349" t="s">
        <v>268</v>
      </c>
      <c r="S1096" s="349">
        <v>0</v>
      </c>
      <c r="T1096" s="349" t="s">
        <v>268</v>
      </c>
      <c r="U1096" s="349">
        <v>0</v>
      </c>
      <c r="V1096" s="349" t="s">
        <v>413</v>
      </c>
      <c r="W1096" s="360" t="s">
        <v>2738</v>
      </c>
      <c r="X1096" s="361" t="s">
        <v>2441</v>
      </c>
      <c r="Y1096" s="349">
        <v>100</v>
      </c>
      <c r="Z1096" s="361">
        <v>25</v>
      </c>
      <c r="AA1096" s="349">
        <v>100</v>
      </c>
      <c r="AB1096" s="349" t="s">
        <v>4295</v>
      </c>
      <c r="AC1096" s="349" t="s">
        <v>4297</v>
      </c>
      <c r="AD1096" s="349">
        <v>6</v>
      </c>
      <c r="AE1096" s="440">
        <f t="shared" si="183"/>
        <v>13.200000000000001</v>
      </c>
      <c r="AF1096" s="350">
        <v>0.6</v>
      </c>
      <c r="AG1096" s="351">
        <f t="shared" si="181"/>
        <v>60</v>
      </c>
      <c r="AH1096" s="351">
        <f>IF(AD1096&lt;4,FLETES!$H$8,IF(AD1096=4,FLETES!$H$9,IF(AD1096=5,FLETES!$H$10,IF(AD1096=6,FLETES!$H$11,IF(AD1096=7,FLETES!$H$12,IF(AD1096=8,FLETES!$H$13,IF(AD1096=10,FLETES!$H$14,IF(AD1096=12,FLETES!$H$15,IF(AD1096&gt;12,FLETES!$H$16,"FALSO")))))))))</f>
        <v>31.615901999999998</v>
      </c>
      <c r="AI1096" s="351">
        <f t="shared" si="184"/>
        <v>91.615902000000006</v>
      </c>
      <c r="AJ1096" s="352">
        <v>0.2</v>
      </c>
      <c r="AK1096" s="353">
        <f t="shared" si="185"/>
        <v>114.51987750000001</v>
      </c>
      <c r="AL1096" s="417">
        <f t="shared" si="182"/>
        <v>118.59987750000001</v>
      </c>
      <c r="AM1096" s="354">
        <v>0.15</v>
      </c>
      <c r="AN1096" s="351">
        <f t="shared" si="186"/>
        <v>139.52926764705884</v>
      </c>
      <c r="AO1096" s="421">
        <f t="shared" si="187"/>
        <v>139.52926764705884</v>
      </c>
      <c r="AP1096" s="355"/>
      <c r="AQ1096" s="355"/>
    </row>
    <row r="1097" spans="1:43" s="364" customFormat="1" ht="30" customHeight="1" x14ac:dyDescent="0.25">
      <c r="A1097" s="391">
        <v>339647</v>
      </c>
      <c r="B1097" s="391">
        <v>40633396479</v>
      </c>
      <c r="C1097" s="349" t="s">
        <v>24</v>
      </c>
      <c r="D1097" s="349" t="s">
        <v>1107</v>
      </c>
      <c r="E1097" s="356" t="s">
        <v>2128</v>
      </c>
      <c r="F1097" s="355" t="s">
        <v>614</v>
      </c>
      <c r="G1097" s="378" t="s">
        <v>277</v>
      </c>
      <c r="H1097" s="349" t="s">
        <v>4376</v>
      </c>
      <c r="I1097" s="349" t="s">
        <v>250</v>
      </c>
      <c r="J1097" s="349" t="s">
        <v>4419</v>
      </c>
      <c r="K1097" s="349" t="s">
        <v>593</v>
      </c>
      <c r="L1097" s="349" t="s">
        <v>593</v>
      </c>
      <c r="M1097" s="349" t="s">
        <v>257</v>
      </c>
      <c r="N1097" s="349" t="s">
        <v>283</v>
      </c>
      <c r="O1097" s="349" t="s">
        <v>2373</v>
      </c>
      <c r="P1097" s="349" t="s">
        <v>4493</v>
      </c>
      <c r="Q1097" s="349" t="s">
        <v>4494</v>
      </c>
      <c r="R1097" s="349" t="s">
        <v>268</v>
      </c>
      <c r="S1097" s="349">
        <v>0</v>
      </c>
      <c r="T1097" s="349" t="s">
        <v>268</v>
      </c>
      <c r="U1097" s="349">
        <v>0</v>
      </c>
      <c r="V1097" s="349" t="s">
        <v>413</v>
      </c>
      <c r="W1097" s="360" t="s">
        <v>2731</v>
      </c>
      <c r="X1097" s="361" t="s">
        <v>2441</v>
      </c>
      <c r="Y1097" s="349">
        <v>100</v>
      </c>
      <c r="Z1097" s="361">
        <v>25</v>
      </c>
      <c r="AA1097" s="349">
        <v>100</v>
      </c>
      <c r="AB1097" s="349" t="s">
        <v>4295</v>
      </c>
      <c r="AC1097" s="349" t="s">
        <v>4297</v>
      </c>
      <c r="AD1097" s="349">
        <v>6</v>
      </c>
      <c r="AE1097" s="440">
        <f t="shared" si="183"/>
        <v>13.200000000000001</v>
      </c>
      <c r="AF1097" s="350">
        <v>0.7</v>
      </c>
      <c r="AG1097" s="351">
        <f t="shared" si="181"/>
        <v>70</v>
      </c>
      <c r="AH1097" s="351">
        <f>IF(AD1097&lt;4,FLETES!$H$8,IF(AD1097=4,FLETES!$H$9,IF(AD1097=5,FLETES!$H$10,IF(AD1097=6,FLETES!$H$11,IF(AD1097=7,FLETES!$H$12,IF(AD1097=8,FLETES!$H$13,IF(AD1097=10,FLETES!$H$14,IF(AD1097=12,FLETES!$H$15,IF(AD1097&gt;12,FLETES!$H$16,"FALSO")))))))))</f>
        <v>31.615901999999998</v>
      </c>
      <c r="AI1097" s="351">
        <f t="shared" si="184"/>
        <v>101.61590200000001</v>
      </c>
      <c r="AJ1097" s="352">
        <v>0.2</v>
      </c>
      <c r="AK1097" s="353">
        <f t="shared" si="185"/>
        <v>127.01987750000001</v>
      </c>
      <c r="AL1097" s="417">
        <f t="shared" si="182"/>
        <v>131.7798775</v>
      </c>
      <c r="AM1097" s="354">
        <v>0.15</v>
      </c>
      <c r="AN1097" s="351">
        <f t="shared" si="186"/>
        <v>155.03514999999999</v>
      </c>
      <c r="AO1097" s="421">
        <f t="shared" si="187"/>
        <v>155.03514999999999</v>
      </c>
      <c r="AP1097" s="355"/>
      <c r="AQ1097" s="355"/>
    </row>
    <row r="1098" spans="1:43" s="364" customFormat="1" ht="30" customHeight="1" x14ac:dyDescent="0.25">
      <c r="A1098" s="391">
        <v>738958</v>
      </c>
      <c r="B1098" s="391">
        <v>81200001508</v>
      </c>
      <c r="C1098" s="349" t="s">
        <v>24</v>
      </c>
      <c r="D1098" s="349" t="s">
        <v>870</v>
      </c>
      <c r="E1098" s="356" t="s">
        <v>2176</v>
      </c>
      <c r="F1098" s="355" t="s">
        <v>2176</v>
      </c>
      <c r="G1098" s="363" t="s">
        <v>277</v>
      </c>
      <c r="H1098" s="349" t="s">
        <v>4376</v>
      </c>
      <c r="I1098" s="349" t="s">
        <v>250</v>
      </c>
      <c r="J1098" s="349" t="s">
        <v>4379</v>
      </c>
      <c r="K1098" s="349" t="s">
        <v>4349</v>
      </c>
      <c r="L1098" s="349" t="s">
        <v>4349</v>
      </c>
      <c r="M1098" s="349" t="s">
        <v>331</v>
      </c>
      <c r="N1098" s="349" t="s">
        <v>283</v>
      </c>
      <c r="O1098" s="349" t="s">
        <v>2373</v>
      </c>
      <c r="P1098" s="349" t="s">
        <v>4493</v>
      </c>
      <c r="Q1098" s="349" t="s">
        <v>4494</v>
      </c>
      <c r="R1098" s="349" t="s">
        <v>268</v>
      </c>
      <c r="S1098" s="349">
        <v>0</v>
      </c>
      <c r="T1098" s="349" t="s">
        <v>268</v>
      </c>
      <c r="U1098" s="349">
        <v>0</v>
      </c>
      <c r="V1098" s="349" t="s">
        <v>413</v>
      </c>
      <c r="W1098" s="360" t="s">
        <v>2766</v>
      </c>
      <c r="X1098" s="361" t="s">
        <v>2441</v>
      </c>
      <c r="Y1098" s="349">
        <v>100</v>
      </c>
      <c r="Z1098" s="361">
        <v>25</v>
      </c>
      <c r="AA1098" s="349">
        <v>100</v>
      </c>
      <c r="AB1098" s="349" t="s">
        <v>4295</v>
      </c>
      <c r="AC1098" s="349" t="s">
        <v>4297</v>
      </c>
      <c r="AD1098" s="349">
        <v>6</v>
      </c>
      <c r="AE1098" s="440">
        <f t="shared" si="183"/>
        <v>13.200000000000001</v>
      </c>
      <c r="AF1098" s="350">
        <v>0.28000000000000003</v>
      </c>
      <c r="AG1098" s="351">
        <f t="shared" si="181"/>
        <v>28.000000000000004</v>
      </c>
      <c r="AH1098" s="351">
        <f>IF(AD1098&lt;4,FLETES!$H$8,IF(AD1098=4,FLETES!$H$9,IF(AD1098=5,FLETES!$H$10,IF(AD1098=6,FLETES!$H$11,IF(AD1098=7,FLETES!$H$12,IF(AD1098=8,FLETES!$H$13,IF(AD1098=10,FLETES!$H$14,IF(AD1098=12,FLETES!$H$15,IF(AD1098&gt;12,FLETES!$H$16,"FALSO")))))))))</f>
        <v>31.615901999999998</v>
      </c>
      <c r="AI1098" s="351">
        <f t="shared" si="184"/>
        <v>59.615902000000006</v>
      </c>
      <c r="AJ1098" s="352">
        <v>0.2</v>
      </c>
      <c r="AK1098" s="353">
        <f t="shared" si="185"/>
        <v>74.519877500000007</v>
      </c>
      <c r="AL1098" s="417">
        <f t="shared" si="182"/>
        <v>76.423877500000003</v>
      </c>
      <c r="AM1098" s="354">
        <v>0.15</v>
      </c>
      <c r="AN1098" s="351">
        <f t="shared" si="186"/>
        <v>89.91044411764706</v>
      </c>
      <c r="AO1098" s="421">
        <f t="shared" si="187"/>
        <v>89.91044411764706</v>
      </c>
      <c r="AP1098" s="355"/>
      <c r="AQ1098" s="355"/>
    </row>
    <row r="1099" spans="1:43" s="364" customFormat="1" ht="30" customHeight="1" x14ac:dyDescent="0.25">
      <c r="A1099" s="391">
        <v>69539</v>
      </c>
      <c r="B1099" s="391">
        <v>40630695399</v>
      </c>
      <c r="C1099" s="349" t="s">
        <v>24</v>
      </c>
      <c r="D1099" s="349" t="s">
        <v>730</v>
      </c>
      <c r="E1099" s="356" t="s">
        <v>2171</v>
      </c>
      <c r="F1099" s="355" t="s">
        <v>2171</v>
      </c>
      <c r="G1099" s="363" t="s">
        <v>277</v>
      </c>
      <c r="H1099" s="349" t="s">
        <v>4376</v>
      </c>
      <c r="I1099" s="349" t="s">
        <v>250</v>
      </c>
      <c r="J1099" s="349" t="s">
        <v>4379</v>
      </c>
      <c r="K1099" s="349" t="s">
        <v>2715</v>
      </c>
      <c r="L1099" s="349" t="s">
        <v>2537</v>
      </c>
      <c r="M1099" s="349" t="s">
        <v>331</v>
      </c>
      <c r="N1099" s="349" t="s">
        <v>283</v>
      </c>
      <c r="O1099" s="349" t="s">
        <v>2373</v>
      </c>
      <c r="P1099" s="349" t="s">
        <v>4493</v>
      </c>
      <c r="Q1099" s="349" t="s">
        <v>4494</v>
      </c>
      <c r="R1099" s="349" t="s">
        <v>268</v>
      </c>
      <c r="S1099" s="349">
        <v>0</v>
      </c>
      <c r="T1099" s="349" t="s">
        <v>268</v>
      </c>
      <c r="U1099" s="349">
        <v>0</v>
      </c>
      <c r="V1099" s="349" t="s">
        <v>413</v>
      </c>
      <c r="W1099" s="360" t="s">
        <v>2715</v>
      </c>
      <c r="X1099" s="361" t="s">
        <v>2441</v>
      </c>
      <c r="Y1099" s="349">
        <v>100</v>
      </c>
      <c r="Z1099" s="361">
        <v>25</v>
      </c>
      <c r="AA1099" s="349">
        <v>100</v>
      </c>
      <c r="AB1099" s="349" t="s">
        <v>4295</v>
      </c>
      <c r="AC1099" s="349" t="s">
        <v>4297</v>
      </c>
      <c r="AD1099" s="349">
        <v>6</v>
      </c>
      <c r="AE1099" s="440">
        <f t="shared" si="183"/>
        <v>13.200000000000001</v>
      </c>
      <c r="AF1099" s="350">
        <v>0.35</v>
      </c>
      <c r="AG1099" s="351">
        <f t="shared" si="181"/>
        <v>35</v>
      </c>
      <c r="AH1099" s="351">
        <f>IF(AD1099&lt;4,FLETES!$H$8,IF(AD1099=4,FLETES!$H$9,IF(AD1099=5,FLETES!$H$10,IF(AD1099=6,FLETES!$H$11,IF(AD1099=7,FLETES!$H$12,IF(AD1099=8,FLETES!$H$13,IF(AD1099=10,FLETES!$H$14,IF(AD1099=12,FLETES!$H$15,IF(AD1099&gt;12,FLETES!$H$16,"FALSO")))))))))</f>
        <v>31.615901999999998</v>
      </c>
      <c r="AI1099" s="351">
        <f t="shared" si="184"/>
        <v>66.615902000000006</v>
      </c>
      <c r="AJ1099" s="352">
        <v>0.2</v>
      </c>
      <c r="AK1099" s="353">
        <f t="shared" si="185"/>
        <v>83.269877500000007</v>
      </c>
      <c r="AL1099" s="417">
        <f t="shared" si="182"/>
        <v>85.649877500000002</v>
      </c>
      <c r="AM1099" s="354">
        <v>0.15</v>
      </c>
      <c r="AN1099" s="351">
        <f t="shared" si="186"/>
        <v>100.76456176470589</v>
      </c>
      <c r="AO1099" s="421">
        <f t="shared" si="187"/>
        <v>100.76456176470589</v>
      </c>
      <c r="AP1099" s="355"/>
      <c r="AQ1099" s="355"/>
    </row>
    <row r="1100" spans="1:43" s="364" customFormat="1" ht="30" customHeight="1" x14ac:dyDescent="0.25">
      <c r="A1100" s="391">
        <v>339661</v>
      </c>
      <c r="B1100" s="391">
        <v>40633396619</v>
      </c>
      <c r="C1100" s="349" t="s">
        <v>24</v>
      </c>
      <c r="D1100" s="349" t="s">
        <v>1108</v>
      </c>
      <c r="E1100" s="356" t="s">
        <v>2130</v>
      </c>
      <c r="F1100" s="355" t="s">
        <v>615</v>
      </c>
      <c r="G1100" s="378" t="s">
        <v>277</v>
      </c>
      <c r="H1100" s="349" t="s">
        <v>4376</v>
      </c>
      <c r="I1100" s="349" t="s">
        <v>250</v>
      </c>
      <c r="J1100" s="349" t="s">
        <v>4419</v>
      </c>
      <c r="K1100" s="397" t="s">
        <v>4352</v>
      </c>
      <c r="L1100" s="397" t="s">
        <v>4352</v>
      </c>
      <c r="M1100" s="349" t="s">
        <v>257</v>
      </c>
      <c r="N1100" s="349" t="s">
        <v>283</v>
      </c>
      <c r="O1100" s="349" t="s">
        <v>2373</v>
      </c>
      <c r="P1100" s="349" t="s">
        <v>4493</v>
      </c>
      <c r="Q1100" s="349" t="s">
        <v>4494</v>
      </c>
      <c r="R1100" s="349" t="s">
        <v>268</v>
      </c>
      <c r="S1100" s="349">
        <v>0</v>
      </c>
      <c r="T1100" s="349" t="s">
        <v>268</v>
      </c>
      <c r="U1100" s="349">
        <v>0</v>
      </c>
      <c r="V1100" s="349" t="s">
        <v>413</v>
      </c>
      <c r="W1100" s="360" t="s">
        <v>2732</v>
      </c>
      <c r="X1100" s="361" t="s">
        <v>2441</v>
      </c>
      <c r="Y1100" s="349">
        <v>100</v>
      </c>
      <c r="Z1100" s="361">
        <v>25</v>
      </c>
      <c r="AA1100" s="349">
        <v>100</v>
      </c>
      <c r="AB1100" s="349" t="s">
        <v>4295</v>
      </c>
      <c r="AC1100" s="349" t="s">
        <v>4297</v>
      </c>
      <c r="AD1100" s="349">
        <v>6</v>
      </c>
      <c r="AE1100" s="440">
        <f t="shared" si="183"/>
        <v>13.200000000000001</v>
      </c>
      <c r="AF1100" s="350">
        <v>0.7</v>
      </c>
      <c r="AG1100" s="351">
        <f t="shared" si="181"/>
        <v>70</v>
      </c>
      <c r="AH1100" s="351">
        <f>IF(AD1100&lt;4,FLETES!$H$8,IF(AD1100=4,FLETES!$H$9,IF(AD1100=5,FLETES!$H$10,IF(AD1100=6,FLETES!$H$11,IF(AD1100=7,FLETES!$H$12,IF(AD1100=8,FLETES!$H$13,IF(AD1100=10,FLETES!$H$14,IF(AD1100=12,FLETES!$H$15,IF(AD1100&gt;12,FLETES!$H$16,"FALSO")))))))))</f>
        <v>31.615901999999998</v>
      </c>
      <c r="AI1100" s="351">
        <f t="shared" si="184"/>
        <v>101.61590200000001</v>
      </c>
      <c r="AJ1100" s="352">
        <v>0.2</v>
      </c>
      <c r="AK1100" s="353">
        <f t="shared" si="185"/>
        <v>127.01987750000001</v>
      </c>
      <c r="AL1100" s="417">
        <f t="shared" si="182"/>
        <v>131.7798775</v>
      </c>
      <c r="AM1100" s="354">
        <v>0.15</v>
      </c>
      <c r="AN1100" s="351">
        <f t="shared" si="186"/>
        <v>155.03514999999999</v>
      </c>
      <c r="AO1100" s="421">
        <f t="shared" si="187"/>
        <v>155.03514999999999</v>
      </c>
      <c r="AP1100" s="355"/>
      <c r="AQ1100" s="355"/>
    </row>
    <row r="1101" spans="1:43" s="364" customFormat="1" ht="30" customHeight="1" x14ac:dyDescent="0.25">
      <c r="A1101" s="391">
        <v>771568</v>
      </c>
      <c r="B1101" s="391">
        <v>81200001314</v>
      </c>
      <c r="C1101" s="349" t="s">
        <v>24</v>
      </c>
      <c r="D1101" s="349">
        <v>0</v>
      </c>
      <c r="E1101" s="356" t="s">
        <v>2091</v>
      </c>
      <c r="F1101" s="355" t="s">
        <v>2091</v>
      </c>
      <c r="G1101" s="363" t="s">
        <v>277</v>
      </c>
      <c r="H1101" s="349" t="s">
        <v>4376</v>
      </c>
      <c r="I1101" s="349" t="s">
        <v>250</v>
      </c>
      <c r="J1101" s="349" t="s">
        <v>4379</v>
      </c>
      <c r="K1101" s="349" t="s">
        <v>545</v>
      </c>
      <c r="L1101" s="349" t="s">
        <v>545</v>
      </c>
      <c r="M1101" s="349" t="s">
        <v>331</v>
      </c>
      <c r="N1101" s="349" t="s">
        <v>283</v>
      </c>
      <c r="O1101" s="349" t="s">
        <v>2373</v>
      </c>
      <c r="P1101" s="349" t="s">
        <v>4493</v>
      </c>
      <c r="Q1101" s="349" t="s">
        <v>4494</v>
      </c>
      <c r="R1101" s="349" t="s">
        <v>268</v>
      </c>
      <c r="S1101" s="349">
        <v>0</v>
      </c>
      <c r="T1101" s="349" t="s">
        <v>268</v>
      </c>
      <c r="U1101" s="349">
        <v>0</v>
      </c>
      <c r="V1101" s="349" t="s">
        <v>413</v>
      </c>
      <c r="W1101" s="360" t="s">
        <v>291</v>
      </c>
      <c r="X1101" s="361" t="s">
        <v>2441</v>
      </c>
      <c r="Y1101" s="349">
        <v>100</v>
      </c>
      <c r="Z1101" s="361">
        <v>25</v>
      </c>
      <c r="AA1101" s="349">
        <v>100</v>
      </c>
      <c r="AB1101" s="349" t="s">
        <v>4295</v>
      </c>
      <c r="AC1101" s="349" t="s">
        <v>4297</v>
      </c>
      <c r="AD1101" s="349">
        <v>6</v>
      </c>
      <c r="AE1101" s="440">
        <f t="shared" si="183"/>
        <v>13.200000000000001</v>
      </c>
      <c r="AF1101" s="350">
        <v>0.28000000000000003</v>
      </c>
      <c r="AG1101" s="351">
        <f t="shared" si="181"/>
        <v>28.000000000000004</v>
      </c>
      <c r="AH1101" s="351">
        <f>IF(AD1101&lt;4,FLETES!$H$8,IF(AD1101=4,FLETES!$H$9,IF(AD1101=5,FLETES!$H$10,IF(AD1101=6,FLETES!$H$11,IF(AD1101=7,FLETES!$H$12,IF(AD1101=8,FLETES!$H$13,IF(AD1101=10,FLETES!$H$14,IF(AD1101=12,FLETES!$H$15,IF(AD1101&gt;12,FLETES!$H$16,"FALSO")))))))))</f>
        <v>31.615901999999998</v>
      </c>
      <c r="AI1101" s="351">
        <f t="shared" si="184"/>
        <v>59.615902000000006</v>
      </c>
      <c r="AJ1101" s="352">
        <v>0.2</v>
      </c>
      <c r="AK1101" s="353">
        <f t="shared" si="185"/>
        <v>74.519877500000007</v>
      </c>
      <c r="AL1101" s="417">
        <f t="shared" si="182"/>
        <v>76.423877500000003</v>
      </c>
      <c r="AM1101" s="354">
        <v>0.15</v>
      </c>
      <c r="AN1101" s="351">
        <f t="shared" si="186"/>
        <v>89.91044411764706</v>
      </c>
      <c r="AO1101" s="421">
        <f t="shared" si="187"/>
        <v>89.91044411764706</v>
      </c>
      <c r="AP1101" s="355"/>
      <c r="AQ1101" s="355"/>
    </row>
    <row r="1102" spans="1:43" s="364" customFormat="1" ht="30" customHeight="1" x14ac:dyDescent="0.25">
      <c r="A1102" s="391">
        <v>69356</v>
      </c>
      <c r="B1102" s="391">
        <v>40630693569</v>
      </c>
      <c r="C1102" s="349" t="s">
        <v>24</v>
      </c>
      <c r="D1102" s="349" t="s">
        <v>977</v>
      </c>
      <c r="E1102" s="356" t="s">
        <v>2202</v>
      </c>
      <c r="F1102" s="355" t="s">
        <v>2202</v>
      </c>
      <c r="G1102" s="363" t="s">
        <v>277</v>
      </c>
      <c r="H1102" s="349" t="s">
        <v>4376</v>
      </c>
      <c r="I1102" s="349" t="s">
        <v>250</v>
      </c>
      <c r="J1102" s="349" t="s">
        <v>4379</v>
      </c>
      <c r="K1102" s="349" t="s">
        <v>2701</v>
      </c>
      <c r="L1102" s="349" t="s">
        <v>545</v>
      </c>
      <c r="M1102" s="349" t="s">
        <v>331</v>
      </c>
      <c r="N1102" s="349" t="s">
        <v>283</v>
      </c>
      <c r="O1102" s="349" t="s">
        <v>2373</v>
      </c>
      <c r="P1102" s="349" t="s">
        <v>4493</v>
      </c>
      <c r="Q1102" s="349" t="s">
        <v>4494</v>
      </c>
      <c r="R1102" s="349" t="s">
        <v>268</v>
      </c>
      <c r="S1102" s="349">
        <v>0</v>
      </c>
      <c r="T1102" s="349" t="s">
        <v>268</v>
      </c>
      <c r="U1102" s="349">
        <v>0</v>
      </c>
      <c r="V1102" s="349" t="s">
        <v>413</v>
      </c>
      <c r="W1102" s="360" t="s">
        <v>2701</v>
      </c>
      <c r="X1102" s="361" t="s">
        <v>2441</v>
      </c>
      <c r="Y1102" s="349">
        <v>100</v>
      </c>
      <c r="Z1102" s="361">
        <v>25</v>
      </c>
      <c r="AA1102" s="349">
        <v>100</v>
      </c>
      <c r="AB1102" s="349" t="s">
        <v>4295</v>
      </c>
      <c r="AC1102" s="349" t="s">
        <v>4297</v>
      </c>
      <c r="AD1102" s="349">
        <v>6</v>
      </c>
      <c r="AE1102" s="440">
        <f t="shared" si="183"/>
        <v>13.200000000000001</v>
      </c>
      <c r="AF1102" s="350">
        <v>0.35</v>
      </c>
      <c r="AG1102" s="351">
        <f t="shared" si="181"/>
        <v>35</v>
      </c>
      <c r="AH1102" s="351">
        <f>IF(AD1102&lt;4,FLETES!$H$8,IF(AD1102=4,FLETES!$H$9,IF(AD1102=5,FLETES!$H$10,IF(AD1102=6,FLETES!$H$11,IF(AD1102=7,FLETES!$H$12,IF(AD1102=8,FLETES!$H$13,IF(AD1102=10,FLETES!$H$14,IF(AD1102=12,FLETES!$H$15,IF(AD1102&gt;12,FLETES!$H$16,"FALSO")))))))))</f>
        <v>31.615901999999998</v>
      </c>
      <c r="AI1102" s="351">
        <f t="shared" si="184"/>
        <v>66.615902000000006</v>
      </c>
      <c r="AJ1102" s="352">
        <v>0.2</v>
      </c>
      <c r="AK1102" s="353">
        <f t="shared" si="185"/>
        <v>83.269877500000007</v>
      </c>
      <c r="AL1102" s="417">
        <f t="shared" si="182"/>
        <v>85.649877500000002</v>
      </c>
      <c r="AM1102" s="354">
        <v>0.15</v>
      </c>
      <c r="AN1102" s="351">
        <f t="shared" si="186"/>
        <v>100.76456176470589</v>
      </c>
      <c r="AO1102" s="421">
        <f t="shared" si="187"/>
        <v>100.76456176470589</v>
      </c>
      <c r="AP1102" s="355"/>
      <c r="AQ1102" s="355"/>
    </row>
    <row r="1103" spans="1:43" s="364" customFormat="1" ht="30" customHeight="1" x14ac:dyDescent="0.25">
      <c r="A1103" s="391">
        <v>69330</v>
      </c>
      <c r="B1103" s="391">
        <v>40630693309</v>
      </c>
      <c r="C1103" s="349" t="s">
        <v>24</v>
      </c>
      <c r="D1103" s="349" t="s">
        <v>731</v>
      </c>
      <c r="E1103" s="356" t="s">
        <v>2172</v>
      </c>
      <c r="F1103" s="355" t="s">
        <v>2172</v>
      </c>
      <c r="G1103" s="363" t="s">
        <v>277</v>
      </c>
      <c r="H1103" s="349" t="s">
        <v>4376</v>
      </c>
      <c r="I1103" s="349" t="s">
        <v>250</v>
      </c>
      <c r="J1103" s="349" t="s">
        <v>4379</v>
      </c>
      <c r="K1103" s="349" t="s">
        <v>2699</v>
      </c>
      <c r="L1103" s="349" t="s">
        <v>545</v>
      </c>
      <c r="M1103" s="349" t="s">
        <v>331</v>
      </c>
      <c r="N1103" s="349" t="s">
        <v>283</v>
      </c>
      <c r="O1103" s="349" t="s">
        <v>2373</v>
      </c>
      <c r="P1103" s="349" t="s">
        <v>4493</v>
      </c>
      <c r="Q1103" s="349" t="s">
        <v>4494</v>
      </c>
      <c r="R1103" s="349" t="s">
        <v>268</v>
      </c>
      <c r="S1103" s="349">
        <v>0</v>
      </c>
      <c r="T1103" s="349" t="s">
        <v>268</v>
      </c>
      <c r="U1103" s="349">
        <v>0</v>
      </c>
      <c r="V1103" s="349" t="s">
        <v>413</v>
      </c>
      <c r="W1103" s="360" t="s">
        <v>2699</v>
      </c>
      <c r="X1103" s="361" t="s">
        <v>2441</v>
      </c>
      <c r="Y1103" s="349">
        <v>100</v>
      </c>
      <c r="Z1103" s="361">
        <v>25</v>
      </c>
      <c r="AA1103" s="349">
        <v>100</v>
      </c>
      <c r="AB1103" s="349" t="s">
        <v>4295</v>
      </c>
      <c r="AC1103" s="349" t="s">
        <v>4297</v>
      </c>
      <c r="AD1103" s="349">
        <v>6</v>
      </c>
      <c r="AE1103" s="440">
        <f t="shared" si="183"/>
        <v>13.200000000000001</v>
      </c>
      <c r="AF1103" s="350">
        <v>0.35</v>
      </c>
      <c r="AG1103" s="351">
        <f t="shared" si="181"/>
        <v>35</v>
      </c>
      <c r="AH1103" s="351">
        <f>IF(AD1103&lt;4,FLETES!$H$8,IF(AD1103=4,FLETES!$H$9,IF(AD1103=5,FLETES!$H$10,IF(AD1103=6,FLETES!$H$11,IF(AD1103=7,FLETES!$H$12,IF(AD1103=8,FLETES!$H$13,IF(AD1103=10,FLETES!$H$14,IF(AD1103=12,FLETES!$H$15,IF(AD1103&gt;12,FLETES!$H$16,"FALSO")))))))))</f>
        <v>31.615901999999998</v>
      </c>
      <c r="AI1103" s="351">
        <f t="shared" si="184"/>
        <v>66.615902000000006</v>
      </c>
      <c r="AJ1103" s="352">
        <v>0.2</v>
      </c>
      <c r="AK1103" s="353">
        <f t="shared" si="185"/>
        <v>83.269877500000007</v>
      </c>
      <c r="AL1103" s="417">
        <f t="shared" si="182"/>
        <v>85.649877500000002</v>
      </c>
      <c r="AM1103" s="354">
        <v>0.15</v>
      </c>
      <c r="AN1103" s="351">
        <f t="shared" si="186"/>
        <v>100.76456176470589</v>
      </c>
      <c r="AO1103" s="421">
        <f t="shared" si="187"/>
        <v>100.76456176470589</v>
      </c>
      <c r="AP1103" s="355"/>
      <c r="AQ1103" s="355"/>
    </row>
    <row r="1104" spans="1:43" s="364" customFormat="1" ht="30" customHeight="1" x14ac:dyDescent="0.25">
      <c r="A1104" s="391">
        <v>69415</v>
      </c>
      <c r="B1104" s="391">
        <v>40630694159</v>
      </c>
      <c r="C1104" s="349" t="s">
        <v>24</v>
      </c>
      <c r="D1104" s="349" t="s">
        <v>723</v>
      </c>
      <c r="E1104" s="356" t="s">
        <v>2109</v>
      </c>
      <c r="F1104" s="355" t="s">
        <v>2109</v>
      </c>
      <c r="G1104" s="363" t="s">
        <v>277</v>
      </c>
      <c r="H1104" s="349" t="s">
        <v>4376</v>
      </c>
      <c r="I1104" s="349" t="s">
        <v>250</v>
      </c>
      <c r="J1104" s="349" t="s">
        <v>4379</v>
      </c>
      <c r="K1104" s="349" t="s">
        <v>4428</v>
      </c>
      <c r="L1104" s="349" t="s">
        <v>563</v>
      </c>
      <c r="M1104" s="349" t="s">
        <v>257</v>
      </c>
      <c r="N1104" s="349" t="s">
        <v>283</v>
      </c>
      <c r="O1104" s="349" t="s">
        <v>2373</v>
      </c>
      <c r="P1104" s="349" t="s">
        <v>4493</v>
      </c>
      <c r="Q1104" s="349" t="s">
        <v>4494</v>
      </c>
      <c r="R1104" s="349" t="s">
        <v>268</v>
      </c>
      <c r="S1104" s="349">
        <v>0</v>
      </c>
      <c r="T1104" s="349" t="s">
        <v>268</v>
      </c>
      <c r="U1104" s="349">
        <v>0</v>
      </c>
      <c r="V1104" s="349" t="s">
        <v>413</v>
      </c>
      <c r="W1104" s="360" t="s">
        <v>2705</v>
      </c>
      <c r="X1104" s="361" t="s">
        <v>2441</v>
      </c>
      <c r="Y1104" s="349">
        <v>100</v>
      </c>
      <c r="Z1104" s="361">
        <v>25</v>
      </c>
      <c r="AA1104" s="349">
        <v>100</v>
      </c>
      <c r="AB1104" s="349" t="s">
        <v>4295</v>
      </c>
      <c r="AC1104" s="349" t="s">
        <v>4297</v>
      </c>
      <c r="AD1104" s="349">
        <v>6</v>
      </c>
      <c r="AE1104" s="440">
        <f t="shared" si="183"/>
        <v>13.200000000000001</v>
      </c>
      <c r="AF1104" s="350">
        <v>0.3</v>
      </c>
      <c r="AG1104" s="351">
        <f t="shared" si="181"/>
        <v>30</v>
      </c>
      <c r="AH1104" s="351">
        <f>IF(AD1104&lt;4,FLETES!$H$8,IF(AD1104=4,FLETES!$H$9,IF(AD1104=5,FLETES!$H$10,IF(AD1104=6,FLETES!$H$11,IF(AD1104=7,FLETES!$H$12,IF(AD1104=8,FLETES!$H$13,IF(AD1104=10,FLETES!$H$14,IF(AD1104=12,FLETES!$H$15,IF(AD1104&gt;12,FLETES!$H$16,"FALSO")))))))))</f>
        <v>31.615901999999998</v>
      </c>
      <c r="AI1104" s="351">
        <f t="shared" si="184"/>
        <v>61.615901999999998</v>
      </c>
      <c r="AJ1104" s="352">
        <v>0.2</v>
      </c>
      <c r="AK1104" s="353">
        <f t="shared" si="185"/>
        <v>77.019877499999993</v>
      </c>
      <c r="AL1104" s="417">
        <f t="shared" si="182"/>
        <v>79.059877499999999</v>
      </c>
      <c r="AM1104" s="354">
        <v>0.15</v>
      </c>
      <c r="AN1104" s="351">
        <f t="shared" si="186"/>
        <v>93.011620588235289</v>
      </c>
      <c r="AO1104" s="421">
        <f t="shared" si="187"/>
        <v>93.011620588235289</v>
      </c>
      <c r="AP1104" s="355"/>
      <c r="AQ1104" s="355"/>
    </row>
    <row r="1105" spans="1:43" s="364" customFormat="1" ht="30" customHeight="1" x14ac:dyDescent="0.25">
      <c r="A1105" s="391">
        <v>771514</v>
      </c>
      <c r="B1105" s="391">
        <v>81200001317</v>
      </c>
      <c r="C1105" s="349" t="s">
        <v>24</v>
      </c>
      <c r="D1105" s="349">
        <v>0</v>
      </c>
      <c r="E1105" s="356" t="s">
        <v>2097</v>
      </c>
      <c r="F1105" s="355" t="s">
        <v>2097</v>
      </c>
      <c r="G1105" s="363" t="s">
        <v>277</v>
      </c>
      <c r="H1105" s="349" t="s">
        <v>4376</v>
      </c>
      <c r="I1105" s="349" t="s">
        <v>250</v>
      </c>
      <c r="J1105" s="349" t="s">
        <v>4379</v>
      </c>
      <c r="K1105" s="349" t="s">
        <v>563</v>
      </c>
      <c r="L1105" s="349" t="s">
        <v>563</v>
      </c>
      <c r="M1105" s="349" t="s">
        <v>331</v>
      </c>
      <c r="N1105" s="349" t="s">
        <v>283</v>
      </c>
      <c r="O1105" s="349" t="s">
        <v>2373</v>
      </c>
      <c r="P1105" s="349" t="s">
        <v>4493</v>
      </c>
      <c r="Q1105" s="349" t="s">
        <v>4494</v>
      </c>
      <c r="R1105" s="349" t="s">
        <v>268</v>
      </c>
      <c r="S1105" s="349">
        <v>0</v>
      </c>
      <c r="T1105" s="349" t="s">
        <v>268</v>
      </c>
      <c r="U1105" s="349">
        <v>0</v>
      </c>
      <c r="V1105" s="349" t="s">
        <v>413</v>
      </c>
      <c r="W1105" s="360" t="s">
        <v>2718</v>
      </c>
      <c r="X1105" s="361" t="s">
        <v>2441</v>
      </c>
      <c r="Y1105" s="349">
        <v>100</v>
      </c>
      <c r="Z1105" s="361">
        <v>25</v>
      </c>
      <c r="AA1105" s="349">
        <v>100</v>
      </c>
      <c r="AB1105" s="349" t="s">
        <v>4295</v>
      </c>
      <c r="AC1105" s="349" t="s">
        <v>4297</v>
      </c>
      <c r="AD1105" s="349">
        <v>6</v>
      </c>
      <c r="AE1105" s="440">
        <f t="shared" si="183"/>
        <v>13.200000000000001</v>
      </c>
      <c r="AF1105" s="350">
        <v>0.28000000000000003</v>
      </c>
      <c r="AG1105" s="351">
        <f t="shared" si="181"/>
        <v>28.000000000000004</v>
      </c>
      <c r="AH1105" s="351">
        <f>IF(AD1105&lt;4,FLETES!$H$8,IF(AD1105=4,FLETES!$H$9,IF(AD1105=5,FLETES!$H$10,IF(AD1105=6,FLETES!$H$11,IF(AD1105=7,FLETES!$H$12,IF(AD1105=8,FLETES!$H$13,IF(AD1105=10,FLETES!$H$14,IF(AD1105=12,FLETES!$H$15,IF(AD1105&gt;12,FLETES!$H$16,"FALSO")))))))))</f>
        <v>31.615901999999998</v>
      </c>
      <c r="AI1105" s="351">
        <f t="shared" si="184"/>
        <v>59.615902000000006</v>
      </c>
      <c r="AJ1105" s="352">
        <v>0.2</v>
      </c>
      <c r="AK1105" s="353">
        <f t="shared" si="185"/>
        <v>74.519877500000007</v>
      </c>
      <c r="AL1105" s="417">
        <f t="shared" si="182"/>
        <v>76.423877500000003</v>
      </c>
      <c r="AM1105" s="354">
        <v>0.15</v>
      </c>
      <c r="AN1105" s="351">
        <f t="shared" si="186"/>
        <v>89.91044411764706</v>
      </c>
      <c r="AO1105" s="421">
        <f t="shared" si="187"/>
        <v>89.91044411764706</v>
      </c>
      <c r="AP1105" s="355"/>
      <c r="AQ1105" s="355"/>
    </row>
    <row r="1106" spans="1:43" s="364" customFormat="1" ht="30" customHeight="1" x14ac:dyDescent="0.25">
      <c r="A1106" s="391">
        <v>69424</v>
      </c>
      <c r="B1106" s="391">
        <v>40630694249</v>
      </c>
      <c r="C1106" s="349" t="s">
        <v>24</v>
      </c>
      <c r="D1106" s="349" t="s">
        <v>766</v>
      </c>
      <c r="E1106" s="356" t="s">
        <v>2147</v>
      </c>
      <c r="F1106" s="355" t="s">
        <v>2147</v>
      </c>
      <c r="G1106" s="363" t="s">
        <v>277</v>
      </c>
      <c r="H1106" s="349" t="s">
        <v>4376</v>
      </c>
      <c r="I1106" s="349" t="s">
        <v>250</v>
      </c>
      <c r="J1106" s="349" t="s">
        <v>4379</v>
      </c>
      <c r="K1106" s="349" t="s">
        <v>2706</v>
      </c>
      <c r="L1106" s="349" t="s">
        <v>563</v>
      </c>
      <c r="M1106" s="349" t="s">
        <v>331</v>
      </c>
      <c r="N1106" s="349" t="s">
        <v>283</v>
      </c>
      <c r="O1106" s="349" t="s">
        <v>2373</v>
      </c>
      <c r="P1106" s="349" t="s">
        <v>4493</v>
      </c>
      <c r="Q1106" s="349" t="s">
        <v>4494</v>
      </c>
      <c r="R1106" s="349" t="s">
        <v>268</v>
      </c>
      <c r="S1106" s="349">
        <v>0</v>
      </c>
      <c r="T1106" s="349" t="s">
        <v>268</v>
      </c>
      <c r="U1106" s="349">
        <v>0</v>
      </c>
      <c r="V1106" s="349" t="s">
        <v>413</v>
      </c>
      <c r="W1106" s="360" t="s">
        <v>2706</v>
      </c>
      <c r="X1106" s="361" t="s">
        <v>2441</v>
      </c>
      <c r="Y1106" s="349">
        <v>100</v>
      </c>
      <c r="Z1106" s="361">
        <v>25</v>
      </c>
      <c r="AA1106" s="349">
        <v>100</v>
      </c>
      <c r="AB1106" s="349" t="s">
        <v>4295</v>
      </c>
      <c r="AC1106" s="349" t="s">
        <v>4297</v>
      </c>
      <c r="AD1106" s="349">
        <v>6</v>
      </c>
      <c r="AE1106" s="440">
        <f t="shared" si="183"/>
        <v>13.200000000000001</v>
      </c>
      <c r="AF1106" s="350">
        <v>0.35</v>
      </c>
      <c r="AG1106" s="351">
        <f t="shared" ref="AG1106:AG1137" si="188">Y1106*AF1106</f>
        <v>35</v>
      </c>
      <c r="AH1106" s="351">
        <f>IF(AD1106&lt;4,FLETES!$H$8,IF(AD1106=4,FLETES!$H$9,IF(AD1106=5,FLETES!$H$10,IF(AD1106=6,FLETES!$H$11,IF(AD1106=7,FLETES!$H$12,IF(AD1106=8,FLETES!$H$13,IF(AD1106=10,FLETES!$H$14,IF(AD1106=12,FLETES!$H$15,IF(AD1106&gt;12,FLETES!$H$16,"FALSO")))))))))</f>
        <v>31.615901999999998</v>
      </c>
      <c r="AI1106" s="351">
        <f t="shared" si="184"/>
        <v>66.615902000000006</v>
      </c>
      <c r="AJ1106" s="352">
        <v>0.2</v>
      </c>
      <c r="AK1106" s="353">
        <f t="shared" si="185"/>
        <v>83.269877500000007</v>
      </c>
      <c r="AL1106" s="417">
        <f t="shared" ref="AL1106:AL1137" si="189">(AG1106*6.8%)+AK1106</f>
        <v>85.649877500000002</v>
      </c>
      <c r="AM1106" s="354">
        <v>0.15</v>
      </c>
      <c r="AN1106" s="351">
        <f t="shared" si="186"/>
        <v>100.76456176470589</v>
      </c>
      <c r="AO1106" s="421">
        <f t="shared" si="187"/>
        <v>100.76456176470589</v>
      </c>
      <c r="AP1106" s="355"/>
      <c r="AQ1106" s="355"/>
    </row>
    <row r="1107" spans="1:43" s="364" customFormat="1" ht="30" customHeight="1" x14ac:dyDescent="0.25">
      <c r="A1107" s="391">
        <v>339733</v>
      </c>
      <c r="B1107" s="391">
        <v>40633397339</v>
      </c>
      <c r="C1107" s="349" t="s">
        <v>24</v>
      </c>
      <c r="D1107" s="349" t="s">
        <v>1109</v>
      </c>
      <c r="E1107" s="356" t="s">
        <v>2132</v>
      </c>
      <c r="F1107" s="355" t="s">
        <v>609</v>
      </c>
      <c r="G1107" s="378" t="s">
        <v>277</v>
      </c>
      <c r="H1107" s="349" t="s">
        <v>4376</v>
      </c>
      <c r="I1107" s="349" t="s">
        <v>250</v>
      </c>
      <c r="J1107" s="349" t="s">
        <v>4419</v>
      </c>
      <c r="K1107" s="349" t="s">
        <v>2679</v>
      </c>
      <c r="L1107" s="349" t="s">
        <v>2679</v>
      </c>
      <c r="M1107" s="349" t="s">
        <v>257</v>
      </c>
      <c r="N1107" s="349" t="s">
        <v>283</v>
      </c>
      <c r="O1107" s="349" t="s">
        <v>2373</v>
      </c>
      <c r="P1107" s="349" t="s">
        <v>4493</v>
      </c>
      <c r="Q1107" s="349" t="s">
        <v>4494</v>
      </c>
      <c r="R1107" s="349" t="s">
        <v>268</v>
      </c>
      <c r="S1107" s="349">
        <v>0</v>
      </c>
      <c r="T1107" s="349" t="s">
        <v>268</v>
      </c>
      <c r="U1107" s="349">
        <v>0</v>
      </c>
      <c r="V1107" s="349" t="s">
        <v>413</v>
      </c>
      <c r="W1107" s="360" t="s">
        <v>2733</v>
      </c>
      <c r="X1107" s="361" t="s">
        <v>2441</v>
      </c>
      <c r="Y1107" s="349">
        <v>100</v>
      </c>
      <c r="Z1107" s="361">
        <v>25</v>
      </c>
      <c r="AA1107" s="349">
        <v>100</v>
      </c>
      <c r="AB1107" s="349" t="s">
        <v>4295</v>
      </c>
      <c r="AC1107" s="349" t="s">
        <v>4297</v>
      </c>
      <c r="AD1107" s="349">
        <v>6</v>
      </c>
      <c r="AE1107" s="440">
        <f t="shared" si="183"/>
        <v>13.200000000000001</v>
      </c>
      <c r="AF1107" s="350">
        <v>0.7</v>
      </c>
      <c r="AG1107" s="351">
        <f t="shared" si="188"/>
        <v>70</v>
      </c>
      <c r="AH1107" s="351">
        <f>IF(AD1107&lt;4,FLETES!$H$8,IF(AD1107=4,FLETES!$H$9,IF(AD1107=5,FLETES!$H$10,IF(AD1107=6,FLETES!$H$11,IF(AD1107=7,FLETES!$H$12,IF(AD1107=8,FLETES!$H$13,IF(AD1107=10,FLETES!$H$14,IF(AD1107=12,FLETES!$H$15,IF(AD1107&gt;12,FLETES!$H$16,"FALSO")))))))))</f>
        <v>31.615901999999998</v>
      </c>
      <c r="AI1107" s="351">
        <f t="shared" si="184"/>
        <v>101.61590200000001</v>
      </c>
      <c r="AJ1107" s="352">
        <v>0.2</v>
      </c>
      <c r="AK1107" s="353">
        <f t="shared" si="185"/>
        <v>127.01987750000001</v>
      </c>
      <c r="AL1107" s="417">
        <f t="shared" si="189"/>
        <v>131.7798775</v>
      </c>
      <c r="AM1107" s="354">
        <v>0.15</v>
      </c>
      <c r="AN1107" s="351">
        <f t="shared" si="186"/>
        <v>155.03514999999999</v>
      </c>
      <c r="AO1107" s="421">
        <f t="shared" si="187"/>
        <v>155.03514999999999</v>
      </c>
      <c r="AP1107" s="355"/>
      <c r="AQ1107" s="355"/>
    </row>
    <row r="1108" spans="1:43" s="364" customFormat="1" ht="30" customHeight="1" x14ac:dyDescent="0.25">
      <c r="A1108" s="386">
        <v>745932</v>
      </c>
      <c r="B1108" s="456">
        <v>406374593290</v>
      </c>
      <c r="C1108" s="349" t="s">
        <v>24</v>
      </c>
      <c r="D1108" s="349"/>
      <c r="E1108" s="355" t="s">
        <v>2938</v>
      </c>
      <c r="F1108" s="355" t="s">
        <v>2938</v>
      </c>
      <c r="G1108" s="363" t="s">
        <v>277</v>
      </c>
      <c r="H1108" s="349" t="s">
        <v>4376</v>
      </c>
      <c r="I1108" s="349" t="s">
        <v>250</v>
      </c>
      <c r="J1108" s="349" t="s">
        <v>4379</v>
      </c>
      <c r="K1108" s="349" t="s">
        <v>2939</v>
      </c>
      <c r="L1108" s="349" t="s">
        <v>570</v>
      </c>
      <c r="M1108" s="349" t="s">
        <v>331</v>
      </c>
      <c r="N1108" s="349" t="s">
        <v>283</v>
      </c>
      <c r="O1108" s="349" t="s">
        <v>2373</v>
      </c>
      <c r="P1108" s="349" t="s">
        <v>4493</v>
      </c>
      <c r="Q1108" s="349" t="s">
        <v>4494</v>
      </c>
      <c r="R1108" s="349" t="s">
        <v>268</v>
      </c>
      <c r="S1108" s="349">
        <v>0</v>
      </c>
      <c r="T1108" s="349" t="s">
        <v>268</v>
      </c>
      <c r="U1108" s="349">
        <v>0</v>
      </c>
      <c r="V1108" s="349" t="s">
        <v>413</v>
      </c>
      <c r="W1108" s="360" t="s">
        <v>2939</v>
      </c>
      <c r="X1108" s="349" t="s">
        <v>2441</v>
      </c>
      <c r="Y1108" s="349">
        <v>100</v>
      </c>
      <c r="Z1108" s="349">
        <v>25</v>
      </c>
      <c r="AA1108" s="349">
        <v>100</v>
      </c>
      <c r="AB1108" s="349" t="s">
        <v>4295</v>
      </c>
      <c r="AC1108" s="349" t="s">
        <v>4297</v>
      </c>
      <c r="AD1108" s="349">
        <v>6</v>
      </c>
      <c r="AE1108" s="349">
        <v>13</v>
      </c>
      <c r="AF1108" s="350">
        <v>0.35</v>
      </c>
      <c r="AG1108" s="351">
        <f t="shared" si="188"/>
        <v>35</v>
      </c>
      <c r="AH1108" s="351">
        <f>IF(AD1108&lt;4,FLETES!$H$8,IF(AD1108=4,FLETES!$H$9,IF(AD1108=5,FLETES!$H$10,IF(AD1108=6,FLETES!$H$11,IF(AD1108=7,FLETES!$H$12,IF(AD1108=8,FLETES!$H$13,IF(AD1108=10,FLETES!$H$14,IF(AD1108=12,FLETES!$H$15,IF(AD1108&gt;12,FLETES!$H$16,"FALSO")))))))))</f>
        <v>31.615901999999998</v>
      </c>
      <c r="AI1108" s="351">
        <f t="shared" si="184"/>
        <v>66.615902000000006</v>
      </c>
      <c r="AJ1108" s="352">
        <v>0.2</v>
      </c>
      <c r="AK1108" s="353">
        <f t="shared" si="185"/>
        <v>83.269877500000007</v>
      </c>
      <c r="AL1108" s="417">
        <f t="shared" si="189"/>
        <v>85.649877500000002</v>
      </c>
      <c r="AM1108" s="354">
        <v>0.15</v>
      </c>
      <c r="AN1108" s="351">
        <f t="shared" si="186"/>
        <v>100.76456176470589</v>
      </c>
      <c r="AO1108" s="421">
        <f t="shared" si="187"/>
        <v>100.76456176470589</v>
      </c>
      <c r="AP1108" s="355"/>
      <c r="AQ1108" s="355"/>
    </row>
    <row r="1109" spans="1:43" s="364" customFormat="1" ht="30" customHeight="1" x14ac:dyDescent="0.25">
      <c r="A1109" s="386">
        <v>745774</v>
      </c>
      <c r="B1109" s="456">
        <v>406374577498</v>
      </c>
      <c r="C1109" s="349" t="s">
        <v>24</v>
      </c>
      <c r="D1109" s="349"/>
      <c r="E1109" s="355" t="s">
        <v>2916</v>
      </c>
      <c r="F1109" s="355" t="s">
        <v>2916</v>
      </c>
      <c r="G1109" s="363" t="s">
        <v>277</v>
      </c>
      <c r="H1109" s="349" t="s">
        <v>4376</v>
      </c>
      <c r="I1109" s="349" t="s">
        <v>250</v>
      </c>
      <c r="J1109" s="349" t="s">
        <v>4379</v>
      </c>
      <c r="K1109" s="349" t="s">
        <v>2917</v>
      </c>
      <c r="L1109" s="349" t="s">
        <v>2669</v>
      </c>
      <c r="M1109" s="349" t="s">
        <v>331</v>
      </c>
      <c r="N1109" s="349" t="s">
        <v>283</v>
      </c>
      <c r="O1109" s="349" t="s">
        <v>2373</v>
      </c>
      <c r="P1109" s="349" t="s">
        <v>4493</v>
      </c>
      <c r="Q1109" s="349" t="s">
        <v>4494</v>
      </c>
      <c r="R1109" s="349" t="s">
        <v>268</v>
      </c>
      <c r="S1109" s="349">
        <v>0</v>
      </c>
      <c r="T1109" s="349" t="s">
        <v>268</v>
      </c>
      <c r="U1109" s="349">
        <v>0</v>
      </c>
      <c r="V1109" s="349" t="s">
        <v>413</v>
      </c>
      <c r="W1109" s="360" t="s">
        <v>2917</v>
      </c>
      <c r="X1109" s="349" t="s">
        <v>2441</v>
      </c>
      <c r="Y1109" s="349">
        <v>100</v>
      </c>
      <c r="Z1109" s="349">
        <v>25</v>
      </c>
      <c r="AA1109" s="349">
        <v>100</v>
      </c>
      <c r="AB1109" s="349" t="s">
        <v>4295</v>
      </c>
      <c r="AC1109" s="349" t="s">
        <v>4297</v>
      </c>
      <c r="AD1109" s="349">
        <v>6</v>
      </c>
      <c r="AE1109" s="349">
        <v>13</v>
      </c>
      <c r="AF1109" s="350">
        <v>0.35</v>
      </c>
      <c r="AG1109" s="351">
        <f t="shared" si="188"/>
        <v>35</v>
      </c>
      <c r="AH1109" s="351">
        <f>IF(AD1109&lt;4,FLETES!$H$8,IF(AD1109=4,FLETES!$H$9,IF(AD1109=5,FLETES!$H$10,IF(AD1109=6,FLETES!$H$11,IF(AD1109=7,FLETES!$H$12,IF(AD1109=8,FLETES!$H$13,IF(AD1109=10,FLETES!$H$14,IF(AD1109=12,FLETES!$H$15,IF(AD1109&gt;12,FLETES!$H$16,"FALSO")))))))))</f>
        <v>31.615901999999998</v>
      </c>
      <c r="AI1109" s="351">
        <f t="shared" si="184"/>
        <v>66.615902000000006</v>
      </c>
      <c r="AJ1109" s="352">
        <v>0.2</v>
      </c>
      <c r="AK1109" s="353">
        <f t="shared" si="185"/>
        <v>83.269877500000007</v>
      </c>
      <c r="AL1109" s="417">
        <f t="shared" si="189"/>
        <v>85.649877500000002</v>
      </c>
      <c r="AM1109" s="354">
        <v>0.15</v>
      </c>
      <c r="AN1109" s="351">
        <f t="shared" si="186"/>
        <v>100.76456176470589</v>
      </c>
      <c r="AO1109" s="421">
        <f t="shared" si="187"/>
        <v>100.76456176470589</v>
      </c>
      <c r="AP1109" s="355"/>
      <c r="AQ1109" s="355"/>
    </row>
    <row r="1110" spans="1:43" s="364" customFormat="1" ht="30" customHeight="1" x14ac:dyDescent="0.25">
      <c r="A1110" s="386">
        <v>745742</v>
      </c>
      <c r="B1110" s="456">
        <v>406374574299</v>
      </c>
      <c r="C1110" s="349" t="s">
        <v>24</v>
      </c>
      <c r="D1110" s="349"/>
      <c r="E1110" s="355" t="s">
        <v>2910</v>
      </c>
      <c r="F1110" s="355" t="s">
        <v>2910</v>
      </c>
      <c r="G1110" s="363" t="s">
        <v>277</v>
      </c>
      <c r="H1110" s="349" t="s">
        <v>4376</v>
      </c>
      <c r="I1110" s="349" t="s">
        <v>250</v>
      </c>
      <c r="J1110" s="349" t="s">
        <v>4379</v>
      </c>
      <c r="K1110" s="349" t="s">
        <v>4432</v>
      </c>
      <c r="L1110" s="349" t="s">
        <v>561</v>
      </c>
      <c r="M1110" s="349" t="s">
        <v>331</v>
      </c>
      <c r="N1110" s="349" t="s">
        <v>283</v>
      </c>
      <c r="O1110" s="349" t="s">
        <v>2373</v>
      </c>
      <c r="P1110" s="349" t="s">
        <v>4493</v>
      </c>
      <c r="Q1110" s="349" t="s">
        <v>4494</v>
      </c>
      <c r="R1110" s="349" t="s">
        <v>268</v>
      </c>
      <c r="S1110" s="349">
        <v>0</v>
      </c>
      <c r="T1110" s="349" t="s">
        <v>268</v>
      </c>
      <c r="U1110" s="349">
        <v>0</v>
      </c>
      <c r="V1110" s="349" t="s">
        <v>413</v>
      </c>
      <c r="W1110" s="360" t="s">
        <v>2907</v>
      </c>
      <c r="X1110" s="349" t="s">
        <v>2441</v>
      </c>
      <c r="Y1110" s="349">
        <v>100</v>
      </c>
      <c r="Z1110" s="349">
        <v>25</v>
      </c>
      <c r="AA1110" s="349">
        <v>100</v>
      </c>
      <c r="AB1110" s="349" t="s">
        <v>4295</v>
      </c>
      <c r="AC1110" s="349" t="s">
        <v>4297</v>
      </c>
      <c r="AD1110" s="349">
        <v>6</v>
      </c>
      <c r="AE1110" s="349">
        <v>13</v>
      </c>
      <c r="AF1110" s="350">
        <v>0.35</v>
      </c>
      <c r="AG1110" s="351">
        <f t="shared" si="188"/>
        <v>35</v>
      </c>
      <c r="AH1110" s="351">
        <f>IF(AD1110&lt;4,FLETES!$H$8,IF(AD1110=4,FLETES!$H$9,IF(AD1110=5,FLETES!$H$10,IF(AD1110=6,FLETES!$H$11,IF(AD1110=7,FLETES!$H$12,IF(AD1110=8,FLETES!$H$13,IF(AD1110=10,FLETES!$H$14,IF(AD1110=12,FLETES!$H$15,IF(AD1110&gt;12,FLETES!$H$16,"FALSO")))))))))</f>
        <v>31.615901999999998</v>
      </c>
      <c r="AI1110" s="351">
        <f t="shared" si="184"/>
        <v>66.615902000000006</v>
      </c>
      <c r="AJ1110" s="352">
        <v>0.2</v>
      </c>
      <c r="AK1110" s="353">
        <f t="shared" si="185"/>
        <v>83.269877500000007</v>
      </c>
      <c r="AL1110" s="417">
        <f t="shared" si="189"/>
        <v>85.649877500000002</v>
      </c>
      <c r="AM1110" s="354">
        <v>0.15</v>
      </c>
      <c r="AN1110" s="351">
        <f t="shared" si="186"/>
        <v>100.76456176470589</v>
      </c>
      <c r="AO1110" s="421">
        <f t="shared" si="187"/>
        <v>100.76456176470589</v>
      </c>
      <c r="AP1110" s="355"/>
      <c r="AQ1110" s="355"/>
    </row>
    <row r="1111" spans="1:43" s="364" customFormat="1" ht="30" customHeight="1" x14ac:dyDescent="0.25">
      <c r="A1111" s="386">
        <v>745751</v>
      </c>
      <c r="B1111" s="456">
        <v>406374575197</v>
      </c>
      <c r="C1111" s="349" t="s">
        <v>24</v>
      </c>
      <c r="D1111" s="349"/>
      <c r="E1111" s="355" t="s">
        <v>2911</v>
      </c>
      <c r="F1111" s="355" t="s">
        <v>2911</v>
      </c>
      <c r="G1111" s="363" t="s">
        <v>277</v>
      </c>
      <c r="H1111" s="349" t="s">
        <v>4376</v>
      </c>
      <c r="I1111" s="349" t="s">
        <v>250</v>
      </c>
      <c r="J1111" s="349" t="s">
        <v>4379</v>
      </c>
      <c r="K1111" s="349" t="s">
        <v>2912</v>
      </c>
      <c r="L1111" s="349" t="s">
        <v>561</v>
      </c>
      <c r="M1111" s="349" t="s">
        <v>331</v>
      </c>
      <c r="N1111" s="349" t="s">
        <v>283</v>
      </c>
      <c r="O1111" s="349" t="s">
        <v>2373</v>
      </c>
      <c r="P1111" s="349" t="s">
        <v>4493</v>
      </c>
      <c r="Q1111" s="349" t="s">
        <v>4494</v>
      </c>
      <c r="R1111" s="349" t="s">
        <v>268</v>
      </c>
      <c r="S1111" s="349">
        <v>0</v>
      </c>
      <c r="T1111" s="349" t="s">
        <v>268</v>
      </c>
      <c r="U1111" s="349">
        <v>0</v>
      </c>
      <c r="V1111" s="349" t="s">
        <v>413</v>
      </c>
      <c r="W1111" s="360" t="s">
        <v>2912</v>
      </c>
      <c r="X1111" s="349" t="s">
        <v>2441</v>
      </c>
      <c r="Y1111" s="349">
        <v>100</v>
      </c>
      <c r="Z1111" s="349">
        <v>25</v>
      </c>
      <c r="AA1111" s="349">
        <v>100</v>
      </c>
      <c r="AB1111" s="349" t="s">
        <v>4295</v>
      </c>
      <c r="AC1111" s="349" t="s">
        <v>4297</v>
      </c>
      <c r="AD1111" s="349">
        <v>6</v>
      </c>
      <c r="AE1111" s="349">
        <v>13</v>
      </c>
      <c r="AF1111" s="350">
        <v>0.35</v>
      </c>
      <c r="AG1111" s="351">
        <f t="shared" si="188"/>
        <v>35</v>
      </c>
      <c r="AH1111" s="351">
        <f>IF(AD1111&lt;4,FLETES!$H$8,IF(AD1111=4,FLETES!$H$9,IF(AD1111=5,FLETES!$H$10,IF(AD1111=6,FLETES!$H$11,IF(AD1111=7,FLETES!$H$12,IF(AD1111=8,FLETES!$H$13,IF(AD1111=10,FLETES!$H$14,IF(AD1111=12,FLETES!$H$15,IF(AD1111&gt;12,FLETES!$H$16,"FALSO")))))))))</f>
        <v>31.615901999999998</v>
      </c>
      <c r="AI1111" s="351">
        <f t="shared" si="184"/>
        <v>66.615902000000006</v>
      </c>
      <c r="AJ1111" s="352">
        <v>0.2</v>
      </c>
      <c r="AK1111" s="353">
        <f t="shared" si="185"/>
        <v>83.269877500000007</v>
      </c>
      <c r="AL1111" s="417">
        <f t="shared" si="189"/>
        <v>85.649877500000002</v>
      </c>
      <c r="AM1111" s="354">
        <v>0.15</v>
      </c>
      <c r="AN1111" s="351">
        <f t="shared" si="186"/>
        <v>100.76456176470589</v>
      </c>
      <c r="AO1111" s="421">
        <f t="shared" si="187"/>
        <v>100.76456176470589</v>
      </c>
      <c r="AP1111" s="355"/>
      <c r="AQ1111" s="355"/>
    </row>
    <row r="1112" spans="1:43" s="364" customFormat="1" ht="30" customHeight="1" x14ac:dyDescent="0.25">
      <c r="A1112" s="386">
        <v>745925</v>
      </c>
      <c r="B1112" s="456">
        <v>406374592590</v>
      </c>
      <c r="C1112" s="349" t="s">
        <v>24</v>
      </c>
      <c r="D1112" s="349"/>
      <c r="E1112" s="355" t="s">
        <v>2937</v>
      </c>
      <c r="F1112" s="355" t="s">
        <v>2937</v>
      </c>
      <c r="G1112" s="363" t="s">
        <v>277</v>
      </c>
      <c r="H1112" s="349" t="s">
        <v>4376</v>
      </c>
      <c r="I1112" s="349" t="s">
        <v>250</v>
      </c>
      <c r="J1112" s="349" t="s">
        <v>4379</v>
      </c>
      <c r="K1112" s="349" t="s">
        <v>4431</v>
      </c>
      <c r="L1112" s="349" t="s">
        <v>561</v>
      </c>
      <c r="M1112" s="349" t="s">
        <v>331</v>
      </c>
      <c r="N1112" s="349" t="s">
        <v>283</v>
      </c>
      <c r="O1112" s="349" t="s">
        <v>2373</v>
      </c>
      <c r="P1112" s="349" t="s">
        <v>4493</v>
      </c>
      <c r="Q1112" s="349" t="s">
        <v>4494</v>
      </c>
      <c r="R1112" s="349" t="s">
        <v>268</v>
      </c>
      <c r="S1112" s="349">
        <v>0</v>
      </c>
      <c r="T1112" s="349" t="s">
        <v>268</v>
      </c>
      <c r="U1112" s="349">
        <v>0</v>
      </c>
      <c r="V1112" s="349" t="s">
        <v>413</v>
      </c>
      <c r="W1112" s="360" t="s">
        <v>2899</v>
      </c>
      <c r="X1112" s="349" t="s">
        <v>2441</v>
      </c>
      <c r="Y1112" s="349">
        <v>100</v>
      </c>
      <c r="Z1112" s="349">
        <v>25</v>
      </c>
      <c r="AA1112" s="349">
        <v>100</v>
      </c>
      <c r="AB1112" s="349" t="s">
        <v>4295</v>
      </c>
      <c r="AC1112" s="349" t="s">
        <v>4297</v>
      </c>
      <c r="AD1112" s="349">
        <v>6</v>
      </c>
      <c r="AE1112" s="349">
        <v>13</v>
      </c>
      <c r="AF1112" s="350">
        <v>0.35</v>
      </c>
      <c r="AG1112" s="351">
        <f t="shared" si="188"/>
        <v>35</v>
      </c>
      <c r="AH1112" s="351">
        <f>IF(AD1112&lt;4,FLETES!$H$8,IF(AD1112=4,FLETES!$H$9,IF(AD1112=5,FLETES!$H$10,IF(AD1112=6,FLETES!$H$11,IF(AD1112=7,FLETES!$H$12,IF(AD1112=8,FLETES!$H$13,IF(AD1112=10,FLETES!$H$14,IF(AD1112=12,FLETES!$H$15,IF(AD1112&gt;12,FLETES!$H$16,"FALSO")))))))))</f>
        <v>31.615901999999998</v>
      </c>
      <c r="AI1112" s="351">
        <f t="shared" si="184"/>
        <v>66.615902000000006</v>
      </c>
      <c r="AJ1112" s="352">
        <v>0.2</v>
      </c>
      <c r="AK1112" s="353">
        <f t="shared" si="185"/>
        <v>83.269877500000007</v>
      </c>
      <c r="AL1112" s="417">
        <f t="shared" si="189"/>
        <v>85.649877500000002</v>
      </c>
      <c r="AM1112" s="354">
        <v>0.15</v>
      </c>
      <c r="AN1112" s="351">
        <f t="shared" si="186"/>
        <v>100.76456176470589</v>
      </c>
      <c r="AO1112" s="421">
        <f t="shared" si="187"/>
        <v>100.76456176470589</v>
      </c>
      <c r="AP1112" s="355"/>
      <c r="AQ1112" s="355"/>
    </row>
    <row r="1113" spans="1:43" s="364" customFormat="1" ht="30" customHeight="1" x14ac:dyDescent="0.25">
      <c r="A1113" s="386">
        <v>745879</v>
      </c>
      <c r="B1113" s="456">
        <v>406374587992</v>
      </c>
      <c r="C1113" s="349" t="s">
        <v>24</v>
      </c>
      <c r="D1113" s="349"/>
      <c r="E1113" s="355" t="s">
        <v>2931</v>
      </c>
      <c r="F1113" s="355" t="s">
        <v>2931</v>
      </c>
      <c r="G1113" s="363" t="s">
        <v>277</v>
      </c>
      <c r="H1113" s="349" t="s">
        <v>4376</v>
      </c>
      <c r="I1113" s="349" t="s">
        <v>250</v>
      </c>
      <c r="J1113" s="349" t="s">
        <v>4379</v>
      </c>
      <c r="K1113" s="349" t="s">
        <v>2932</v>
      </c>
      <c r="L1113" s="349" t="s">
        <v>580</v>
      </c>
      <c r="M1113" s="349" t="s">
        <v>257</v>
      </c>
      <c r="N1113" s="349" t="s">
        <v>283</v>
      </c>
      <c r="O1113" s="349" t="s">
        <v>2373</v>
      </c>
      <c r="P1113" s="349" t="s">
        <v>4493</v>
      </c>
      <c r="Q1113" s="349" t="s">
        <v>4494</v>
      </c>
      <c r="R1113" s="349" t="s">
        <v>268</v>
      </c>
      <c r="S1113" s="349">
        <v>0</v>
      </c>
      <c r="T1113" s="349" t="s">
        <v>268</v>
      </c>
      <c r="U1113" s="349">
        <v>0</v>
      </c>
      <c r="V1113" s="349" t="s">
        <v>413</v>
      </c>
      <c r="W1113" s="360" t="s">
        <v>2932</v>
      </c>
      <c r="X1113" s="349" t="s">
        <v>2441</v>
      </c>
      <c r="Y1113" s="349">
        <v>100</v>
      </c>
      <c r="Z1113" s="349">
        <v>25</v>
      </c>
      <c r="AA1113" s="349">
        <v>100</v>
      </c>
      <c r="AB1113" s="349" t="s">
        <v>4295</v>
      </c>
      <c r="AC1113" s="349" t="s">
        <v>4297</v>
      </c>
      <c r="AD1113" s="349">
        <v>6</v>
      </c>
      <c r="AE1113" s="349">
        <v>13</v>
      </c>
      <c r="AF1113" s="350">
        <v>0.25</v>
      </c>
      <c r="AG1113" s="351">
        <f t="shared" si="188"/>
        <v>25</v>
      </c>
      <c r="AH1113" s="351">
        <f>IF(AD1113&lt;4,FLETES!$H$8,IF(AD1113=4,FLETES!$H$9,IF(AD1113=5,FLETES!$H$10,IF(AD1113=6,FLETES!$H$11,IF(AD1113=7,FLETES!$H$12,IF(AD1113=8,FLETES!$H$13,IF(AD1113=10,FLETES!$H$14,IF(AD1113=12,FLETES!$H$15,IF(AD1113&gt;12,FLETES!$H$16,"FALSO")))))))))</f>
        <v>31.615901999999998</v>
      </c>
      <c r="AI1113" s="351">
        <f t="shared" si="184"/>
        <v>56.615901999999998</v>
      </c>
      <c r="AJ1113" s="352">
        <v>0.2</v>
      </c>
      <c r="AK1113" s="353">
        <f t="shared" si="185"/>
        <v>70.769877499999993</v>
      </c>
      <c r="AL1113" s="417">
        <f t="shared" si="189"/>
        <v>72.469877499999996</v>
      </c>
      <c r="AM1113" s="354">
        <v>0.15</v>
      </c>
      <c r="AN1113" s="351">
        <f t="shared" si="186"/>
        <v>85.258679411764703</v>
      </c>
      <c r="AO1113" s="421">
        <f t="shared" si="187"/>
        <v>85.258679411764703</v>
      </c>
      <c r="AP1113" s="355"/>
      <c r="AQ1113" s="355"/>
    </row>
    <row r="1114" spans="1:43" s="364" customFormat="1" ht="30" customHeight="1" x14ac:dyDescent="0.25">
      <c r="A1114" s="386">
        <v>745960</v>
      </c>
      <c r="B1114" s="456">
        <v>406374596093</v>
      </c>
      <c r="C1114" s="349" t="s">
        <v>24</v>
      </c>
      <c r="D1114" s="349"/>
      <c r="E1114" s="355" t="s">
        <v>2944</v>
      </c>
      <c r="F1114" s="355" t="s">
        <v>2944</v>
      </c>
      <c r="G1114" s="363" t="s">
        <v>277</v>
      </c>
      <c r="H1114" s="349" t="s">
        <v>4376</v>
      </c>
      <c r="I1114" s="349" t="s">
        <v>250</v>
      </c>
      <c r="J1114" s="349" t="s">
        <v>4379</v>
      </c>
      <c r="K1114" s="349" t="s">
        <v>2945</v>
      </c>
      <c r="L1114" s="349" t="s">
        <v>580</v>
      </c>
      <c r="M1114" s="349" t="s">
        <v>257</v>
      </c>
      <c r="N1114" s="349" t="s">
        <v>283</v>
      </c>
      <c r="O1114" s="349" t="s">
        <v>2373</v>
      </c>
      <c r="P1114" s="349" t="s">
        <v>4493</v>
      </c>
      <c r="Q1114" s="349" t="s">
        <v>4494</v>
      </c>
      <c r="R1114" s="349" t="s">
        <v>268</v>
      </c>
      <c r="S1114" s="349">
        <v>0</v>
      </c>
      <c r="T1114" s="349" t="s">
        <v>268</v>
      </c>
      <c r="U1114" s="349">
        <v>0</v>
      </c>
      <c r="V1114" s="349" t="s">
        <v>413</v>
      </c>
      <c r="W1114" s="360" t="s">
        <v>2945</v>
      </c>
      <c r="X1114" s="349" t="s">
        <v>2441</v>
      </c>
      <c r="Y1114" s="349">
        <v>100</v>
      </c>
      <c r="Z1114" s="349">
        <v>25</v>
      </c>
      <c r="AA1114" s="349">
        <v>100</v>
      </c>
      <c r="AB1114" s="349" t="s">
        <v>4295</v>
      </c>
      <c r="AC1114" s="349" t="s">
        <v>4297</v>
      </c>
      <c r="AD1114" s="349">
        <v>6</v>
      </c>
      <c r="AE1114" s="349">
        <v>13</v>
      </c>
      <c r="AF1114" s="350">
        <v>0.25</v>
      </c>
      <c r="AG1114" s="351">
        <f t="shared" si="188"/>
        <v>25</v>
      </c>
      <c r="AH1114" s="351">
        <f>IF(AD1114&lt;4,FLETES!$H$8,IF(AD1114=4,FLETES!$H$9,IF(AD1114=5,FLETES!$H$10,IF(AD1114=6,FLETES!$H$11,IF(AD1114=7,FLETES!$H$12,IF(AD1114=8,FLETES!$H$13,IF(AD1114=10,FLETES!$H$14,IF(AD1114=12,FLETES!$H$15,IF(AD1114&gt;12,FLETES!$H$16,"FALSO")))))))))</f>
        <v>31.615901999999998</v>
      </c>
      <c r="AI1114" s="351">
        <f t="shared" si="184"/>
        <v>56.615901999999998</v>
      </c>
      <c r="AJ1114" s="352">
        <v>0.2</v>
      </c>
      <c r="AK1114" s="353">
        <f t="shared" si="185"/>
        <v>70.769877499999993</v>
      </c>
      <c r="AL1114" s="417">
        <f t="shared" si="189"/>
        <v>72.469877499999996</v>
      </c>
      <c r="AM1114" s="354">
        <v>0.15</v>
      </c>
      <c r="AN1114" s="351">
        <f t="shared" si="186"/>
        <v>85.258679411764703</v>
      </c>
      <c r="AO1114" s="421">
        <f t="shared" si="187"/>
        <v>85.258679411764703</v>
      </c>
      <c r="AP1114" s="355"/>
      <c r="AQ1114" s="355"/>
    </row>
    <row r="1115" spans="1:43" s="364" customFormat="1" ht="30" customHeight="1" x14ac:dyDescent="0.25">
      <c r="A1115" s="386">
        <v>745911</v>
      </c>
      <c r="B1115" s="456">
        <v>406374591197</v>
      </c>
      <c r="C1115" s="349" t="s">
        <v>24</v>
      </c>
      <c r="D1115" s="349"/>
      <c r="E1115" s="355" t="s">
        <v>2935</v>
      </c>
      <c r="F1115" s="355" t="s">
        <v>2935</v>
      </c>
      <c r="G1115" s="363" t="s">
        <v>277</v>
      </c>
      <c r="H1115" s="349" t="s">
        <v>4376</v>
      </c>
      <c r="I1115" s="349" t="s">
        <v>250</v>
      </c>
      <c r="J1115" s="349" t="s">
        <v>4379</v>
      </c>
      <c r="K1115" s="349" t="s">
        <v>2919</v>
      </c>
      <c r="L1115" s="349" t="s">
        <v>564</v>
      </c>
      <c r="M1115" s="349" t="s">
        <v>331</v>
      </c>
      <c r="N1115" s="349" t="s">
        <v>283</v>
      </c>
      <c r="O1115" s="349" t="s">
        <v>2373</v>
      </c>
      <c r="P1115" s="349" t="s">
        <v>4493</v>
      </c>
      <c r="Q1115" s="349" t="s">
        <v>4494</v>
      </c>
      <c r="R1115" s="349" t="s">
        <v>268</v>
      </c>
      <c r="S1115" s="349">
        <v>0</v>
      </c>
      <c r="T1115" s="349" t="s">
        <v>268</v>
      </c>
      <c r="U1115" s="349">
        <v>0</v>
      </c>
      <c r="V1115" s="349" t="s">
        <v>413</v>
      </c>
      <c r="W1115" s="360" t="s">
        <v>2919</v>
      </c>
      <c r="X1115" s="349" t="s">
        <v>2441</v>
      </c>
      <c r="Y1115" s="349">
        <v>100</v>
      </c>
      <c r="Z1115" s="349">
        <v>25</v>
      </c>
      <c r="AA1115" s="349">
        <v>100</v>
      </c>
      <c r="AB1115" s="349" t="s">
        <v>4295</v>
      </c>
      <c r="AC1115" s="349" t="s">
        <v>4297</v>
      </c>
      <c r="AD1115" s="349">
        <v>6</v>
      </c>
      <c r="AE1115" s="349">
        <v>13</v>
      </c>
      <c r="AF1115" s="350">
        <v>0.35</v>
      </c>
      <c r="AG1115" s="351">
        <f t="shared" si="188"/>
        <v>35</v>
      </c>
      <c r="AH1115" s="351">
        <f>IF(AD1115&lt;4,FLETES!$H$8,IF(AD1115=4,FLETES!$H$9,IF(AD1115=5,FLETES!$H$10,IF(AD1115=6,FLETES!$H$11,IF(AD1115=7,FLETES!$H$12,IF(AD1115=8,FLETES!$H$13,IF(AD1115=10,FLETES!$H$14,IF(AD1115=12,FLETES!$H$15,IF(AD1115&gt;12,FLETES!$H$16,"FALSO")))))))))</f>
        <v>31.615901999999998</v>
      </c>
      <c r="AI1115" s="351">
        <f t="shared" si="184"/>
        <v>66.615902000000006</v>
      </c>
      <c r="AJ1115" s="352">
        <v>0.2</v>
      </c>
      <c r="AK1115" s="353">
        <f t="shared" si="185"/>
        <v>83.269877500000007</v>
      </c>
      <c r="AL1115" s="417">
        <f t="shared" si="189"/>
        <v>85.649877500000002</v>
      </c>
      <c r="AM1115" s="354">
        <v>0.15</v>
      </c>
      <c r="AN1115" s="351">
        <f t="shared" si="186"/>
        <v>100.76456176470589</v>
      </c>
      <c r="AO1115" s="421">
        <f t="shared" si="187"/>
        <v>100.76456176470589</v>
      </c>
      <c r="AP1115" s="355"/>
      <c r="AQ1115" s="355"/>
    </row>
    <row r="1116" spans="1:43" s="364" customFormat="1" ht="30" customHeight="1" x14ac:dyDescent="0.25">
      <c r="A1116" s="386">
        <v>745918</v>
      </c>
      <c r="B1116" s="456">
        <v>406374591890</v>
      </c>
      <c r="C1116" s="349" t="s">
        <v>24</v>
      </c>
      <c r="D1116" s="349"/>
      <c r="E1116" s="355" t="s">
        <v>2936</v>
      </c>
      <c r="F1116" s="355" t="s">
        <v>2936</v>
      </c>
      <c r="G1116" s="363" t="s">
        <v>277</v>
      </c>
      <c r="H1116" s="349" t="s">
        <v>4376</v>
      </c>
      <c r="I1116" s="349" t="s">
        <v>250</v>
      </c>
      <c r="J1116" s="349" t="s">
        <v>4379</v>
      </c>
      <c r="K1116" s="349" t="s">
        <v>2934</v>
      </c>
      <c r="L1116" s="349" t="s">
        <v>578</v>
      </c>
      <c r="M1116" s="349" t="s">
        <v>331</v>
      </c>
      <c r="N1116" s="349" t="s">
        <v>283</v>
      </c>
      <c r="O1116" s="349" t="s">
        <v>2373</v>
      </c>
      <c r="P1116" s="349" t="s">
        <v>4493</v>
      </c>
      <c r="Q1116" s="349" t="s">
        <v>4494</v>
      </c>
      <c r="R1116" s="349" t="s">
        <v>268</v>
      </c>
      <c r="S1116" s="349">
        <v>0</v>
      </c>
      <c r="T1116" s="349" t="s">
        <v>268</v>
      </c>
      <c r="U1116" s="349">
        <v>0</v>
      </c>
      <c r="V1116" s="349" t="s">
        <v>413</v>
      </c>
      <c r="W1116" s="360" t="s">
        <v>2934</v>
      </c>
      <c r="X1116" s="349" t="s">
        <v>2441</v>
      </c>
      <c r="Y1116" s="349">
        <v>100</v>
      </c>
      <c r="Z1116" s="349">
        <v>25</v>
      </c>
      <c r="AA1116" s="349">
        <v>100</v>
      </c>
      <c r="AB1116" s="349" t="s">
        <v>4295</v>
      </c>
      <c r="AC1116" s="349" t="s">
        <v>4297</v>
      </c>
      <c r="AD1116" s="349">
        <v>6</v>
      </c>
      <c r="AE1116" s="349">
        <v>13</v>
      </c>
      <c r="AF1116" s="350">
        <v>0.35</v>
      </c>
      <c r="AG1116" s="351">
        <f t="shared" si="188"/>
        <v>35</v>
      </c>
      <c r="AH1116" s="351">
        <f>IF(AD1116&lt;4,FLETES!$H$8,IF(AD1116=4,FLETES!$H$9,IF(AD1116=5,FLETES!$H$10,IF(AD1116=6,FLETES!$H$11,IF(AD1116=7,FLETES!$H$12,IF(AD1116=8,FLETES!$H$13,IF(AD1116=10,FLETES!$H$14,IF(AD1116=12,FLETES!$H$15,IF(AD1116&gt;12,FLETES!$H$16,"FALSO")))))))))</f>
        <v>31.615901999999998</v>
      </c>
      <c r="AI1116" s="351">
        <f t="shared" si="184"/>
        <v>66.615902000000006</v>
      </c>
      <c r="AJ1116" s="352">
        <v>0.2</v>
      </c>
      <c r="AK1116" s="353">
        <f t="shared" si="185"/>
        <v>83.269877500000007</v>
      </c>
      <c r="AL1116" s="417">
        <f t="shared" si="189"/>
        <v>85.649877500000002</v>
      </c>
      <c r="AM1116" s="354">
        <v>0.15</v>
      </c>
      <c r="AN1116" s="351">
        <f t="shared" si="186"/>
        <v>100.76456176470589</v>
      </c>
      <c r="AO1116" s="421">
        <f t="shared" si="187"/>
        <v>100.76456176470589</v>
      </c>
      <c r="AP1116" s="355"/>
      <c r="AQ1116" s="355"/>
    </row>
    <row r="1117" spans="1:43" s="364" customFormat="1" ht="30" customHeight="1" x14ac:dyDescent="0.25">
      <c r="A1117" s="386">
        <v>745765</v>
      </c>
      <c r="B1117" s="456">
        <v>406374576590</v>
      </c>
      <c r="C1117" s="349" t="s">
        <v>24</v>
      </c>
      <c r="D1117" s="349"/>
      <c r="E1117" s="355" t="s">
        <v>2914</v>
      </c>
      <c r="F1117" s="355" t="s">
        <v>2914</v>
      </c>
      <c r="G1117" s="363" t="s">
        <v>277</v>
      </c>
      <c r="H1117" s="349" t="s">
        <v>4376</v>
      </c>
      <c r="I1117" s="349" t="s">
        <v>250</v>
      </c>
      <c r="J1117" s="349" t="s">
        <v>4379</v>
      </c>
      <c r="K1117" s="349" t="s">
        <v>2915</v>
      </c>
      <c r="L1117" s="349" t="s">
        <v>545</v>
      </c>
      <c r="M1117" s="349" t="s">
        <v>331</v>
      </c>
      <c r="N1117" s="349" t="s">
        <v>283</v>
      </c>
      <c r="O1117" s="349" t="s">
        <v>2373</v>
      </c>
      <c r="P1117" s="349" t="s">
        <v>4493</v>
      </c>
      <c r="Q1117" s="349" t="s">
        <v>4494</v>
      </c>
      <c r="R1117" s="349" t="s">
        <v>268</v>
      </c>
      <c r="S1117" s="349">
        <v>0</v>
      </c>
      <c r="T1117" s="349" t="s">
        <v>268</v>
      </c>
      <c r="U1117" s="349">
        <v>0</v>
      </c>
      <c r="V1117" s="349" t="s">
        <v>413</v>
      </c>
      <c r="W1117" s="360" t="s">
        <v>2915</v>
      </c>
      <c r="X1117" s="349" t="s">
        <v>2441</v>
      </c>
      <c r="Y1117" s="349">
        <v>100</v>
      </c>
      <c r="Z1117" s="349">
        <v>25</v>
      </c>
      <c r="AA1117" s="349">
        <v>100</v>
      </c>
      <c r="AB1117" s="349" t="s">
        <v>4295</v>
      </c>
      <c r="AC1117" s="349" t="s">
        <v>4297</v>
      </c>
      <c r="AD1117" s="349">
        <v>6</v>
      </c>
      <c r="AE1117" s="349">
        <v>13</v>
      </c>
      <c r="AF1117" s="350">
        <v>0.35</v>
      </c>
      <c r="AG1117" s="351">
        <f t="shared" si="188"/>
        <v>35</v>
      </c>
      <c r="AH1117" s="351">
        <f>IF(AD1117&lt;4,FLETES!$H$8,IF(AD1117=4,FLETES!$H$9,IF(AD1117=5,FLETES!$H$10,IF(AD1117=6,FLETES!$H$11,IF(AD1117=7,FLETES!$H$12,IF(AD1117=8,FLETES!$H$13,IF(AD1117=10,FLETES!$H$14,IF(AD1117=12,FLETES!$H$15,IF(AD1117&gt;12,FLETES!$H$16,"FALSO")))))))))</f>
        <v>31.615901999999998</v>
      </c>
      <c r="AI1117" s="351">
        <f t="shared" si="184"/>
        <v>66.615902000000006</v>
      </c>
      <c r="AJ1117" s="352">
        <v>0.2</v>
      </c>
      <c r="AK1117" s="353">
        <f t="shared" si="185"/>
        <v>83.269877500000007</v>
      </c>
      <c r="AL1117" s="417">
        <f t="shared" si="189"/>
        <v>85.649877500000002</v>
      </c>
      <c r="AM1117" s="354">
        <v>0.15</v>
      </c>
      <c r="AN1117" s="351">
        <f t="shared" si="186"/>
        <v>100.76456176470589</v>
      </c>
      <c r="AO1117" s="421">
        <f t="shared" si="187"/>
        <v>100.76456176470589</v>
      </c>
      <c r="AP1117" s="355"/>
      <c r="AQ1117" s="355"/>
    </row>
    <row r="1118" spans="1:43" s="364" customFormat="1" ht="30" customHeight="1" x14ac:dyDescent="0.25">
      <c r="A1118" s="386">
        <v>745793</v>
      </c>
      <c r="B1118" s="456">
        <v>406374579393</v>
      </c>
      <c r="C1118" s="349" t="s">
        <v>24</v>
      </c>
      <c r="D1118" s="349"/>
      <c r="E1118" s="355" t="s">
        <v>2920</v>
      </c>
      <c r="F1118" s="355" t="s">
        <v>2920</v>
      </c>
      <c r="G1118" s="363" t="s">
        <v>277</v>
      </c>
      <c r="H1118" s="349" t="s">
        <v>4376</v>
      </c>
      <c r="I1118" s="349" t="s">
        <v>250</v>
      </c>
      <c r="J1118" s="349" t="s">
        <v>4379</v>
      </c>
      <c r="K1118" s="349" t="s">
        <v>2921</v>
      </c>
      <c r="L1118" s="349" t="s">
        <v>563</v>
      </c>
      <c r="M1118" s="349" t="s">
        <v>331</v>
      </c>
      <c r="N1118" s="349" t="s">
        <v>283</v>
      </c>
      <c r="O1118" s="349" t="s">
        <v>2373</v>
      </c>
      <c r="P1118" s="349" t="s">
        <v>4493</v>
      </c>
      <c r="Q1118" s="349" t="s">
        <v>4494</v>
      </c>
      <c r="R1118" s="349" t="s">
        <v>268</v>
      </c>
      <c r="S1118" s="349">
        <v>0</v>
      </c>
      <c r="T1118" s="349" t="s">
        <v>268</v>
      </c>
      <c r="U1118" s="349">
        <v>0</v>
      </c>
      <c r="V1118" s="349" t="s">
        <v>413</v>
      </c>
      <c r="W1118" s="360" t="s">
        <v>2921</v>
      </c>
      <c r="X1118" s="349" t="s">
        <v>2441</v>
      </c>
      <c r="Y1118" s="349">
        <v>100</v>
      </c>
      <c r="Z1118" s="349">
        <v>25</v>
      </c>
      <c r="AA1118" s="349">
        <v>100</v>
      </c>
      <c r="AB1118" s="349" t="s">
        <v>4295</v>
      </c>
      <c r="AC1118" s="349" t="s">
        <v>4297</v>
      </c>
      <c r="AD1118" s="349">
        <v>6</v>
      </c>
      <c r="AE1118" s="349">
        <v>13</v>
      </c>
      <c r="AF1118" s="350">
        <v>0.35</v>
      </c>
      <c r="AG1118" s="351">
        <f t="shared" si="188"/>
        <v>35</v>
      </c>
      <c r="AH1118" s="351">
        <f>IF(AD1118&lt;4,FLETES!$H$8,IF(AD1118=4,FLETES!$H$9,IF(AD1118=5,FLETES!$H$10,IF(AD1118=6,FLETES!$H$11,IF(AD1118=7,FLETES!$H$12,IF(AD1118=8,FLETES!$H$13,IF(AD1118=10,FLETES!$H$14,IF(AD1118=12,FLETES!$H$15,IF(AD1118&gt;12,FLETES!$H$16,"FALSO")))))))))</f>
        <v>31.615901999999998</v>
      </c>
      <c r="AI1118" s="351">
        <f t="shared" si="184"/>
        <v>66.615902000000006</v>
      </c>
      <c r="AJ1118" s="352">
        <v>0.2</v>
      </c>
      <c r="AK1118" s="353">
        <f t="shared" si="185"/>
        <v>83.269877500000007</v>
      </c>
      <c r="AL1118" s="417">
        <f t="shared" si="189"/>
        <v>85.649877500000002</v>
      </c>
      <c r="AM1118" s="354">
        <v>0.15</v>
      </c>
      <c r="AN1118" s="351">
        <f t="shared" si="186"/>
        <v>100.76456176470589</v>
      </c>
      <c r="AO1118" s="421">
        <f t="shared" si="187"/>
        <v>100.76456176470589</v>
      </c>
      <c r="AP1118" s="355"/>
      <c r="AQ1118" s="355"/>
    </row>
    <row r="1119" spans="1:43" s="364" customFormat="1" ht="30" customHeight="1" x14ac:dyDescent="0.25">
      <c r="A1119" s="386">
        <v>745997</v>
      </c>
      <c r="B1119" s="456">
        <v>406374599797</v>
      </c>
      <c r="C1119" s="349" t="s">
        <v>24</v>
      </c>
      <c r="D1119" s="349"/>
      <c r="E1119" s="355" t="s">
        <v>2950</v>
      </c>
      <c r="F1119" s="355" t="s">
        <v>2950</v>
      </c>
      <c r="G1119" s="363" t="s">
        <v>277</v>
      </c>
      <c r="H1119" s="349" t="s">
        <v>4376</v>
      </c>
      <c r="I1119" s="349" t="s">
        <v>250</v>
      </c>
      <c r="J1119" s="349" t="s">
        <v>4379</v>
      </c>
      <c r="K1119" s="349" t="s">
        <v>2942</v>
      </c>
      <c r="L1119" s="349" t="s">
        <v>563</v>
      </c>
      <c r="M1119" s="349" t="s">
        <v>331</v>
      </c>
      <c r="N1119" s="349" t="s">
        <v>283</v>
      </c>
      <c r="O1119" s="349" t="s">
        <v>2373</v>
      </c>
      <c r="P1119" s="349" t="s">
        <v>4493</v>
      </c>
      <c r="Q1119" s="349" t="s">
        <v>4494</v>
      </c>
      <c r="R1119" s="349" t="s">
        <v>268</v>
      </c>
      <c r="S1119" s="349">
        <v>0</v>
      </c>
      <c r="T1119" s="349" t="s">
        <v>268</v>
      </c>
      <c r="U1119" s="349">
        <v>0</v>
      </c>
      <c r="V1119" s="349" t="s">
        <v>413</v>
      </c>
      <c r="W1119" s="360" t="s">
        <v>2942</v>
      </c>
      <c r="X1119" s="349" t="s">
        <v>2441</v>
      </c>
      <c r="Y1119" s="349">
        <v>100</v>
      </c>
      <c r="Z1119" s="349">
        <v>25</v>
      </c>
      <c r="AA1119" s="349">
        <v>100</v>
      </c>
      <c r="AB1119" s="349" t="s">
        <v>4295</v>
      </c>
      <c r="AC1119" s="349" t="s">
        <v>4297</v>
      </c>
      <c r="AD1119" s="349">
        <v>6</v>
      </c>
      <c r="AE1119" s="349">
        <v>13</v>
      </c>
      <c r="AF1119" s="350">
        <v>0.35</v>
      </c>
      <c r="AG1119" s="351">
        <f t="shared" si="188"/>
        <v>35</v>
      </c>
      <c r="AH1119" s="351">
        <f>IF(AD1119&lt;4,FLETES!$H$8,IF(AD1119=4,FLETES!$H$9,IF(AD1119=5,FLETES!$H$10,IF(AD1119=6,FLETES!$H$11,IF(AD1119=7,FLETES!$H$12,IF(AD1119=8,FLETES!$H$13,IF(AD1119=10,FLETES!$H$14,IF(AD1119=12,FLETES!$H$15,IF(AD1119&gt;12,FLETES!$H$16,"FALSO")))))))))</f>
        <v>31.615901999999998</v>
      </c>
      <c r="AI1119" s="351">
        <f t="shared" si="184"/>
        <v>66.615902000000006</v>
      </c>
      <c r="AJ1119" s="352">
        <v>0.2</v>
      </c>
      <c r="AK1119" s="353">
        <f t="shared" si="185"/>
        <v>83.269877500000007</v>
      </c>
      <c r="AL1119" s="417">
        <f t="shared" si="189"/>
        <v>85.649877500000002</v>
      </c>
      <c r="AM1119" s="354">
        <v>0.15</v>
      </c>
      <c r="AN1119" s="351">
        <f t="shared" si="186"/>
        <v>100.76456176470589</v>
      </c>
      <c r="AO1119" s="421">
        <f t="shared" si="187"/>
        <v>100.76456176470589</v>
      </c>
      <c r="AP1119" s="355"/>
      <c r="AQ1119" s="355"/>
    </row>
    <row r="1120" spans="1:43" s="364" customFormat="1" ht="30" customHeight="1" x14ac:dyDescent="0.25">
      <c r="A1120" s="391">
        <v>406204</v>
      </c>
      <c r="B1120" s="391">
        <v>40634062049</v>
      </c>
      <c r="C1120" s="349" t="s">
        <v>24</v>
      </c>
      <c r="D1120" s="349">
        <v>0</v>
      </c>
      <c r="E1120" s="356" t="s">
        <v>2198</v>
      </c>
      <c r="F1120" s="355" t="s">
        <v>2198</v>
      </c>
      <c r="G1120" s="363" t="s">
        <v>277</v>
      </c>
      <c r="H1120" s="349" t="s">
        <v>4376</v>
      </c>
      <c r="I1120" s="349" t="s">
        <v>250</v>
      </c>
      <c r="J1120" s="349" t="s">
        <v>4379</v>
      </c>
      <c r="K1120" s="349" t="s">
        <v>4434</v>
      </c>
      <c r="L1120" s="349" t="s">
        <v>4340</v>
      </c>
      <c r="M1120" s="349" t="s">
        <v>360</v>
      </c>
      <c r="N1120" s="349" t="s">
        <v>283</v>
      </c>
      <c r="O1120" s="349" t="s">
        <v>2373</v>
      </c>
      <c r="P1120" s="349" t="s">
        <v>4493</v>
      </c>
      <c r="Q1120" s="349" t="s">
        <v>4494</v>
      </c>
      <c r="R1120" s="349" t="s">
        <v>268</v>
      </c>
      <c r="S1120" s="349">
        <v>0</v>
      </c>
      <c r="T1120" s="349" t="s">
        <v>268</v>
      </c>
      <c r="U1120" s="349">
        <v>0</v>
      </c>
      <c r="V1120" s="349" t="s">
        <v>413</v>
      </c>
      <c r="W1120" s="360" t="s">
        <v>2712</v>
      </c>
      <c r="X1120" s="349" t="s">
        <v>2443</v>
      </c>
      <c r="Y1120" s="349">
        <v>100</v>
      </c>
      <c r="Z1120" s="361">
        <v>25</v>
      </c>
      <c r="AA1120" s="349">
        <v>100</v>
      </c>
      <c r="AB1120" s="349" t="s">
        <v>4294</v>
      </c>
      <c r="AC1120" s="349" t="s">
        <v>2429</v>
      </c>
      <c r="AD1120" s="349">
        <v>12</v>
      </c>
      <c r="AE1120" s="440">
        <v>26</v>
      </c>
      <c r="AF1120" s="350">
        <v>1</v>
      </c>
      <c r="AG1120" s="351">
        <f t="shared" si="188"/>
        <v>100</v>
      </c>
      <c r="AH1120" s="351">
        <f>IF(AD1120&lt;4,FLETES!$H$8,IF(AD1120=4,FLETES!$H$9,IF(AD1120=5,FLETES!$H$10,IF(AD1120=6,FLETES!$H$11,IF(AD1120=7,FLETES!$H$12,IF(AD1120=8,FLETES!$H$13,IF(AD1120=10,FLETES!$H$14,IF(AD1120=12,FLETES!$H$15,IF(AD1120&gt;12,FLETES!$H$16,"FALSO")))))))))</f>
        <v>59.630904000000001</v>
      </c>
      <c r="AI1120" s="351">
        <f t="shared" si="184"/>
        <v>159.63090399999999</v>
      </c>
      <c r="AJ1120" s="352">
        <v>0.2</v>
      </c>
      <c r="AK1120" s="353">
        <f t="shared" si="185"/>
        <v>199.53862999999998</v>
      </c>
      <c r="AL1120" s="417">
        <f t="shared" si="189"/>
        <v>206.33862999999999</v>
      </c>
      <c r="AM1120" s="354">
        <v>0.15</v>
      </c>
      <c r="AN1120" s="351">
        <f t="shared" si="186"/>
        <v>242.75132941176471</v>
      </c>
      <c r="AO1120" s="421">
        <f t="shared" si="187"/>
        <v>242.75132941176471</v>
      </c>
      <c r="AP1120" s="355"/>
      <c r="AQ1120" s="355"/>
    </row>
    <row r="1121" spans="1:43" s="364" customFormat="1" ht="30" customHeight="1" x14ac:dyDescent="0.25">
      <c r="A1121" s="391">
        <v>69492</v>
      </c>
      <c r="B1121" s="391">
        <v>40630694929</v>
      </c>
      <c r="C1121" s="349" t="s">
        <v>24</v>
      </c>
      <c r="D1121" s="349" t="s">
        <v>744</v>
      </c>
      <c r="E1121" s="356" t="s">
        <v>2113</v>
      </c>
      <c r="F1121" s="355" t="s">
        <v>2113</v>
      </c>
      <c r="G1121" s="363" t="s">
        <v>277</v>
      </c>
      <c r="H1121" s="349" t="s">
        <v>4376</v>
      </c>
      <c r="I1121" s="349" t="s">
        <v>250</v>
      </c>
      <c r="J1121" s="349" t="s">
        <v>4379</v>
      </c>
      <c r="K1121" s="349" t="s">
        <v>4434</v>
      </c>
      <c r="L1121" s="349" t="s">
        <v>4340</v>
      </c>
      <c r="M1121" s="349" t="s">
        <v>257</v>
      </c>
      <c r="N1121" s="349" t="s">
        <v>283</v>
      </c>
      <c r="O1121" s="349" t="s">
        <v>2373</v>
      </c>
      <c r="P1121" s="349" t="s">
        <v>4493</v>
      </c>
      <c r="Q1121" s="349" t="s">
        <v>4494</v>
      </c>
      <c r="R1121" s="349" t="s">
        <v>268</v>
      </c>
      <c r="S1121" s="349">
        <v>0</v>
      </c>
      <c r="T1121" s="349" t="s">
        <v>268</v>
      </c>
      <c r="U1121" s="349">
        <v>0</v>
      </c>
      <c r="V1121" s="349" t="s">
        <v>413</v>
      </c>
      <c r="W1121" s="360" t="s">
        <v>2712</v>
      </c>
      <c r="X1121" s="361" t="s">
        <v>2441</v>
      </c>
      <c r="Y1121" s="349">
        <v>100</v>
      </c>
      <c r="Z1121" s="361">
        <v>25</v>
      </c>
      <c r="AA1121" s="349">
        <v>100</v>
      </c>
      <c r="AB1121" s="349" t="s">
        <v>4295</v>
      </c>
      <c r="AC1121" s="349" t="s">
        <v>4297</v>
      </c>
      <c r="AD1121" s="349">
        <v>6</v>
      </c>
      <c r="AE1121" s="440">
        <f t="shared" ref="AE1121:AE1149" si="190">AD1121*2.2</f>
        <v>13.200000000000001</v>
      </c>
      <c r="AF1121" s="350">
        <v>0.35</v>
      </c>
      <c r="AG1121" s="351">
        <f t="shared" si="188"/>
        <v>35</v>
      </c>
      <c r="AH1121" s="351">
        <f>IF(AD1121&lt;4,FLETES!$H$8,IF(AD1121=4,FLETES!$H$9,IF(AD1121=5,FLETES!$H$10,IF(AD1121=6,FLETES!$H$11,IF(AD1121=7,FLETES!$H$12,IF(AD1121=8,FLETES!$H$13,IF(AD1121=10,FLETES!$H$14,IF(AD1121=12,FLETES!$H$15,IF(AD1121&gt;12,FLETES!$H$16,"FALSO")))))))))</f>
        <v>31.615901999999998</v>
      </c>
      <c r="AI1121" s="351">
        <f t="shared" si="184"/>
        <v>66.615902000000006</v>
      </c>
      <c r="AJ1121" s="352">
        <v>0.2</v>
      </c>
      <c r="AK1121" s="353">
        <f t="shared" si="185"/>
        <v>83.269877500000007</v>
      </c>
      <c r="AL1121" s="417">
        <f t="shared" si="189"/>
        <v>85.649877500000002</v>
      </c>
      <c r="AM1121" s="354">
        <v>0.15</v>
      </c>
      <c r="AN1121" s="351">
        <f t="shared" si="186"/>
        <v>100.76456176470589</v>
      </c>
      <c r="AO1121" s="421">
        <f t="shared" si="187"/>
        <v>100.76456176470589</v>
      </c>
      <c r="AP1121" s="355"/>
      <c r="AQ1121" s="355"/>
    </row>
    <row r="1122" spans="1:43" s="364" customFormat="1" ht="30" customHeight="1" x14ac:dyDescent="0.25">
      <c r="A1122" s="391">
        <v>475879</v>
      </c>
      <c r="B1122" s="391">
        <v>40634758799</v>
      </c>
      <c r="C1122" s="349" t="s">
        <v>24</v>
      </c>
      <c r="D1122" s="349" t="s">
        <v>865</v>
      </c>
      <c r="E1122" s="356" t="s">
        <v>2214</v>
      </c>
      <c r="F1122" s="355" t="s">
        <v>2214</v>
      </c>
      <c r="G1122" s="363" t="s">
        <v>277</v>
      </c>
      <c r="H1122" s="349" t="s">
        <v>4376</v>
      </c>
      <c r="I1122" s="349" t="s">
        <v>288</v>
      </c>
      <c r="J1122" s="349" t="s">
        <v>4379</v>
      </c>
      <c r="K1122" s="349" t="s">
        <v>578</v>
      </c>
      <c r="L1122" s="349" t="s">
        <v>578</v>
      </c>
      <c r="M1122" s="349" t="s">
        <v>251</v>
      </c>
      <c r="N1122" s="349" t="s">
        <v>282</v>
      </c>
      <c r="O1122" s="349" t="s">
        <v>2374</v>
      </c>
      <c r="P1122" s="349" t="s">
        <v>4493</v>
      </c>
      <c r="Q1122" s="349" t="s">
        <v>268</v>
      </c>
      <c r="R1122" s="349" t="s">
        <v>268</v>
      </c>
      <c r="S1122" s="349">
        <v>0</v>
      </c>
      <c r="T1122" s="349" t="s">
        <v>268</v>
      </c>
      <c r="U1122" s="349">
        <v>0</v>
      </c>
      <c r="V1122" s="349" t="s">
        <v>413</v>
      </c>
      <c r="W1122" s="360" t="s">
        <v>2656</v>
      </c>
      <c r="X1122" s="439" t="s">
        <v>2442</v>
      </c>
      <c r="Y1122" s="349">
        <v>100</v>
      </c>
      <c r="Z1122" s="361">
        <v>25</v>
      </c>
      <c r="AA1122" s="349">
        <v>100</v>
      </c>
      <c r="AB1122" s="349" t="s">
        <v>4295</v>
      </c>
      <c r="AC1122" s="349" t="s">
        <v>4297</v>
      </c>
      <c r="AD1122" s="349">
        <v>6</v>
      </c>
      <c r="AE1122" s="440">
        <f t="shared" si="190"/>
        <v>13.200000000000001</v>
      </c>
      <c r="AF1122" s="350">
        <v>0.4</v>
      </c>
      <c r="AG1122" s="351">
        <f t="shared" si="188"/>
        <v>40</v>
      </c>
      <c r="AH1122" s="351">
        <f>IF(AD1122&lt;4,FLETES!$H$8,IF(AD1122=4,FLETES!$H$9,IF(AD1122=5,FLETES!$H$10,IF(AD1122=6,FLETES!$H$11,IF(AD1122=7,FLETES!$H$12,IF(AD1122=8,FLETES!$H$13,IF(AD1122=10,FLETES!$H$14,IF(AD1122=12,FLETES!$H$15,IF(AD1122&gt;12,FLETES!$H$16,"FALSO")))))))))</f>
        <v>31.615901999999998</v>
      </c>
      <c r="AI1122" s="351">
        <f t="shared" si="184"/>
        <v>71.615902000000006</v>
      </c>
      <c r="AJ1122" s="352">
        <v>0.2</v>
      </c>
      <c r="AK1122" s="353">
        <f t="shared" si="185"/>
        <v>89.519877500000007</v>
      </c>
      <c r="AL1122" s="417">
        <f t="shared" si="189"/>
        <v>92.239877500000006</v>
      </c>
      <c r="AM1122" s="354">
        <v>0.15</v>
      </c>
      <c r="AN1122" s="351">
        <f t="shared" si="186"/>
        <v>108.51750294117647</v>
      </c>
      <c r="AO1122" s="421">
        <f t="shared" si="187"/>
        <v>108.51750294117647</v>
      </c>
      <c r="AP1122" s="355"/>
      <c r="AQ1122" s="355"/>
    </row>
    <row r="1123" spans="1:43" s="364" customFormat="1" ht="30" customHeight="1" x14ac:dyDescent="0.25">
      <c r="A1123" s="391">
        <v>475886</v>
      </c>
      <c r="B1123" s="391">
        <v>40634758869</v>
      </c>
      <c r="C1123" s="349" t="s">
        <v>24</v>
      </c>
      <c r="D1123" s="349" t="s">
        <v>866</v>
      </c>
      <c r="E1123" s="356" t="s">
        <v>2215</v>
      </c>
      <c r="F1123" s="355" t="s">
        <v>2215</v>
      </c>
      <c r="G1123" s="363" t="s">
        <v>277</v>
      </c>
      <c r="H1123" s="349" t="s">
        <v>4376</v>
      </c>
      <c r="I1123" s="349" t="s">
        <v>288</v>
      </c>
      <c r="J1123" s="349" t="s">
        <v>4379</v>
      </c>
      <c r="K1123" s="349" t="s">
        <v>545</v>
      </c>
      <c r="L1123" s="349" t="s">
        <v>545</v>
      </c>
      <c r="M1123" s="349" t="s">
        <v>251</v>
      </c>
      <c r="N1123" s="349" t="s">
        <v>282</v>
      </c>
      <c r="O1123" s="349" t="s">
        <v>2375</v>
      </c>
      <c r="P1123" s="349" t="s">
        <v>4493</v>
      </c>
      <c r="Q1123" s="349" t="s">
        <v>268</v>
      </c>
      <c r="R1123" s="349" t="s">
        <v>268</v>
      </c>
      <c r="S1123" s="349">
        <v>0</v>
      </c>
      <c r="T1123" s="349" t="s">
        <v>268</v>
      </c>
      <c r="U1123" s="349">
        <v>0</v>
      </c>
      <c r="V1123" s="349" t="s">
        <v>413</v>
      </c>
      <c r="W1123" s="360" t="s">
        <v>2656</v>
      </c>
      <c r="X1123" s="439" t="s">
        <v>2442</v>
      </c>
      <c r="Y1123" s="349">
        <v>100</v>
      </c>
      <c r="Z1123" s="361">
        <v>25</v>
      </c>
      <c r="AA1123" s="349">
        <v>100</v>
      </c>
      <c r="AB1123" s="349" t="s">
        <v>4295</v>
      </c>
      <c r="AC1123" s="349" t="s">
        <v>4297</v>
      </c>
      <c r="AD1123" s="349">
        <v>6</v>
      </c>
      <c r="AE1123" s="440">
        <f t="shared" si="190"/>
        <v>13.200000000000001</v>
      </c>
      <c r="AF1123" s="350">
        <v>0.4</v>
      </c>
      <c r="AG1123" s="351">
        <f t="shared" si="188"/>
        <v>40</v>
      </c>
      <c r="AH1123" s="351">
        <f>IF(AD1123&lt;4,FLETES!$H$8,IF(AD1123=4,FLETES!$H$9,IF(AD1123=5,FLETES!$H$10,IF(AD1123=6,FLETES!$H$11,IF(AD1123=7,FLETES!$H$12,IF(AD1123=8,FLETES!$H$13,IF(AD1123=10,FLETES!$H$14,IF(AD1123=12,FLETES!$H$15,IF(AD1123&gt;12,FLETES!$H$16,"FALSO")))))))))</f>
        <v>31.615901999999998</v>
      </c>
      <c r="AI1123" s="351">
        <f t="shared" si="184"/>
        <v>71.615902000000006</v>
      </c>
      <c r="AJ1123" s="352">
        <v>0.2</v>
      </c>
      <c r="AK1123" s="353">
        <f t="shared" si="185"/>
        <v>89.519877500000007</v>
      </c>
      <c r="AL1123" s="417">
        <f t="shared" si="189"/>
        <v>92.239877500000006</v>
      </c>
      <c r="AM1123" s="354">
        <v>0.15</v>
      </c>
      <c r="AN1123" s="351">
        <f t="shared" si="186"/>
        <v>108.51750294117647</v>
      </c>
      <c r="AO1123" s="421">
        <f t="shared" si="187"/>
        <v>108.51750294117647</v>
      </c>
      <c r="AP1123" s="355"/>
      <c r="AQ1123" s="355"/>
    </row>
    <row r="1124" spans="1:43" s="364" customFormat="1" ht="30" customHeight="1" x14ac:dyDescent="0.25">
      <c r="A1124" s="391">
        <v>339821</v>
      </c>
      <c r="B1124" s="391">
        <v>40633398219</v>
      </c>
      <c r="C1124" s="349" t="s">
        <v>24</v>
      </c>
      <c r="D1124" s="349" t="s">
        <v>1112</v>
      </c>
      <c r="E1124" s="356" t="s">
        <v>2136</v>
      </c>
      <c r="F1124" s="355" t="s">
        <v>600</v>
      </c>
      <c r="G1124" s="378" t="s">
        <v>277</v>
      </c>
      <c r="H1124" s="349" t="s">
        <v>4376</v>
      </c>
      <c r="I1124" s="349" t="s">
        <v>250</v>
      </c>
      <c r="J1124" s="349" t="s">
        <v>4420</v>
      </c>
      <c r="K1124" s="349" t="s">
        <v>4369</v>
      </c>
      <c r="L1124" s="349" t="s">
        <v>4369</v>
      </c>
      <c r="M1124" s="349" t="s">
        <v>257</v>
      </c>
      <c r="N1124" s="349" t="s">
        <v>283</v>
      </c>
      <c r="O1124" s="349" t="s">
        <v>2373</v>
      </c>
      <c r="P1124" s="349" t="s">
        <v>4493</v>
      </c>
      <c r="Q1124" s="349" t="s">
        <v>4494</v>
      </c>
      <c r="R1124" s="349" t="s">
        <v>268</v>
      </c>
      <c r="S1124" s="349">
        <v>0</v>
      </c>
      <c r="T1124" s="349" t="s">
        <v>268</v>
      </c>
      <c r="U1124" s="349">
        <v>0</v>
      </c>
      <c r="V1124" s="349" t="s">
        <v>413</v>
      </c>
      <c r="W1124" s="360" t="s">
        <v>2736</v>
      </c>
      <c r="X1124" s="361" t="s">
        <v>2441</v>
      </c>
      <c r="Y1124" s="349">
        <v>100</v>
      </c>
      <c r="Z1124" s="361">
        <v>25</v>
      </c>
      <c r="AA1124" s="349">
        <v>100</v>
      </c>
      <c r="AB1124" s="349" t="s">
        <v>4295</v>
      </c>
      <c r="AC1124" s="349" t="s">
        <v>4297</v>
      </c>
      <c r="AD1124" s="349">
        <v>6</v>
      </c>
      <c r="AE1124" s="440">
        <f t="shared" si="190"/>
        <v>13.200000000000001</v>
      </c>
      <c r="AF1124" s="350">
        <v>0.6</v>
      </c>
      <c r="AG1124" s="351">
        <f t="shared" si="188"/>
        <v>60</v>
      </c>
      <c r="AH1124" s="351">
        <f>IF(AD1124&lt;4,FLETES!$H$8,IF(AD1124=4,FLETES!$H$9,IF(AD1124=5,FLETES!$H$10,IF(AD1124=6,FLETES!$H$11,IF(AD1124=7,FLETES!$H$12,IF(AD1124=8,FLETES!$H$13,IF(AD1124=10,FLETES!$H$14,IF(AD1124=12,FLETES!$H$15,IF(AD1124&gt;12,FLETES!$H$16,"FALSO")))))))))</f>
        <v>31.615901999999998</v>
      </c>
      <c r="AI1124" s="351">
        <f t="shared" si="184"/>
        <v>91.615902000000006</v>
      </c>
      <c r="AJ1124" s="352">
        <v>0.2</v>
      </c>
      <c r="AK1124" s="353">
        <f t="shared" si="185"/>
        <v>114.51987750000001</v>
      </c>
      <c r="AL1124" s="417">
        <f t="shared" si="189"/>
        <v>118.59987750000001</v>
      </c>
      <c r="AM1124" s="354">
        <v>0.15</v>
      </c>
      <c r="AN1124" s="351">
        <f t="shared" si="186"/>
        <v>139.52926764705884</v>
      </c>
      <c r="AO1124" s="421">
        <f t="shared" si="187"/>
        <v>139.52926764705884</v>
      </c>
      <c r="AP1124" s="355"/>
      <c r="AQ1124" s="355"/>
    </row>
    <row r="1125" spans="1:43" s="364" customFormat="1" ht="30" customHeight="1" x14ac:dyDescent="0.25">
      <c r="A1125" s="391">
        <v>702428</v>
      </c>
      <c r="B1125" s="391">
        <v>81200001468</v>
      </c>
      <c r="C1125" s="349" t="s">
        <v>24</v>
      </c>
      <c r="D1125" s="349" t="s">
        <v>732</v>
      </c>
      <c r="E1125" s="356" t="s">
        <v>2082</v>
      </c>
      <c r="F1125" s="355" t="s">
        <v>2082</v>
      </c>
      <c r="G1125" s="363" t="s">
        <v>277</v>
      </c>
      <c r="H1125" s="349" t="s">
        <v>4376</v>
      </c>
      <c r="I1125" s="349" t="s">
        <v>250</v>
      </c>
      <c r="J1125" s="349" t="s">
        <v>4379</v>
      </c>
      <c r="K1125" s="349" t="s">
        <v>537</v>
      </c>
      <c r="L1125" s="349" t="s">
        <v>537</v>
      </c>
      <c r="M1125" s="349" t="s">
        <v>251</v>
      </c>
      <c r="N1125" s="349" t="s">
        <v>283</v>
      </c>
      <c r="O1125" s="349" t="s">
        <v>2373</v>
      </c>
      <c r="P1125" s="349" t="s">
        <v>4493</v>
      </c>
      <c r="Q1125" s="349" t="s">
        <v>4494</v>
      </c>
      <c r="R1125" s="349" t="s">
        <v>268</v>
      </c>
      <c r="S1125" s="349">
        <v>0</v>
      </c>
      <c r="T1125" s="349" t="s">
        <v>268</v>
      </c>
      <c r="U1125" s="349">
        <v>0</v>
      </c>
      <c r="V1125" s="349" t="s">
        <v>413</v>
      </c>
      <c r="W1125" s="360" t="s">
        <v>2760</v>
      </c>
      <c r="X1125" s="439" t="s">
        <v>2442</v>
      </c>
      <c r="Y1125" s="349">
        <v>125</v>
      </c>
      <c r="Z1125" s="361">
        <v>25</v>
      </c>
      <c r="AA1125" s="349">
        <v>125</v>
      </c>
      <c r="AB1125" s="349" t="s">
        <v>4295</v>
      </c>
      <c r="AC1125" s="349" t="s">
        <v>4297</v>
      </c>
      <c r="AD1125" s="349">
        <v>6</v>
      </c>
      <c r="AE1125" s="440">
        <f t="shared" si="190"/>
        <v>13.200000000000001</v>
      </c>
      <c r="AF1125" s="350">
        <v>0.2</v>
      </c>
      <c r="AG1125" s="351">
        <f t="shared" si="188"/>
        <v>25</v>
      </c>
      <c r="AH1125" s="351">
        <f>IF(AD1125&lt;4,FLETES!$H$8,IF(AD1125=4,FLETES!$H$9,IF(AD1125=5,FLETES!$H$10,IF(AD1125=6,FLETES!$H$11,IF(AD1125=7,FLETES!$H$12,IF(AD1125=8,FLETES!$H$13,IF(AD1125=10,FLETES!$H$14,IF(AD1125=12,FLETES!$H$15,IF(AD1125&gt;12,FLETES!$H$16,"FALSO")))))))))</f>
        <v>31.615901999999998</v>
      </c>
      <c r="AI1125" s="351">
        <f t="shared" si="184"/>
        <v>56.615901999999998</v>
      </c>
      <c r="AJ1125" s="352">
        <v>0.2</v>
      </c>
      <c r="AK1125" s="353">
        <f t="shared" si="185"/>
        <v>70.769877499999993</v>
      </c>
      <c r="AL1125" s="417">
        <f t="shared" si="189"/>
        <v>72.469877499999996</v>
      </c>
      <c r="AM1125" s="354">
        <v>0.15</v>
      </c>
      <c r="AN1125" s="351">
        <f t="shared" si="186"/>
        <v>85.258679411764703</v>
      </c>
      <c r="AO1125" s="421">
        <f t="shared" si="187"/>
        <v>85.258679411764703</v>
      </c>
      <c r="AP1125" s="355"/>
      <c r="AQ1125" s="355"/>
    </row>
    <row r="1126" spans="1:43" s="364" customFormat="1" ht="30" customHeight="1" x14ac:dyDescent="0.25">
      <c r="A1126" s="391">
        <v>771770</v>
      </c>
      <c r="B1126" s="391">
        <v>81200001305</v>
      </c>
      <c r="C1126" s="349" t="s">
        <v>24</v>
      </c>
      <c r="D1126" s="349">
        <v>0</v>
      </c>
      <c r="E1126" s="356" t="s">
        <v>2142</v>
      </c>
      <c r="F1126" s="355" t="s">
        <v>2142</v>
      </c>
      <c r="G1126" s="363" t="s">
        <v>277</v>
      </c>
      <c r="H1126" s="349" t="s">
        <v>4376</v>
      </c>
      <c r="I1126" s="349" t="s">
        <v>250</v>
      </c>
      <c r="J1126" s="349" t="s">
        <v>4379</v>
      </c>
      <c r="K1126" s="349" t="s">
        <v>4339</v>
      </c>
      <c r="L1126" s="349" t="s">
        <v>4339</v>
      </c>
      <c r="M1126" s="349" t="s">
        <v>251</v>
      </c>
      <c r="N1126" s="349" t="s">
        <v>283</v>
      </c>
      <c r="O1126" s="349" t="s">
        <v>2373</v>
      </c>
      <c r="P1126" s="349" t="s">
        <v>4493</v>
      </c>
      <c r="Q1126" s="349" t="s">
        <v>4494</v>
      </c>
      <c r="R1126" s="349" t="s">
        <v>268</v>
      </c>
      <c r="S1126" s="349">
        <v>0</v>
      </c>
      <c r="T1126" s="349" t="s">
        <v>268</v>
      </c>
      <c r="U1126" s="349">
        <v>0</v>
      </c>
      <c r="V1126" s="349" t="s">
        <v>413</v>
      </c>
      <c r="W1126" s="360" t="s">
        <v>2778</v>
      </c>
      <c r="X1126" s="439" t="s">
        <v>2442</v>
      </c>
      <c r="Y1126" s="349">
        <v>125</v>
      </c>
      <c r="Z1126" s="361">
        <v>25</v>
      </c>
      <c r="AA1126" s="349">
        <v>125</v>
      </c>
      <c r="AB1126" s="349" t="s">
        <v>4295</v>
      </c>
      <c r="AC1126" s="349" t="s">
        <v>4297</v>
      </c>
      <c r="AD1126" s="349">
        <v>6</v>
      </c>
      <c r="AE1126" s="440">
        <f t="shared" si="190"/>
        <v>13.200000000000001</v>
      </c>
      <c r="AF1126" s="350">
        <v>0.2</v>
      </c>
      <c r="AG1126" s="351">
        <f t="shared" si="188"/>
        <v>25</v>
      </c>
      <c r="AH1126" s="351">
        <f>IF(AD1126&lt;4,FLETES!$H$8,IF(AD1126=4,FLETES!$H$9,IF(AD1126=5,FLETES!$H$10,IF(AD1126=6,FLETES!$H$11,IF(AD1126=7,FLETES!$H$12,IF(AD1126=8,FLETES!$H$13,IF(AD1126=10,FLETES!$H$14,IF(AD1126=12,FLETES!$H$15,IF(AD1126&gt;12,FLETES!$H$16,"FALSO")))))))))</f>
        <v>31.615901999999998</v>
      </c>
      <c r="AI1126" s="351">
        <f t="shared" si="184"/>
        <v>56.615901999999998</v>
      </c>
      <c r="AJ1126" s="352">
        <v>0.2</v>
      </c>
      <c r="AK1126" s="353">
        <f t="shared" si="185"/>
        <v>70.769877499999993</v>
      </c>
      <c r="AL1126" s="417">
        <f t="shared" si="189"/>
        <v>72.469877499999996</v>
      </c>
      <c r="AM1126" s="354">
        <v>0.15</v>
      </c>
      <c r="AN1126" s="351">
        <f t="shared" si="186"/>
        <v>85.258679411764703</v>
      </c>
      <c r="AO1126" s="421">
        <f t="shared" si="187"/>
        <v>85.258679411764703</v>
      </c>
      <c r="AP1126" s="355"/>
      <c r="AQ1126" s="355"/>
    </row>
    <row r="1127" spans="1:43" s="364" customFormat="1" ht="30" customHeight="1" x14ac:dyDescent="0.25">
      <c r="A1127" s="391">
        <v>771826</v>
      </c>
      <c r="B1127" s="391">
        <v>81200001321</v>
      </c>
      <c r="C1127" s="349" t="s">
        <v>24</v>
      </c>
      <c r="D1127" s="349">
        <v>0</v>
      </c>
      <c r="E1127" s="356" t="s">
        <v>2083</v>
      </c>
      <c r="F1127" s="355" t="s">
        <v>2083</v>
      </c>
      <c r="G1127" s="363" t="s">
        <v>277</v>
      </c>
      <c r="H1127" s="349" t="s">
        <v>4376</v>
      </c>
      <c r="I1127" s="349" t="s">
        <v>250</v>
      </c>
      <c r="J1127" s="349" t="s">
        <v>4379</v>
      </c>
      <c r="K1127" s="349" t="s">
        <v>2681</v>
      </c>
      <c r="L1127" s="349" t="s">
        <v>2681</v>
      </c>
      <c r="M1127" s="349" t="s">
        <v>251</v>
      </c>
      <c r="N1127" s="349" t="s">
        <v>283</v>
      </c>
      <c r="O1127" s="349" t="s">
        <v>2373</v>
      </c>
      <c r="P1127" s="349" t="s">
        <v>4493</v>
      </c>
      <c r="Q1127" s="349" t="s">
        <v>4494</v>
      </c>
      <c r="R1127" s="349" t="s">
        <v>268</v>
      </c>
      <c r="S1127" s="349">
        <v>0</v>
      </c>
      <c r="T1127" s="349" t="s">
        <v>268</v>
      </c>
      <c r="U1127" s="349">
        <v>0</v>
      </c>
      <c r="V1127" s="349" t="s">
        <v>413</v>
      </c>
      <c r="W1127" s="360" t="s">
        <v>2783</v>
      </c>
      <c r="X1127" s="439" t="s">
        <v>2442</v>
      </c>
      <c r="Y1127" s="349">
        <v>125</v>
      </c>
      <c r="Z1127" s="361">
        <v>25</v>
      </c>
      <c r="AA1127" s="349">
        <v>125</v>
      </c>
      <c r="AB1127" s="349" t="s">
        <v>4295</v>
      </c>
      <c r="AC1127" s="349" t="s">
        <v>4297</v>
      </c>
      <c r="AD1127" s="349">
        <v>6</v>
      </c>
      <c r="AE1127" s="440">
        <f t="shared" si="190"/>
        <v>13.200000000000001</v>
      </c>
      <c r="AF1127" s="350">
        <v>0.2</v>
      </c>
      <c r="AG1127" s="351">
        <f t="shared" si="188"/>
        <v>25</v>
      </c>
      <c r="AH1127" s="351">
        <f>IF(AD1127&lt;4,FLETES!$H$8,IF(AD1127=4,FLETES!$H$9,IF(AD1127=5,FLETES!$H$10,IF(AD1127=6,FLETES!$H$11,IF(AD1127=7,FLETES!$H$12,IF(AD1127=8,FLETES!$H$13,IF(AD1127=10,FLETES!$H$14,IF(AD1127=12,FLETES!$H$15,IF(AD1127&gt;12,FLETES!$H$16,"FALSO")))))))))</f>
        <v>31.615901999999998</v>
      </c>
      <c r="AI1127" s="351">
        <f t="shared" si="184"/>
        <v>56.615901999999998</v>
      </c>
      <c r="AJ1127" s="352">
        <v>0.2</v>
      </c>
      <c r="AK1127" s="353">
        <f t="shared" si="185"/>
        <v>70.769877499999993</v>
      </c>
      <c r="AL1127" s="417">
        <f t="shared" si="189"/>
        <v>72.469877499999996</v>
      </c>
      <c r="AM1127" s="354">
        <v>0.15</v>
      </c>
      <c r="AN1127" s="351">
        <f t="shared" si="186"/>
        <v>85.258679411764703</v>
      </c>
      <c r="AO1127" s="421">
        <f t="shared" si="187"/>
        <v>85.258679411764703</v>
      </c>
      <c r="AP1127" s="355"/>
      <c r="AQ1127" s="355"/>
    </row>
    <row r="1128" spans="1:43" s="364" customFormat="1" ht="30" customHeight="1" x14ac:dyDescent="0.25">
      <c r="A1128" s="391">
        <v>327402</v>
      </c>
      <c r="B1128" s="391">
        <v>40633274029</v>
      </c>
      <c r="C1128" s="349" t="s">
        <v>24</v>
      </c>
      <c r="D1128" s="349" t="s">
        <v>1135</v>
      </c>
      <c r="E1128" s="356" t="s">
        <v>2204</v>
      </c>
      <c r="F1128" s="355" t="s">
        <v>2204</v>
      </c>
      <c r="G1128" s="363" t="s">
        <v>277</v>
      </c>
      <c r="H1128" s="349" t="s">
        <v>4376</v>
      </c>
      <c r="I1128" s="349" t="s">
        <v>250</v>
      </c>
      <c r="J1128" s="349" t="s">
        <v>4379</v>
      </c>
      <c r="K1128" s="349" t="s">
        <v>2741</v>
      </c>
      <c r="L1128" s="349" t="s">
        <v>264</v>
      </c>
      <c r="M1128" s="349" t="s">
        <v>251</v>
      </c>
      <c r="N1128" s="349" t="s">
        <v>283</v>
      </c>
      <c r="O1128" s="349" t="s">
        <v>2373</v>
      </c>
      <c r="P1128" s="349" t="s">
        <v>4493</v>
      </c>
      <c r="Q1128" s="349" t="s">
        <v>4494</v>
      </c>
      <c r="R1128" s="349" t="s">
        <v>268</v>
      </c>
      <c r="S1128" s="349">
        <v>0</v>
      </c>
      <c r="T1128" s="349" t="s">
        <v>268</v>
      </c>
      <c r="U1128" s="349">
        <v>0</v>
      </c>
      <c r="V1128" s="349" t="s">
        <v>413</v>
      </c>
      <c r="W1128" s="360" t="s">
        <v>2741</v>
      </c>
      <c r="X1128" s="439" t="s">
        <v>2442</v>
      </c>
      <c r="Y1128" s="349">
        <v>125</v>
      </c>
      <c r="Z1128" s="361">
        <v>25</v>
      </c>
      <c r="AA1128" s="349">
        <v>125</v>
      </c>
      <c r="AB1128" s="349" t="s">
        <v>4295</v>
      </c>
      <c r="AC1128" s="349" t="s">
        <v>4297</v>
      </c>
      <c r="AD1128" s="349">
        <v>6</v>
      </c>
      <c r="AE1128" s="440">
        <f t="shared" si="190"/>
        <v>13.200000000000001</v>
      </c>
      <c r="AF1128" s="350">
        <v>0.25</v>
      </c>
      <c r="AG1128" s="351">
        <f t="shared" si="188"/>
        <v>31.25</v>
      </c>
      <c r="AH1128" s="351">
        <f>IF(AD1128&lt;4,FLETES!$H$8,IF(AD1128=4,FLETES!$H$9,IF(AD1128=5,FLETES!$H$10,IF(AD1128=6,FLETES!$H$11,IF(AD1128=7,FLETES!$H$12,IF(AD1128=8,FLETES!$H$13,IF(AD1128=10,FLETES!$H$14,IF(AD1128=12,FLETES!$H$15,IF(AD1128&gt;12,FLETES!$H$16,"FALSO")))))))))</f>
        <v>31.615901999999998</v>
      </c>
      <c r="AI1128" s="351">
        <f t="shared" si="184"/>
        <v>62.865901999999998</v>
      </c>
      <c r="AJ1128" s="352">
        <v>0.2</v>
      </c>
      <c r="AK1128" s="353">
        <f t="shared" si="185"/>
        <v>78.582377499999993</v>
      </c>
      <c r="AL1128" s="417">
        <f t="shared" si="189"/>
        <v>80.707377499999993</v>
      </c>
      <c r="AM1128" s="354">
        <v>0.15</v>
      </c>
      <c r="AN1128" s="351">
        <f t="shared" si="186"/>
        <v>94.949855882352935</v>
      </c>
      <c r="AO1128" s="421">
        <f t="shared" si="187"/>
        <v>94.949855882352935</v>
      </c>
      <c r="AP1128" s="355"/>
      <c r="AQ1128" s="355"/>
    </row>
    <row r="1129" spans="1:43" s="483" customFormat="1" ht="30" customHeight="1" x14ac:dyDescent="0.25">
      <c r="A1129" s="469">
        <v>702498</v>
      </c>
      <c r="B1129" s="469">
        <v>81200001470</v>
      </c>
      <c r="C1129" s="470" t="s">
        <v>24</v>
      </c>
      <c r="D1129" s="470" t="s">
        <v>1127</v>
      </c>
      <c r="E1129" s="471" t="s">
        <v>2092</v>
      </c>
      <c r="F1129" s="472" t="s">
        <v>2092</v>
      </c>
      <c r="G1129" s="470" t="s">
        <v>277</v>
      </c>
      <c r="H1129" s="470" t="s">
        <v>4376</v>
      </c>
      <c r="I1129" s="470" t="s">
        <v>250</v>
      </c>
      <c r="J1129" s="470" t="s">
        <v>4379</v>
      </c>
      <c r="K1129" s="484" t="s">
        <v>608</v>
      </c>
      <c r="L1129" s="470" t="s">
        <v>608</v>
      </c>
      <c r="M1129" s="470" t="s">
        <v>251</v>
      </c>
      <c r="N1129" s="470" t="s">
        <v>283</v>
      </c>
      <c r="O1129" s="470" t="s">
        <v>2373</v>
      </c>
      <c r="P1129" s="470" t="s">
        <v>4493</v>
      </c>
      <c r="Q1129" s="470" t="s">
        <v>4494</v>
      </c>
      <c r="R1129" s="470" t="s">
        <v>268</v>
      </c>
      <c r="S1129" s="470">
        <v>0</v>
      </c>
      <c r="T1129" s="470" t="s">
        <v>268</v>
      </c>
      <c r="U1129" s="470">
        <v>0</v>
      </c>
      <c r="V1129" s="470" t="s">
        <v>413</v>
      </c>
      <c r="W1129" s="473" t="s">
        <v>2762</v>
      </c>
      <c r="X1129" s="474" t="s">
        <v>2442</v>
      </c>
      <c r="Y1129" s="470">
        <v>125</v>
      </c>
      <c r="Z1129" s="475">
        <v>25</v>
      </c>
      <c r="AA1129" s="470">
        <v>125</v>
      </c>
      <c r="AB1129" s="470" t="s">
        <v>4295</v>
      </c>
      <c r="AC1129" s="470" t="s">
        <v>4297</v>
      </c>
      <c r="AD1129" s="470">
        <v>6</v>
      </c>
      <c r="AE1129" s="476">
        <f t="shared" si="190"/>
        <v>13.200000000000001</v>
      </c>
      <c r="AF1129" s="477">
        <v>0.2</v>
      </c>
      <c r="AG1129" s="478">
        <f t="shared" si="188"/>
        <v>25</v>
      </c>
      <c r="AH1129" s="478">
        <f>IF(AD1129&lt;4,FLETES!$H$8,IF(AD1129=4,FLETES!$H$9,IF(AD1129=5,FLETES!$H$10,IF(AD1129=6,FLETES!$H$11,IF(AD1129=7,FLETES!$H$12,IF(AD1129=8,FLETES!$H$13,IF(AD1129=10,FLETES!$H$14,IF(AD1129=12,FLETES!$H$15,IF(AD1129&gt;12,FLETES!$H$16,"FALSO")))))))))</f>
        <v>31.615901999999998</v>
      </c>
      <c r="AI1129" s="478">
        <f t="shared" si="184"/>
        <v>56.615901999999998</v>
      </c>
      <c r="AJ1129" s="479">
        <v>0.2</v>
      </c>
      <c r="AK1129" s="480">
        <f t="shared" si="185"/>
        <v>70.769877499999993</v>
      </c>
      <c r="AL1129" s="481">
        <f t="shared" si="189"/>
        <v>72.469877499999996</v>
      </c>
      <c r="AM1129" s="482">
        <v>0.15</v>
      </c>
      <c r="AN1129" s="478">
        <f t="shared" si="186"/>
        <v>85.258679411764703</v>
      </c>
      <c r="AO1129" s="478">
        <f t="shared" si="187"/>
        <v>85.258679411764703</v>
      </c>
      <c r="AP1129" s="472"/>
      <c r="AQ1129" s="472"/>
    </row>
    <row r="1130" spans="1:43" s="364" customFormat="1" ht="30" customHeight="1" x14ac:dyDescent="0.25">
      <c r="A1130" s="391">
        <v>771603</v>
      </c>
      <c r="B1130" s="391">
        <v>81200001333</v>
      </c>
      <c r="C1130" s="349" t="s">
        <v>24</v>
      </c>
      <c r="D1130" s="349">
        <v>0</v>
      </c>
      <c r="E1130" s="356" t="s">
        <v>2059</v>
      </c>
      <c r="F1130" s="355" t="s">
        <v>2059</v>
      </c>
      <c r="G1130" s="363" t="s">
        <v>277</v>
      </c>
      <c r="H1130" s="349" t="s">
        <v>4376</v>
      </c>
      <c r="I1130" s="349" t="s">
        <v>250</v>
      </c>
      <c r="J1130" s="349" t="s">
        <v>4379</v>
      </c>
      <c r="K1130" s="349" t="s">
        <v>570</v>
      </c>
      <c r="L1130" s="349" t="s">
        <v>570</v>
      </c>
      <c r="M1130" s="349" t="s">
        <v>251</v>
      </c>
      <c r="N1130" s="349" t="s">
        <v>283</v>
      </c>
      <c r="O1130" s="349" t="s">
        <v>2373</v>
      </c>
      <c r="P1130" s="349" t="s">
        <v>4493</v>
      </c>
      <c r="Q1130" s="349" t="s">
        <v>4494</v>
      </c>
      <c r="R1130" s="349" t="s">
        <v>268</v>
      </c>
      <c r="S1130" s="349">
        <v>0</v>
      </c>
      <c r="T1130" s="349" t="s">
        <v>268</v>
      </c>
      <c r="U1130" s="349">
        <v>0</v>
      </c>
      <c r="V1130" s="349" t="s">
        <v>413</v>
      </c>
      <c r="W1130" s="360" t="s">
        <v>2773</v>
      </c>
      <c r="X1130" s="439" t="s">
        <v>2442</v>
      </c>
      <c r="Y1130" s="349">
        <v>125</v>
      </c>
      <c r="Z1130" s="361">
        <v>25</v>
      </c>
      <c r="AA1130" s="349">
        <v>125</v>
      </c>
      <c r="AB1130" s="349" t="s">
        <v>4295</v>
      </c>
      <c r="AC1130" s="349" t="s">
        <v>4297</v>
      </c>
      <c r="AD1130" s="349">
        <v>6</v>
      </c>
      <c r="AE1130" s="440">
        <f t="shared" si="190"/>
        <v>13.200000000000001</v>
      </c>
      <c r="AF1130" s="350">
        <v>0.2</v>
      </c>
      <c r="AG1130" s="351">
        <f t="shared" si="188"/>
        <v>25</v>
      </c>
      <c r="AH1130" s="351">
        <f>IF(AD1130&lt;4,FLETES!$H$8,IF(AD1130=4,FLETES!$H$9,IF(AD1130=5,FLETES!$H$10,IF(AD1130=6,FLETES!$H$11,IF(AD1130=7,FLETES!$H$12,IF(AD1130=8,FLETES!$H$13,IF(AD1130=10,FLETES!$H$14,IF(AD1130=12,FLETES!$H$15,IF(AD1130&gt;12,FLETES!$H$16,"FALSO")))))))))</f>
        <v>31.615901999999998</v>
      </c>
      <c r="AI1130" s="351">
        <f t="shared" si="184"/>
        <v>56.615901999999998</v>
      </c>
      <c r="AJ1130" s="352">
        <v>0.2</v>
      </c>
      <c r="AK1130" s="353">
        <f t="shared" si="185"/>
        <v>70.769877499999993</v>
      </c>
      <c r="AL1130" s="417">
        <f t="shared" si="189"/>
        <v>72.469877499999996</v>
      </c>
      <c r="AM1130" s="354">
        <v>0.15</v>
      </c>
      <c r="AN1130" s="351">
        <f t="shared" si="186"/>
        <v>85.258679411764703</v>
      </c>
      <c r="AO1130" s="421">
        <f t="shared" si="187"/>
        <v>85.258679411764703</v>
      </c>
      <c r="AP1130" s="355"/>
      <c r="AQ1130" s="355"/>
    </row>
    <row r="1131" spans="1:43" s="364" customFormat="1" ht="30" customHeight="1" x14ac:dyDescent="0.25">
      <c r="A1131" s="391">
        <v>70470</v>
      </c>
      <c r="B1131" s="391">
        <v>40630704709</v>
      </c>
      <c r="C1131" s="349" t="s">
        <v>24</v>
      </c>
      <c r="D1131" s="349" t="s">
        <v>1128</v>
      </c>
      <c r="E1131" s="356" t="s">
        <v>2187</v>
      </c>
      <c r="F1131" s="355" t="s">
        <v>2187</v>
      </c>
      <c r="G1131" s="363" t="s">
        <v>277</v>
      </c>
      <c r="H1131" s="349" t="s">
        <v>4376</v>
      </c>
      <c r="I1131" s="349" t="s">
        <v>250</v>
      </c>
      <c r="J1131" s="349" t="s">
        <v>4379</v>
      </c>
      <c r="K1131" s="349" t="s">
        <v>2677</v>
      </c>
      <c r="L1131" s="349" t="s">
        <v>2677</v>
      </c>
      <c r="M1131" s="349" t="s">
        <v>251</v>
      </c>
      <c r="N1131" s="349" t="s">
        <v>283</v>
      </c>
      <c r="O1131" s="349" t="s">
        <v>2373</v>
      </c>
      <c r="P1131" s="349" t="s">
        <v>4493</v>
      </c>
      <c r="Q1131" s="349" t="s">
        <v>4494</v>
      </c>
      <c r="R1131" s="349" t="s">
        <v>268</v>
      </c>
      <c r="S1131" s="349">
        <v>0</v>
      </c>
      <c r="T1131" s="349" t="s">
        <v>268</v>
      </c>
      <c r="U1131" s="349">
        <v>0</v>
      </c>
      <c r="V1131" s="349" t="s">
        <v>413</v>
      </c>
      <c r="W1131" s="360" t="s">
        <v>2723</v>
      </c>
      <c r="X1131" s="439" t="s">
        <v>2442</v>
      </c>
      <c r="Y1131" s="349">
        <v>125</v>
      </c>
      <c r="Z1131" s="361">
        <v>25</v>
      </c>
      <c r="AA1131" s="349">
        <v>125</v>
      </c>
      <c r="AB1131" s="349" t="s">
        <v>4295</v>
      </c>
      <c r="AC1131" s="349" t="s">
        <v>4297</v>
      </c>
      <c r="AD1131" s="349">
        <v>6</v>
      </c>
      <c r="AE1131" s="440">
        <f t="shared" si="190"/>
        <v>13.200000000000001</v>
      </c>
      <c r="AF1131" s="350">
        <v>0.2</v>
      </c>
      <c r="AG1131" s="351">
        <f t="shared" si="188"/>
        <v>25</v>
      </c>
      <c r="AH1131" s="351">
        <f>IF(AD1131&lt;4,FLETES!$H$8,IF(AD1131=4,FLETES!$H$9,IF(AD1131=5,FLETES!$H$10,IF(AD1131=6,FLETES!$H$11,IF(AD1131=7,FLETES!$H$12,IF(AD1131=8,FLETES!$H$13,IF(AD1131=10,FLETES!$H$14,IF(AD1131=12,FLETES!$H$15,IF(AD1131&gt;12,FLETES!$H$16,"FALSO")))))))))</f>
        <v>31.615901999999998</v>
      </c>
      <c r="AI1131" s="351">
        <f t="shared" si="184"/>
        <v>56.615901999999998</v>
      </c>
      <c r="AJ1131" s="352">
        <v>0.2</v>
      </c>
      <c r="AK1131" s="353">
        <f t="shared" si="185"/>
        <v>70.769877499999993</v>
      </c>
      <c r="AL1131" s="417">
        <f t="shared" si="189"/>
        <v>72.469877499999996</v>
      </c>
      <c r="AM1131" s="354">
        <v>0.15</v>
      </c>
      <c r="AN1131" s="351">
        <f t="shared" si="186"/>
        <v>85.258679411764703</v>
      </c>
      <c r="AO1131" s="421">
        <f t="shared" si="187"/>
        <v>85.258679411764703</v>
      </c>
      <c r="AP1131" s="355"/>
      <c r="AQ1131" s="355"/>
    </row>
    <row r="1132" spans="1:43" s="364" customFormat="1" ht="30" customHeight="1" x14ac:dyDescent="0.25">
      <c r="A1132" s="391">
        <v>771561</v>
      </c>
      <c r="B1132" s="391">
        <v>81200001334</v>
      </c>
      <c r="C1132" s="349" t="s">
        <v>24</v>
      </c>
      <c r="D1132" s="349">
        <v>0</v>
      </c>
      <c r="E1132" s="356" t="s">
        <v>2093</v>
      </c>
      <c r="F1132" s="355" t="s">
        <v>2093</v>
      </c>
      <c r="G1132" s="363" t="s">
        <v>277</v>
      </c>
      <c r="H1132" s="349" t="s">
        <v>4376</v>
      </c>
      <c r="I1132" s="349" t="s">
        <v>250</v>
      </c>
      <c r="J1132" s="349" t="s">
        <v>4379</v>
      </c>
      <c r="K1132" s="349" t="s">
        <v>2669</v>
      </c>
      <c r="L1132" s="349" t="s">
        <v>2669</v>
      </c>
      <c r="M1132" s="349" t="s">
        <v>251</v>
      </c>
      <c r="N1132" s="349" t="s">
        <v>283</v>
      </c>
      <c r="O1132" s="349" t="s">
        <v>2373</v>
      </c>
      <c r="P1132" s="349" t="s">
        <v>4493</v>
      </c>
      <c r="Q1132" s="349" t="s">
        <v>4494</v>
      </c>
      <c r="R1132" s="349" t="s">
        <v>268</v>
      </c>
      <c r="S1132" s="349">
        <v>0</v>
      </c>
      <c r="T1132" s="349" t="s">
        <v>268</v>
      </c>
      <c r="U1132" s="349">
        <v>0</v>
      </c>
      <c r="V1132" s="349" t="s">
        <v>413</v>
      </c>
      <c r="W1132" s="360" t="s">
        <v>2769</v>
      </c>
      <c r="X1132" s="439" t="s">
        <v>2442</v>
      </c>
      <c r="Y1132" s="349">
        <v>125</v>
      </c>
      <c r="Z1132" s="361">
        <v>25</v>
      </c>
      <c r="AA1132" s="349">
        <v>125</v>
      </c>
      <c r="AB1132" s="349" t="s">
        <v>4295</v>
      </c>
      <c r="AC1132" s="349" t="s">
        <v>4297</v>
      </c>
      <c r="AD1132" s="349">
        <v>6</v>
      </c>
      <c r="AE1132" s="440">
        <f t="shared" si="190"/>
        <v>13.200000000000001</v>
      </c>
      <c r="AF1132" s="350">
        <v>0.2</v>
      </c>
      <c r="AG1132" s="351">
        <f t="shared" si="188"/>
        <v>25</v>
      </c>
      <c r="AH1132" s="351">
        <f>IF(AD1132&lt;4,FLETES!$H$8,IF(AD1132=4,FLETES!$H$9,IF(AD1132=5,FLETES!$H$10,IF(AD1132=6,FLETES!$H$11,IF(AD1132=7,FLETES!$H$12,IF(AD1132=8,FLETES!$H$13,IF(AD1132=10,FLETES!$H$14,IF(AD1132=12,FLETES!$H$15,IF(AD1132&gt;12,FLETES!$H$16,"FALSO")))))))))</f>
        <v>31.615901999999998</v>
      </c>
      <c r="AI1132" s="351">
        <f t="shared" si="184"/>
        <v>56.615901999999998</v>
      </c>
      <c r="AJ1132" s="352">
        <v>0.2</v>
      </c>
      <c r="AK1132" s="353">
        <f t="shared" si="185"/>
        <v>70.769877499999993</v>
      </c>
      <c r="AL1132" s="417">
        <f t="shared" si="189"/>
        <v>72.469877499999996</v>
      </c>
      <c r="AM1132" s="354">
        <v>0.15</v>
      </c>
      <c r="AN1132" s="351">
        <f t="shared" si="186"/>
        <v>85.258679411764703</v>
      </c>
      <c r="AO1132" s="421">
        <f t="shared" si="187"/>
        <v>85.258679411764703</v>
      </c>
      <c r="AP1132" s="355"/>
      <c r="AQ1132" s="355"/>
    </row>
    <row r="1133" spans="1:43" s="364" customFormat="1" ht="30" customHeight="1" x14ac:dyDescent="0.25">
      <c r="A1133" s="391">
        <v>327409</v>
      </c>
      <c r="B1133" s="391">
        <v>40633274099</v>
      </c>
      <c r="C1133" s="349" t="s">
        <v>24</v>
      </c>
      <c r="D1133" s="349" t="s">
        <v>1132</v>
      </c>
      <c r="E1133" s="356" t="s">
        <v>2195</v>
      </c>
      <c r="F1133" s="355" t="s">
        <v>2195</v>
      </c>
      <c r="G1133" s="363" t="s">
        <v>277</v>
      </c>
      <c r="H1133" s="349" t="s">
        <v>4376</v>
      </c>
      <c r="I1133" s="349" t="s">
        <v>250</v>
      </c>
      <c r="J1133" s="349" t="s">
        <v>4379</v>
      </c>
      <c r="K1133" s="349" t="s">
        <v>2742</v>
      </c>
      <c r="L1133" s="349" t="s">
        <v>2669</v>
      </c>
      <c r="M1133" s="349" t="s">
        <v>251</v>
      </c>
      <c r="N1133" s="349" t="s">
        <v>283</v>
      </c>
      <c r="O1133" s="349" t="s">
        <v>2373</v>
      </c>
      <c r="P1133" s="349" t="s">
        <v>4493</v>
      </c>
      <c r="Q1133" s="349" t="s">
        <v>4494</v>
      </c>
      <c r="R1133" s="349" t="s">
        <v>268</v>
      </c>
      <c r="S1133" s="349">
        <v>0</v>
      </c>
      <c r="T1133" s="349" t="s">
        <v>268</v>
      </c>
      <c r="U1133" s="349">
        <v>0</v>
      </c>
      <c r="V1133" s="349" t="s">
        <v>413</v>
      </c>
      <c r="W1133" s="360" t="s">
        <v>2742</v>
      </c>
      <c r="X1133" s="439" t="s">
        <v>2442</v>
      </c>
      <c r="Y1133" s="349">
        <v>125</v>
      </c>
      <c r="Z1133" s="361">
        <v>25</v>
      </c>
      <c r="AA1133" s="349">
        <v>125</v>
      </c>
      <c r="AB1133" s="349" t="s">
        <v>4295</v>
      </c>
      <c r="AC1133" s="349" t="s">
        <v>4297</v>
      </c>
      <c r="AD1133" s="349">
        <v>6</v>
      </c>
      <c r="AE1133" s="440">
        <f t="shared" si="190"/>
        <v>13.200000000000001</v>
      </c>
      <c r="AF1133" s="350">
        <v>0.25</v>
      </c>
      <c r="AG1133" s="351">
        <f t="shared" si="188"/>
        <v>31.25</v>
      </c>
      <c r="AH1133" s="351">
        <f>IF(AD1133&lt;4,FLETES!$H$8,IF(AD1133=4,FLETES!$H$9,IF(AD1133=5,FLETES!$H$10,IF(AD1133=6,FLETES!$H$11,IF(AD1133=7,FLETES!$H$12,IF(AD1133=8,FLETES!$H$13,IF(AD1133=10,FLETES!$H$14,IF(AD1133=12,FLETES!$H$15,IF(AD1133&gt;12,FLETES!$H$16,"FALSO")))))))))</f>
        <v>31.615901999999998</v>
      </c>
      <c r="AI1133" s="351">
        <f t="shared" si="184"/>
        <v>62.865901999999998</v>
      </c>
      <c r="AJ1133" s="352">
        <v>0.2</v>
      </c>
      <c r="AK1133" s="353">
        <f t="shared" si="185"/>
        <v>78.582377499999993</v>
      </c>
      <c r="AL1133" s="417">
        <f t="shared" si="189"/>
        <v>80.707377499999993</v>
      </c>
      <c r="AM1133" s="354">
        <v>0.15</v>
      </c>
      <c r="AN1133" s="351">
        <f t="shared" si="186"/>
        <v>94.949855882352935</v>
      </c>
      <c r="AO1133" s="421">
        <f t="shared" si="187"/>
        <v>94.949855882352935</v>
      </c>
      <c r="AP1133" s="355"/>
      <c r="AQ1133" s="355"/>
    </row>
    <row r="1134" spans="1:43" s="364" customFormat="1" ht="30" customHeight="1" x14ac:dyDescent="0.25">
      <c r="A1134" s="391">
        <v>70500</v>
      </c>
      <c r="B1134" s="391">
        <v>40630705009</v>
      </c>
      <c r="C1134" s="349" t="s">
        <v>24</v>
      </c>
      <c r="D1134" s="349" t="s">
        <v>1129</v>
      </c>
      <c r="E1134" s="356" t="s">
        <v>2189</v>
      </c>
      <c r="F1134" s="355" t="s">
        <v>2189</v>
      </c>
      <c r="G1134" s="363" t="s">
        <v>277</v>
      </c>
      <c r="H1134" s="349" t="s">
        <v>4376</v>
      </c>
      <c r="I1134" s="349" t="s">
        <v>250</v>
      </c>
      <c r="J1134" s="349" t="s">
        <v>4379</v>
      </c>
      <c r="K1134" s="349" t="s">
        <v>596</v>
      </c>
      <c r="L1134" s="349" t="s">
        <v>596</v>
      </c>
      <c r="M1134" s="349" t="s">
        <v>251</v>
      </c>
      <c r="N1134" s="349" t="s">
        <v>283</v>
      </c>
      <c r="O1134" s="349" t="s">
        <v>2373</v>
      </c>
      <c r="P1134" s="349" t="s">
        <v>4493</v>
      </c>
      <c r="Q1134" s="349" t="s">
        <v>4494</v>
      </c>
      <c r="R1134" s="349" t="s">
        <v>268</v>
      </c>
      <c r="S1134" s="349">
        <v>0</v>
      </c>
      <c r="T1134" s="349" t="s">
        <v>268</v>
      </c>
      <c r="U1134" s="349">
        <v>0</v>
      </c>
      <c r="V1134" s="349" t="s">
        <v>413</v>
      </c>
      <c r="W1134" s="360" t="s">
        <v>2727</v>
      </c>
      <c r="X1134" s="439" t="s">
        <v>2442</v>
      </c>
      <c r="Y1134" s="349">
        <v>125</v>
      </c>
      <c r="Z1134" s="361">
        <v>25</v>
      </c>
      <c r="AA1134" s="349">
        <v>125</v>
      </c>
      <c r="AB1134" s="349" t="s">
        <v>4295</v>
      </c>
      <c r="AC1134" s="349" t="s">
        <v>4297</v>
      </c>
      <c r="AD1134" s="349">
        <v>6</v>
      </c>
      <c r="AE1134" s="440">
        <f t="shared" si="190"/>
        <v>13.200000000000001</v>
      </c>
      <c r="AF1134" s="350">
        <v>0.2</v>
      </c>
      <c r="AG1134" s="351">
        <f t="shared" si="188"/>
        <v>25</v>
      </c>
      <c r="AH1134" s="351">
        <f>IF(AD1134&lt;4,FLETES!$H$8,IF(AD1134=4,FLETES!$H$9,IF(AD1134=5,FLETES!$H$10,IF(AD1134=6,FLETES!$H$11,IF(AD1134=7,FLETES!$H$12,IF(AD1134=8,FLETES!$H$13,IF(AD1134=10,FLETES!$H$14,IF(AD1134=12,FLETES!$H$15,IF(AD1134&gt;12,FLETES!$H$16,"FALSO")))))))))</f>
        <v>31.615901999999998</v>
      </c>
      <c r="AI1134" s="351">
        <f t="shared" si="184"/>
        <v>56.615901999999998</v>
      </c>
      <c r="AJ1134" s="352">
        <v>0.2</v>
      </c>
      <c r="AK1134" s="353">
        <f t="shared" si="185"/>
        <v>70.769877499999993</v>
      </c>
      <c r="AL1134" s="417">
        <f t="shared" si="189"/>
        <v>72.469877499999996</v>
      </c>
      <c r="AM1134" s="354">
        <v>0.15</v>
      </c>
      <c r="AN1134" s="351">
        <f t="shared" si="186"/>
        <v>85.258679411764703</v>
      </c>
      <c r="AO1134" s="421">
        <f t="shared" si="187"/>
        <v>85.258679411764703</v>
      </c>
      <c r="AP1134" s="355"/>
      <c r="AQ1134" s="355"/>
    </row>
    <row r="1135" spans="1:43" s="364" customFormat="1" ht="30" customHeight="1" x14ac:dyDescent="0.25">
      <c r="A1135" s="391">
        <v>771589</v>
      </c>
      <c r="B1135" s="391">
        <v>81200001330</v>
      </c>
      <c r="C1135" s="349" t="s">
        <v>24</v>
      </c>
      <c r="D1135" s="349">
        <v>0</v>
      </c>
      <c r="E1135" s="356" t="s">
        <v>2060</v>
      </c>
      <c r="F1135" s="355" t="s">
        <v>2060</v>
      </c>
      <c r="G1135" s="363" t="s">
        <v>277</v>
      </c>
      <c r="H1135" s="349" t="s">
        <v>4376</v>
      </c>
      <c r="I1135" s="349" t="s">
        <v>250</v>
      </c>
      <c r="J1135" s="349" t="s">
        <v>4379</v>
      </c>
      <c r="K1135" s="349" t="s">
        <v>561</v>
      </c>
      <c r="L1135" s="349" t="s">
        <v>561</v>
      </c>
      <c r="M1135" s="349" t="s">
        <v>251</v>
      </c>
      <c r="N1135" s="349" t="s">
        <v>283</v>
      </c>
      <c r="O1135" s="349" t="s">
        <v>2373</v>
      </c>
      <c r="P1135" s="349" t="s">
        <v>4493</v>
      </c>
      <c r="Q1135" s="349" t="s">
        <v>4494</v>
      </c>
      <c r="R1135" s="349" t="s">
        <v>268</v>
      </c>
      <c r="S1135" s="349">
        <v>0</v>
      </c>
      <c r="T1135" s="349" t="s">
        <v>268</v>
      </c>
      <c r="U1135" s="349">
        <v>0</v>
      </c>
      <c r="V1135" s="349" t="s">
        <v>413</v>
      </c>
      <c r="W1135" s="360" t="s">
        <v>2771</v>
      </c>
      <c r="X1135" s="439" t="s">
        <v>2442</v>
      </c>
      <c r="Y1135" s="349">
        <v>125</v>
      </c>
      <c r="Z1135" s="361">
        <v>25</v>
      </c>
      <c r="AA1135" s="349">
        <v>125</v>
      </c>
      <c r="AB1135" s="349" t="s">
        <v>4295</v>
      </c>
      <c r="AC1135" s="349" t="s">
        <v>4297</v>
      </c>
      <c r="AD1135" s="349">
        <v>6</v>
      </c>
      <c r="AE1135" s="440">
        <f t="shared" si="190"/>
        <v>13.200000000000001</v>
      </c>
      <c r="AF1135" s="350">
        <v>0.2</v>
      </c>
      <c r="AG1135" s="351">
        <f t="shared" si="188"/>
        <v>25</v>
      </c>
      <c r="AH1135" s="351">
        <f>IF(AD1135&lt;4,FLETES!$H$8,IF(AD1135=4,FLETES!$H$9,IF(AD1135=5,FLETES!$H$10,IF(AD1135=6,FLETES!$H$11,IF(AD1135=7,FLETES!$H$12,IF(AD1135=8,FLETES!$H$13,IF(AD1135=10,FLETES!$H$14,IF(AD1135=12,FLETES!$H$15,IF(AD1135&gt;12,FLETES!$H$16,"FALSO")))))))))</f>
        <v>31.615901999999998</v>
      </c>
      <c r="AI1135" s="351">
        <f t="shared" si="184"/>
        <v>56.615901999999998</v>
      </c>
      <c r="AJ1135" s="352">
        <v>0.2</v>
      </c>
      <c r="AK1135" s="353">
        <f t="shared" si="185"/>
        <v>70.769877499999993</v>
      </c>
      <c r="AL1135" s="417">
        <f t="shared" si="189"/>
        <v>72.469877499999996</v>
      </c>
      <c r="AM1135" s="354">
        <v>0.15</v>
      </c>
      <c r="AN1135" s="351">
        <f t="shared" si="186"/>
        <v>85.258679411764703</v>
      </c>
      <c r="AO1135" s="421">
        <f t="shared" si="187"/>
        <v>85.258679411764703</v>
      </c>
      <c r="AP1135" s="355"/>
      <c r="AQ1135" s="355"/>
    </row>
    <row r="1136" spans="1:43" s="364" customFormat="1" ht="30" customHeight="1" x14ac:dyDescent="0.25">
      <c r="A1136" s="391">
        <v>70477</v>
      </c>
      <c r="B1136" s="391">
        <v>40630704779</v>
      </c>
      <c r="C1136" s="349" t="s">
        <v>24</v>
      </c>
      <c r="D1136" s="349" t="s">
        <v>1130</v>
      </c>
      <c r="E1136" s="356" t="s">
        <v>2190</v>
      </c>
      <c r="F1136" s="355" t="s">
        <v>2190</v>
      </c>
      <c r="G1136" s="363" t="s">
        <v>277</v>
      </c>
      <c r="H1136" s="349" t="s">
        <v>4376</v>
      </c>
      <c r="I1136" s="349" t="s">
        <v>250</v>
      </c>
      <c r="J1136" s="349" t="s">
        <v>4379</v>
      </c>
      <c r="K1136" s="349" t="s">
        <v>2678</v>
      </c>
      <c r="L1136" s="349" t="s">
        <v>2678</v>
      </c>
      <c r="M1136" s="349" t="s">
        <v>251</v>
      </c>
      <c r="N1136" s="349" t="s">
        <v>283</v>
      </c>
      <c r="O1136" s="349" t="s">
        <v>2373</v>
      </c>
      <c r="P1136" s="349" t="s">
        <v>4493</v>
      </c>
      <c r="Q1136" s="349" t="s">
        <v>4494</v>
      </c>
      <c r="R1136" s="349" t="s">
        <v>268</v>
      </c>
      <c r="S1136" s="349">
        <v>0</v>
      </c>
      <c r="T1136" s="349" t="s">
        <v>268</v>
      </c>
      <c r="U1136" s="349">
        <v>0</v>
      </c>
      <c r="V1136" s="349" t="s">
        <v>413</v>
      </c>
      <c r="W1136" s="360" t="s">
        <v>2724</v>
      </c>
      <c r="X1136" s="439" t="s">
        <v>2442</v>
      </c>
      <c r="Y1136" s="349">
        <v>125</v>
      </c>
      <c r="Z1136" s="361">
        <v>25</v>
      </c>
      <c r="AA1136" s="349">
        <v>125</v>
      </c>
      <c r="AB1136" s="349" t="s">
        <v>4295</v>
      </c>
      <c r="AC1136" s="349" t="s">
        <v>4297</v>
      </c>
      <c r="AD1136" s="349">
        <v>6</v>
      </c>
      <c r="AE1136" s="440">
        <f t="shared" si="190"/>
        <v>13.200000000000001</v>
      </c>
      <c r="AF1136" s="350">
        <v>0.2</v>
      </c>
      <c r="AG1136" s="351">
        <f t="shared" si="188"/>
        <v>25</v>
      </c>
      <c r="AH1136" s="351">
        <f>IF(AD1136&lt;4,FLETES!$H$8,IF(AD1136=4,FLETES!$H$9,IF(AD1136=5,FLETES!$H$10,IF(AD1136=6,FLETES!$H$11,IF(AD1136=7,FLETES!$H$12,IF(AD1136=8,FLETES!$H$13,IF(AD1136=10,FLETES!$H$14,IF(AD1136=12,FLETES!$H$15,IF(AD1136&gt;12,FLETES!$H$16,"FALSO")))))))))</f>
        <v>31.615901999999998</v>
      </c>
      <c r="AI1136" s="351">
        <f t="shared" si="184"/>
        <v>56.615901999999998</v>
      </c>
      <c r="AJ1136" s="352">
        <v>0.2</v>
      </c>
      <c r="AK1136" s="353">
        <f t="shared" si="185"/>
        <v>70.769877499999993</v>
      </c>
      <c r="AL1136" s="417">
        <f t="shared" si="189"/>
        <v>72.469877499999996</v>
      </c>
      <c r="AM1136" s="354">
        <v>0.15</v>
      </c>
      <c r="AN1136" s="351">
        <f t="shared" si="186"/>
        <v>85.258679411764703</v>
      </c>
      <c r="AO1136" s="421">
        <f t="shared" si="187"/>
        <v>85.258679411764703</v>
      </c>
      <c r="AP1136" s="355"/>
      <c r="AQ1136" s="355"/>
    </row>
    <row r="1137" spans="1:43" s="364" customFormat="1" ht="30" customHeight="1" x14ac:dyDescent="0.25">
      <c r="A1137" s="391">
        <v>799918</v>
      </c>
      <c r="B1137" s="391">
        <v>81200001422</v>
      </c>
      <c r="C1137" s="349" t="s">
        <v>24</v>
      </c>
      <c r="D1137" s="349">
        <v>0</v>
      </c>
      <c r="E1137" s="356" t="s">
        <v>2106</v>
      </c>
      <c r="F1137" s="355" t="s">
        <v>2106</v>
      </c>
      <c r="G1137" s="363" t="s">
        <v>277</v>
      </c>
      <c r="H1137" s="349" t="s">
        <v>4376</v>
      </c>
      <c r="I1137" s="349" t="s">
        <v>250</v>
      </c>
      <c r="J1137" s="349" t="s">
        <v>4379</v>
      </c>
      <c r="K1137" s="349" t="s">
        <v>580</v>
      </c>
      <c r="L1137" s="349" t="s">
        <v>580</v>
      </c>
      <c r="M1137" s="349" t="s">
        <v>251</v>
      </c>
      <c r="N1137" s="349" t="s">
        <v>283</v>
      </c>
      <c r="O1137" s="349" t="s">
        <v>2373</v>
      </c>
      <c r="P1137" s="349" t="s">
        <v>4493</v>
      </c>
      <c r="Q1137" s="349" t="s">
        <v>4494</v>
      </c>
      <c r="R1137" s="349" t="s">
        <v>268</v>
      </c>
      <c r="S1137" s="349">
        <v>0</v>
      </c>
      <c r="T1137" s="349" t="s">
        <v>268</v>
      </c>
      <c r="U1137" s="349">
        <v>0</v>
      </c>
      <c r="V1137" s="349" t="s">
        <v>413</v>
      </c>
      <c r="W1137" s="360" t="s">
        <v>2772</v>
      </c>
      <c r="X1137" s="439" t="s">
        <v>2442</v>
      </c>
      <c r="Y1137" s="349">
        <v>125</v>
      </c>
      <c r="Z1137" s="361">
        <v>25</v>
      </c>
      <c r="AA1137" s="349">
        <v>125</v>
      </c>
      <c r="AB1137" s="349" t="s">
        <v>4295</v>
      </c>
      <c r="AC1137" s="349" t="s">
        <v>4297</v>
      </c>
      <c r="AD1137" s="349">
        <v>6</v>
      </c>
      <c r="AE1137" s="440">
        <f t="shared" si="190"/>
        <v>13.200000000000001</v>
      </c>
      <c r="AF1137" s="350">
        <v>0.2</v>
      </c>
      <c r="AG1137" s="351">
        <f t="shared" si="188"/>
        <v>25</v>
      </c>
      <c r="AH1137" s="351">
        <f>IF(AD1137&lt;4,FLETES!$H$8,IF(AD1137=4,FLETES!$H$9,IF(AD1137=5,FLETES!$H$10,IF(AD1137=6,FLETES!$H$11,IF(AD1137=7,FLETES!$H$12,IF(AD1137=8,FLETES!$H$13,IF(AD1137=10,FLETES!$H$14,IF(AD1137=12,FLETES!$H$15,IF(AD1137&gt;12,FLETES!$H$16,"FALSO")))))))))</f>
        <v>31.615901999999998</v>
      </c>
      <c r="AI1137" s="351">
        <f t="shared" si="184"/>
        <v>56.615901999999998</v>
      </c>
      <c r="AJ1137" s="352">
        <v>0.2</v>
      </c>
      <c r="AK1137" s="353">
        <f t="shared" si="185"/>
        <v>70.769877499999993</v>
      </c>
      <c r="AL1137" s="417">
        <f t="shared" si="189"/>
        <v>72.469877499999996</v>
      </c>
      <c r="AM1137" s="354">
        <v>0.15</v>
      </c>
      <c r="AN1137" s="351">
        <f t="shared" si="186"/>
        <v>85.258679411764703</v>
      </c>
      <c r="AO1137" s="421">
        <f t="shared" si="187"/>
        <v>85.258679411764703</v>
      </c>
      <c r="AP1137" s="355"/>
      <c r="AQ1137" s="355"/>
    </row>
    <row r="1138" spans="1:43" s="364" customFormat="1" ht="30" customHeight="1" x14ac:dyDescent="0.25">
      <c r="A1138" s="391">
        <v>70493</v>
      </c>
      <c r="B1138" s="391">
        <v>40630704939</v>
      </c>
      <c r="C1138" s="349" t="s">
        <v>24</v>
      </c>
      <c r="D1138" s="349" t="s">
        <v>1131</v>
      </c>
      <c r="E1138" s="356" t="s">
        <v>2193</v>
      </c>
      <c r="F1138" s="355" t="s">
        <v>2193</v>
      </c>
      <c r="G1138" s="363" t="s">
        <v>277</v>
      </c>
      <c r="H1138" s="349" t="s">
        <v>4376</v>
      </c>
      <c r="I1138" s="349" t="s">
        <v>250</v>
      </c>
      <c r="J1138" s="349" t="s">
        <v>4379</v>
      </c>
      <c r="K1138" s="349" t="s">
        <v>611</v>
      </c>
      <c r="L1138" s="349" t="s">
        <v>611</v>
      </c>
      <c r="M1138" s="349" t="s">
        <v>251</v>
      </c>
      <c r="N1138" s="349" t="s">
        <v>283</v>
      </c>
      <c r="O1138" s="349" t="s">
        <v>2373</v>
      </c>
      <c r="P1138" s="349" t="s">
        <v>4493</v>
      </c>
      <c r="Q1138" s="349" t="s">
        <v>4494</v>
      </c>
      <c r="R1138" s="349" t="s">
        <v>268</v>
      </c>
      <c r="S1138" s="349">
        <v>0</v>
      </c>
      <c r="T1138" s="349" t="s">
        <v>268</v>
      </c>
      <c r="U1138" s="349">
        <v>0</v>
      </c>
      <c r="V1138" s="349" t="s">
        <v>413</v>
      </c>
      <c r="W1138" s="360" t="s">
        <v>2726</v>
      </c>
      <c r="X1138" s="439" t="s">
        <v>2442</v>
      </c>
      <c r="Y1138" s="349">
        <v>125</v>
      </c>
      <c r="Z1138" s="361">
        <v>25</v>
      </c>
      <c r="AA1138" s="349">
        <v>125</v>
      </c>
      <c r="AB1138" s="349" t="s">
        <v>4295</v>
      </c>
      <c r="AC1138" s="349" t="s">
        <v>4297</v>
      </c>
      <c r="AD1138" s="349">
        <v>6</v>
      </c>
      <c r="AE1138" s="440">
        <f t="shared" si="190"/>
        <v>13.200000000000001</v>
      </c>
      <c r="AF1138" s="350">
        <v>0.2</v>
      </c>
      <c r="AG1138" s="351">
        <f t="shared" ref="AG1138:AG1154" si="191">Y1138*AF1138</f>
        <v>25</v>
      </c>
      <c r="AH1138" s="351">
        <f>IF(AD1138&lt;4,FLETES!$H$8,IF(AD1138=4,FLETES!$H$9,IF(AD1138=5,FLETES!$H$10,IF(AD1138=6,FLETES!$H$11,IF(AD1138=7,FLETES!$H$12,IF(AD1138=8,FLETES!$H$13,IF(AD1138=10,FLETES!$H$14,IF(AD1138=12,FLETES!$H$15,IF(AD1138&gt;12,FLETES!$H$16,"FALSO")))))))))</f>
        <v>31.615901999999998</v>
      </c>
      <c r="AI1138" s="351">
        <f t="shared" si="184"/>
        <v>56.615901999999998</v>
      </c>
      <c r="AJ1138" s="352">
        <v>0.2</v>
      </c>
      <c r="AK1138" s="353">
        <f t="shared" si="185"/>
        <v>70.769877499999993</v>
      </c>
      <c r="AL1138" s="417">
        <f t="shared" ref="AL1138:AL1152" si="192">(AG1138*6.8%)+AK1138</f>
        <v>72.469877499999996</v>
      </c>
      <c r="AM1138" s="354">
        <v>0.15</v>
      </c>
      <c r="AN1138" s="351">
        <f t="shared" si="186"/>
        <v>85.258679411764703</v>
      </c>
      <c r="AO1138" s="421">
        <f t="shared" si="187"/>
        <v>85.258679411764703</v>
      </c>
      <c r="AP1138" s="355"/>
      <c r="AQ1138" s="355"/>
    </row>
    <row r="1139" spans="1:43" s="364" customFormat="1" ht="30" customHeight="1" x14ac:dyDescent="0.25">
      <c r="A1139" s="391">
        <v>771554</v>
      </c>
      <c r="B1139" s="391">
        <v>81200001322</v>
      </c>
      <c r="C1139" s="349" t="s">
        <v>24</v>
      </c>
      <c r="D1139" s="349">
        <v>0</v>
      </c>
      <c r="E1139" s="356" t="s">
        <v>2159</v>
      </c>
      <c r="F1139" s="355" t="s">
        <v>2159</v>
      </c>
      <c r="G1139" s="363" t="s">
        <v>277</v>
      </c>
      <c r="H1139" s="349" t="s">
        <v>4376</v>
      </c>
      <c r="I1139" s="349" t="s">
        <v>250</v>
      </c>
      <c r="J1139" s="349" t="s">
        <v>4379</v>
      </c>
      <c r="K1139" s="349" t="s">
        <v>578</v>
      </c>
      <c r="L1139" s="349" t="s">
        <v>578</v>
      </c>
      <c r="M1139" s="349" t="s">
        <v>251</v>
      </c>
      <c r="N1139" s="349" t="s">
        <v>283</v>
      </c>
      <c r="O1139" s="349" t="s">
        <v>2373</v>
      </c>
      <c r="P1139" s="349" t="s">
        <v>4493</v>
      </c>
      <c r="Q1139" s="349" t="s">
        <v>4494</v>
      </c>
      <c r="R1139" s="349" t="s">
        <v>268</v>
      </c>
      <c r="S1139" s="349">
        <v>0</v>
      </c>
      <c r="T1139" s="349" t="s">
        <v>268</v>
      </c>
      <c r="U1139" s="349">
        <v>0</v>
      </c>
      <c r="V1139" s="349" t="s">
        <v>413</v>
      </c>
      <c r="W1139" s="360" t="s">
        <v>2768</v>
      </c>
      <c r="X1139" s="439" t="s">
        <v>2442</v>
      </c>
      <c r="Y1139" s="349">
        <v>125</v>
      </c>
      <c r="Z1139" s="361">
        <v>25</v>
      </c>
      <c r="AA1139" s="349">
        <v>125</v>
      </c>
      <c r="AB1139" s="349" t="s">
        <v>4295</v>
      </c>
      <c r="AC1139" s="349" t="s">
        <v>4297</v>
      </c>
      <c r="AD1139" s="349">
        <v>6</v>
      </c>
      <c r="AE1139" s="440">
        <f t="shared" si="190"/>
        <v>13.200000000000001</v>
      </c>
      <c r="AF1139" s="350">
        <v>0.16</v>
      </c>
      <c r="AG1139" s="351">
        <f t="shared" si="191"/>
        <v>20</v>
      </c>
      <c r="AH1139" s="351">
        <f>IF(AD1139&lt;4,FLETES!$H$8,IF(AD1139=4,FLETES!$H$9,IF(AD1139=5,FLETES!$H$10,IF(AD1139=6,FLETES!$H$11,IF(AD1139=7,FLETES!$H$12,IF(AD1139=8,FLETES!$H$13,IF(AD1139=10,FLETES!$H$14,IF(AD1139=12,FLETES!$H$15,IF(AD1139&gt;12,FLETES!$H$16,"FALSO")))))))))</f>
        <v>31.615901999999998</v>
      </c>
      <c r="AI1139" s="351">
        <f t="shared" si="184"/>
        <v>51.615901999999998</v>
      </c>
      <c r="AJ1139" s="352">
        <v>0.2</v>
      </c>
      <c r="AK1139" s="353">
        <f t="shared" si="185"/>
        <v>64.519877499999993</v>
      </c>
      <c r="AL1139" s="417">
        <f t="shared" si="192"/>
        <v>65.879877499999992</v>
      </c>
      <c r="AM1139" s="354">
        <v>0.15</v>
      </c>
      <c r="AN1139" s="351">
        <f t="shared" si="186"/>
        <v>77.505738235294103</v>
      </c>
      <c r="AO1139" s="421">
        <f t="shared" si="187"/>
        <v>77.505738235294103</v>
      </c>
      <c r="AP1139" s="355"/>
      <c r="AQ1139" s="355"/>
    </row>
    <row r="1140" spans="1:43" s="364" customFormat="1" ht="30" customHeight="1" x14ac:dyDescent="0.25">
      <c r="A1140" s="391">
        <v>771575</v>
      </c>
      <c r="B1140" s="391">
        <v>81200001325</v>
      </c>
      <c r="C1140" s="349" t="s">
        <v>24</v>
      </c>
      <c r="D1140" s="349">
        <v>0</v>
      </c>
      <c r="E1140" s="356" t="s">
        <v>2158</v>
      </c>
      <c r="F1140" s="355" t="s">
        <v>2158</v>
      </c>
      <c r="G1140" s="363" t="s">
        <v>277</v>
      </c>
      <c r="H1140" s="349" t="s">
        <v>4376</v>
      </c>
      <c r="I1140" s="349" t="s">
        <v>250</v>
      </c>
      <c r="J1140" s="349" t="s">
        <v>4379</v>
      </c>
      <c r="K1140" s="349" t="s">
        <v>578</v>
      </c>
      <c r="L1140" s="349" t="s">
        <v>578</v>
      </c>
      <c r="M1140" s="349" t="s">
        <v>251</v>
      </c>
      <c r="N1140" s="349" t="s">
        <v>283</v>
      </c>
      <c r="O1140" s="349" t="s">
        <v>2373</v>
      </c>
      <c r="P1140" s="349" t="s">
        <v>4493</v>
      </c>
      <c r="Q1140" s="349" t="s">
        <v>4494</v>
      </c>
      <c r="R1140" s="349" t="s">
        <v>268</v>
      </c>
      <c r="S1140" s="349">
        <v>0</v>
      </c>
      <c r="T1140" s="349" t="s">
        <v>268</v>
      </c>
      <c r="U1140" s="349">
        <v>0</v>
      </c>
      <c r="V1140" s="349" t="s">
        <v>413</v>
      </c>
      <c r="W1140" s="360" t="s">
        <v>2716</v>
      </c>
      <c r="X1140" s="439" t="s">
        <v>2442</v>
      </c>
      <c r="Y1140" s="349">
        <v>125</v>
      </c>
      <c r="Z1140" s="361">
        <v>25</v>
      </c>
      <c r="AA1140" s="349">
        <v>125</v>
      </c>
      <c r="AB1140" s="349" t="s">
        <v>4295</v>
      </c>
      <c r="AC1140" s="349" t="s">
        <v>4297</v>
      </c>
      <c r="AD1140" s="349">
        <v>6</v>
      </c>
      <c r="AE1140" s="440">
        <f t="shared" si="190"/>
        <v>13.200000000000001</v>
      </c>
      <c r="AF1140" s="350">
        <v>0.16</v>
      </c>
      <c r="AG1140" s="351">
        <f t="shared" si="191"/>
        <v>20</v>
      </c>
      <c r="AH1140" s="351">
        <f>IF(AD1140&lt;4,FLETES!$H$8,IF(AD1140=4,FLETES!$H$9,IF(AD1140=5,FLETES!$H$10,IF(AD1140=6,FLETES!$H$11,IF(AD1140=7,FLETES!$H$12,IF(AD1140=8,FLETES!$H$13,IF(AD1140=10,FLETES!$H$14,IF(AD1140=12,FLETES!$H$15,IF(AD1140&gt;12,FLETES!$H$16,"FALSO")))))))))</f>
        <v>31.615901999999998</v>
      </c>
      <c r="AI1140" s="351">
        <f t="shared" si="184"/>
        <v>51.615901999999998</v>
      </c>
      <c r="AJ1140" s="352">
        <v>0.2</v>
      </c>
      <c r="AK1140" s="353">
        <f t="shared" si="185"/>
        <v>64.519877499999993</v>
      </c>
      <c r="AL1140" s="417">
        <f t="shared" si="192"/>
        <v>65.879877499999992</v>
      </c>
      <c r="AM1140" s="354">
        <v>0.15</v>
      </c>
      <c r="AN1140" s="351">
        <f t="shared" si="186"/>
        <v>77.505738235294103</v>
      </c>
      <c r="AO1140" s="421">
        <f t="shared" si="187"/>
        <v>77.505738235294103</v>
      </c>
      <c r="AP1140" s="355"/>
      <c r="AQ1140" s="355"/>
    </row>
    <row r="1141" spans="1:43" s="364" customFormat="1" ht="30" customHeight="1" x14ac:dyDescent="0.25">
      <c r="A1141" s="391">
        <v>70463</v>
      </c>
      <c r="B1141" s="391">
        <v>40630704639</v>
      </c>
      <c r="C1141" s="349" t="s">
        <v>24</v>
      </c>
      <c r="D1141" s="349" t="s">
        <v>1133</v>
      </c>
      <c r="E1141" s="356" t="s">
        <v>2197</v>
      </c>
      <c r="F1141" s="355" t="s">
        <v>2197</v>
      </c>
      <c r="G1141" s="363" t="s">
        <v>277</v>
      </c>
      <c r="H1141" s="349" t="s">
        <v>4376</v>
      </c>
      <c r="I1141" s="349" t="s">
        <v>250</v>
      </c>
      <c r="J1141" s="349" t="s">
        <v>4379</v>
      </c>
      <c r="K1141" s="349" t="s">
        <v>593</v>
      </c>
      <c r="L1141" s="349" t="s">
        <v>593</v>
      </c>
      <c r="M1141" s="349" t="s">
        <v>251</v>
      </c>
      <c r="N1141" s="349" t="s">
        <v>283</v>
      </c>
      <c r="O1141" s="349" t="s">
        <v>2373</v>
      </c>
      <c r="P1141" s="349" t="s">
        <v>4493</v>
      </c>
      <c r="Q1141" s="349" t="s">
        <v>4494</v>
      </c>
      <c r="R1141" s="349" t="s">
        <v>268</v>
      </c>
      <c r="S1141" s="349">
        <v>0</v>
      </c>
      <c r="T1141" s="349" t="s">
        <v>268</v>
      </c>
      <c r="U1141" s="349">
        <v>0</v>
      </c>
      <c r="V1141" s="349" t="s">
        <v>413</v>
      </c>
      <c r="W1141" s="360" t="s">
        <v>2722</v>
      </c>
      <c r="X1141" s="439" t="s">
        <v>2442</v>
      </c>
      <c r="Y1141" s="349">
        <v>125</v>
      </c>
      <c r="Z1141" s="361">
        <v>25</v>
      </c>
      <c r="AA1141" s="349">
        <v>125</v>
      </c>
      <c r="AB1141" s="349" t="s">
        <v>4295</v>
      </c>
      <c r="AC1141" s="349" t="s">
        <v>4297</v>
      </c>
      <c r="AD1141" s="349">
        <v>6</v>
      </c>
      <c r="AE1141" s="440">
        <f t="shared" si="190"/>
        <v>13.200000000000001</v>
      </c>
      <c r="AF1141" s="350">
        <v>0.2</v>
      </c>
      <c r="AG1141" s="351">
        <f t="shared" si="191"/>
        <v>25</v>
      </c>
      <c r="AH1141" s="351">
        <f>IF(AD1141&lt;4,FLETES!$H$8,IF(AD1141=4,FLETES!$H$9,IF(AD1141=5,FLETES!$H$10,IF(AD1141=6,FLETES!$H$11,IF(AD1141=7,FLETES!$H$12,IF(AD1141=8,FLETES!$H$13,IF(AD1141=10,FLETES!$H$14,IF(AD1141=12,FLETES!$H$15,IF(AD1141&gt;12,FLETES!$H$16,"FALSO")))))))))</f>
        <v>31.615901999999998</v>
      </c>
      <c r="AI1141" s="351">
        <f t="shared" si="184"/>
        <v>56.615901999999998</v>
      </c>
      <c r="AJ1141" s="352">
        <v>0.2</v>
      </c>
      <c r="AK1141" s="353">
        <f t="shared" si="185"/>
        <v>70.769877499999993</v>
      </c>
      <c r="AL1141" s="417">
        <f t="shared" si="192"/>
        <v>72.469877499999996</v>
      </c>
      <c r="AM1141" s="354">
        <v>0.15</v>
      </c>
      <c r="AN1141" s="351">
        <f t="shared" si="186"/>
        <v>85.258679411764703</v>
      </c>
      <c r="AO1141" s="421">
        <f t="shared" si="187"/>
        <v>85.258679411764703</v>
      </c>
      <c r="AP1141" s="355"/>
      <c r="AQ1141" s="355"/>
    </row>
    <row r="1142" spans="1:43" s="364" customFormat="1" ht="30" customHeight="1" x14ac:dyDescent="0.25">
      <c r="A1142" s="391">
        <v>738937</v>
      </c>
      <c r="B1142" s="391">
        <v>81200001504</v>
      </c>
      <c r="C1142" s="349" t="s">
        <v>24</v>
      </c>
      <c r="D1142" s="349" t="s">
        <v>689</v>
      </c>
      <c r="E1142" s="356" t="s">
        <v>2156</v>
      </c>
      <c r="F1142" s="355" t="s">
        <v>2156</v>
      </c>
      <c r="G1142" s="363" t="s">
        <v>277</v>
      </c>
      <c r="H1142" s="349" t="s">
        <v>4376</v>
      </c>
      <c r="I1142" s="349" t="s">
        <v>250</v>
      </c>
      <c r="J1142" s="349" t="s">
        <v>4379</v>
      </c>
      <c r="K1142" s="349" t="s">
        <v>4349</v>
      </c>
      <c r="L1142" s="349" t="s">
        <v>4349</v>
      </c>
      <c r="M1142" s="349" t="s">
        <v>251</v>
      </c>
      <c r="N1142" s="349" t="s">
        <v>283</v>
      </c>
      <c r="O1142" s="349" t="s">
        <v>2373</v>
      </c>
      <c r="P1142" s="349" t="s">
        <v>4493</v>
      </c>
      <c r="Q1142" s="349" t="s">
        <v>4494</v>
      </c>
      <c r="R1142" s="349" t="s">
        <v>268</v>
      </c>
      <c r="S1142" s="349">
        <v>0</v>
      </c>
      <c r="T1142" s="349" t="s">
        <v>268</v>
      </c>
      <c r="U1142" s="349">
        <v>0</v>
      </c>
      <c r="V1142" s="349" t="s">
        <v>413</v>
      </c>
      <c r="W1142" s="360" t="s">
        <v>2765</v>
      </c>
      <c r="X1142" s="439" t="s">
        <v>2442</v>
      </c>
      <c r="Y1142" s="349">
        <v>125</v>
      </c>
      <c r="Z1142" s="361">
        <v>25</v>
      </c>
      <c r="AA1142" s="349">
        <v>125</v>
      </c>
      <c r="AB1142" s="349" t="s">
        <v>4295</v>
      </c>
      <c r="AC1142" s="349" t="s">
        <v>4297</v>
      </c>
      <c r="AD1142" s="349">
        <v>6</v>
      </c>
      <c r="AE1142" s="440">
        <f t="shared" si="190"/>
        <v>13.200000000000001</v>
      </c>
      <c r="AF1142" s="350">
        <v>0.2</v>
      </c>
      <c r="AG1142" s="351">
        <f t="shared" si="191"/>
        <v>25</v>
      </c>
      <c r="AH1142" s="351">
        <f>IF(AD1142&lt;4,FLETES!$H$8,IF(AD1142=4,FLETES!$H$9,IF(AD1142=5,FLETES!$H$10,IF(AD1142=6,FLETES!$H$11,IF(AD1142=7,FLETES!$H$12,IF(AD1142=8,FLETES!$H$13,IF(AD1142=10,FLETES!$H$14,IF(AD1142=12,FLETES!$H$15,IF(AD1142&gt;12,FLETES!$H$16,"FALSO")))))))))</f>
        <v>31.615901999999998</v>
      </c>
      <c r="AI1142" s="351">
        <f t="shared" si="184"/>
        <v>56.615901999999998</v>
      </c>
      <c r="AJ1142" s="352">
        <v>0.2</v>
      </c>
      <c r="AK1142" s="353">
        <f t="shared" si="185"/>
        <v>70.769877499999993</v>
      </c>
      <c r="AL1142" s="417">
        <f t="shared" si="192"/>
        <v>72.469877499999996</v>
      </c>
      <c r="AM1142" s="354">
        <v>0.15</v>
      </c>
      <c r="AN1142" s="351">
        <f t="shared" si="186"/>
        <v>85.258679411764703</v>
      </c>
      <c r="AO1142" s="421">
        <f t="shared" si="187"/>
        <v>85.258679411764703</v>
      </c>
      <c r="AP1142" s="377" t="s">
        <v>2412</v>
      </c>
      <c r="AQ1142" s="355"/>
    </row>
    <row r="1143" spans="1:43" s="364" customFormat="1" ht="30" customHeight="1" x14ac:dyDescent="0.25">
      <c r="A1143" s="391">
        <v>771533</v>
      </c>
      <c r="B1143" s="391">
        <v>81200001326</v>
      </c>
      <c r="C1143" s="349" t="s">
        <v>24</v>
      </c>
      <c r="D1143" s="349">
        <v>0</v>
      </c>
      <c r="E1143" s="356" t="s">
        <v>2085</v>
      </c>
      <c r="F1143" s="355" t="s">
        <v>2085</v>
      </c>
      <c r="G1143" s="363" t="s">
        <v>277</v>
      </c>
      <c r="H1143" s="349" t="s">
        <v>4376</v>
      </c>
      <c r="I1143" s="349" t="s">
        <v>250</v>
      </c>
      <c r="J1143" s="349" t="s">
        <v>4379</v>
      </c>
      <c r="K1143" s="349" t="s">
        <v>545</v>
      </c>
      <c r="L1143" s="349" t="s">
        <v>545</v>
      </c>
      <c r="M1143" s="349" t="s">
        <v>251</v>
      </c>
      <c r="N1143" s="349" t="s">
        <v>283</v>
      </c>
      <c r="O1143" s="349" t="s">
        <v>2373</v>
      </c>
      <c r="P1143" s="349" t="s">
        <v>4493</v>
      </c>
      <c r="Q1143" s="349" t="s">
        <v>4494</v>
      </c>
      <c r="R1143" s="349" t="s">
        <v>268</v>
      </c>
      <c r="S1143" s="349">
        <v>0</v>
      </c>
      <c r="T1143" s="349" t="s">
        <v>268</v>
      </c>
      <c r="U1143" s="349">
        <v>0</v>
      </c>
      <c r="V1143" s="349" t="s">
        <v>413</v>
      </c>
      <c r="W1143" s="360" t="s">
        <v>291</v>
      </c>
      <c r="X1143" s="439" t="s">
        <v>2442</v>
      </c>
      <c r="Y1143" s="349">
        <v>125</v>
      </c>
      <c r="Z1143" s="361">
        <v>25</v>
      </c>
      <c r="AA1143" s="349">
        <v>125</v>
      </c>
      <c r="AB1143" s="349" t="s">
        <v>4295</v>
      </c>
      <c r="AC1143" s="349" t="s">
        <v>4297</v>
      </c>
      <c r="AD1143" s="349">
        <v>6</v>
      </c>
      <c r="AE1143" s="440">
        <f t="shared" si="190"/>
        <v>13.200000000000001</v>
      </c>
      <c r="AF1143" s="350">
        <v>0.2</v>
      </c>
      <c r="AG1143" s="351">
        <f t="shared" si="191"/>
        <v>25</v>
      </c>
      <c r="AH1143" s="351">
        <f>IF(AD1143&lt;4,FLETES!$H$8,IF(AD1143=4,FLETES!$H$9,IF(AD1143=5,FLETES!$H$10,IF(AD1143=6,FLETES!$H$11,IF(AD1143=7,FLETES!$H$12,IF(AD1143=8,FLETES!$H$13,IF(AD1143=10,FLETES!$H$14,IF(AD1143=12,FLETES!$H$15,IF(AD1143&gt;12,FLETES!$H$16,"FALSO")))))))))</f>
        <v>31.615901999999998</v>
      </c>
      <c r="AI1143" s="351">
        <f t="shared" si="184"/>
        <v>56.615901999999998</v>
      </c>
      <c r="AJ1143" s="352">
        <v>0.2</v>
      </c>
      <c r="AK1143" s="353">
        <f t="shared" si="185"/>
        <v>70.769877499999993</v>
      </c>
      <c r="AL1143" s="417">
        <f t="shared" si="192"/>
        <v>72.469877499999996</v>
      </c>
      <c r="AM1143" s="354">
        <v>0.15</v>
      </c>
      <c r="AN1143" s="351">
        <f t="shared" si="186"/>
        <v>85.258679411764703</v>
      </c>
      <c r="AO1143" s="421">
        <f t="shared" si="187"/>
        <v>85.258679411764703</v>
      </c>
      <c r="AP1143" s="355"/>
      <c r="AQ1143" s="355"/>
    </row>
    <row r="1144" spans="1:43" s="364" customFormat="1" ht="30" customHeight="1" x14ac:dyDescent="0.25">
      <c r="A1144" s="391">
        <v>771547</v>
      </c>
      <c r="B1144" s="391">
        <v>81200001329</v>
      </c>
      <c r="C1144" s="349" t="s">
        <v>24</v>
      </c>
      <c r="D1144" s="349">
        <v>0</v>
      </c>
      <c r="E1144" s="356" t="s">
        <v>2107</v>
      </c>
      <c r="F1144" s="355" t="s">
        <v>2107</v>
      </c>
      <c r="G1144" s="363" t="s">
        <v>277</v>
      </c>
      <c r="H1144" s="349" t="s">
        <v>4376</v>
      </c>
      <c r="I1144" s="349" t="s">
        <v>250</v>
      </c>
      <c r="J1144" s="349" t="s">
        <v>4379</v>
      </c>
      <c r="K1144" s="349" t="s">
        <v>563</v>
      </c>
      <c r="L1144" s="349" t="s">
        <v>563</v>
      </c>
      <c r="M1144" s="349" t="s">
        <v>251</v>
      </c>
      <c r="N1144" s="349" t="s">
        <v>283</v>
      </c>
      <c r="O1144" s="349" t="s">
        <v>2373</v>
      </c>
      <c r="P1144" s="349" t="s">
        <v>4493</v>
      </c>
      <c r="Q1144" s="349" t="s">
        <v>4494</v>
      </c>
      <c r="R1144" s="349" t="s">
        <v>268</v>
      </c>
      <c r="S1144" s="349">
        <v>0</v>
      </c>
      <c r="T1144" s="349" t="s">
        <v>268</v>
      </c>
      <c r="U1144" s="349">
        <v>0</v>
      </c>
      <c r="V1144" s="349" t="s">
        <v>413</v>
      </c>
      <c r="W1144" s="360" t="s">
        <v>2718</v>
      </c>
      <c r="X1144" s="439" t="s">
        <v>2442</v>
      </c>
      <c r="Y1144" s="349">
        <v>125</v>
      </c>
      <c r="Z1144" s="361">
        <v>25</v>
      </c>
      <c r="AA1144" s="349">
        <v>125</v>
      </c>
      <c r="AB1144" s="349" t="s">
        <v>4295</v>
      </c>
      <c r="AC1144" s="349" t="s">
        <v>4297</v>
      </c>
      <c r="AD1144" s="349">
        <v>6</v>
      </c>
      <c r="AE1144" s="440">
        <f t="shared" si="190"/>
        <v>13.200000000000001</v>
      </c>
      <c r="AF1144" s="350">
        <v>0.2</v>
      </c>
      <c r="AG1144" s="351">
        <f t="shared" si="191"/>
        <v>25</v>
      </c>
      <c r="AH1144" s="351">
        <f>IF(AD1144&lt;4,FLETES!$H$8,IF(AD1144=4,FLETES!$H$9,IF(AD1144=5,FLETES!$H$10,IF(AD1144=6,FLETES!$H$11,IF(AD1144=7,FLETES!$H$12,IF(AD1144=8,FLETES!$H$13,IF(AD1144=10,FLETES!$H$14,IF(AD1144=12,FLETES!$H$15,IF(AD1144&gt;12,FLETES!$H$16,"FALSO")))))))))</f>
        <v>31.615901999999998</v>
      </c>
      <c r="AI1144" s="351">
        <f t="shared" si="184"/>
        <v>56.615901999999998</v>
      </c>
      <c r="AJ1144" s="352">
        <v>0.2</v>
      </c>
      <c r="AK1144" s="353">
        <f t="shared" si="185"/>
        <v>70.769877499999993</v>
      </c>
      <c r="AL1144" s="417">
        <f t="shared" si="192"/>
        <v>72.469877499999996</v>
      </c>
      <c r="AM1144" s="354">
        <v>0.15</v>
      </c>
      <c r="AN1144" s="351">
        <f t="shared" si="186"/>
        <v>85.258679411764703</v>
      </c>
      <c r="AO1144" s="421">
        <f t="shared" si="187"/>
        <v>85.258679411764703</v>
      </c>
      <c r="AP1144" s="355"/>
      <c r="AQ1144" s="355"/>
    </row>
    <row r="1145" spans="1:43" s="364" customFormat="1" ht="30" customHeight="1" x14ac:dyDescent="0.25">
      <c r="A1145" s="391">
        <v>70485</v>
      </c>
      <c r="B1145" s="391">
        <v>40630704859</v>
      </c>
      <c r="C1145" s="349" t="s">
        <v>24</v>
      </c>
      <c r="D1145" s="349" t="s">
        <v>1136</v>
      </c>
      <c r="E1145" s="356" t="s">
        <v>2205</v>
      </c>
      <c r="F1145" s="355" t="s">
        <v>2205</v>
      </c>
      <c r="G1145" s="363" t="s">
        <v>277</v>
      </c>
      <c r="H1145" s="349" t="s">
        <v>4376</v>
      </c>
      <c r="I1145" s="349" t="s">
        <v>250</v>
      </c>
      <c r="J1145" s="349" t="s">
        <v>4379</v>
      </c>
      <c r="K1145" s="349" t="s">
        <v>2679</v>
      </c>
      <c r="L1145" s="349" t="s">
        <v>2679</v>
      </c>
      <c r="M1145" s="349" t="s">
        <v>251</v>
      </c>
      <c r="N1145" s="349" t="s">
        <v>283</v>
      </c>
      <c r="O1145" s="349" t="s">
        <v>2373</v>
      </c>
      <c r="P1145" s="349" t="s">
        <v>4493</v>
      </c>
      <c r="Q1145" s="349" t="s">
        <v>4494</v>
      </c>
      <c r="R1145" s="349" t="s">
        <v>268</v>
      </c>
      <c r="S1145" s="349">
        <v>0</v>
      </c>
      <c r="T1145" s="349" t="s">
        <v>268</v>
      </c>
      <c r="U1145" s="349">
        <v>0</v>
      </c>
      <c r="V1145" s="349" t="s">
        <v>413</v>
      </c>
      <c r="W1145" s="360" t="s">
        <v>2725</v>
      </c>
      <c r="X1145" s="439" t="s">
        <v>2442</v>
      </c>
      <c r="Y1145" s="349">
        <v>125</v>
      </c>
      <c r="Z1145" s="361">
        <v>25</v>
      </c>
      <c r="AA1145" s="349">
        <v>125</v>
      </c>
      <c r="AB1145" s="349" t="s">
        <v>4295</v>
      </c>
      <c r="AC1145" s="349" t="s">
        <v>4297</v>
      </c>
      <c r="AD1145" s="349">
        <v>6</v>
      </c>
      <c r="AE1145" s="440">
        <f t="shared" si="190"/>
        <v>13.200000000000001</v>
      </c>
      <c r="AF1145" s="350">
        <v>0.2</v>
      </c>
      <c r="AG1145" s="351">
        <f t="shared" si="191"/>
        <v>25</v>
      </c>
      <c r="AH1145" s="351">
        <f>IF(AD1145&lt;4,FLETES!$H$8,IF(AD1145=4,FLETES!$H$9,IF(AD1145=5,FLETES!$H$10,IF(AD1145=6,FLETES!$H$11,IF(AD1145=7,FLETES!$H$12,IF(AD1145=8,FLETES!$H$13,IF(AD1145=10,FLETES!$H$14,IF(AD1145=12,FLETES!$H$15,IF(AD1145&gt;12,FLETES!$H$16,"FALSO")))))))))</f>
        <v>31.615901999999998</v>
      </c>
      <c r="AI1145" s="351">
        <f t="shared" si="184"/>
        <v>56.615901999999998</v>
      </c>
      <c r="AJ1145" s="352">
        <v>0.2</v>
      </c>
      <c r="AK1145" s="353">
        <f t="shared" si="185"/>
        <v>70.769877499999993</v>
      </c>
      <c r="AL1145" s="417">
        <f t="shared" si="192"/>
        <v>72.469877499999996</v>
      </c>
      <c r="AM1145" s="354">
        <v>0.15</v>
      </c>
      <c r="AN1145" s="351">
        <f t="shared" si="186"/>
        <v>85.258679411764703</v>
      </c>
      <c r="AO1145" s="421">
        <f t="shared" si="187"/>
        <v>85.258679411764703</v>
      </c>
      <c r="AP1145" s="355"/>
      <c r="AQ1145" s="355"/>
    </row>
    <row r="1146" spans="1:43" s="364" customFormat="1" ht="30" customHeight="1" x14ac:dyDescent="0.25">
      <c r="A1146" s="391">
        <v>702397</v>
      </c>
      <c r="B1146" s="391">
        <v>81200001472</v>
      </c>
      <c r="C1146" s="349" t="s">
        <v>24</v>
      </c>
      <c r="D1146" s="349" t="s">
        <v>733</v>
      </c>
      <c r="E1146" s="356" t="s">
        <v>2173</v>
      </c>
      <c r="F1146" s="355" t="s">
        <v>2173</v>
      </c>
      <c r="G1146" s="363" t="s">
        <v>277</v>
      </c>
      <c r="H1146" s="349" t="s">
        <v>4376</v>
      </c>
      <c r="I1146" s="349" t="s">
        <v>250</v>
      </c>
      <c r="J1146" s="349" t="s">
        <v>4379</v>
      </c>
      <c r="K1146" s="349" t="s">
        <v>537</v>
      </c>
      <c r="L1146" s="349" t="s">
        <v>537</v>
      </c>
      <c r="M1146" s="349" t="s">
        <v>257</v>
      </c>
      <c r="N1146" s="349" t="s">
        <v>283</v>
      </c>
      <c r="O1146" s="349" t="s">
        <v>2373</v>
      </c>
      <c r="P1146" s="349" t="s">
        <v>4493</v>
      </c>
      <c r="Q1146" s="349" t="s">
        <v>4494</v>
      </c>
      <c r="R1146" s="349" t="s">
        <v>268</v>
      </c>
      <c r="S1146" s="349">
        <v>0</v>
      </c>
      <c r="T1146" s="349" t="s">
        <v>268</v>
      </c>
      <c r="U1146" s="349">
        <v>0</v>
      </c>
      <c r="V1146" s="349" t="s">
        <v>413</v>
      </c>
      <c r="W1146" s="360" t="s">
        <v>2758</v>
      </c>
      <c r="X1146" s="361" t="s">
        <v>2441</v>
      </c>
      <c r="Y1146" s="349">
        <v>125</v>
      </c>
      <c r="Z1146" s="361">
        <v>25</v>
      </c>
      <c r="AA1146" s="349">
        <v>125</v>
      </c>
      <c r="AB1146" s="349" t="s">
        <v>4295</v>
      </c>
      <c r="AC1146" s="349" t="s">
        <v>4297</v>
      </c>
      <c r="AD1146" s="349">
        <v>6</v>
      </c>
      <c r="AE1146" s="440">
        <f t="shared" si="190"/>
        <v>13.200000000000001</v>
      </c>
      <c r="AF1146" s="350">
        <v>0.25</v>
      </c>
      <c r="AG1146" s="351">
        <f t="shared" si="191"/>
        <v>31.25</v>
      </c>
      <c r="AH1146" s="351">
        <f>IF(AD1146&lt;4,FLETES!$H$8,IF(AD1146=4,FLETES!$H$9,IF(AD1146=5,FLETES!$H$10,IF(AD1146=6,FLETES!$H$11,IF(AD1146=7,FLETES!$H$12,IF(AD1146=8,FLETES!$H$13,IF(AD1146=10,FLETES!$H$14,IF(AD1146=12,FLETES!$H$15,IF(AD1146&gt;12,FLETES!$H$16,"FALSO")))))))))</f>
        <v>31.615901999999998</v>
      </c>
      <c r="AI1146" s="351">
        <f t="shared" si="184"/>
        <v>62.865901999999998</v>
      </c>
      <c r="AJ1146" s="352">
        <v>0.2</v>
      </c>
      <c r="AK1146" s="353">
        <f t="shared" si="185"/>
        <v>78.582377499999993</v>
      </c>
      <c r="AL1146" s="417">
        <f t="shared" si="192"/>
        <v>80.707377499999993</v>
      </c>
      <c r="AM1146" s="354">
        <v>0.15</v>
      </c>
      <c r="AN1146" s="351">
        <f t="shared" si="186"/>
        <v>94.949855882352935</v>
      </c>
      <c r="AO1146" s="421">
        <f t="shared" si="187"/>
        <v>94.949855882352935</v>
      </c>
      <c r="AP1146" s="355"/>
      <c r="AQ1146" s="355"/>
    </row>
    <row r="1147" spans="1:43" s="364" customFormat="1" ht="30" customHeight="1" x14ac:dyDescent="0.25">
      <c r="A1147" s="391">
        <v>771833</v>
      </c>
      <c r="B1147" s="391">
        <v>81200001306</v>
      </c>
      <c r="C1147" s="349" t="s">
        <v>24</v>
      </c>
      <c r="D1147" s="349">
        <v>0</v>
      </c>
      <c r="E1147" s="356" t="s">
        <v>2084</v>
      </c>
      <c r="F1147" s="355" t="s">
        <v>2084</v>
      </c>
      <c r="G1147" s="363" t="s">
        <v>277</v>
      </c>
      <c r="H1147" s="349" t="s">
        <v>4376</v>
      </c>
      <c r="I1147" s="349" t="s">
        <v>250</v>
      </c>
      <c r="J1147" s="349" t="s">
        <v>4379</v>
      </c>
      <c r="K1147" s="349" t="s">
        <v>3695</v>
      </c>
      <c r="L1147" s="349" t="s">
        <v>3695</v>
      </c>
      <c r="M1147" s="349" t="s">
        <v>251</v>
      </c>
      <c r="N1147" s="349" t="s">
        <v>283</v>
      </c>
      <c r="O1147" s="349" t="s">
        <v>2373</v>
      </c>
      <c r="P1147" s="349" t="s">
        <v>4493</v>
      </c>
      <c r="Q1147" s="349" t="s">
        <v>4494</v>
      </c>
      <c r="R1147" s="349" t="s">
        <v>268</v>
      </c>
      <c r="S1147" s="349">
        <v>0</v>
      </c>
      <c r="T1147" s="349" t="s">
        <v>268</v>
      </c>
      <c r="U1147" s="349">
        <v>0</v>
      </c>
      <c r="V1147" s="349" t="s">
        <v>413</v>
      </c>
      <c r="W1147" s="360" t="s">
        <v>2784</v>
      </c>
      <c r="X1147" s="439" t="s">
        <v>2442</v>
      </c>
      <c r="Y1147" s="349">
        <v>125</v>
      </c>
      <c r="Z1147" s="361">
        <v>25</v>
      </c>
      <c r="AA1147" s="349">
        <v>125</v>
      </c>
      <c r="AB1147" s="349" t="s">
        <v>4295</v>
      </c>
      <c r="AC1147" s="349" t="s">
        <v>4297</v>
      </c>
      <c r="AD1147" s="349">
        <v>6</v>
      </c>
      <c r="AE1147" s="440">
        <f t="shared" si="190"/>
        <v>13.200000000000001</v>
      </c>
      <c r="AF1147" s="350">
        <v>0.2</v>
      </c>
      <c r="AG1147" s="351">
        <f t="shared" si="191"/>
        <v>25</v>
      </c>
      <c r="AH1147" s="351">
        <f>IF(AD1147&lt;4,FLETES!$H$8,IF(AD1147=4,FLETES!$H$9,IF(AD1147=5,FLETES!$H$10,IF(AD1147=6,FLETES!$H$11,IF(AD1147=7,FLETES!$H$12,IF(AD1147=8,FLETES!$H$13,IF(AD1147=10,FLETES!$H$14,IF(AD1147=12,FLETES!$H$15,IF(AD1147&gt;12,FLETES!$H$16,"FALSO")))))))))</f>
        <v>31.615901999999998</v>
      </c>
      <c r="AI1147" s="351">
        <f t="shared" si="184"/>
        <v>56.615901999999998</v>
      </c>
      <c r="AJ1147" s="352">
        <v>0.2</v>
      </c>
      <c r="AK1147" s="353">
        <f t="shared" si="185"/>
        <v>70.769877499999993</v>
      </c>
      <c r="AL1147" s="417">
        <f t="shared" si="192"/>
        <v>72.469877499999996</v>
      </c>
      <c r="AM1147" s="354">
        <v>0.15</v>
      </c>
      <c r="AN1147" s="351">
        <f t="shared" si="186"/>
        <v>85.258679411764703</v>
      </c>
      <c r="AO1147" s="421">
        <f t="shared" si="187"/>
        <v>85.258679411764703</v>
      </c>
      <c r="AP1147" s="377" t="s">
        <v>2412</v>
      </c>
      <c r="AQ1147" s="355"/>
    </row>
    <row r="1148" spans="1:43" s="364" customFormat="1" ht="30" customHeight="1" x14ac:dyDescent="0.25">
      <c r="A1148" s="391">
        <v>702512</v>
      </c>
      <c r="B1148" s="391">
        <v>81200001290</v>
      </c>
      <c r="C1148" s="349" t="s">
        <v>24</v>
      </c>
      <c r="D1148" s="349" t="s">
        <v>1126</v>
      </c>
      <c r="E1148" s="356" t="s">
        <v>2092</v>
      </c>
      <c r="F1148" s="355" t="s">
        <v>2092</v>
      </c>
      <c r="G1148" s="363" t="s">
        <v>277</v>
      </c>
      <c r="H1148" s="349" t="s">
        <v>4376</v>
      </c>
      <c r="I1148" s="349" t="s">
        <v>250</v>
      </c>
      <c r="J1148" s="349" t="s">
        <v>4379</v>
      </c>
      <c r="K1148" s="349" t="s">
        <v>608</v>
      </c>
      <c r="L1148" s="349" t="s">
        <v>608</v>
      </c>
      <c r="M1148" s="349" t="s">
        <v>257</v>
      </c>
      <c r="N1148" s="349" t="s">
        <v>283</v>
      </c>
      <c r="O1148" s="349" t="s">
        <v>2373</v>
      </c>
      <c r="P1148" s="349" t="s">
        <v>4493</v>
      </c>
      <c r="Q1148" s="349" t="s">
        <v>4494</v>
      </c>
      <c r="R1148" s="349" t="s">
        <v>268</v>
      </c>
      <c r="S1148" s="349">
        <v>0</v>
      </c>
      <c r="T1148" s="349" t="s">
        <v>268</v>
      </c>
      <c r="U1148" s="349">
        <v>0</v>
      </c>
      <c r="V1148" s="349" t="s">
        <v>413</v>
      </c>
      <c r="W1148" s="360" t="s">
        <v>2762</v>
      </c>
      <c r="X1148" s="361" t="s">
        <v>2441</v>
      </c>
      <c r="Y1148" s="349">
        <v>125</v>
      </c>
      <c r="Z1148" s="361">
        <v>25</v>
      </c>
      <c r="AA1148" s="349">
        <v>125</v>
      </c>
      <c r="AB1148" s="349" t="s">
        <v>4295</v>
      </c>
      <c r="AC1148" s="349" t="s">
        <v>4297</v>
      </c>
      <c r="AD1148" s="349">
        <v>6</v>
      </c>
      <c r="AE1148" s="440">
        <f t="shared" si="190"/>
        <v>13.200000000000001</v>
      </c>
      <c r="AF1148" s="350">
        <v>0.25</v>
      </c>
      <c r="AG1148" s="351">
        <f t="shared" si="191"/>
        <v>31.25</v>
      </c>
      <c r="AH1148" s="351">
        <f>IF(AD1148&lt;4,FLETES!$H$8,IF(AD1148=4,FLETES!$H$9,IF(AD1148=5,FLETES!$H$10,IF(AD1148=6,FLETES!$H$11,IF(AD1148=7,FLETES!$H$12,IF(AD1148=8,FLETES!$H$13,IF(AD1148=10,FLETES!$H$14,IF(AD1148=12,FLETES!$H$15,IF(AD1148&gt;12,FLETES!$H$16,"FALSO")))))))))</f>
        <v>31.615901999999998</v>
      </c>
      <c r="AI1148" s="351">
        <f t="shared" si="184"/>
        <v>62.865901999999998</v>
      </c>
      <c r="AJ1148" s="352">
        <v>0.2</v>
      </c>
      <c r="AK1148" s="353">
        <f t="shared" si="185"/>
        <v>78.582377499999993</v>
      </c>
      <c r="AL1148" s="417">
        <f t="shared" si="192"/>
        <v>80.707377499999993</v>
      </c>
      <c r="AM1148" s="354">
        <v>0.15</v>
      </c>
      <c r="AN1148" s="351">
        <f t="shared" si="186"/>
        <v>94.949855882352935</v>
      </c>
      <c r="AO1148" s="421">
        <f t="shared" si="187"/>
        <v>94.949855882352935</v>
      </c>
      <c r="AP1148" s="355"/>
      <c r="AQ1148" s="355"/>
    </row>
    <row r="1149" spans="1:43" s="364" customFormat="1" ht="30" customHeight="1" x14ac:dyDescent="0.25">
      <c r="A1149" s="391">
        <v>738839</v>
      </c>
      <c r="B1149" s="391">
        <v>81200001506</v>
      </c>
      <c r="C1149" s="349" t="s">
        <v>24</v>
      </c>
      <c r="D1149" s="349" t="s">
        <v>690</v>
      </c>
      <c r="E1149" s="356" t="s">
        <v>2157</v>
      </c>
      <c r="F1149" s="355" t="s">
        <v>2157</v>
      </c>
      <c r="G1149" s="363" t="s">
        <v>277</v>
      </c>
      <c r="H1149" s="349" t="s">
        <v>4376</v>
      </c>
      <c r="I1149" s="349" t="s">
        <v>250</v>
      </c>
      <c r="J1149" s="349" t="s">
        <v>4379</v>
      </c>
      <c r="K1149" s="349" t="s">
        <v>4349</v>
      </c>
      <c r="L1149" s="349" t="s">
        <v>4349</v>
      </c>
      <c r="M1149" s="349" t="s">
        <v>257</v>
      </c>
      <c r="N1149" s="349" t="s">
        <v>283</v>
      </c>
      <c r="O1149" s="349" t="s">
        <v>2373</v>
      </c>
      <c r="P1149" s="349" t="s">
        <v>4493</v>
      </c>
      <c r="Q1149" s="349" t="s">
        <v>4494</v>
      </c>
      <c r="R1149" s="349" t="s">
        <v>268</v>
      </c>
      <c r="S1149" s="349">
        <v>0</v>
      </c>
      <c r="T1149" s="349" t="s">
        <v>268</v>
      </c>
      <c r="U1149" s="349">
        <v>0</v>
      </c>
      <c r="V1149" s="349" t="s">
        <v>413</v>
      </c>
      <c r="W1149" s="360" t="s">
        <v>2764</v>
      </c>
      <c r="X1149" s="361" t="s">
        <v>2441</v>
      </c>
      <c r="Y1149" s="349">
        <v>125</v>
      </c>
      <c r="Z1149" s="361">
        <v>25</v>
      </c>
      <c r="AA1149" s="349">
        <v>125</v>
      </c>
      <c r="AB1149" s="349" t="s">
        <v>4295</v>
      </c>
      <c r="AC1149" s="349" t="s">
        <v>4297</v>
      </c>
      <c r="AD1149" s="349">
        <v>6</v>
      </c>
      <c r="AE1149" s="440">
        <f t="shared" si="190"/>
        <v>13.200000000000001</v>
      </c>
      <c r="AF1149" s="350">
        <v>0.25</v>
      </c>
      <c r="AG1149" s="351">
        <f t="shared" si="191"/>
        <v>31.25</v>
      </c>
      <c r="AH1149" s="351">
        <f>IF(AD1149&lt;4,FLETES!$H$8,IF(AD1149=4,FLETES!$H$9,IF(AD1149=5,FLETES!$H$10,IF(AD1149=6,FLETES!$H$11,IF(AD1149=7,FLETES!$H$12,IF(AD1149=8,FLETES!$H$13,IF(AD1149=10,FLETES!$H$14,IF(AD1149=12,FLETES!$H$15,IF(AD1149&gt;12,FLETES!$H$16,"FALSO")))))))))</f>
        <v>31.615901999999998</v>
      </c>
      <c r="AI1149" s="351">
        <f t="shared" si="184"/>
        <v>62.865901999999998</v>
      </c>
      <c r="AJ1149" s="352">
        <v>0.2</v>
      </c>
      <c r="AK1149" s="353">
        <f t="shared" si="185"/>
        <v>78.582377499999993</v>
      </c>
      <c r="AL1149" s="417">
        <f t="shared" si="192"/>
        <v>80.707377499999993</v>
      </c>
      <c r="AM1149" s="354">
        <v>0.15</v>
      </c>
      <c r="AN1149" s="351">
        <f t="shared" si="186"/>
        <v>94.949855882352935</v>
      </c>
      <c r="AO1149" s="421">
        <f t="shared" si="187"/>
        <v>94.949855882352935</v>
      </c>
      <c r="AP1149" s="355"/>
      <c r="AQ1149" s="355"/>
    </row>
    <row r="1150" spans="1:43" s="364" customFormat="1" ht="30" customHeight="1" x14ac:dyDescent="0.25">
      <c r="A1150" s="386">
        <v>745733</v>
      </c>
      <c r="B1150" s="456">
        <v>406374573391</v>
      </c>
      <c r="C1150" s="349" t="s">
        <v>24</v>
      </c>
      <c r="D1150" s="349"/>
      <c r="E1150" s="355" t="s">
        <v>2908</v>
      </c>
      <c r="F1150" s="355" t="s">
        <v>2908</v>
      </c>
      <c r="G1150" s="363" t="s">
        <v>277</v>
      </c>
      <c r="H1150" s="349" t="s">
        <v>4376</v>
      </c>
      <c r="I1150" s="349" t="s">
        <v>250</v>
      </c>
      <c r="J1150" s="349" t="s">
        <v>4379</v>
      </c>
      <c r="K1150" s="349" t="s">
        <v>4429</v>
      </c>
      <c r="L1150" s="349" t="s">
        <v>3098</v>
      </c>
      <c r="M1150" s="349" t="s">
        <v>251</v>
      </c>
      <c r="N1150" s="349" t="s">
        <v>283</v>
      </c>
      <c r="O1150" s="349" t="s">
        <v>2373</v>
      </c>
      <c r="P1150" s="349" t="s">
        <v>4493</v>
      </c>
      <c r="Q1150" s="349" t="s">
        <v>4494</v>
      </c>
      <c r="R1150" s="349" t="s">
        <v>268</v>
      </c>
      <c r="S1150" s="349">
        <v>0</v>
      </c>
      <c r="T1150" s="349" t="s">
        <v>268</v>
      </c>
      <c r="U1150" s="349">
        <v>0</v>
      </c>
      <c r="V1150" s="349" t="s">
        <v>413</v>
      </c>
      <c r="W1150" s="360" t="s">
        <v>2909</v>
      </c>
      <c r="X1150" s="349" t="s">
        <v>2441</v>
      </c>
      <c r="Y1150" s="349">
        <v>125</v>
      </c>
      <c r="Z1150" s="349">
        <v>25</v>
      </c>
      <c r="AA1150" s="349">
        <v>125</v>
      </c>
      <c r="AB1150" s="349" t="s">
        <v>4295</v>
      </c>
      <c r="AC1150" s="349" t="s">
        <v>4297</v>
      </c>
      <c r="AD1150" s="349">
        <v>6</v>
      </c>
      <c r="AE1150" s="349">
        <v>13</v>
      </c>
      <c r="AF1150" s="350">
        <v>0.25</v>
      </c>
      <c r="AG1150" s="351">
        <f t="shared" si="191"/>
        <v>31.25</v>
      </c>
      <c r="AH1150" s="351">
        <f>IF(AD1150&lt;4,FLETES!$H$8,IF(AD1150=4,FLETES!$H$9,IF(AD1150=5,FLETES!$H$10,IF(AD1150=6,FLETES!$H$11,IF(AD1150=7,FLETES!$H$12,IF(AD1150=8,FLETES!$H$13,IF(AD1150=10,FLETES!$H$14,IF(AD1150=12,FLETES!$H$15,IF(AD1150&gt;12,FLETES!$H$16,"FALSO")))))))))</f>
        <v>31.615901999999998</v>
      </c>
      <c r="AI1150" s="351">
        <f t="shared" si="184"/>
        <v>62.865901999999998</v>
      </c>
      <c r="AJ1150" s="352">
        <v>0.2</v>
      </c>
      <c r="AK1150" s="353">
        <f t="shared" si="185"/>
        <v>78.582377499999993</v>
      </c>
      <c r="AL1150" s="417">
        <f t="shared" si="192"/>
        <v>80.707377499999993</v>
      </c>
      <c r="AM1150" s="354">
        <v>0.15</v>
      </c>
      <c r="AN1150" s="351">
        <f t="shared" si="186"/>
        <v>94.949855882352935</v>
      </c>
      <c r="AO1150" s="421">
        <f t="shared" si="187"/>
        <v>94.949855882352935</v>
      </c>
      <c r="AP1150" s="355"/>
      <c r="AQ1150" s="355"/>
    </row>
    <row r="1151" spans="1:43" s="364" customFormat="1" ht="30" customHeight="1" x14ac:dyDescent="0.25">
      <c r="A1151" s="386">
        <v>745707</v>
      </c>
      <c r="B1151" s="456">
        <v>406374570796</v>
      </c>
      <c r="C1151" s="349" t="s">
        <v>24</v>
      </c>
      <c r="D1151" s="349"/>
      <c r="E1151" s="355" t="s">
        <v>2903</v>
      </c>
      <c r="F1151" s="355" t="s">
        <v>2903</v>
      </c>
      <c r="G1151" s="363" t="s">
        <v>277</v>
      </c>
      <c r="H1151" s="349" t="s">
        <v>4376</v>
      </c>
      <c r="I1151" s="349" t="s">
        <v>250</v>
      </c>
      <c r="J1151" s="349" t="s">
        <v>4379</v>
      </c>
      <c r="K1151" s="349" t="s">
        <v>2904</v>
      </c>
      <c r="L1151" s="349" t="s">
        <v>2669</v>
      </c>
      <c r="M1151" s="349" t="s">
        <v>251</v>
      </c>
      <c r="N1151" s="349" t="s">
        <v>283</v>
      </c>
      <c r="O1151" s="349" t="s">
        <v>2373</v>
      </c>
      <c r="P1151" s="349" t="s">
        <v>4493</v>
      </c>
      <c r="Q1151" s="349" t="s">
        <v>4494</v>
      </c>
      <c r="R1151" s="349" t="s">
        <v>268</v>
      </c>
      <c r="S1151" s="349">
        <v>0</v>
      </c>
      <c r="T1151" s="349" t="s">
        <v>268</v>
      </c>
      <c r="U1151" s="349">
        <v>0</v>
      </c>
      <c r="V1151" s="349" t="s">
        <v>413</v>
      </c>
      <c r="W1151" s="360" t="s">
        <v>2904</v>
      </c>
      <c r="X1151" s="349" t="s">
        <v>2441</v>
      </c>
      <c r="Y1151" s="349">
        <v>125</v>
      </c>
      <c r="Z1151" s="349">
        <v>25</v>
      </c>
      <c r="AA1151" s="349">
        <v>125</v>
      </c>
      <c r="AB1151" s="349" t="s">
        <v>4295</v>
      </c>
      <c r="AC1151" s="349" t="s">
        <v>4297</v>
      </c>
      <c r="AD1151" s="349">
        <v>6</v>
      </c>
      <c r="AE1151" s="349">
        <v>13</v>
      </c>
      <c r="AF1151" s="350">
        <v>0.25</v>
      </c>
      <c r="AG1151" s="351">
        <f t="shared" si="191"/>
        <v>31.25</v>
      </c>
      <c r="AH1151" s="351">
        <f>IF(AD1151&lt;4,FLETES!$H$8,IF(AD1151=4,FLETES!$H$9,IF(AD1151=5,FLETES!$H$10,IF(AD1151=6,FLETES!$H$11,IF(AD1151=7,FLETES!$H$12,IF(AD1151=8,FLETES!$H$13,IF(AD1151=10,FLETES!$H$14,IF(AD1151=12,FLETES!$H$15,IF(AD1151&gt;12,FLETES!$H$16,"FALSO")))))))))</f>
        <v>31.615901999999998</v>
      </c>
      <c r="AI1151" s="351">
        <f t="shared" si="184"/>
        <v>62.865901999999998</v>
      </c>
      <c r="AJ1151" s="352">
        <v>0.2</v>
      </c>
      <c r="AK1151" s="353">
        <f t="shared" si="185"/>
        <v>78.582377499999993</v>
      </c>
      <c r="AL1151" s="417">
        <f t="shared" si="192"/>
        <v>80.707377499999993</v>
      </c>
      <c r="AM1151" s="354">
        <v>0.15</v>
      </c>
      <c r="AN1151" s="351">
        <f t="shared" si="186"/>
        <v>94.949855882352935</v>
      </c>
      <c r="AO1151" s="421">
        <f t="shared" si="187"/>
        <v>94.949855882352935</v>
      </c>
      <c r="AP1151" s="355"/>
      <c r="AQ1151" s="355"/>
    </row>
    <row r="1152" spans="1:43" s="364" customFormat="1" ht="30" customHeight="1" x14ac:dyDescent="0.25">
      <c r="A1152" s="386">
        <v>745854</v>
      </c>
      <c r="B1152" s="456">
        <v>406374585493</v>
      </c>
      <c r="C1152" s="349" t="s">
        <v>24</v>
      </c>
      <c r="D1152" s="349"/>
      <c r="E1152" s="355" t="s">
        <v>2930</v>
      </c>
      <c r="F1152" s="355" t="s">
        <v>2930</v>
      </c>
      <c r="G1152" s="363" t="s">
        <v>277</v>
      </c>
      <c r="H1152" s="349" t="s">
        <v>4376</v>
      </c>
      <c r="I1152" s="349" t="s">
        <v>250</v>
      </c>
      <c r="J1152" s="349" t="s">
        <v>4379</v>
      </c>
      <c r="K1152" s="349" t="s">
        <v>2925</v>
      </c>
      <c r="L1152" s="349" t="s">
        <v>563</v>
      </c>
      <c r="M1152" s="349" t="s">
        <v>251</v>
      </c>
      <c r="N1152" s="349" t="s">
        <v>283</v>
      </c>
      <c r="O1152" s="349" t="s">
        <v>2373</v>
      </c>
      <c r="P1152" s="349" t="s">
        <v>4493</v>
      </c>
      <c r="Q1152" s="349" t="s">
        <v>4494</v>
      </c>
      <c r="R1152" s="349" t="s">
        <v>268</v>
      </c>
      <c r="S1152" s="349">
        <v>0</v>
      </c>
      <c r="T1152" s="349" t="s">
        <v>268</v>
      </c>
      <c r="U1152" s="349">
        <v>0</v>
      </c>
      <c r="V1152" s="349" t="s">
        <v>413</v>
      </c>
      <c r="W1152" s="360" t="s">
        <v>2925</v>
      </c>
      <c r="X1152" s="349" t="s">
        <v>2441</v>
      </c>
      <c r="Y1152" s="349">
        <v>125</v>
      </c>
      <c r="Z1152" s="349">
        <v>25</v>
      </c>
      <c r="AA1152" s="349">
        <v>125</v>
      </c>
      <c r="AB1152" s="349" t="s">
        <v>4295</v>
      </c>
      <c r="AC1152" s="349" t="s">
        <v>4297</v>
      </c>
      <c r="AD1152" s="349">
        <v>6</v>
      </c>
      <c r="AE1152" s="349">
        <v>13</v>
      </c>
      <c r="AF1152" s="350">
        <v>0.25</v>
      </c>
      <c r="AG1152" s="351">
        <f t="shared" si="191"/>
        <v>31.25</v>
      </c>
      <c r="AH1152" s="351">
        <f>IF(AD1152&lt;4,FLETES!$H$8,IF(AD1152=4,FLETES!$H$9,IF(AD1152=5,FLETES!$H$10,IF(AD1152=6,FLETES!$H$11,IF(AD1152=7,FLETES!$H$12,IF(AD1152=8,FLETES!$H$13,IF(AD1152=10,FLETES!$H$14,IF(AD1152=12,FLETES!$H$15,IF(AD1152&gt;12,FLETES!$H$16,"FALSO")))))))))</f>
        <v>31.615901999999998</v>
      </c>
      <c r="AI1152" s="351">
        <f t="shared" si="184"/>
        <v>62.865901999999998</v>
      </c>
      <c r="AJ1152" s="352">
        <v>0.2</v>
      </c>
      <c r="AK1152" s="353">
        <f t="shared" si="185"/>
        <v>78.582377499999993</v>
      </c>
      <c r="AL1152" s="417">
        <f t="shared" si="192"/>
        <v>80.707377499999993</v>
      </c>
      <c r="AM1152" s="354">
        <v>0.15</v>
      </c>
      <c r="AN1152" s="351">
        <f t="shared" si="186"/>
        <v>94.949855882352935</v>
      </c>
      <c r="AO1152" s="421">
        <f t="shared" si="187"/>
        <v>94.949855882352935</v>
      </c>
      <c r="AP1152" s="355"/>
      <c r="AQ1152" s="355"/>
    </row>
    <row r="1153" spans="1:43" ht="30" customHeight="1" x14ac:dyDescent="0.25">
      <c r="A1153" s="349">
        <v>755394</v>
      </c>
      <c r="B1153" s="391">
        <v>40637553949</v>
      </c>
      <c r="C1153" s="349" t="s">
        <v>4296</v>
      </c>
      <c r="D1153" s="349" t="s">
        <v>2475</v>
      </c>
      <c r="E1153" s="356" t="s">
        <v>2605</v>
      </c>
      <c r="F1153" s="355" t="s">
        <v>2605</v>
      </c>
      <c r="G1153" s="363" t="s">
        <v>2803</v>
      </c>
      <c r="H1153" s="349" t="s">
        <v>4376</v>
      </c>
      <c r="I1153" s="349" t="s">
        <v>250</v>
      </c>
      <c r="J1153" s="349" t="s">
        <v>4379</v>
      </c>
      <c r="K1153" s="349" t="s">
        <v>4282</v>
      </c>
      <c r="L1153" s="349" t="s">
        <v>264</v>
      </c>
      <c r="M1153" s="349" t="s">
        <v>257</v>
      </c>
      <c r="N1153" s="349" t="s">
        <v>268</v>
      </c>
      <c r="O1153" s="349" t="s">
        <v>2823</v>
      </c>
      <c r="P1153" s="349" t="s">
        <v>4493</v>
      </c>
      <c r="Q1153" s="349" t="s">
        <v>268</v>
      </c>
      <c r="R1153" s="349" t="s">
        <v>268</v>
      </c>
      <c r="S1153" s="349">
        <v>0</v>
      </c>
      <c r="T1153" s="349" t="s">
        <v>268</v>
      </c>
      <c r="U1153" s="349">
        <v>0</v>
      </c>
      <c r="V1153" s="349" t="s">
        <v>413</v>
      </c>
      <c r="W1153" s="360" t="s">
        <v>2803</v>
      </c>
      <c r="X1153" s="349" t="s">
        <v>268</v>
      </c>
      <c r="Y1153" s="349">
        <v>160</v>
      </c>
      <c r="Z1153" s="361">
        <v>10</v>
      </c>
      <c r="AA1153" s="349">
        <f>Y1153</f>
        <v>160</v>
      </c>
      <c r="AB1153" s="349" t="s">
        <v>4295</v>
      </c>
      <c r="AC1153" s="349" t="s">
        <v>1253</v>
      </c>
      <c r="AD1153" s="349">
        <v>5</v>
      </c>
      <c r="AE1153" s="440">
        <f>AD1153*2.2</f>
        <v>11</v>
      </c>
      <c r="AF1153" s="350">
        <v>0.15</v>
      </c>
      <c r="AG1153" s="351">
        <f t="shared" si="191"/>
        <v>24</v>
      </c>
      <c r="AH1153" s="351">
        <f>IF(AD1153&lt;4,FLETES!$H$8,IF(AD1153=4,FLETES!$H$9,IF(AD1153=5,FLETES!$H$10,IF(AD1153=6,FLETES!$H$11,IF(AD1153=7,FLETES!$H$12,IF(AD1153=8,FLETES!$H$13,IF(AD1153=10,FLETES!$H$14,IF(AD1153=12,FLETES!$H$15,IF(AD1153&gt;12,FLETES!$H$16,"FALSO")))))))))</f>
        <v>26.946735</v>
      </c>
      <c r="AI1153" s="357">
        <f t="shared" si="184"/>
        <v>50.946735000000004</v>
      </c>
      <c r="AJ1153" s="352">
        <v>0.2</v>
      </c>
      <c r="AK1153" s="358">
        <f t="shared" si="185"/>
        <v>63.683418750000001</v>
      </c>
      <c r="AL1153" s="418">
        <f>AK1153</f>
        <v>63.683418750000001</v>
      </c>
      <c r="AM1153" s="354">
        <v>0.15</v>
      </c>
      <c r="AN1153" s="351">
        <f t="shared" si="186"/>
        <v>74.921669117647056</v>
      </c>
      <c r="AO1153" s="421">
        <f t="shared" si="187"/>
        <v>74.921669117647056</v>
      </c>
      <c r="AP1153" s="377" t="s">
        <v>2476</v>
      </c>
      <c r="AQ1153" s="355"/>
    </row>
    <row r="1154" spans="1:43" s="347" customFormat="1" ht="30" customHeight="1" x14ac:dyDescent="0.25">
      <c r="A1154">
        <v>460960</v>
      </c>
      <c r="B1154" s="391">
        <v>40634609609</v>
      </c>
      <c r="C1154" s="349" t="s">
        <v>4296</v>
      </c>
      <c r="D1154" s="349" t="s">
        <v>4559</v>
      </c>
      <c r="E1154" s="355" t="s">
        <v>4560</v>
      </c>
      <c r="F1154" s="355" t="s">
        <v>4560</v>
      </c>
      <c r="G1154" s="363" t="s">
        <v>4461</v>
      </c>
      <c r="H1154" s="349" t="s">
        <v>3681</v>
      </c>
      <c r="I1154" s="349" t="s">
        <v>250</v>
      </c>
      <c r="J1154" s="349" t="s">
        <v>4379</v>
      </c>
      <c r="K1154" s="349" t="s">
        <v>537</v>
      </c>
      <c r="L1154" s="349" t="s">
        <v>537</v>
      </c>
      <c r="M1154" s="349" t="s">
        <v>258</v>
      </c>
      <c r="N1154" s="349" t="s">
        <v>284</v>
      </c>
      <c r="O1154" s="349" t="s">
        <v>3682</v>
      </c>
      <c r="P1154" s="349" t="s">
        <v>4493</v>
      </c>
      <c r="Q1154" s="349" t="s">
        <v>268</v>
      </c>
      <c r="R1154" s="349" t="s">
        <v>268</v>
      </c>
      <c r="S1154" s="349">
        <v>0</v>
      </c>
      <c r="T1154" s="349" t="s">
        <v>268</v>
      </c>
      <c r="U1154" s="349">
        <v>0</v>
      </c>
      <c r="V1154" s="349" t="s">
        <v>413</v>
      </c>
      <c r="W1154" s="360" t="s">
        <v>2685</v>
      </c>
      <c r="X1154" s="349" t="s">
        <v>268</v>
      </c>
      <c r="Y1154" s="349">
        <v>60</v>
      </c>
      <c r="Z1154" s="361">
        <v>10</v>
      </c>
      <c r="AA1154" s="349">
        <f t="shared" ref="AA1154" si="193">Y1154</f>
        <v>60</v>
      </c>
      <c r="AB1154" s="349" t="s">
        <v>4295</v>
      </c>
      <c r="AC1154" s="349" t="s">
        <v>1253</v>
      </c>
      <c r="AD1154" s="349">
        <v>6</v>
      </c>
      <c r="AE1154" s="440">
        <f t="shared" ref="AE1154" si="194">AD1154*2.2</f>
        <v>13.200000000000001</v>
      </c>
      <c r="AF1154" s="350">
        <v>0.6</v>
      </c>
      <c r="AG1154" s="351">
        <f t="shared" si="191"/>
        <v>36</v>
      </c>
      <c r="AH1154" s="351">
        <f>IF(AD1154&lt;4,FLETES!$H$8,IF(AD1154=4,FLETES!$H$9,IF(AD1154=5,FLETES!$H$10,IF(AD1154=6,FLETES!$H$11,IF(AD1154=7,FLETES!$H$12,IF(AD1154=8,FLETES!$H$13,IF(AD1154=10,FLETES!$H$14,IF(AD1154=12,FLETES!$H$15,IF(AD1154&gt;12,FLETES!$H$16,"FALSO")))))))))</f>
        <v>31.615901999999998</v>
      </c>
      <c r="AI1154" s="357">
        <f t="shared" ref="AI1154" si="195">SUM(AG1154:AH1154)</f>
        <v>67.615902000000006</v>
      </c>
      <c r="AJ1154" s="352">
        <v>0.2</v>
      </c>
      <c r="AK1154" s="358">
        <f t="shared" ref="AK1154" si="196">AI1154/(1-AJ1154)</f>
        <v>84.519877500000007</v>
      </c>
      <c r="AL1154" s="418">
        <f t="shared" ref="AL1154" si="197">AK1154</f>
        <v>84.519877500000007</v>
      </c>
      <c r="AM1154" s="354">
        <v>0.15</v>
      </c>
      <c r="AN1154" s="351">
        <f t="shared" ref="AN1154" si="198">AL1154/(1-AM1154)</f>
        <v>99.435150000000007</v>
      </c>
      <c r="AO1154" s="421">
        <f t="shared" ref="AO1154" si="199">AN1154</f>
        <v>99.435150000000007</v>
      </c>
      <c r="AP1154" s="355"/>
      <c r="AQ1154" s="355"/>
    </row>
  </sheetData>
  <sortState ref="B2:IV576">
    <sortCondition ref="C2:C576"/>
    <sortCondition descending="1" sortBy="cellColor" ref="C2:C576" dxfId="433"/>
    <sortCondition ref="H2:H576"/>
  </sortState>
  <conditionalFormatting sqref="B316">
    <cfRule type="duplicateValues" dxfId="432" priority="489"/>
  </conditionalFormatting>
  <conditionalFormatting sqref="B318 B320">
    <cfRule type="duplicateValues" dxfId="431" priority="486"/>
  </conditionalFormatting>
  <conditionalFormatting sqref="A319 A322">
    <cfRule type="duplicateValues" dxfId="430" priority="483"/>
  </conditionalFormatting>
  <conditionalFormatting sqref="B645:B678 B1 B71 B73 B75:B83 B85:B122 B17:B69 B1155:B1048576">
    <cfRule type="duplicateValues" dxfId="429" priority="519"/>
  </conditionalFormatting>
  <conditionalFormatting sqref="A1112:A1146 A645:A678 A1 A76:A83 A85:A122 A17:A69 A1155:A1048576">
    <cfRule type="duplicateValues" dxfId="428" priority="522"/>
  </conditionalFormatting>
  <conditionalFormatting sqref="D70">
    <cfRule type="duplicateValues" dxfId="427" priority="482"/>
  </conditionalFormatting>
  <conditionalFormatting sqref="A71 A73 A75">
    <cfRule type="duplicateValues" dxfId="426" priority="481"/>
  </conditionalFormatting>
  <conditionalFormatting sqref="A70">
    <cfRule type="duplicateValues" dxfId="425" priority="480"/>
  </conditionalFormatting>
  <conditionalFormatting sqref="B289">
    <cfRule type="duplicateValues" dxfId="424" priority="479"/>
  </conditionalFormatting>
  <conditionalFormatting sqref="B291">
    <cfRule type="duplicateValues" dxfId="423" priority="478"/>
  </conditionalFormatting>
  <conditionalFormatting sqref="B299">
    <cfRule type="duplicateValues" dxfId="422" priority="477"/>
  </conditionalFormatting>
  <conditionalFormatting sqref="B317 B124:B283 B286:B288 B290 B292:B293 B295:B298 B300 B309:B315 B307 B322:B415">
    <cfRule type="duplicateValues" dxfId="421" priority="523"/>
  </conditionalFormatting>
  <conditionalFormatting sqref="A124:A283 A287:A289 A295:A298 A293 A291 A300 A302 A304 A306 A308:A315 A323:A415">
    <cfRule type="duplicateValues" dxfId="420" priority="540"/>
  </conditionalFormatting>
  <conditionalFormatting sqref="B483:B504">
    <cfRule type="duplicateValues" dxfId="419" priority="475"/>
  </conditionalFormatting>
  <conditionalFormatting sqref="A483:A504">
    <cfRule type="duplicateValues" dxfId="418" priority="474"/>
  </conditionalFormatting>
  <conditionalFormatting sqref="B2:B16">
    <cfRule type="duplicateValues" dxfId="417" priority="472"/>
  </conditionalFormatting>
  <conditionalFormatting sqref="A2:A16">
    <cfRule type="duplicateValues" dxfId="416" priority="473"/>
  </conditionalFormatting>
  <conditionalFormatting sqref="B516:B517">
    <cfRule type="duplicateValues" dxfId="415" priority="466"/>
  </conditionalFormatting>
  <conditionalFormatting sqref="A516:A517">
    <cfRule type="duplicateValues" dxfId="414" priority="467"/>
  </conditionalFormatting>
  <conditionalFormatting sqref="B516:B517">
    <cfRule type="duplicateValues" dxfId="413" priority="465"/>
  </conditionalFormatting>
  <conditionalFormatting sqref="A516:A517">
    <cfRule type="duplicateValues" dxfId="412" priority="464"/>
  </conditionalFormatting>
  <conditionalFormatting sqref="B505:B515 B518:B640">
    <cfRule type="duplicateValues" dxfId="411" priority="567"/>
  </conditionalFormatting>
  <conditionalFormatting sqref="A505:A515 A518:A640">
    <cfRule type="duplicateValues" dxfId="410" priority="570"/>
  </conditionalFormatting>
  <conditionalFormatting sqref="A747">
    <cfRule type="duplicateValues" dxfId="409" priority="462"/>
  </conditionalFormatting>
  <conditionalFormatting sqref="A748">
    <cfRule type="duplicateValues" dxfId="408" priority="461"/>
  </conditionalFormatting>
  <conditionalFormatting sqref="A713">
    <cfRule type="duplicateValues" dxfId="407" priority="460"/>
  </conditionalFormatting>
  <conditionalFormatting sqref="A714">
    <cfRule type="duplicateValues" dxfId="406" priority="459"/>
  </conditionalFormatting>
  <conditionalFormatting sqref="A715">
    <cfRule type="duplicateValues" dxfId="405" priority="458"/>
  </conditionalFormatting>
  <conditionalFormatting sqref="A716">
    <cfRule type="duplicateValues" dxfId="404" priority="457"/>
  </conditionalFormatting>
  <conditionalFormatting sqref="A717">
    <cfRule type="duplicateValues" dxfId="403" priority="456"/>
  </conditionalFormatting>
  <conditionalFormatting sqref="A718">
    <cfRule type="duplicateValues" dxfId="402" priority="455"/>
  </conditionalFormatting>
  <conditionalFormatting sqref="A719">
    <cfRule type="duplicateValues" dxfId="401" priority="454"/>
  </conditionalFormatting>
  <conditionalFormatting sqref="A720">
    <cfRule type="duplicateValues" dxfId="400" priority="453"/>
  </conditionalFormatting>
  <conditionalFormatting sqref="A749">
    <cfRule type="duplicateValues" dxfId="399" priority="452"/>
  </conditionalFormatting>
  <conditionalFormatting sqref="A721">
    <cfRule type="duplicateValues" dxfId="398" priority="451"/>
  </conditionalFormatting>
  <conditionalFormatting sqref="A722">
    <cfRule type="duplicateValues" dxfId="397" priority="450"/>
  </conditionalFormatting>
  <conditionalFormatting sqref="A724">
    <cfRule type="duplicateValues" dxfId="396" priority="449"/>
  </conditionalFormatting>
  <conditionalFormatting sqref="A725">
    <cfRule type="duplicateValues" dxfId="395" priority="448"/>
  </conditionalFormatting>
  <conditionalFormatting sqref="A726">
    <cfRule type="duplicateValues" dxfId="394" priority="447"/>
  </conditionalFormatting>
  <conditionalFormatting sqref="A727">
    <cfRule type="duplicateValues" dxfId="393" priority="446"/>
  </conditionalFormatting>
  <conditionalFormatting sqref="A728">
    <cfRule type="duplicateValues" dxfId="392" priority="445"/>
  </conditionalFormatting>
  <conditionalFormatting sqref="A729">
    <cfRule type="duplicateValues" dxfId="391" priority="444"/>
  </conditionalFormatting>
  <conditionalFormatting sqref="A730">
    <cfRule type="duplicateValues" dxfId="390" priority="443"/>
  </conditionalFormatting>
  <conditionalFormatting sqref="A731">
    <cfRule type="duplicateValues" dxfId="389" priority="442"/>
  </conditionalFormatting>
  <conditionalFormatting sqref="A723">
    <cfRule type="duplicateValues" dxfId="388" priority="441"/>
  </conditionalFormatting>
  <conditionalFormatting sqref="A732">
    <cfRule type="duplicateValues" dxfId="387" priority="440"/>
  </conditionalFormatting>
  <conditionalFormatting sqref="A733">
    <cfRule type="duplicateValues" dxfId="386" priority="439"/>
  </conditionalFormatting>
  <conditionalFormatting sqref="A734">
    <cfRule type="duplicateValues" dxfId="385" priority="438"/>
  </conditionalFormatting>
  <conditionalFormatting sqref="A735">
    <cfRule type="duplicateValues" dxfId="384" priority="437"/>
  </conditionalFormatting>
  <conditionalFormatting sqref="A736">
    <cfRule type="duplicateValues" dxfId="383" priority="436"/>
  </conditionalFormatting>
  <conditionalFormatting sqref="A737">
    <cfRule type="duplicateValues" dxfId="382" priority="435"/>
  </conditionalFormatting>
  <conditionalFormatting sqref="A738">
    <cfRule type="duplicateValues" dxfId="381" priority="434"/>
  </conditionalFormatting>
  <conditionalFormatting sqref="A739">
    <cfRule type="duplicateValues" dxfId="380" priority="433"/>
  </conditionalFormatting>
  <conditionalFormatting sqref="A740">
    <cfRule type="duplicateValues" dxfId="379" priority="432"/>
  </conditionalFormatting>
  <conditionalFormatting sqref="A741">
    <cfRule type="duplicateValues" dxfId="378" priority="431"/>
  </conditionalFormatting>
  <conditionalFormatting sqref="A742">
    <cfRule type="duplicateValues" dxfId="377" priority="430"/>
  </conditionalFormatting>
  <conditionalFormatting sqref="A743">
    <cfRule type="duplicateValues" dxfId="376" priority="429"/>
  </conditionalFormatting>
  <conditionalFormatting sqref="A744">
    <cfRule type="duplicateValues" dxfId="375" priority="428"/>
  </conditionalFormatting>
  <conditionalFormatting sqref="A745">
    <cfRule type="duplicateValues" dxfId="374" priority="427"/>
  </conditionalFormatting>
  <conditionalFormatting sqref="A746">
    <cfRule type="duplicateValues" dxfId="373" priority="426"/>
  </conditionalFormatting>
  <conditionalFormatting sqref="A750">
    <cfRule type="duplicateValues" dxfId="372" priority="425"/>
  </conditionalFormatting>
  <conditionalFormatting sqref="A751">
    <cfRule type="duplicateValues" dxfId="371" priority="424"/>
  </conditionalFormatting>
  <conditionalFormatting sqref="A752">
    <cfRule type="duplicateValues" dxfId="370" priority="423"/>
  </conditionalFormatting>
  <conditionalFormatting sqref="A753">
    <cfRule type="duplicateValues" dxfId="369" priority="422"/>
  </conditionalFormatting>
  <conditionalFormatting sqref="A754">
    <cfRule type="duplicateValues" dxfId="368" priority="421"/>
  </conditionalFormatting>
  <conditionalFormatting sqref="A755">
    <cfRule type="duplicateValues" dxfId="367" priority="420"/>
  </conditionalFormatting>
  <conditionalFormatting sqref="A756">
    <cfRule type="duplicateValues" dxfId="366" priority="419"/>
  </conditionalFormatting>
  <conditionalFormatting sqref="A757">
    <cfRule type="duplicateValues" dxfId="365" priority="418"/>
  </conditionalFormatting>
  <conditionalFormatting sqref="A758">
    <cfRule type="duplicateValues" dxfId="364" priority="417"/>
  </conditionalFormatting>
  <conditionalFormatting sqref="A759">
    <cfRule type="duplicateValues" dxfId="363" priority="416"/>
  </conditionalFormatting>
  <conditionalFormatting sqref="A761">
    <cfRule type="duplicateValues" dxfId="362" priority="415"/>
  </conditionalFormatting>
  <conditionalFormatting sqref="A762">
    <cfRule type="duplicateValues" dxfId="361" priority="414"/>
  </conditionalFormatting>
  <conditionalFormatting sqref="A763">
    <cfRule type="duplicateValues" dxfId="360" priority="413"/>
  </conditionalFormatting>
  <conditionalFormatting sqref="A764">
    <cfRule type="duplicateValues" dxfId="359" priority="412"/>
  </conditionalFormatting>
  <conditionalFormatting sqref="A765">
    <cfRule type="duplicateValues" dxfId="358" priority="411"/>
  </conditionalFormatting>
  <conditionalFormatting sqref="A766">
    <cfRule type="duplicateValues" dxfId="357" priority="410"/>
  </conditionalFormatting>
  <conditionalFormatting sqref="A767">
    <cfRule type="duplicateValues" dxfId="356" priority="409"/>
  </conditionalFormatting>
  <conditionalFormatting sqref="A768">
    <cfRule type="duplicateValues" dxfId="355" priority="408"/>
  </conditionalFormatting>
  <conditionalFormatting sqref="A760">
    <cfRule type="duplicateValues" dxfId="354" priority="407"/>
  </conditionalFormatting>
  <conditionalFormatting sqref="A778">
    <cfRule type="duplicateValues" dxfId="353" priority="406"/>
  </conditionalFormatting>
  <conditionalFormatting sqref="A779">
    <cfRule type="duplicateValues" dxfId="352" priority="405"/>
  </conditionalFormatting>
  <conditionalFormatting sqref="A780">
    <cfRule type="duplicateValues" dxfId="351" priority="404"/>
  </conditionalFormatting>
  <conditionalFormatting sqref="A781">
    <cfRule type="duplicateValues" dxfId="350" priority="403"/>
  </conditionalFormatting>
  <conditionalFormatting sqref="A782">
    <cfRule type="duplicateValues" dxfId="349" priority="402"/>
  </conditionalFormatting>
  <conditionalFormatting sqref="A783">
    <cfRule type="duplicateValues" dxfId="348" priority="401"/>
  </conditionalFormatting>
  <conditionalFormatting sqref="A777">
    <cfRule type="duplicateValues" dxfId="347" priority="400"/>
  </conditionalFormatting>
  <conditionalFormatting sqref="A785">
    <cfRule type="duplicateValues" dxfId="346" priority="399"/>
  </conditionalFormatting>
  <conditionalFormatting sqref="A711">
    <cfRule type="duplicateValues" dxfId="345" priority="398"/>
  </conditionalFormatting>
  <conditionalFormatting sqref="A712">
    <cfRule type="duplicateValues" dxfId="344" priority="397"/>
  </conditionalFormatting>
  <conditionalFormatting sqref="A784">
    <cfRule type="duplicateValues" dxfId="343" priority="396"/>
  </conditionalFormatting>
  <conditionalFormatting sqref="A789">
    <cfRule type="duplicateValues" dxfId="342" priority="395"/>
  </conditionalFormatting>
  <conditionalFormatting sqref="A790">
    <cfRule type="duplicateValues" dxfId="341" priority="394"/>
  </conditionalFormatting>
  <conditionalFormatting sqref="A791">
    <cfRule type="duplicateValues" dxfId="340" priority="393"/>
  </conditionalFormatting>
  <conditionalFormatting sqref="A792">
    <cfRule type="duplicateValues" dxfId="339" priority="392"/>
  </conditionalFormatting>
  <conditionalFormatting sqref="A793">
    <cfRule type="duplicateValues" dxfId="338" priority="391"/>
  </conditionalFormatting>
  <conditionalFormatting sqref="A794">
    <cfRule type="duplicateValues" dxfId="337" priority="390"/>
  </conditionalFormatting>
  <conditionalFormatting sqref="A788">
    <cfRule type="duplicateValues" dxfId="336" priority="389"/>
  </conditionalFormatting>
  <conditionalFormatting sqref="A796">
    <cfRule type="duplicateValues" dxfId="335" priority="388"/>
  </conditionalFormatting>
  <conditionalFormatting sqref="A795">
    <cfRule type="duplicateValues" dxfId="334" priority="387"/>
  </conditionalFormatting>
  <conditionalFormatting sqref="A786:A787">
    <cfRule type="duplicateValues" dxfId="333" priority="386"/>
  </conditionalFormatting>
  <conditionalFormatting sqref="A797">
    <cfRule type="duplicateValues" dxfId="332" priority="385"/>
  </conditionalFormatting>
  <conditionalFormatting sqref="A799">
    <cfRule type="duplicateValues" dxfId="331" priority="384"/>
  </conditionalFormatting>
  <conditionalFormatting sqref="A800">
    <cfRule type="duplicateValues" dxfId="330" priority="383"/>
  </conditionalFormatting>
  <conditionalFormatting sqref="A798">
    <cfRule type="duplicateValues" dxfId="329" priority="382"/>
  </conditionalFormatting>
  <conditionalFormatting sqref="A801">
    <cfRule type="duplicateValues" dxfId="328" priority="381"/>
  </conditionalFormatting>
  <conditionalFormatting sqref="A802">
    <cfRule type="duplicateValues" dxfId="327" priority="380"/>
  </conditionalFormatting>
  <conditionalFormatting sqref="A803">
    <cfRule type="duplicateValues" dxfId="326" priority="379"/>
  </conditionalFormatting>
  <conditionalFormatting sqref="A804">
    <cfRule type="duplicateValues" dxfId="325" priority="378"/>
  </conditionalFormatting>
  <conditionalFormatting sqref="A815">
    <cfRule type="duplicateValues" dxfId="324" priority="377"/>
  </conditionalFormatting>
  <conditionalFormatting sqref="A816">
    <cfRule type="duplicateValues" dxfId="323" priority="376"/>
  </conditionalFormatting>
  <conditionalFormatting sqref="A817">
    <cfRule type="duplicateValues" dxfId="322" priority="375"/>
  </conditionalFormatting>
  <conditionalFormatting sqref="A818">
    <cfRule type="duplicateValues" dxfId="321" priority="374"/>
  </conditionalFormatting>
  <conditionalFormatting sqref="A819">
    <cfRule type="duplicateValues" dxfId="320" priority="373"/>
  </conditionalFormatting>
  <conditionalFormatting sqref="A820">
    <cfRule type="duplicateValues" dxfId="319" priority="372"/>
  </conditionalFormatting>
  <conditionalFormatting sqref="A814">
    <cfRule type="duplicateValues" dxfId="318" priority="371"/>
  </conditionalFormatting>
  <conditionalFormatting sqref="A822">
    <cfRule type="duplicateValues" dxfId="317" priority="370"/>
  </conditionalFormatting>
  <conditionalFormatting sqref="A821">
    <cfRule type="duplicateValues" dxfId="316" priority="369"/>
  </conditionalFormatting>
  <conditionalFormatting sqref="A826">
    <cfRule type="duplicateValues" dxfId="315" priority="368"/>
  </conditionalFormatting>
  <conditionalFormatting sqref="A827">
    <cfRule type="duplicateValues" dxfId="314" priority="367"/>
  </conditionalFormatting>
  <conditionalFormatting sqref="A828">
    <cfRule type="duplicateValues" dxfId="313" priority="366"/>
  </conditionalFormatting>
  <conditionalFormatting sqref="A829">
    <cfRule type="duplicateValues" dxfId="312" priority="365"/>
  </conditionalFormatting>
  <conditionalFormatting sqref="A830">
    <cfRule type="duplicateValues" dxfId="311" priority="364"/>
  </conditionalFormatting>
  <conditionalFormatting sqref="A831">
    <cfRule type="duplicateValues" dxfId="310" priority="363"/>
  </conditionalFormatting>
  <conditionalFormatting sqref="A825">
    <cfRule type="duplicateValues" dxfId="309" priority="362"/>
  </conditionalFormatting>
  <conditionalFormatting sqref="A833">
    <cfRule type="duplicateValues" dxfId="308" priority="361"/>
  </conditionalFormatting>
  <conditionalFormatting sqref="A832">
    <cfRule type="duplicateValues" dxfId="307" priority="360"/>
  </conditionalFormatting>
  <conditionalFormatting sqref="A823:A824">
    <cfRule type="duplicateValues" dxfId="306" priority="359"/>
  </conditionalFormatting>
  <conditionalFormatting sqref="A834">
    <cfRule type="duplicateValues" dxfId="305" priority="358"/>
  </conditionalFormatting>
  <conditionalFormatting sqref="A836">
    <cfRule type="duplicateValues" dxfId="304" priority="357"/>
  </conditionalFormatting>
  <conditionalFormatting sqref="A837">
    <cfRule type="duplicateValues" dxfId="303" priority="356"/>
  </conditionalFormatting>
  <conditionalFormatting sqref="A835">
    <cfRule type="duplicateValues" dxfId="302" priority="355"/>
  </conditionalFormatting>
  <conditionalFormatting sqref="A838">
    <cfRule type="duplicateValues" dxfId="301" priority="354"/>
  </conditionalFormatting>
  <conditionalFormatting sqref="A839">
    <cfRule type="duplicateValues" dxfId="300" priority="353"/>
  </conditionalFormatting>
  <conditionalFormatting sqref="A840">
    <cfRule type="duplicateValues" dxfId="299" priority="352"/>
  </conditionalFormatting>
  <conditionalFormatting sqref="A841">
    <cfRule type="duplicateValues" dxfId="298" priority="351"/>
  </conditionalFormatting>
  <conditionalFormatting sqref="A806">
    <cfRule type="duplicateValues" dxfId="297" priority="350"/>
  </conditionalFormatting>
  <conditionalFormatting sqref="A807">
    <cfRule type="duplicateValues" dxfId="296" priority="349"/>
  </conditionalFormatting>
  <conditionalFormatting sqref="A808">
    <cfRule type="duplicateValues" dxfId="295" priority="348"/>
  </conditionalFormatting>
  <conditionalFormatting sqref="A809">
    <cfRule type="duplicateValues" dxfId="294" priority="347"/>
  </conditionalFormatting>
  <conditionalFormatting sqref="A810">
    <cfRule type="duplicateValues" dxfId="293" priority="346"/>
  </conditionalFormatting>
  <conditionalFormatting sqref="A811">
    <cfRule type="duplicateValues" dxfId="292" priority="345"/>
  </conditionalFormatting>
  <conditionalFormatting sqref="A805">
    <cfRule type="duplicateValues" dxfId="291" priority="344"/>
  </conditionalFormatting>
  <conditionalFormatting sqref="A812:A813">
    <cfRule type="duplicateValues" dxfId="290" priority="343"/>
  </conditionalFormatting>
  <conditionalFormatting sqref="A852">
    <cfRule type="duplicateValues" dxfId="289" priority="342"/>
  </conditionalFormatting>
  <conditionalFormatting sqref="A853">
    <cfRule type="duplicateValues" dxfId="288" priority="341"/>
  </conditionalFormatting>
  <conditionalFormatting sqref="A854">
    <cfRule type="duplicateValues" dxfId="287" priority="340"/>
  </conditionalFormatting>
  <conditionalFormatting sqref="A855">
    <cfRule type="duplicateValues" dxfId="286" priority="339"/>
  </conditionalFormatting>
  <conditionalFormatting sqref="A856">
    <cfRule type="duplicateValues" dxfId="285" priority="338"/>
  </conditionalFormatting>
  <conditionalFormatting sqref="A857">
    <cfRule type="duplicateValues" dxfId="284" priority="337"/>
  </conditionalFormatting>
  <conditionalFormatting sqref="A851">
    <cfRule type="duplicateValues" dxfId="283" priority="336"/>
  </conditionalFormatting>
  <conditionalFormatting sqref="A859">
    <cfRule type="duplicateValues" dxfId="282" priority="335"/>
  </conditionalFormatting>
  <conditionalFormatting sqref="A858">
    <cfRule type="duplicateValues" dxfId="281" priority="334"/>
  </conditionalFormatting>
  <conditionalFormatting sqref="A863">
    <cfRule type="duplicateValues" dxfId="280" priority="333"/>
  </conditionalFormatting>
  <conditionalFormatting sqref="A864">
    <cfRule type="duplicateValues" dxfId="279" priority="332"/>
  </conditionalFormatting>
  <conditionalFormatting sqref="A865">
    <cfRule type="duplicateValues" dxfId="278" priority="331"/>
  </conditionalFormatting>
  <conditionalFormatting sqref="A866">
    <cfRule type="duplicateValues" dxfId="277" priority="330"/>
  </conditionalFormatting>
  <conditionalFormatting sqref="A867">
    <cfRule type="duplicateValues" dxfId="276" priority="329"/>
  </conditionalFormatting>
  <conditionalFormatting sqref="A868">
    <cfRule type="duplicateValues" dxfId="275" priority="328"/>
  </conditionalFormatting>
  <conditionalFormatting sqref="A862">
    <cfRule type="duplicateValues" dxfId="274" priority="327"/>
  </conditionalFormatting>
  <conditionalFormatting sqref="A870">
    <cfRule type="duplicateValues" dxfId="273" priority="326"/>
  </conditionalFormatting>
  <conditionalFormatting sqref="A869">
    <cfRule type="duplicateValues" dxfId="272" priority="325"/>
  </conditionalFormatting>
  <conditionalFormatting sqref="A860:A861">
    <cfRule type="duplicateValues" dxfId="271" priority="324"/>
  </conditionalFormatting>
  <conditionalFormatting sqref="A871">
    <cfRule type="duplicateValues" dxfId="270" priority="323"/>
  </conditionalFormatting>
  <conditionalFormatting sqref="A873">
    <cfRule type="duplicateValues" dxfId="269" priority="322"/>
  </conditionalFormatting>
  <conditionalFormatting sqref="A874">
    <cfRule type="duplicateValues" dxfId="268" priority="321"/>
  </conditionalFormatting>
  <conditionalFormatting sqref="A872">
    <cfRule type="duplicateValues" dxfId="267" priority="320"/>
  </conditionalFormatting>
  <conditionalFormatting sqref="A875">
    <cfRule type="duplicateValues" dxfId="266" priority="319"/>
  </conditionalFormatting>
  <conditionalFormatting sqref="A876">
    <cfRule type="duplicateValues" dxfId="265" priority="318"/>
  </conditionalFormatting>
  <conditionalFormatting sqref="A877">
    <cfRule type="duplicateValues" dxfId="264" priority="317"/>
  </conditionalFormatting>
  <conditionalFormatting sqref="A878">
    <cfRule type="duplicateValues" dxfId="263" priority="316"/>
  </conditionalFormatting>
  <conditionalFormatting sqref="A843">
    <cfRule type="duplicateValues" dxfId="262" priority="315"/>
  </conditionalFormatting>
  <conditionalFormatting sqref="A844">
    <cfRule type="duplicateValues" dxfId="261" priority="314"/>
  </conditionalFormatting>
  <conditionalFormatting sqref="A845">
    <cfRule type="duplicateValues" dxfId="260" priority="313"/>
  </conditionalFormatting>
  <conditionalFormatting sqref="A846">
    <cfRule type="duplicateValues" dxfId="259" priority="312"/>
  </conditionalFormatting>
  <conditionalFormatting sqref="A847">
    <cfRule type="duplicateValues" dxfId="258" priority="311"/>
  </conditionalFormatting>
  <conditionalFormatting sqref="A848">
    <cfRule type="duplicateValues" dxfId="257" priority="310"/>
  </conditionalFormatting>
  <conditionalFormatting sqref="A842">
    <cfRule type="duplicateValues" dxfId="256" priority="309"/>
  </conditionalFormatting>
  <conditionalFormatting sqref="A849:A850">
    <cfRule type="duplicateValues" dxfId="255" priority="308"/>
  </conditionalFormatting>
  <conditionalFormatting sqref="A776">
    <cfRule type="duplicateValues" dxfId="254" priority="307"/>
  </conditionalFormatting>
  <conditionalFormatting sqref="A879">
    <cfRule type="duplicateValues" dxfId="253" priority="306"/>
  </conditionalFormatting>
  <conditionalFormatting sqref="A880">
    <cfRule type="duplicateValues" dxfId="252" priority="305"/>
  </conditionalFormatting>
  <conditionalFormatting sqref="A881">
    <cfRule type="duplicateValues" dxfId="251" priority="304"/>
  </conditionalFormatting>
  <conditionalFormatting sqref="A882">
    <cfRule type="duplicateValues" dxfId="250" priority="303"/>
  </conditionalFormatting>
  <conditionalFormatting sqref="A883">
    <cfRule type="duplicateValues" dxfId="249" priority="302"/>
  </conditionalFormatting>
  <conditionalFormatting sqref="A884">
    <cfRule type="duplicateValues" dxfId="248" priority="301"/>
  </conditionalFormatting>
  <conditionalFormatting sqref="A885">
    <cfRule type="duplicateValues" dxfId="247" priority="300"/>
  </conditionalFormatting>
  <conditionalFormatting sqref="A887">
    <cfRule type="duplicateValues" dxfId="246" priority="299"/>
  </conditionalFormatting>
  <conditionalFormatting sqref="A888">
    <cfRule type="duplicateValues" dxfId="245" priority="298"/>
  </conditionalFormatting>
  <conditionalFormatting sqref="A889">
    <cfRule type="duplicateValues" dxfId="244" priority="297"/>
  </conditionalFormatting>
  <conditionalFormatting sqref="A890">
    <cfRule type="duplicateValues" dxfId="243" priority="296"/>
  </conditionalFormatting>
  <conditionalFormatting sqref="A891">
    <cfRule type="duplicateValues" dxfId="242" priority="295"/>
  </conditionalFormatting>
  <conditionalFormatting sqref="A892">
    <cfRule type="duplicateValues" dxfId="241" priority="294"/>
  </conditionalFormatting>
  <conditionalFormatting sqref="A886">
    <cfRule type="duplicateValues" dxfId="240" priority="293"/>
  </conditionalFormatting>
  <conditionalFormatting sqref="A895">
    <cfRule type="duplicateValues" dxfId="239" priority="292"/>
  </conditionalFormatting>
  <conditionalFormatting sqref="A896">
    <cfRule type="duplicateValues" dxfId="238" priority="291"/>
  </conditionalFormatting>
  <conditionalFormatting sqref="A897">
    <cfRule type="duplicateValues" dxfId="237" priority="290"/>
  </conditionalFormatting>
  <conditionalFormatting sqref="A898">
    <cfRule type="duplicateValues" dxfId="236" priority="289"/>
  </conditionalFormatting>
  <conditionalFormatting sqref="A899">
    <cfRule type="duplicateValues" dxfId="235" priority="288"/>
  </conditionalFormatting>
  <conditionalFormatting sqref="A900">
    <cfRule type="duplicateValues" dxfId="234" priority="287"/>
  </conditionalFormatting>
  <conditionalFormatting sqref="A901">
    <cfRule type="duplicateValues" dxfId="233" priority="286"/>
  </conditionalFormatting>
  <conditionalFormatting sqref="A893:A894">
    <cfRule type="duplicateValues" dxfId="232" priority="285"/>
  </conditionalFormatting>
  <conditionalFormatting sqref="A902:A903">
    <cfRule type="duplicateValues" dxfId="231" priority="284"/>
  </conditionalFormatting>
  <conditionalFormatting sqref="A904">
    <cfRule type="duplicateValues" dxfId="230" priority="283"/>
  </conditionalFormatting>
  <conditionalFormatting sqref="A906">
    <cfRule type="duplicateValues" dxfId="229" priority="282"/>
  </conditionalFormatting>
  <conditionalFormatting sqref="A907">
    <cfRule type="duplicateValues" dxfId="228" priority="281"/>
  </conditionalFormatting>
  <conditionalFormatting sqref="A905">
    <cfRule type="duplicateValues" dxfId="227" priority="280"/>
  </conditionalFormatting>
  <conditionalFormatting sqref="A908">
    <cfRule type="duplicateValues" dxfId="226" priority="279"/>
  </conditionalFormatting>
  <conditionalFormatting sqref="A909">
    <cfRule type="duplicateValues" dxfId="225" priority="278"/>
  </conditionalFormatting>
  <conditionalFormatting sqref="A910">
    <cfRule type="duplicateValues" dxfId="224" priority="277"/>
  </conditionalFormatting>
  <conditionalFormatting sqref="A911">
    <cfRule type="duplicateValues" dxfId="223" priority="276"/>
  </conditionalFormatting>
  <conditionalFormatting sqref="A912">
    <cfRule type="duplicateValues" dxfId="222" priority="275"/>
  </conditionalFormatting>
  <conditionalFormatting sqref="A913">
    <cfRule type="duplicateValues" dxfId="221" priority="274"/>
  </conditionalFormatting>
  <conditionalFormatting sqref="A914">
    <cfRule type="duplicateValues" dxfId="220" priority="273"/>
  </conditionalFormatting>
  <conditionalFormatting sqref="A915">
    <cfRule type="duplicateValues" dxfId="219" priority="272"/>
  </conditionalFormatting>
  <conditionalFormatting sqref="A922">
    <cfRule type="duplicateValues" dxfId="218" priority="271"/>
  </conditionalFormatting>
  <conditionalFormatting sqref="A923">
    <cfRule type="duplicateValues" dxfId="217" priority="270"/>
  </conditionalFormatting>
  <conditionalFormatting sqref="A916">
    <cfRule type="duplicateValues" dxfId="216" priority="269"/>
  </conditionalFormatting>
  <conditionalFormatting sqref="A917">
    <cfRule type="duplicateValues" dxfId="215" priority="268"/>
  </conditionalFormatting>
  <conditionalFormatting sqref="A918">
    <cfRule type="duplicateValues" dxfId="214" priority="267"/>
  </conditionalFormatting>
  <conditionalFormatting sqref="A919">
    <cfRule type="duplicateValues" dxfId="213" priority="266"/>
  </conditionalFormatting>
  <conditionalFormatting sqref="A921">
    <cfRule type="duplicateValues" dxfId="212" priority="265"/>
  </conditionalFormatting>
  <conditionalFormatting sqref="A920">
    <cfRule type="duplicateValues" dxfId="211" priority="264"/>
  </conditionalFormatting>
  <conditionalFormatting sqref="A710">
    <cfRule type="duplicateValues" dxfId="210" priority="263"/>
  </conditionalFormatting>
  <conditionalFormatting sqref="A975">
    <cfRule type="duplicateValues" dxfId="209" priority="262"/>
  </conditionalFormatting>
  <conditionalFormatting sqref="A976">
    <cfRule type="duplicateValues" dxfId="208" priority="261"/>
  </conditionalFormatting>
  <conditionalFormatting sqref="A941">
    <cfRule type="duplicateValues" dxfId="207" priority="260"/>
  </conditionalFormatting>
  <conditionalFormatting sqref="A942">
    <cfRule type="duplicateValues" dxfId="206" priority="259"/>
  </conditionalFormatting>
  <conditionalFormatting sqref="A943">
    <cfRule type="duplicateValues" dxfId="205" priority="258"/>
  </conditionalFormatting>
  <conditionalFormatting sqref="A944">
    <cfRule type="duplicateValues" dxfId="204" priority="257"/>
  </conditionalFormatting>
  <conditionalFormatting sqref="A945">
    <cfRule type="duplicateValues" dxfId="203" priority="256"/>
  </conditionalFormatting>
  <conditionalFormatting sqref="A946">
    <cfRule type="duplicateValues" dxfId="202" priority="255"/>
  </conditionalFormatting>
  <conditionalFormatting sqref="A947">
    <cfRule type="duplicateValues" dxfId="201" priority="254"/>
  </conditionalFormatting>
  <conditionalFormatting sqref="A948">
    <cfRule type="duplicateValues" dxfId="200" priority="253"/>
  </conditionalFormatting>
  <conditionalFormatting sqref="A977">
    <cfRule type="duplicateValues" dxfId="199" priority="252"/>
  </conditionalFormatting>
  <conditionalFormatting sqref="A949">
    <cfRule type="duplicateValues" dxfId="198" priority="251"/>
  </conditionalFormatting>
  <conditionalFormatting sqref="A950">
    <cfRule type="duplicateValues" dxfId="197" priority="250"/>
  </conditionalFormatting>
  <conditionalFormatting sqref="A952">
    <cfRule type="duplicateValues" dxfId="196" priority="249"/>
  </conditionalFormatting>
  <conditionalFormatting sqref="A953">
    <cfRule type="duplicateValues" dxfId="195" priority="248"/>
  </conditionalFormatting>
  <conditionalFormatting sqref="A954">
    <cfRule type="duplicateValues" dxfId="194" priority="247"/>
  </conditionalFormatting>
  <conditionalFormatting sqref="A955">
    <cfRule type="duplicateValues" dxfId="193" priority="246"/>
  </conditionalFormatting>
  <conditionalFormatting sqref="A956">
    <cfRule type="duplicateValues" dxfId="192" priority="245"/>
  </conditionalFormatting>
  <conditionalFormatting sqref="A957">
    <cfRule type="duplicateValues" dxfId="191" priority="244"/>
  </conditionalFormatting>
  <conditionalFormatting sqref="A958">
    <cfRule type="duplicateValues" dxfId="190" priority="243"/>
  </conditionalFormatting>
  <conditionalFormatting sqref="A959">
    <cfRule type="duplicateValues" dxfId="189" priority="242"/>
  </conditionalFormatting>
  <conditionalFormatting sqref="A951">
    <cfRule type="duplicateValues" dxfId="188" priority="241"/>
  </conditionalFormatting>
  <conditionalFormatting sqref="A960">
    <cfRule type="duplicateValues" dxfId="187" priority="240"/>
  </conditionalFormatting>
  <conditionalFormatting sqref="A961">
    <cfRule type="duplicateValues" dxfId="186" priority="239"/>
  </conditionalFormatting>
  <conditionalFormatting sqref="A962">
    <cfRule type="duplicateValues" dxfId="185" priority="238"/>
  </conditionalFormatting>
  <conditionalFormatting sqref="A963">
    <cfRule type="duplicateValues" dxfId="184" priority="237"/>
  </conditionalFormatting>
  <conditionalFormatting sqref="A964">
    <cfRule type="duplicateValues" dxfId="183" priority="236"/>
  </conditionalFormatting>
  <conditionalFormatting sqref="A965">
    <cfRule type="duplicateValues" dxfId="182" priority="235"/>
  </conditionalFormatting>
  <conditionalFormatting sqref="A966">
    <cfRule type="duplicateValues" dxfId="181" priority="234"/>
  </conditionalFormatting>
  <conditionalFormatting sqref="A967">
    <cfRule type="duplicateValues" dxfId="180" priority="233"/>
  </conditionalFormatting>
  <conditionalFormatting sqref="A968">
    <cfRule type="duplicateValues" dxfId="179" priority="232"/>
  </conditionalFormatting>
  <conditionalFormatting sqref="A970">
    <cfRule type="duplicateValues" dxfId="178" priority="231"/>
  </conditionalFormatting>
  <conditionalFormatting sqref="A971">
    <cfRule type="duplicateValues" dxfId="177" priority="230"/>
  </conditionalFormatting>
  <conditionalFormatting sqref="A972">
    <cfRule type="duplicateValues" dxfId="176" priority="229"/>
  </conditionalFormatting>
  <conditionalFormatting sqref="A973">
    <cfRule type="duplicateValues" dxfId="175" priority="228"/>
  </conditionalFormatting>
  <conditionalFormatting sqref="A974">
    <cfRule type="duplicateValues" dxfId="174" priority="227"/>
  </conditionalFormatting>
  <conditionalFormatting sqref="A978">
    <cfRule type="duplicateValues" dxfId="173" priority="226"/>
  </conditionalFormatting>
  <conditionalFormatting sqref="A979">
    <cfRule type="duplicateValues" dxfId="172" priority="225"/>
  </conditionalFormatting>
  <conditionalFormatting sqref="A980">
    <cfRule type="duplicateValues" dxfId="171" priority="224"/>
  </conditionalFormatting>
  <conditionalFormatting sqref="A981">
    <cfRule type="duplicateValues" dxfId="170" priority="223"/>
  </conditionalFormatting>
  <conditionalFormatting sqref="A982">
    <cfRule type="duplicateValues" dxfId="169" priority="222"/>
  </conditionalFormatting>
  <conditionalFormatting sqref="A983">
    <cfRule type="duplicateValues" dxfId="168" priority="221"/>
  </conditionalFormatting>
  <conditionalFormatting sqref="A984">
    <cfRule type="duplicateValues" dxfId="167" priority="220"/>
  </conditionalFormatting>
  <conditionalFormatting sqref="A924">
    <cfRule type="duplicateValues" dxfId="166" priority="199"/>
  </conditionalFormatting>
  <conditionalFormatting sqref="A939">
    <cfRule type="duplicateValues" dxfId="165" priority="198"/>
  </conditionalFormatting>
  <conditionalFormatting sqref="A940">
    <cfRule type="duplicateValues" dxfId="164" priority="197"/>
  </conditionalFormatting>
  <conditionalFormatting sqref="A989">
    <cfRule type="duplicateValues" dxfId="163" priority="168"/>
  </conditionalFormatting>
  <conditionalFormatting sqref="A990">
    <cfRule type="duplicateValues" dxfId="162" priority="167"/>
  </conditionalFormatting>
  <conditionalFormatting sqref="A991">
    <cfRule type="duplicateValues" dxfId="161" priority="166"/>
  </conditionalFormatting>
  <conditionalFormatting sqref="A992">
    <cfRule type="duplicateValues" dxfId="160" priority="165"/>
  </conditionalFormatting>
  <conditionalFormatting sqref="A993">
    <cfRule type="duplicateValues" dxfId="159" priority="164"/>
  </conditionalFormatting>
  <conditionalFormatting sqref="A987">
    <cfRule type="duplicateValues" dxfId="158" priority="163"/>
  </conditionalFormatting>
  <conditionalFormatting sqref="A995">
    <cfRule type="duplicateValues" dxfId="157" priority="162"/>
  </conditionalFormatting>
  <conditionalFormatting sqref="A994">
    <cfRule type="duplicateValues" dxfId="156" priority="161"/>
  </conditionalFormatting>
  <conditionalFormatting sqref="A985:A986">
    <cfRule type="duplicateValues" dxfId="155" priority="160"/>
  </conditionalFormatting>
  <conditionalFormatting sqref="A996">
    <cfRule type="duplicateValues" dxfId="154" priority="159"/>
  </conditionalFormatting>
  <conditionalFormatting sqref="A998">
    <cfRule type="duplicateValues" dxfId="153" priority="158"/>
  </conditionalFormatting>
  <conditionalFormatting sqref="A999">
    <cfRule type="duplicateValues" dxfId="152" priority="157"/>
  </conditionalFormatting>
  <conditionalFormatting sqref="A997">
    <cfRule type="duplicateValues" dxfId="151" priority="156"/>
  </conditionalFormatting>
  <conditionalFormatting sqref="A1000">
    <cfRule type="duplicateValues" dxfId="150" priority="155"/>
  </conditionalFormatting>
  <conditionalFormatting sqref="A1001">
    <cfRule type="duplicateValues" dxfId="149" priority="154"/>
  </conditionalFormatting>
  <conditionalFormatting sqref="A1002">
    <cfRule type="duplicateValues" dxfId="148" priority="153"/>
  </conditionalFormatting>
  <conditionalFormatting sqref="A1003">
    <cfRule type="duplicateValues" dxfId="147" priority="152"/>
  </conditionalFormatting>
  <conditionalFormatting sqref="A1012">
    <cfRule type="duplicateValues" dxfId="146" priority="136"/>
  </conditionalFormatting>
  <conditionalFormatting sqref="A1016">
    <cfRule type="duplicateValues" dxfId="145" priority="134"/>
  </conditionalFormatting>
  <conditionalFormatting sqref="A1017">
    <cfRule type="duplicateValues" dxfId="144" priority="133"/>
  </conditionalFormatting>
  <conditionalFormatting sqref="A1018">
    <cfRule type="duplicateValues" dxfId="143" priority="132"/>
  </conditionalFormatting>
  <conditionalFormatting sqref="A1019">
    <cfRule type="duplicateValues" dxfId="142" priority="131"/>
  </conditionalFormatting>
  <conditionalFormatting sqref="A1020">
    <cfRule type="duplicateValues" dxfId="141" priority="130"/>
  </conditionalFormatting>
  <conditionalFormatting sqref="A1021">
    <cfRule type="duplicateValues" dxfId="140" priority="129"/>
  </conditionalFormatting>
  <conditionalFormatting sqref="A1015">
    <cfRule type="duplicateValues" dxfId="139" priority="128"/>
  </conditionalFormatting>
  <conditionalFormatting sqref="A1023">
    <cfRule type="duplicateValues" dxfId="138" priority="127"/>
  </conditionalFormatting>
  <conditionalFormatting sqref="A1022">
    <cfRule type="duplicateValues" dxfId="137" priority="126"/>
  </conditionalFormatting>
  <conditionalFormatting sqref="A1013:A1014">
    <cfRule type="duplicateValues" dxfId="136" priority="125"/>
  </conditionalFormatting>
  <conditionalFormatting sqref="A1024">
    <cfRule type="duplicateValues" dxfId="135" priority="124"/>
  </conditionalFormatting>
  <conditionalFormatting sqref="A1026">
    <cfRule type="duplicateValues" dxfId="134" priority="123"/>
  </conditionalFormatting>
  <conditionalFormatting sqref="A1027">
    <cfRule type="duplicateValues" dxfId="133" priority="122"/>
  </conditionalFormatting>
  <conditionalFormatting sqref="A1025">
    <cfRule type="duplicateValues" dxfId="132" priority="121"/>
  </conditionalFormatting>
  <conditionalFormatting sqref="A1028">
    <cfRule type="duplicateValues" dxfId="131" priority="120"/>
  </conditionalFormatting>
  <conditionalFormatting sqref="A1029">
    <cfRule type="duplicateValues" dxfId="130" priority="119"/>
  </conditionalFormatting>
  <conditionalFormatting sqref="A1030">
    <cfRule type="duplicateValues" dxfId="129" priority="118"/>
  </conditionalFormatting>
  <conditionalFormatting sqref="A1031">
    <cfRule type="duplicateValues" dxfId="128" priority="117"/>
  </conditionalFormatting>
  <conditionalFormatting sqref="A1005">
    <cfRule type="duplicateValues" dxfId="127" priority="116"/>
  </conditionalFormatting>
  <conditionalFormatting sqref="A1006">
    <cfRule type="duplicateValues" dxfId="126" priority="115"/>
  </conditionalFormatting>
  <conditionalFormatting sqref="A1007">
    <cfRule type="duplicateValues" dxfId="125" priority="114"/>
  </conditionalFormatting>
  <conditionalFormatting sqref="A1008">
    <cfRule type="duplicateValues" dxfId="124" priority="113"/>
  </conditionalFormatting>
  <conditionalFormatting sqref="A1009">
    <cfRule type="duplicateValues" dxfId="123" priority="112"/>
  </conditionalFormatting>
  <conditionalFormatting sqref="A1010">
    <cfRule type="duplicateValues" dxfId="122" priority="111"/>
  </conditionalFormatting>
  <conditionalFormatting sqref="A1004">
    <cfRule type="duplicateValues" dxfId="121" priority="110"/>
  </conditionalFormatting>
  <conditionalFormatting sqref="A925">
    <cfRule type="duplicateValues" dxfId="120" priority="108"/>
  </conditionalFormatting>
  <conditionalFormatting sqref="A926">
    <cfRule type="duplicateValues" dxfId="119" priority="107"/>
  </conditionalFormatting>
  <conditionalFormatting sqref="A927">
    <cfRule type="duplicateValues" dxfId="118" priority="106"/>
  </conditionalFormatting>
  <conditionalFormatting sqref="A928">
    <cfRule type="duplicateValues" dxfId="117" priority="105"/>
  </conditionalFormatting>
  <conditionalFormatting sqref="A929">
    <cfRule type="duplicateValues" dxfId="116" priority="104"/>
  </conditionalFormatting>
  <conditionalFormatting sqref="A930">
    <cfRule type="duplicateValues" dxfId="115" priority="103"/>
  </conditionalFormatting>
  <conditionalFormatting sqref="A931">
    <cfRule type="duplicateValues" dxfId="114" priority="102"/>
  </conditionalFormatting>
  <conditionalFormatting sqref="A932">
    <cfRule type="duplicateValues" dxfId="113" priority="101"/>
  </conditionalFormatting>
  <conditionalFormatting sqref="A933">
    <cfRule type="duplicateValues" dxfId="112" priority="100"/>
  </conditionalFormatting>
  <conditionalFormatting sqref="A935">
    <cfRule type="duplicateValues" dxfId="111" priority="99"/>
  </conditionalFormatting>
  <conditionalFormatting sqref="A936">
    <cfRule type="duplicateValues" dxfId="110" priority="98"/>
  </conditionalFormatting>
  <conditionalFormatting sqref="A937">
    <cfRule type="duplicateValues" dxfId="109" priority="97"/>
  </conditionalFormatting>
  <conditionalFormatting sqref="A1032">
    <cfRule type="duplicateValues" dxfId="108" priority="94"/>
  </conditionalFormatting>
  <conditionalFormatting sqref="A1033">
    <cfRule type="duplicateValues" dxfId="107" priority="93"/>
  </conditionalFormatting>
  <conditionalFormatting sqref="A1034">
    <cfRule type="duplicateValues" dxfId="106" priority="92"/>
  </conditionalFormatting>
  <conditionalFormatting sqref="A1035">
    <cfRule type="duplicateValues" dxfId="105" priority="91"/>
  </conditionalFormatting>
  <conditionalFormatting sqref="A1036">
    <cfRule type="duplicateValues" dxfId="104" priority="90"/>
  </conditionalFormatting>
  <conditionalFormatting sqref="A1037">
    <cfRule type="duplicateValues" dxfId="103" priority="89"/>
  </conditionalFormatting>
  <conditionalFormatting sqref="A1038">
    <cfRule type="duplicateValues" dxfId="102" priority="88"/>
  </conditionalFormatting>
  <conditionalFormatting sqref="A1040">
    <cfRule type="duplicateValues" dxfId="101" priority="87"/>
  </conditionalFormatting>
  <conditionalFormatting sqref="A1041">
    <cfRule type="duplicateValues" dxfId="100" priority="86"/>
  </conditionalFormatting>
  <conditionalFormatting sqref="A1042">
    <cfRule type="duplicateValues" dxfId="99" priority="85"/>
  </conditionalFormatting>
  <conditionalFormatting sqref="A1043">
    <cfRule type="duplicateValues" dxfId="98" priority="84"/>
  </conditionalFormatting>
  <conditionalFormatting sqref="A1044">
    <cfRule type="duplicateValues" dxfId="97" priority="83"/>
  </conditionalFormatting>
  <conditionalFormatting sqref="A1045">
    <cfRule type="duplicateValues" dxfId="96" priority="82"/>
  </conditionalFormatting>
  <conditionalFormatting sqref="A1039">
    <cfRule type="duplicateValues" dxfId="95" priority="81"/>
  </conditionalFormatting>
  <conditionalFormatting sqref="A1048">
    <cfRule type="duplicateValues" dxfId="94" priority="80"/>
  </conditionalFormatting>
  <conditionalFormatting sqref="A1049">
    <cfRule type="duplicateValues" dxfId="93" priority="79"/>
  </conditionalFormatting>
  <conditionalFormatting sqref="A1050">
    <cfRule type="duplicateValues" dxfId="92" priority="78"/>
  </conditionalFormatting>
  <conditionalFormatting sqref="A1051">
    <cfRule type="duplicateValues" dxfId="91" priority="77"/>
  </conditionalFormatting>
  <conditionalFormatting sqref="A1052">
    <cfRule type="duplicateValues" dxfId="90" priority="76"/>
  </conditionalFormatting>
  <conditionalFormatting sqref="A1053">
    <cfRule type="duplicateValues" dxfId="89" priority="75"/>
  </conditionalFormatting>
  <conditionalFormatting sqref="A1054">
    <cfRule type="duplicateValues" dxfId="88" priority="74"/>
  </conditionalFormatting>
  <conditionalFormatting sqref="A1046:A1047">
    <cfRule type="duplicateValues" dxfId="87" priority="73"/>
  </conditionalFormatting>
  <conditionalFormatting sqref="A1055:A1056">
    <cfRule type="duplicateValues" dxfId="86" priority="72"/>
  </conditionalFormatting>
  <conditionalFormatting sqref="A1057">
    <cfRule type="duplicateValues" dxfId="85" priority="71"/>
  </conditionalFormatting>
  <conditionalFormatting sqref="A1059">
    <cfRule type="duplicateValues" dxfId="84" priority="70"/>
  </conditionalFormatting>
  <conditionalFormatting sqref="A1060">
    <cfRule type="duplicateValues" dxfId="83" priority="69"/>
  </conditionalFormatting>
  <conditionalFormatting sqref="A1058">
    <cfRule type="duplicateValues" dxfId="82" priority="68"/>
  </conditionalFormatting>
  <conditionalFormatting sqref="A1061">
    <cfRule type="duplicateValues" dxfId="81" priority="67"/>
  </conditionalFormatting>
  <conditionalFormatting sqref="A1062">
    <cfRule type="duplicateValues" dxfId="80" priority="66"/>
  </conditionalFormatting>
  <conditionalFormatting sqref="A1063">
    <cfRule type="duplicateValues" dxfId="79" priority="65"/>
  </conditionalFormatting>
  <conditionalFormatting sqref="A1064">
    <cfRule type="duplicateValues" dxfId="78" priority="64"/>
  </conditionalFormatting>
  <conditionalFormatting sqref="A1067">
    <cfRule type="duplicateValues" dxfId="77" priority="63"/>
  </conditionalFormatting>
  <conditionalFormatting sqref="A1068">
    <cfRule type="duplicateValues" dxfId="76" priority="62"/>
  </conditionalFormatting>
  <conditionalFormatting sqref="A1066">
    <cfRule type="duplicateValues" dxfId="75" priority="61"/>
  </conditionalFormatting>
  <conditionalFormatting sqref="A1065">
    <cfRule type="duplicateValues" dxfId="74" priority="60"/>
  </conditionalFormatting>
  <conditionalFormatting sqref="A938">
    <cfRule type="duplicateValues" dxfId="73" priority="59"/>
  </conditionalFormatting>
  <conditionalFormatting sqref="A769:A775">
    <cfRule type="duplicateValues" dxfId="72" priority="463"/>
  </conditionalFormatting>
  <conditionalFormatting sqref="A1069">
    <cfRule type="duplicateValues" dxfId="71" priority="57"/>
  </conditionalFormatting>
  <conditionalFormatting sqref="A1070">
    <cfRule type="duplicateValues" dxfId="70" priority="56"/>
  </conditionalFormatting>
  <conditionalFormatting sqref="A1071">
    <cfRule type="duplicateValues" dxfId="69" priority="55"/>
  </conditionalFormatting>
  <conditionalFormatting sqref="A1072">
    <cfRule type="duplicateValues" dxfId="68" priority="54"/>
  </conditionalFormatting>
  <conditionalFormatting sqref="A1073">
    <cfRule type="duplicateValues" dxfId="67" priority="53"/>
  </conditionalFormatting>
  <conditionalFormatting sqref="A1074">
    <cfRule type="duplicateValues" dxfId="66" priority="52"/>
  </conditionalFormatting>
  <conditionalFormatting sqref="A1075">
    <cfRule type="duplicateValues" dxfId="65" priority="51"/>
  </conditionalFormatting>
  <conditionalFormatting sqref="A1076">
    <cfRule type="duplicateValues" dxfId="64" priority="50"/>
  </conditionalFormatting>
  <conditionalFormatting sqref="A1077">
    <cfRule type="duplicateValues" dxfId="63" priority="49"/>
  </conditionalFormatting>
  <conditionalFormatting sqref="A1078">
    <cfRule type="duplicateValues" dxfId="62" priority="48"/>
  </conditionalFormatting>
  <conditionalFormatting sqref="A1079">
    <cfRule type="duplicateValues" dxfId="61" priority="47"/>
  </conditionalFormatting>
  <conditionalFormatting sqref="A1080">
    <cfRule type="duplicateValues" dxfId="60" priority="46"/>
  </conditionalFormatting>
  <conditionalFormatting sqref="A1081">
    <cfRule type="duplicateValues" dxfId="59" priority="45"/>
  </conditionalFormatting>
  <conditionalFormatting sqref="A1082">
    <cfRule type="duplicateValues" dxfId="58" priority="44"/>
  </conditionalFormatting>
  <conditionalFormatting sqref="A934">
    <cfRule type="duplicateValues" dxfId="57" priority="43"/>
  </conditionalFormatting>
  <conditionalFormatting sqref="A969">
    <cfRule type="duplicateValues" dxfId="56" priority="42"/>
  </conditionalFormatting>
  <conditionalFormatting sqref="A1011">
    <cfRule type="duplicateValues" dxfId="55" priority="583"/>
  </conditionalFormatting>
  <conditionalFormatting sqref="D1112">
    <cfRule type="duplicateValues" dxfId="54" priority="41"/>
  </conditionalFormatting>
  <conditionalFormatting sqref="D1113">
    <cfRule type="duplicateValues" dxfId="53" priority="40"/>
  </conditionalFormatting>
  <conditionalFormatting sqref="D1114">
    <cfRule type="duplicateValues" dxfId="52" priority="39"/>
  </conditionalFormatting>
  <conditionalFormatting sqref="D1115">
    <cfRule type="duplicateValues" dxfId="51" priority="38"/>
  </conditionalFormatting>
  <conditionalFormatting sqref="D1116">
    <cfRule type="duplicateValues" dxfId="50" priority="37"/>
  </conditionalFormatting>
  <conditionalFormatting sqref="D1117">
    <cfRule type="duplicateValues" dxfId="49" priority="36"/>
  </conditionalFormatting>
  <conditionalFormatting sqref="D1118">
    <cfRule type="duplicateValues" dxfId="48" priority="35"/>
  </conditionalFormatting>
  <conditionalFormatting sqref="D1119">
    <cfRule type="duplicateValues" dxfId="47" priority="34"/>
  </conditionalFormatting>
  <conditionalFormatting sqref="D1120">
    <cfRule type="duplicateValues" dxfId="46" priority="33"/>
  </conditionalFormatting>
  <conditionalFormatting sqref="D1121">
    <cfRule type="duplicateValues" dxfId="45" priority="32"/>
  </conditionalFormatting>
  <conditionalFormatting sqref="D1122">
    <cfRule type="duplicateValues" dxfId="44" priority="31"/>
  </conditionalFormatting>
  <conditionalFormatting sqref="D1124">
    <cfRule type="duplicateValues" dxfId="43" priority="30"/>
  </conditionalFormatting>
  <conditionalFormatting sqref="D1125">
    <cfRule type="duplicateValues" dxfId="42" priority="29"/>
  </conditionalFormatting>
  <conditionalFormatting sqref="D1123">
    <cfRule type="duplicateValues" dxfId="41" priority="28"/>
  </conditionalFormatting>
  <conditionalFormatting sqref="D1126">
    <cfRule type="duplicateValues" dxfId="40" priority="27"/>
  </conditionalFormatting>
  <conditionalFormatting sqref="D1127">
    <cfRule type="duplicateValues" dxfId="39" priority="26"/>
  </conditionalFormatting>
  <conditionalFormatting sqref="D1128">
    <cfRule type="duplicateValues" dxfId="38" priority="25"/>
  </conditionalFormatting>
  <conditionalFormatting sqref="D1129">
    <cfRule type="duplicateValues" dxfId="37" priority="24"/>
  </conditionalFormatting>
  <conditionalFormatting sqref="D1130">
    <cfRule type="duplicateValues" dxfId="36" priority="23"/>
  </conditionalFormatting>
  <conditionalFormatting sqref="D1131">
    <cfRule type="duplicateValues" dxfId="35" priority="22"/>
  </conditionalFormatting>
  <conditionalFormatting sqref="D1132">
    <cfRule type="duplicateValues" dxfId="34" priority="21"/>
  </conditionalFormatting>
  <conditionalFormatting sqref="D1133">
    <cfRule type="duplicateValues" dxfId="33" priority="20"/>
  </conditionalFormatting>
  <conditionalFormatting sqref="D1134">
    <cfRule type="duplicateValues" dxfId="32" priority="19"/>
  </conditionalFormatting>
  <conditionalFormatting sqref="D1135">
    <cfRule type="duplicateValues" dxfId="31" priority="18"/>
  </conditionalFormatting>
  <conditionalFormatting sqref="D1136">
    <cfRule type="duplicateValues" dxfId="30" priority="17"/>
  </conditionalFormatting>
  <conditionalFormatting sqref="D1137">
    <cfRule type="duplicateValues" dxfId="29" priority="16"/>
  </conditionalFormatting>
  <conditionalFormatting sqref="D1138">
    <cfRule type="duplicateValues" dxfId="28" priority="15"/>
  </conditionalFormatting>
  <conditionalFormatting sqref="D1139">
    <cfRule type="duplicateValues" dxfId="27" priority="14"/>
  </conditionalFormatting>
  <conditionalFormatting sqref="D1140">
    <cfRule type="duplicateValues" dxfId="26" priority="13"/>
  </conditionalFormatting>
  <conditionalFormatting sqref="D1141">
    <cfRule type="duplicateValues" dxfId="25" priority="12"/>
  </conditionalFormatting>
  <conditionalFormatting sqref="D1142">
    <cfRule type="duplicateValues" dxfId="24" priority="11"/>
  </conditionalFormatting>
  <conditionalFormatting sqref="B1144:B1146">
    <cfRule type="duplicateValues" dxfId="23" priority="9"/>
  </conditionalFormatting>
  <conditionalFormatting sqref="B1148:B1152">
    <cfRule type="duplicateValues" dxfId="22" priority="7"/>
  </conditionalFormatting>
  <conditionalFormatting sqref="A1147:A1152">
    <cfRule type="duplicateValues" dxfId="21" priority="8"/>
  </conditionalFormatting>
  <conditionalFormatting sqref="B1147">
    <cfRule type="duplicateValues" dxfId="20" priority="6"/>
  </conditionalFormatting>
  <conditionalFormatting sqref="B1153">
    <cfRule type="duplicateValues" dxfId="19" priority="5"/>
  </conditionalFormatting>
  <conditionalFormatting sqref="A1153">
    <cfRule type="duplicateValues" dxfId="18" priority="4"/>
  </conditionalFormatting>
  <conditionalFormatting sqref="B1154">
    <cfRule type="duplicateValues" dxfId="17" priority="1"/>
  </conditionalFormatting>
  <hyperlinks>
    <hyperlink ref="B978" r:id="rId1" display="javascript:createMenu(%09%09%09%09%09%09%09%09%09'/oif/servlet/Controller?action=itemInquiry.ItemsByGtinOrSupplier&amp;gtinNbr=00406326960095',%20'Items%20with%20GTIN',%09%09%09%09%09%09%09%09%09'/oif/servlet/Controller?action=itemInquiry.RestrictionsInquiry&amp;gtinNbr=00406326960095',%20'View%20Restriction'%09%09%09%09%09%09%09%09);"/>
    <hyperlink ref="B303" r:id="rId2" display="javascript:createMenu(%09%09%09%09%09%09%09%09%09'/oif/servlet/Controller?action=itemInquiry.ItemsByGtinOrSupplier&amp;gtinNbr=00406316569697',%20'Items%20with%20GTIN',%09%09%09%09%09%09%09%09%09'/oif/servlet/Controller?action=itemInquiry.RestrictionsInquiry&amp;gtinNbr=00406316569697',%20'View%20Restriction'%09%09%09%09%09%09%09%09);"/>
  </hyperlinks>
  <pageMargins left="0.70866141732283472" right="0.70866141732283472" top="0.74803149606299213" bottom="0.74803149606299213" header="0.31496062992125984" footer="0.31496062992125984"/>
  <pageSetup scale="10" orientation="landscape" r:id="rId3"/>
  <drawing r:id="rId4"/>
  <legacyDrawing r:id="rId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U60"/>
  <sheetViews>
    <sheetView workbookViewId="0">
      <selection activeCell="C21" sqref="C21"/>
    </sheetView>
  </sheetViews>
  <sheetFormatPr baseColWidth="10" defaultColWidth="11.42578125" defaultRowHeight="13.5" x14ac:dyDescent="0.25"/>
  <cols>
    <col min="1" max="1" width="18.42578125" style="277" bestFit="1" customWidth="1"/>
    <col min="2" max="2" width="21.42578125" style="277" bestFit="1" customWidth="1"/>
    <col min="3" max="3" width="13.140625" style="277" bestFit="1" customWidth="1"/>
    <col min="4" max="4" width="34.42578125" style="277" customWidth="1"/>
    <col min="5" max="5" width="70.42578125" style="277" customWidth="1"/>
    <col min="6" max="6" width="70.42578125" style="277" hidden="1" customWidth="1"/>
    <col min="7" max="7" width="22.5703125" style="277" hidden="1" customWidth="1"/>
    <col min="8" max="8" width="16.42578125" style="277" hidden="1" customWidth="1"/>
    <col min="9" max="9" width="21" style="277" hidden="1" customWidth="1"/>
    <col min="10" max="10" width="29.5703125" style="277" hidden="1" customWidth="1"/>
    <col min="11" max="11" width="157.5703125" style="311" hidden="1" customWidth="1"/>
    <col min="12" max="12" width="31.42578125" style="277" hidden="1" customWidth="1"/>
    <col min="13" max="13" width="143.5703125" style="277" hidden="1" customWidth="1"/>
    <col min="14" max="14" width="32" style="311" hidden="1" customWidth="1"/>
    <col min="15" max="15" width="12.42578125" style="311" hidden="1" customWidth="1"/>
    <col min="16" max="16" width="25" style="312" hidden="1" customWidth="1"/>
    <col min="17" max="17" width="23.42578125" style="311" hidden="1" customWidth="1"/>
    <col min="18" max="18" width="16.5703125" style="311" hidden="1" customWidth="1"/>
    <col min="19" max="19" width="27" style="311" customWidth="1"/>
    <col min="20" max="20" width="19.42578125" style="311" customWidth="1"/>
    <col min="21" max="21" width="28.5703125" style="311" customWidth="1"/>
    <col min="22" max="22" width="25.140625" style="313" bestFit="1" customWidth="1"/>
    <col min="23" max="23" width="19.42578125" style="314" bestFit="1" customWidth="1"/>
    <col min="24" max="24" width="15" style="314" bestFit="1" customWidth="1"/>
    <col min="25" max="25" width="12.5703125" style="314" bestFit="1" customWidth="1"/>
    <col min="26" max="26" width="16.42578125" style="315" bestFit="1" customWidth="1"/>
    <col min="27" max="27" width="25.42578125" style="316" bestFit="1" customWidth="1"/>
    <col min="28" max="28" width="20.140625" style="317" bestFit="1" customWidth="1"/>
    <col min="29" max="29" width="16.42578125" style="318" bestFit="1" customWidth="1"/>
    <col min="30" max="30" width="21.140625" style="319" customWidth="1"/>
    <col min="31" max="31" width="13.5703125" style="319" bestFit="1" customWidth="1"/>
    <col min="32" max="32" width="24.42578125" style="318" bestFit="1" customWidth="1"/>
    <col min="33" max="33" width="23.5703125" style="277" bestFit="1" customWidth="1"/>
    <col min="34" max="34" width="32.42578125" style="274" customWidth="1"/>
    <col min="35" max="16384" width="11.42578125" style="277"/>
  </cols>
  <sheetData>
    <row r="1" spans="1:255" s="274" customFormat="1" thickTop="1" x14ac:dyDescent="0.25">
      <c r="A1" s="261" t="s">
        <v>2</v>
      </c>
      <c r="B1" s="261" t="s">
        <v>0</v>
      </c>
      <c r="C1" s="261" t="s">
        <v>2413</v>
      </c>
      <c r="D1" s="261" t="s">
        <v>2414</v>
      </c>
      <c r="E1" s="261" t="s">
        <v>1272</v>
      </c>
      <c r="F1" s="261" t="s">
        <v>248</v>
      </c>
      <c r="G1" s="261" t="s">
        <v>4</v>
      </c>
      <c r="H1" s="261" t="s">
        <v>2415</v>
      </c>
      <c r="I1" s="261" t="s">
        <v>2416</v>
      </c>
      <c r="J1" s="261" t="s">
        <v>7</v>
      </c>
      <c r="K1" s="261" t="s">
        <v>2332</v>
      </c>
      <c r="L1" s="261" t="s">
        <v>2417</v>
      </c>
      <c r="M1" s="261" t="s">
        <v>2684</v>
      </c>
      <c r="N1" s="261" t="s">
        <v>10</v>
      </c>
      <c r="O1" s="261" t="s">
        <v>11</v>
      </c>
      <c r="P1" s="262" t="s">
        <v>12</v>
      </c>
      <c r="Q1" s="261" t="s">
        <v>2418</v>
      </c>
      <c r="R1" s="261" t="s">
        <v>2419</v>
      </c>
      <c r="S1" s="261" t="s">
        <v>2420</v>
      </c>
      <c r="T1" s="261" t="s">
        <v>1236</v>
      </c>
      <c r="U1" s="261" t="s">
        <v>1237</v>
      </c>
      <c r="V1" s="263" t="s">
        <v>2421</v>
      </c>
      <c r="W1" s="264" t="s">
        <v>2422</v>
      </c>
      <c r="X1" s="264" t="s">
        <v>2423</v>
      </c>
      <c r="Y1" s="265" t="s">
        <v>2424</v>
      </c>
      <c r="Z1" s="266" t="s">
        <v>2425</v>
      </c>
      <c r="AA1" s="267" t="s">
        <v>2426</v>
      </c>
      <c r="AB1" s="268" t="s">
        <v>1231</v>
      </c>
      <c r="AC1" s="269" t="s">
        <v>2425</v>
      </c>
      <c r="AD1" s="270" t="s">
        <v>2427</v>
      </c>
      <c r="AE1" s="271" t="s">
        <v>2380</v>
      </c>
      <c r="AF1" s="271" t="s">
        <v>2381</v>
      </c>
      <c r="AG1" s="272" t="s">
        <v>2382</v>
      </c>
      <c r="AH1" s="273" t="s">
        <v>2383</v>
      </c>
    </row>
    <row r="2" spans="1:255" x14ac:dyDescent="0.25">
      <c r="A2" s="281">
        <v>40638009269</v>
      </c>
      <c r="B2" s="281" t="s">
        <v>2540</v>
      </c>
      <c r="C2" s="281">
        <v>800926</v>
      </c>
      <c r="D2" s="281" t="s">
        <v>2865</v>
      </c>
      <c r="E2" s="282" t="s">
        <v>2622</v>
      </c>
      <c r="F2" s="283" t="s">
        <v>2622</v>
      </c>
      <c r="G2" s="283" t="s">
        <v>1345</v>
      </c>
      <c r="H2" s="283" t="s">
        <v>1330</v>
      </c>
      <c r="I2" s="283" t="s">
        <v>268</v>
      </c>
      <c r="J2" s="283" t="s">
        <v>268</v>
      </c>
      <c r="K2" s="283" t="s">
        <v>2570</v>
      </c>
      <c r="L2" s="283" t="s">
        <v>264</v>
      </c>
      <c r="M2" s="283" t="s">
        <v>2570</v>
      </c>
      <c r="N2" s="283" t="s">
        <v>268</v>
      </c>
      <c r="O2" s="283">
        <v>1</v>
      </c>
      <c r="P2" s="300" t="s">
        <v>268</v>
      </c>
      <c r="Q2" s="283" t="s">
        <v>268</v>
      </c>
      <c r="R2" s="283" t="s">
        <v>2523</v>
      </c>
      <c r="S2" s="283" t="s">
        <v>2864</v>
      </c>
      <c r="T2" s="283"/>
      <c r="U2" s="283">
        <v>8</v>
      </c>
      <c r="V2" s="296">
        <v>24.5</v>
      </c>
      <c r="W2" s="286">
        <v>24.5</v>
      </c>
      <c r="X2" s="286" t="s">
        <v>268</v>
      </c>
      <c r="Y2" s="286">
        <v>24.5</v>
      </c>
      <c r="Z2" s="291">
        <v>0.26</v>
      </c>
      <c r="AA2" s="267">
        <f t="shared" ref="AA2:AA60" si="0">Y2/(1-Z2)</f>
        <v>33.108108108108105</v>
      </c>
      <c r="AB2" s="297">
        <v>33.108108108108105</v>
      </c>
      <c r="AC2" s="289"/>
      <c r="AD2" s="286"/>
      <c r="AE2" s="286"/>
      <c r="AF2" s="289"/>
      <c r="AG2" s="281"/>
      <c r="AH2" s="290"/>
    </row>
    <row r="3" spans="1:255" x14ac:dyDescent="0.25">
      <c r="A3" s="281">
        <v>81200001251</v>
      </c>
      <c r="B3" s="281" t="s">
        <v>2540</v>
      </c>
      <c r="C3" s="281">
        <v>615992</v>
      </c>
      <c r="D3" s="281" t="s">
        <v>2866</v>
      </c>
      <c r="E3" s="282" t="s">
        <v>2625</v>
      </c>
      <c r="F3" s="283" t="s">
        <v>2625</v>
      </c>
      <c r="G3" s="283" t="s">
        <v>1345</v>
      </c>
      <c r="H3" s="283" t="s">
        <v>1330</v>
      </c>
      <c r="I3" s="283" t="s">
        <v>268</v>
      </c>
      <c r="J3" s="283" t="s">
        <v>268</v>
      </c>
      <c r="K3" s="283" t="s">
        <v>2572</v>
      </c>
      <c r="L3" s="283" t="s">
        <v>264</v>
      </c>
      <c r="M3" s="283" t="s">
        <v>2582</v>
      </c>
      <c r="N3" s="283" t="s">
        <v>268</v>
      </c>
      <c r="O3" s="283">
        <v>6</v>
      </c>
      <c r="P3" s="300" t="s">
        <v>268</v>
      </c>
      <c r="Q3" s="283" t="s">
        <v>268</v>
      </c>
      <c r="R3" s="283" t="s">
        <v>2523</v>
      </c>
      <c r="S3" s="283" t="s">
        <v>456</v>
      </c>
      <c r="T3" s="283"/>
      <c r="U3" s="283">
        <v>6</v>
      </c>
      <c r="V3" s="296">
        <v>7.09</v>
      </c>
      <c r="W3" s="286">
        <v>42.54</v>
      </c>
      <c r="X3" s="286" t="s">
        <v>268</v>
      </c>
      <c r="Y3" s="286">
        <v>42.54</v>
      </c>
      <c r="Z3" s="291">
        <v>0.26</v>
      </c>
      <c r="AA3" s="267">
        <f t="shared" si="0"/>
        <v>57.486486486486484</v>
      </c>
      <c r="AB3" s="297">
        <v>57.486486486486484</v>
      </c>
      <c r="AC3" s="289"/>
      <c r="AD3" s="286"/>
      <c r="AE3" s="286"/>
      <c r="AF3" s="289"/>
      <c r="AG3" s="281"/>
      <c r="AH3" s="290"/>
    </row>
    <row r="4" spans="1:255" x14ac:dyDescent="0.25">
      <c r="A4" s="281">
        <v>40637023599</v>
      </c>
      <c r="B4" s="281" t="s">
        <v>2540</v>
      </c>
      <c r="C4" s="281">
        <v>702359</v>
      </c>
      <c r="D4" s="281" t="s">
        <v>2867</v>
      </c>
      <c r="E4" s="282" t="s">
        <v>2626</v>
      </c>
      <c r="F4" s="281" t="s">
        <v>2626</v>
      </c>
      <c r="G4" s="281" t="s">
        <v>1345</v>
      </c>
      <c r="H4" s="281" t="s">
        <v>1330</v>
      </c>
      <c r="I4" s="281" t="s">
        <v>268</v>
      </c>
      <c r="J4" s="281" t="s">
        <v>268</v>
      </c>
      <c r="K4" s="281" t="s">
        <v>2573</v>
      </c>
      <c r="L4" s="283" t="s">
        <v>264</v>
      </c>
      <c r="M4" s="281" t="s">
        <v>2573</v>
      </c>
      <c r="N4" s="281" t="s">
        <v>268</v>
      </c>
      <c r="O4" s="281">
        <v>2</v>
      </c>
      <c r="P4" s="284" t="s">
        <v>268</v>
      </c>
      <c r="Q4" s="281" t="s">
        <v>268</v>
      </c>
      <c r="R4" s="281" t="s">
        <v>2523</v>
      </c>
      <c r="S4" s="283" t="s">
        <v>2856</v>
      </c>
      <c r="T4" s="283"/>
      <c r="U4" s="283">
        <v>8</v>
      </c>
      <c r="V4" s="275">
        <v>11.14</v>
      </c>
      <c r="W4" s="287">
        <v>22.28</v>
      </c>
      <c r="X4" s="286" t="s">
        <v>268</v>
      </c>
      <c r="Y4" s="286">
        <v>22.28</v>
      </c>
      <c r="Z4" s="291">
        <v>0.26</v>
      </c>
      <c r="AA4" s="267">
        <f t="shared" si="0"/>
        <v>30.108108108108109</v>
      </c>
      <c r="AB4" s="297">
        <v>30.108108108108109</v>
      </c>
      <c r="AC4" s="289"/>
      <c r="AD4" s="286"/>
      <c r="AE4" s="286"/>
      <c r="AF4" s="289"/>
      <c r="AG4" s="281"/>
      <c r="AH4" s="290"/>
    </row>
    <row r="5" spans="1:255" x14ac:dyDescent="0.25">
      <c r="A5" s="281">
        <v>81200001252</v>
      </c>
      <c r="B5" s="281" t="s">
        <v>2540</v>
      </c>
      <c r="C5" s="281">
        <v>615999</v>
      </c>
      <c r="D5" s="281" t="s">
        <v>752</v>
      </c>
      <c r="E5" s="282" t="s">
        <v>2633</v>
      </c>
      <c r="F5" s="281" t="s">
        <v>2633</v>
      </c>
      <c r="G5" s="281" t="s">
        <v>1345</v>
      </c>
      <c r="H5" s="281" t="s">
        <v>1330</v>
      </c>
      <c r="I5" s="281" t="s">
        <v>268</v>
      </c>
      <c r="J5" s="281" t="s">
        <v>268</v>
      </c>
      <c r="K5" s="281" t="s">
        <v>2581</v>
      </c>
      <c r="L5" s="283" t="s">
        <v>264</v>
      </c>
      <c r="M5" s="281" t="s">
        <v>2817</v>
      </c>
      <c r="N5" s="281" t="s">
        <v>268</v>
      </c>
      <c r="O5" s="281">
        <v>2</v>
      </c>
      <c r="P5" s="284" t="s">
        <v>268</v>
      </c>
      <c r="Q5" s="281" t="s">
        <v>268</v>
      </c>
      <c r="R5" s="281" t="s">
        <v>2523</v>
      </c>
      <c r="S5" s="281" t="s">
        <v>456</v>
      </c>
      <c r="T5" s="281"/>
      <c r="U5" s="281">
        <v>5</v>
      </c>
      <c r="V5" s="296">
        <v>18.489999999999998</v>
      </c>
      <c r="W5" s="286">
        <v>36.979999999999997</v>
      </c>
      <c r="X5" s="286" t="s">
        <v>268</v>
      </c>
      <c r="Y5" s="286">
        <v>36.979999999999997</v>
      </c>
      <c r="Z5" s="291">
        <v>0.26</v>
      </c>
      <c r="AA5" s="267">
        <f t="shared" si="0"/>
        <v>49.972972972972968</v>
      </c>
      <c r="AB5" s="297">
        <v>49.972972972972968</v>
      </c>
      <c r="AC5" s="289"/>
      <c r="AD5" s="286"/>
      <c r="AE5" s="286"/>
      <c r="AF5" s="289"/>
      <c r="AG5" s="281"/>
      <c r="AH5" s="290"/>
    </row>
    <row r="6" spans="1:255" x14ac:dyDescent="0.25">
      <c r="A6" s="283">
        <v>81200001255</v>
      </c>
      <c r="B6" s="283" t="s">
        <v>2540</v>
      </c>
      <c r="C6" s="283">
        <v>616020</v>
      </c>
      <c r="D6" s="283" t="s">
        <v>2868</v>
      </c>
      <c r="E6" s="301" t="s">
        <v>2869</v>
      </c>
      <c r="F6" s="283" t="s">
        <v>2870</v>
      </c>
      <c r="G6" s="283" t="s">
        <v>1345</v>
      </c>
      <c r="H6" s="283" t="s">
        <v>1330</v>
      </c>
      <c r="I6" s="283" t="s">
        <v>268</v>
      </c>
      <c r="J6" s="283" t="s">
        <v>268</v>
      </c>
      <c r="K6" s="283" t="s">
        <v>2871</v>
      </c>
      <c r="L6" s="283" t="s">
        <v>264</v>
      </c>
      <c r="M6" s="283" t="s">
        <v>2871</v>
      </c>
      <c r="N6" s="283" t="s">
        <v>268</v>
      </c>
      <c r="O6" s="283">
        <v>5</v>
      </c>
      <c r="P6" s="300" t="s">
        <v>268</v>
      </c>
      <c r="Q6" s="283" t="s">
        <v>268</v>
      </c>
      <c r="R6" s="283" t="s">
        <v>2523</v>
      </c>
      <c r="S6" s="283" t="s">
        <v>460</v>
      </c>
      <c r="T6" s="283"/>
      <c r="U6" s="283">
        <v>8</v>
      </c>
      <c r="V6" s="275">
        <v>6.95</v>
      </c>
      <c r="W6" s="287">
        <v>34.75</v>
      </c>
      <c r="X6" s="287" t="s">
        <v>268</v>
      </c>
      <c r="Y6" s="287">
        <v>34.75</v>
      </c>
      <c r="Z6" s="291">
        <v>0.26</v>
      </c>
      <c r="AA6" s="267">
        <f t="shared" si="0"/>
        <v>46.95945945945946</v>
      </c>
      <c r="AB6" s="297">
        <v>46.95945945945946</v>
      </c>
      <c r="AC6" s="289"/>
      <c r="AD6" s="286"/>
      <c r="AE6" s="294"/>
      <c r="AF6" s="291"/>
      <c r="AG6" s="292"/>
      <c r="AH6" s="295" t="s">
        <v>2574</v>
      </c>
    </row>
    <row r="7" spans="1:255" x14ac:dyDescent="0.25">
      <c r="A7" s="283">
        <v>81200001254</v>
      </c>
      <c r="B7" s="283" t="s">
        <v>2540</v>
      </c>
      <c r="C7" s="283">
        <v>616013</v>
      </c>
      <c r="D7" s="283" t="s">
        <v>756</v>
      </c>
      <c r="E7" s="301" t="s">
        <v>2627</v>
      </c>
      <c r="F7" s="283" t="s">
        <v>2627</v>
      </c>
      <c r="G7" s="283" t="s">
        <v>1345</v>
      </c>
      <c r="H7" s="283" t="s">
        <v>1330</v>
      </c>
      <c r="I7" s="283" t="s">
        <v>268</v>
      </c>
      <c r="J7" s="283" t="s">
        <v>268</v>
      </c>
      <c r="K7" s="283" t="s">
        <v>2830</v>
      </c>
      <c r="L7" s="283" t="s">
        <v>264</v>
      </c>
      <c r="M7" s="283" t="s">
        <v>2830</v>
      </c>
      <c r="N7" s="283" t="s">
        <v>268</v>
      </c>
      <c r="O7" s="283">
        <v>1</v>
      </c>
      <c r="P7" s="300" t="s">
        <v>268</v>
      </c>
      <c r="Q7" s="283" t="s">
        <v>268</v>
      </c>
      <c r="R7" s="283" t="s">
        <v>2523</v>
      </c>
      <c r="S7" s="283" t="s">
        <v>456</v>
      </c>
      <c r="T7" s="283"/>
      <c r="U7" s="283">
        <v>8</v>
      </c>
      <c r="V7" s="275">
        <v>23.5</v>
      </c>
      <c r="W7" s="287">
        <v>23.5</v>
      </c>
      <c r="X7" s="287" t="s">
        <v>268</v>
      </c>
      <c r="Y7" s="287">
        <v>23.5</v>
      </c>
      <c r="Z7" s="291">
        <v>0.26</v>
      </c>
      <c r="AA7" s="267">
        <f t="shared" si="0"/>
        <v>31.756756756756758</v>
      </c>
      <c r="AB7" s="297">
        <v>31.756756756756758</v>
      </c>
      <c r="AC7" s="289"/>
      <c r="AD7" s="286"/>
      <c r="AE7" s="294"/>
      <c r="AF7" s="291"/>
      <c r="AG7" s="292"/>
      <c r="AH7" s="295"/>
    </row>
    <row r="8" spans="1:255" x14ac:dyDescent="0.25">
      <c r="A8" s="283">
        <v>40637665599</v>
      </c>
      <c r="B8" s="283" t="s">
        <v>2540</v>
      </c>
      <c r="C8" s="283">
        <v>766559</v>
      </c>
      <c r="D8" s="283" t="s">
        <v>755</v>
      </c>
      <c r="E8" s="293" t="s">
        <v>2631</v>
      </c>
      <c r="F8" s="283" t="s">
        <v>2631</v>
      </c>
      <c r="G8" s="283" t="s">
        <v>1345</v>
      </c>
      <c r="H8" s="302" t="s">
        <v>1330</v>
      </c>
      <c r="I8" s="283" t="s">
        <v>268</v>
      </c>
      <c r="J8" s="283" t="s">
        <v>268</v>
      </c>
      <c r="K8" s="283" t="s">
        <v>2580</v>
      </c>
      <c r="L8" s="283" t="s">
        <v>264</v>
      </c>
      <c r="M8" s="283" t="s">
        <v>2815</v>
      </c>
      <c r="N8" s="283" t="s">
        <v>268</v>
      </c>
      <c r="O8" s="283">
        <v>15</v>
      </c>
      <c r="P8" s="300" t="s">
        <v>268</v>
      </c>
      <c r="Q8" s="283" t="s">
        <v>268</v>
      </c>
      <c r="R8" s="283" t="s">
        <v>2523</v>
      </c>
      <c r="S8" s="283" t="s">
        <v>456</v>
      </c>
      <c r="T8" s="283"/>
      <c r="U8" s="283">
        <v>10</v>
      </c>
      <c r="V8" s="275" t="s">
        <v>268</v>
      </c>
      <c r="W8" s="287"/>
      <c r="X8" s="287" t="s">
        <v>268</v>
      </c>
      <c r="Y8" s="287"/>
      <c r="Z8" s="291">
        <v>0.26</v>
      </c>
      <c r="AA8" s="267">
        <f t="shared" si="0"/>
        <v>0</v>
      </c>
      <c r="AB8" s="297">
        <v>0</v>
      </c>
      <c r="AC8" s="289"/>
      <c r="AD8" s="286"/>
      <c r="AE8" s="294"/>
      <c r="AF8" s="291"/>
      <c r="AG8" s="292"/>
      <c r="AH8" s="303" t="s">
        <v>2859</v>
      </c>
    </row>
    <row r="9" spans="1:255" s="279" customFormat="1" x14ac:dyDescent="0.25">
      <c r="A9" s="283">
        <v>81200001253</v>
      </c>
      <c r="B9" s="283" t="s">
        <v>2540</v>
      </c>
      <c r="C9" s="283">
        <v>616006</v>
      </c>
      <c r="D9" s="283" t="s">
        <v>2872</v>
      </c>
      <c r="E9" s="301" t="s">
        <v>2636</v>
      </c>
      <c r="F9" s="283" t="s">
        <v>2636</v>
      </c>
      <c r="G9" s="283" t="s">
        <v>1345</v>
      </c>
      <c r="H9" s="283" t="s">
        <v>1330</v>
      </c>
      <c r="I9" s="283" t="s">
        <v>268</v>
      </c>
      <c r="J9" s="283" t="s">
        <v>268</v>
      </c>
      <c r="K9" s="283" t="s">
        <v>2831</v>
      </c>
      <c r="L9" s="283" t="s">
        <v>264</v>
      </c>
      <c r="M9" s="283" t="s">
        <v>2831</v>
      </c>
      <c r="N9" s="283" t="s">
        <v>268</v>
      </c>
      <c r="O9" s="283">
        <v>2</v>
      </c>
      <c r="P9" s="300" t="s">
        <v>268</v>
      </c>
      <c r="Q9" s="283" t="s">
        <v>268</v>
      </c>
      <c r="R9" s="283" t="s">
        <v>2523</v>
      </c>
      <c r="S9" s="283" t="s">
        <v>2832</v>
      </c>
      <c r="T9" s="283"/>
      <c r="U9" s="283">
        <v>8</v>
      </c>
      <c r="V9" s="275">
        <v>10.75</v>
      </c>
      <c r="W9" s="287">
        <v>21.5</v>
      </c>
      <c r="X9" s="287" t="s">
        <v>268</v>
      </c>
      <c r="Y9" s="287">
        <v>21.5</v>
      </c>
      <c r="Z9" s="291">
        <v>0.26</v>
      </c>
      <c r="AA9" s="267">
        <f t="shared" si="0"/>
        <v>29.054054054054056</v>
      </c>
      <c r="AB9" s="297">
        <v>29.054054054054056</v>
      </c>
      <c r="AC9" s="289"/>
      <c r="AD9" s="286"/>
      <c r="AE9" s="294"/>
      <c r="AF9" s="291"/>
      <c r="AG9" s="292"/>
      <c r="AH9" s="295"/>
      <c r="AI9" s="277"/>
      <c r="AJ9" s="277"/>
      <c r="AK9" s="277"/>
      <c r="AL9" s="277"/>
      <c r="AM9" s="277"/>
      <c r="AN9" s="277"/>
      <c r="AO9" s="277"/>
      <c r="AP9" s="277"/>
      <c r="AQ9" s="277"/>
      <c r="AR9" s="277"/>
      <c r="AS9" s="277"/>
      <c r="AT9" s="277"/>
      <c r="AU9" s="277"/>
      <c r="AV9" s="277"/>
      <c r="AW9" s="277"/>
      <c r="AX9" s="277"/>
      <c r="AY9" s="277"/>
      <c r="AZ9" s="277"/>
      <c r="BA9" s="277"/>
      <c r="BB9" s="277"/>
      <c r="BC9" s="277"/>
      <c r="BD9" s="277"/>
      <c r="BE9" s="277"/>
      <c r="BF9" s="277"/>
      <c r="BG9" s="277"/>
      <c r="BH9" s="277"/>
      <c r="BI9" s="277"/>
      <c r="BJ9" s="277"/>
      <c r="BK9" s="277"/>
      <c r="BL9" s="277"/>
      <c r="BM9" s="277"/>
      <c r="BN9" s="277"/>
      <c r="BO9" s="277"/>
      <c r="BP9" s="277"/>
      <c r="BQ9" s="277"/>
      <c r="BR9" s="277"/>
      <c r="BS9" s="277"/>
      <c r="BT9" s="277"/>
      <c r="BU9" s="277"/>
      <c r="BV9" s="277"/>
      <c r="BW9" s="277"/>
      <c r="BX9" s="277"/>
      <c r="BY9" s="277"/>
      <c r="BZ9" s="277"/>
      <c r="CA9" s="277"/>
      <c r="CB9" s="277"/>
      <c r="CC9" s="277"/>
      <c r="CD9" s="277"/>
      <c r="CE9" s="277"/>
      <c r="CF9" s="277"/>
      <c r="CG9" s="277"/>
      <c r="CH9" s="277"/>
      <c r="CI9" s="277"/>
      <c r="CJ9" s="277"/>
      <c r="CK9" s="277"/>
      <c r="CL9" s="277"/>
      <c r="CM9" s="277"/>
      <c r="CN9" s="277"/>
      <c r="CO9" s="277"/>
      <c r="CP9" s="277"/>
      <c r="CQ9" s="277"/>
      <c r="CR9" s="277"/>
      <c r="CS9" s="277"/>
      <c r="CT9" s="277"/>
      <c r="CU9" s="277"/>
      <c r="CV9" s="277"/>
      <c r="CW9" s="277"/>
      <c r="CX9" s="277"/>
      <c r="CY9" s="277"/>
      <c r="CZ9" s="277"/>
      <c r="DA9" s="277"/>
      <c r="DB9" s="277"/>
      <c r="DC9" s="277"/>
      <c r="DD9" s="277"/>
      <c r="DE9" s="277"/>
      <c r="DF9" s="277"/>
      <c r="DG9" s="277"/>
      <c r="DH9" s="277"/>
      <c r="DI9" s="277"/>
      <c r="DJ9" s="277"/>
      <c r="DK9" s="277"/>
      <c r="DL9" s="277"/>
      <c r="DM9" s="277"/>
      <c r="DN9" s="277"/>
      <c r="DO9" s="277"/>
      <c r="DP9" s="277"/>
      <c r="DQ9" s="277"/>
      <c r="DR9" s="277"/>
      <c r="DS9" s="277"/>
      <c r="DT9" s="277"/>
      <c r="DU9" s="277"/>
      <c r="DV9" s="277"/>
      <c r="DW9" s="277"/>
      <c r="DX9" s="277"/>
      <c r="DY9" s="277"/>
      <c r="DZ9" s="277"/>
      <c r="EA9" s="277"/>
      <c r="EB9" s="277"/>
      <c r="EC9" s="277"/>
      <c r="ED9" s="277"/>
      <c r="EE9" s="277"/>
      <c r="EF9" s="277"/>
      <c r="EG9" s="277"/>
      <c r="EH9" s="277"/>
      <c r="EI9" s="277"/>
      <c r="EJ9" s="277"/>
      <c r="EK9" s="277"/>
      <c r="EL9" s="277"/>
      <c r="EM9" s="277"/>
      <c r="EN9" s="277"/>
      <c r="EO9" s="277"/>
      <c r="EP9" s="277"/>
      <c r="EQ9" s="277"/>
      <c r="ER9" s="277"/>
      <c r="ES9" s="277"/>
      <c r="ET9" s="277"/>
      <c r="EU9" s="277"/>
      <c r="EV9" s="277"/>
      <c r="EW9" s="277"/>
      <c r="EX9" s="277"/>
      <c r="EY9" s="277"/>
      <c r="EZ9" s="277"/>
      <c r="FA9" s="277"/>
      <c r="FB9" s="277"/>
      <c r="FC9" s="277"/>
      <c r="FD9" s="277"/>
      <c r="FE9" s="277"/>
      <c r="FF9" s="277"/>
      <c r="FG9" s="277"/>
      <c r="FH9" s="277"/>
      <c r="FI9" s="277"/>
      <c r="FJ9" s="277"/>
      <c r="FK9" s="277"/>
      <c r="FL9" s="277"/>
      <c r="FM9" s="277"/>
      <c r="FN9" s="277"/>
      <c r="FO9" s="277"/>
      <c r="FP9" s="277"/>
      <c r="FQ9" s="277"/>
      <c r="FR9" s="277"/>
      <c r="FS9" s="277"/>
      <c r="FT9" s="277"/>
      <c r="FU9" s="277"/>
      <c r="FV9" s="277"/>
      <c r="FW9" s="277"/>
      <c r="FX9" s="277"/>
      <c r="FY9" s="277"/>
      <c r="FZ9" s="277"/>
      <c r="GA9" s="277"/>
      <c r="GB9" s="277"/>
      <c r="GC9" s="277"/>
      <c r="GD9" s="277"/>
      <c r="GE9" s="277"/>
      <c r="GF9" s="277"/>
      <c r="GG9" s="277"/>
      <c r="GH9" s="277"/>
      <c r="GI9" s="277"/>
      <c r="GJ9" s="277"/>
      <c r="GK9" s="277"/>
      <c r="GL9" s="277"/>
      <c r="GM9" s="277"/>
      <c r="GN9" s="277"/>
      <c r="GO9" s="277"/>
      <c r="GP9" s="277"/>
      <c r="GQ9" s="277"/>
      <c r="GR9" s="277"/>
      <c r="GS9" s="277"/>
      <c r="GT9" s="277"/>
      <c r="GU9" s="277"/>
      <c r="GV9" s="277"/>
      <c r="GW9" s="277"/>
      <c r="GX9" s="277"/>
      <c r="GY9" s="277"/>
      <c r="GZ9" s="277"/>
      <c r="HA9" s="277"/>
      <c r="HB9" s="277"/>
      <c r="HC9" s="277"/>
      <c r="HD9" s="277"/>
      <c r="HE9" s="277"/>
      <c r="HF9" s="277"/>
      <c r="HG9" s="277"/>
      <c r="HH9" s="277"/>
      <c r="HI9" s="277"/>
      <c r="HJ9" s="277"/>
      <c r="HK9" s="277"/>
      <c r="HL9" s="277"/>
      <c r="HM9" s="277"/>
      <c r="HN9" s="277"/>
      <c r="HO9" s="277"/>
      <c r="HP9" s="277"/>
      <c r="HQ9" s="277"/>
      <c r="HR9" s="277"/>
      <c r="HS9" s="277"/>
      <c r="HT9" s="277"/>
      <c r="HU9" s="277"/>
      <c r="HV9" s="277"/>
      <c r="HW9" s="277"/>
      <c r="HX9" s="277"/>
      <c r="HY9" s="277"/>
      <c r="HZ9" s="277"/>
      <c r="IA9" s="277"/>
      <c r="IB9" s="277"/>
      <c r="IC9" s="277"/>
      <c r="ID9" s="277"/>
      <c r="IE9" s="277"/>
      <c r="IF9" s="277"/>
      <c r="IG9" s="277"/>
      <c r="IH9" s="277"/>
      <c r="II9" s="277"/>
      <c r="IJ9" s="277"/>
      <c r="IK9" s="277"/>
      <c r="IL9" s="277"/>
      <c r="IM9" s="277"/>
      <c r="IN9" s="277"/>
      <c r="IO9" s="277"/>
      <c r="IP9" s="277"/>
      <c r="IQ9" s="277"/>
      <c r="IR9" s="277"/>
      <c r="IS9" s="277"/>
      <c r="IT9" s="277"/>
      <c r="IU9" s="277"/>
    </row>
    <row r="10" spans="1:255" s="279" customFormat="1" x14ac:dyDescent="0.25">
      <c r="A10" s="283">
        <v>40637663799</v>
      </c>
      <c r="B10" s="283" t="s">
        <v>2540</v>
      </c>
      <c r="C10" s="283">
        <v>766379</v>
      </c>
      <c r="D10" s="283" t="s">
        <v>2857</v>
      </c>
      <c r="E10" s="301" t="s">
        <v>2647</v>
      </c>
      <c r="F10" s="283" t="s">
        <v>2647</v>
      </c>
      <c r="G10" s="283" t="s">
        <v>1345</v>
      </c>
      <c r="H10" s="283" t="s">
        <v>1330</v>
      </c>
      <c r="I10" s="283" t="s">
        <v>268</v>
      </c>
      <c r="J10" s="283" t="s">
        <v>268</v>
      </c>
      <c r="K10" s="283" t="s">
        <v>2828</v>
      </c>
      <c r="L10" s="283" t="s">
        <v>2522</v>
      </c>
      <c r="M10" s="283" t="s">
        <v>2820</v>
      </c>
      <c r="N10" s="283" t="s">
        <v>268</v>
      </c>
      <c r="O10" s="283">
        <v>2</v>
      </c>
      <c r="P10" s="300" t="s">
        <v>268</v>
      </c>
      <c r="Q10" s="283" t="s">
        <v>268</v>
      </c>
      <c r="R10" s="283" t="s">
        <v>2523</v>
      </c>
      <c r="S10" s="283" t="s">
        <v>2863</v>
      </c>
      <c r="T10" s="283"/>
      <c r="U10" s="283">
        <v>8</v>
      </c>
      <c r="V10" s="275">
        <v>17.75</v>
      </c>
      <c r="W10" s="287">
        <v>35.5</v>
      </c>
      <c r="X10" s="287" t="s">
        <v>268</v>
      </c>
      <c r="Y10" s="287">
        <v>35.5</v>
      </c>
      <c r="Z10" s="291">
        <v>0.26</v>
      </c>
      <c r="AA10" s="267">
        <f t="shared" si="0"/>
        <v>47.972972972972975</v>
      </c>
      <c r="AB10" s="297">
        <v>47.972972972972975</v>
      </c>
      <c r="AC10" s="289"/>
      <c r="AD10" s="286"/>
      <c r="AE10" s="287"/>
      <c r="AF10" s="304"/>
      <c r="AG10" s="283"/>
      <c r="AH10" s="303"/>
      <c r="AI10" s="277"/>
      <c r="AJ10" s="277"/>
      <c r="AK10" s="277"/>
      <c r="AL10" s="277"/>
      <c r="AM10" s="277"/>
      <c r="AN10" s="277"/>
      <c r="AO10" s="277"/>
      <c r="AP10" s="277"/>
      <c r="AQ10" s="277"/>
      <c r="AR10" s="277"/>
      <c r="AS10" s="277"/>
      <c r="AT10" s="277"/>
      <c r="AU10" s="277"/>
      <c r="AV10" s="277"/>
      <c r="AW10" s="277"/>
      <c r="AX10" s="277"/>
      <c r="AY10" s="277"/>
      <c r="AZ10" s="277"/>
      <c r="BA10" s="277"/>
      <c r="BB10" s="277"/>
      <c r="BC10" s="277"/>
      <c r="BD10" s="277"/>
      <c r="BE10" s="277"/>
      <c r="BF10" s="277"/>
      <c r="BG10" s="277"/>
      <c r="BH10" s="277"/>
      <c r="BI10" s="277"/>
      <c r="BJ10" s="277"/>
      <c r="BK10" s="277"/>
      <c r="BL10" s="277"/>
      <c r="BM10" s="277"/>
      <c r="BN10" s="277"/>
      <c r="BO10" s="277"/>
      <c r="BP10" s="277"/>
      <c r="BQ10" s="277"/>
      <c r="BR10" s="277"/>
      <c r="BS10" s="277"/>
      <c r="BT10" s="277"/>
      <c r="BU10" s="277"/>
      <c r="BV10" s="277"/>
      <c r="BW10" s="277"/>
      <c r="BX10" s="277"/>
      <c r="BY10" s="277"/>
      <c r="BZ10" s="277"/>
      <c r="CA10" s="277"/>
      <c r="CB10" s="277"/>
      <c r="CC10" s="277"/>
      <c r="CD10" s="277"/>
      <c r="CE10" s="277"/>
      <c r="CF10" s="277"/>
      <c r="CG10" s="277"/>
      <c r="CH10" s="277"/>
      <c r="CI10" s="277"/>
      <c r="CJ10" s="277"/>
      <c r="CK10" s="277"/>
      <c r="CL10" s="277"/>
      <c r="CM10" s="277"/>
      <c r="CN10" s="277"/>
      <c r="CO10" s="277"/>
      <c r="CP10" s="277"/>
      <c r="CQ10" s="277"/>
      <c r="CR10" s="277"/>
      <c r="CS10" s="277"/>
      <c r="CT10" s="277"/>
      <c r="CU10" s="277"/>
      <c r="CV10" s="277"/>
      <c r="CW10" s="277"/>
      <c r="CX10" s="277"/>
      <c r="CY10" s="277"/>
      <c r="CZ10" s="277"/>
      <c r="DA10" s="277"/>
      <c r="DB10" s="277"/>
      <c r="DC10" s="277"/>
      <c r="DD10" s="277"/>
      <c r="DE10" s="277"/>
      <c r="DF10" s="277"/>
      <c r="DG10" s="277"/>
      <c r="DH10" s="277"/>
      <c r="DI10" s="277"/>
      <c r="DJ10" s="277"/>
      <c r="DK10" s="277"/>
      <c r="DL10" s="277"/>
      <c r="DM10" s="277"/>
      <c r="DN10" s="277"/>
      <c r="DO10" s="277"/>
      <c r="DP10" s="277"/>
      <c r="DQ10" s="277"/>
      <c r="DR10" s="277"/>
      <c r="DS10" s="277"/>
      <c r="DT10" s="277"/>
      <c r="DU10" s="277"/>
      <c r="DV10" s="277"/>
      <c r="DW10" s="277"/>
      <c r="DX10" s="277"/>
      <c r="DY10" s="277"/>
      <c r="DZ10" s="277"/>
      <c r="EA10" s="277"/>
      <c r="EB10" s="277"/>
      <c r="EC10" s="277"/>
      <c r="ED10" s="277"/>
      <c r="EE10" s="277"/>
      <c r="EF10" s="277"/>
      <c r="EG10" s="277"/>
      <c r="EH10" s="277"/>
      <c r="EI10" s="277"/>
      <c r="EJ10" s="277"/>
      <c r="EK10" s="277"/>
      <c r="EL10" s="277"/>
      <c r="EM10" s="277"/>
      <c r="EN10" s="277"/>
      <c r="EO10" s="277"/>
      <c r="EP10" s="277"/>
      <c r="EQ10" s="277"/>
      <c r="ER10" s="277"/>
      <c r="ES10" s="277"/>
      <c r="ET10" s="277"/>
      <c r="EU10" s="277"/>
      <c r="EV10" s="277"/>
      <c r="EW10" s="277"/>
      <c r="EX10" s="277"/>
      <c r="EY10" s="277"/>
      <c r="EZ10" s="277"/>
      <c r="FA10" s="277"/>
      <c r="FB10" s="277"/>
      <c r="FC10" s="277"/>
      <c r="FD10" s="277"/>
      <c r="FE10" s="277"/>
      <c r="FF10" s="277"/>
      <c r="FG10" s="277"/>
      <c r="FH10" s="277"/>
      <c r="FI10" s="277"/>
      <c r="FJ10" s="277"/>
      <c r="FK10" s="277"/>
      <c r="FL10" s="277"/>
      <c r="FM10" s="277"/>
      <c r="FN10" s="277"/>
      <c r="FO10" s="277"/>
      <c r="FP10" s="277"/>
      <c r="FQ10" s="277"/>
      <c r="FR10" s="277"/>
      <c r="FS10" s="277"/>
      <c r="FT10" s="277"/>
      <c r="FU10" s="277"/>
      <c r="FV10" s="277"/>
      <c r="FW10" s="277"/>
      <c r="FX10" s="277"/>
      <c r="FY10" s="277"/>
      <c r="FZ10" s="277"/>
      <c r="GA10" s="277"/>
      <c r="GB10" s="277"/>
      <c r="GC10" s="277"/>
      <c r="GD10" s="277"/>
      <c r="GE10" s="277"/>
      <c r="GF10" s="277"/>
      <c r="GG10" s="277"/>
      <c r="GH10" s="277"/>
      <c r="GI10" s="277"/>
      <c r="GJ10" s="277"/>
      <c r="GK10" s="277"/>
      <c r="GL10" s="277"/>
      <c r="GM10" s="277"/>
      <c r="GN10" s="277"/>
      <c r="GO10" s="277"/>
      <c r="GP10" s="277"/>
      <c r="GQ10" s="277"/>
      <c r="GR10" s="277"/>
      <c r="GS10" s="277"/>
      <c r="GT10" s="277"/>
      <c r="GU10" s="277"/>
      <c r="GV10" s="277"/>
      <c r="GW10" s="277"/>
      <c r="GX10" s="277"/>
      <c r="GY10" s="277"/>
      <c r="GZ10" s="277"/>
      <c r="HA10" s="277"/>
      <c r="HB10" s="277"/>
      <c r="HC10" s="277"/>
      <c r="HD10" s="277"/>
      <c r="HE10" s="277"/>
      <c r="HF10" s="277"/>
      <c r="HG10" s="277"/>
      <c r="HH10" s="277"/>
      <c r="HI10" s="277"/>
      <c r="HJ10" s="277"/>
      <c r="HK10" s="277"/>
      <c r="HL10" s="277"/>
      <c r="HM10" s="277"/>
      <c r="HN10" s="277"/>
      <c r="HO10" s="277"/>
      <c r="HP10" s="277"/>
      <c r="HQ10" s="277"/>
      <c r="HR10" s="277"/>
      <c r="HS10" s="277"/>
      <c r="HT10" s="277"/>
      <c r="HU10" s="277"/>
      <c r="HV10" s="277"/>
      <c r="HW10" s="277"/>
      <c r="HX10" s="277"/>
      <c r="HY10" s="277"/>
      <c r="HZ10" s="277"/>
      <c r="IA10" s="277"/>
      <c r="IB10" s="277"/>
      <c r="IC10" s="277"/>
      <c r="ID10" s="277"/>
      <c r="IE10" s="277"/>
      <c r="IF10" s="277"/>
      <c r="IG10" s="277"/>
      <c r="IH10" s="277"/>
      <c r="II10" s="277"/>
      <c r="IJ10" s="277"/>
      <c r="IK10" s="277"/>
      <c r="IL10" s="277"/>
      <c r="IM10" s="277"/>
      <c r="IN10" s="277"/>
      <c r="IO10" s="277"/>
      <c r="IP10" s="277"/>
      <c r="IQ10" s="277"/>
      <c r="IR10" s="277"/>
      <c r="IS10" s="277"/>
      <c r="IT10" s="277"/>
      <c r="IU10" s="277"/>
    </row>
    <row r="11" spans="1:255" x14ac:dyDescent="0.25">
      <c r="A11" s="283">
        <v>40630696479</v>
      </c>
      <c r="B11" s="283" t="s">
        <v>2540</v>
      </c>
      <c r="C11" s="283">
        <v>69647</v>
      </c>
      <c r="D11" s="283" t="s">
        <v>2584</v>
      </c>
      <c r="E11" s="293" t="s">
        <v>2659</v>
      </c>
      <c r="F11" s="283" t="s">
        <v>2838</v>
      </c>
      <c r="G11" s="283" t="s">
        <v>2566</v>
      </c>
      <c r="H11" s="283" t="s">
        <v>1330</v>
      </c>
      <c r="I11" s="283" t="s">
        <v>268</v>
      </c>
      <c r="J11" s="283" t="s">
        <v>268</v>
      </c>
      <c r="K11" s="283" t="s">
        <v>2839</v>
      </c>
      <c r="L11" s="283" t="s">
        <v>264</v>
      </c>
      <c r="M11" s="283" t="s">
        <v>2839</v>
      </c>
      <c r="N11" s="283" t="s">
        <v>268</v>
      </c>
      <c r="O11" s="283">
        <v>1</v>
      </c>
      <c r="P11" s="300" t="s">
        <v>268</v>
      </c>
      <c r="Q11" s="283" t="s">
        <v>268</v>
      </c>
      <c r="R11" s="283" t="s">
        <v>2523</v>
      </c>
      <c r="S11" s="283" t="s">
        <v>456</v>
      </c>
      <c r="T11" s="283"/>
      <c r="U11" s="283">
        <v>8</v>
      </c>
      <c r="V11" s="275" t="s">
        <v>268</v>
      </c>
      <c r="W11" s="287"/>
      <c r="X11" s="287" t="s">
        <v>268</v>
      </c>
      <c r="Y11" s="287"/>
      <c r="Z11" s="291">
        <v>0.26</v>
      </c>
      <c r="AA11" s="267">
        <f t="shared" si="0"/>
        <v>0</v>
      </c>
      <c r="AB11" s="297">
        <v>0</v>
      </c>
      <c r="AC11" s="289"/>
      <c r="AD11" s="286"/>
      <c r="AE11" s="286"/>
      <c r="AF11" s="289"/>
      <c r="AG11" s="281"/>
      <c r="AH11" s="290" t="s">
        <v>2859</v>
      </c>
    </row>
    <row r="12" spans="1:255" s="280" customFormat="1" x14ac:dyDescent="0.25">
      <c r="A12" s="283">
        <v>40637024499</v>
      </c>
      <c r="B12" s="283" t="s">
        <v>2540</v>
      </c>
      <c r="C12" s="283">
        <v>702449</v>
      </c>
      <c r="D12" s="283" t="s">
        <v>1165</v>
      </c>
      <c r="E12" s="293" t="s">
        <v>2646</v>
      </c>
      <c r="F12" s="283" t="s">
        <v>2646</v>
      </c>
      <c r="G12" s="283" t="s">
        <v>2567</v>
      </c>
      <c r="H12" s="302" t="s">
        <v>1330</v>
      </c>
      <c r="I12" s="283" t="s">
        <v>268</v>
      </c>
      <c r="J12" s="283" t="s">
        <v>268</v>
      </c>
      <c r="K12" s="283" t="s">
        <v>2853</v>
      </c>
      <c r="L12" s="283" t="s">
        <v>2522</v>
      </c>
      <c r="M12" s="283" t="s">
        <v>2854</v>
      </c>
      <c r="N12" s="283" t="s">
        <v>268</v>
      </c>
      <c r="O12" s="283">
        <v>1</v>
      </c>
      <c r="P12" s="300" t="s">
        <v>268</v>
      </c>
      <c r="Q12" s="283" t="s">
        <v>268</v>
      </c>
      <c r="R12" s="283" t="s">
        <v>2523</v>
      </c>
      <c r="S12" s="283" t="s">
        <v>456</v>
      </c>
      <c r="T12" s="283"/>
      <c r="U12" s="283">
        <v>4</v>
      </c>
      <c r="V12" s="305" t="s">
        <v>268</v>
      </c>
      <c r="W12" s="287"/>
      <c r="X12" s="287" t="s">
        <v>268</v>
      </c>
      <c r="Y12" s="287"/>
      <c r="Z12" s="291">
        <v>0.26</v>
      </c>
      <c r="AA12" s="267">
        <f t="shared" si="0"/>
        <v>0</v>
      </c>
      <c r="AB12" s="297">
        <v>0</v>
      </c>
      <c r="AC12" s="289"/>
      <c r="AD12" s="286"/>
      <c r="AE12" s="306"/>
      <c r="AF12" s="289"/>
      <c r="AG12" s="281"/>
      <c r="AH12" s="290" t="s">
        <v>2859</v>
      </c>
      <c r="AI12" s="277"/>
      <c r="AJ12" s="277"/>
      <c r="AK12" s="277"/>
      <c r="AL12" s="277"/>
      <c r="AM12" s="277"/>
      <c r="AN12" s="277"/>
      <c r="AO12" s="277"/>
      <c r="AP12" s="277"/>
      <c r="AQ12" s="277"/>
      <c r="AR12" s="277"/>
      <c r="AS12" s="277"/>
      <c r="AT12" s="277"/>
      <c r="AU12" s="277"/>
      <c r="AV12" s="277"/>
      <c r="AW12" s="277"/>
      <c r="AX12" s="277"/>
      <c r="AY12" s="277"/>
      <c r="AZ12" s="277"/>
      <c r="BA12" s="277"/>
      <c r="BB12" s="277"/>
      <c r="BC12" s="277"/>
      <c r="BD12" s="277"/>
      <c r="BE12" s="277"/>
      <c r="BF12" s="277"/>
      <c r="BG12" s="277"/>
      <c r="BH12" s="277"/>
      <c r="BI12" s="277"/>
      <c r="BJ12" s="277"/>
      <c r="BK12" s="277"/>
      <c r="BL12" s="277"/>
      <c r="BM12" s="277"/>
      <c r="BN12" s="277"/>
      <c r="BO12" s="277"/>
      <c r="BP12" s="277"/>
      <c r="BQ12" s="277"/>
      <c r="BR12" s="277"/>
      <c r="BS12" s="277"/>
      <c r="BT12" s="277"/>
      <c r="BU12" s="277"/>
      <c r="BV12" s="277"/>
      <c r="BW12" s="277"/>
      <c r="BX12" s="277"/>
      <c r="BY12" s="277"/>
      <c r="BZ12" s="277"/>
      <c r="CA12" s="277"/>
      <c r="CB12" s="277"/>
      <c r="CC12" s="277"/>
      <c r="CD12" s="277"/>
      <c r="CE12" s="277"/>
      <c r="CF12" s="277"/>
      <c r="CG12" s="277"/>
      <c r="CH12" s="277"/>
      <c r="CI12" s="277"/>
      <c r="CJ12" s="277"/>
      <c r="CK12" s="277"/>
      <c r="CL12" s="277"/>
      <c r="CM12" s="277"/>
      <c r="CN12" s="277"/>
      <c r="CO12" s="277"/>
      <c r="CP12" s="277"/>
      <c r="CQ12" s="277"/>
      <c r="CR12" s="277"/>
      <c r="CS12" s="277"/>
      <c r="CT12" s="277"/>
      <c r="CU12" s="277"/>
      <c r="CV12" s="277"/>
      <c r="CW12" s="277"/>
      <c r="CX12" s="277"/>
      <c r="CY12" s="277"/>
      <c r="CZ12" s="277"/>
      <c r="DA12" s="277"/>
      <c r="DB12" s="277"/>
      <c r="DC12" s="277"/>
      <c r="DD12" s="277"/>
      <c r="DE12" s="277"/>
      <c r="DF12" s="277"/>
      <c r="DG12" s="277"/>
      <c r="DH12" s="277"/>
      <c r="DI12" s="277"/>
      <c r="DJ12" s="277"/>
      <c r="DK12" s="277"/>
      <c r="DL12" s="277"/>
      <c r="DM12" s="277"/>
      <c r="DN12" s="277"/>
      <c r="DO12" s="277"/>
      <c r="DP12" s="277"/>
      <c r="DQ12" s="277"/>
      <c r="DR12" s="277"/>
      <c r="DS12" s="277"/>
      <c r="DT12" s="277"/>
      <c r="DU12" s="277"/>
      <c r="DV12" s="277"/>
      <c r="DW12" s="277"/>
      <c r="DX12" s="277"/>
      <c r="DY12" s="277"/>
      <c r="DZ12" s="277"/>
      <c r="EA12" s="277"/>
      <c r="EB12" s="277"/>
      <c r="EC12" s="277"/>
      <c r="ED12" s="277"/>
      <c r="EE12" s="277"/>
      <c r="EF12" s="277"/>
      <c r="EG12" s="277"/>
      <c r="EH12" s="277"/>
      <c r="EI12" s="277"/>
      <c r="EJ12" s="277"/>
      <c r="EK12" s="277"/>
      <c r="EL12" s="277"/>
      <c r="EM12" s="277"/>
      <c r="EN12" s="277"/>
      <c r="EO12" s="277"/>
      <c r="EP12" s="277"/>
      <c r="EQ12" s="277"/>
      <c r="ER12" s="277"/>
      <c r="ES12" s="277"/>
      <c r="ET12" s="277"/>
      <c r="EU12" s="277"/>
      <c r="EV12" s="277"/>
      <c r="EW12" s="277"/>
      <c r="EX12" s="277"/>
      <c r="EY12" s="277"/>
      <c r="EZ12" s="277"/>
      <c r="FA12" s="277"/>
      <c r="FB12" s="277"/>
      <c r="FC12" s="277"/>
      <c r="FD12" s="277"/>
      <c r="FE12" s="277"/>
      <c r="FF12" s="277"/>
      <c r="FG12" s="277"/>
      <c r="FH12" s="277"/>
      <c r="FI12" s="277"/>
      <c r="FJ12" s="277"/>
      <c r="FK12" s="277"/>
      <c r="FL12" s="277"/>
      <c r="FM12" s="277"/>
      <c r="FN12" s="277"/>
      <c r="FO12" s="277"/>
      <c r="FP12" s="277"/>
      <c r="FQ12" s="277"/>
      <c r="FR12" s="277"/>
      <c r="FS12" s="277"/>
      <c r="FT12" s="277"/>
      <c r="FU12" s="277"/>
      <c r="FV12" s="277"/>
      <c r="FW12" s="277"/>
      <c r="FX12" s="277"/>
      <c r="FY12" s="277"/>
      <c r="FZ12" s="277"/>
      <c r="GA12" s="277"/>
      <c r="GB12" s="277"/>
      <c r="GC12" s="277"/>
      <c r="GD12" s="277"/>
      <c r="GE12" s="277"/>
      <c r="GF12" s="277"/>
      <c r="GG12" s="277"/>
      <c r="GH12" s="277"/>
      <c r="GI12" s="277"/>
      <c r="GJ12" s="277"/>
      <c r="GK12" s="277"/>
      <c r="GL12" s="277"/>
      <c r="GM12" s="277"/>
      <c r="GN12" s="277"/>
      <c r="GO12" s="277"/>
      <c r="GP12" s="277"/>
      <c r="GQ12" s="277"/>
      <c r="GR12" s="277"/>
      <c r="GS12" s="277"/>
      <c r="GT12" s="277"/>
      <c r="GU12" s="277"/>
      <c r="GV12" s="277"/>
      <c r="GW12" s="277"/>
      <c r="GX12" s="277"/>
      <c r="GY12" s="277"/>
      <c r="GZ12" s="277"/>
      <c r="HA12" s="277"/>
      <c r="HB12" s="277"/>
      <c r="HC12" s="277"/>
      <c r="HD12" s="277"/>
      <c r="HE12" s="277"/>
      <c r="HF12" s="277"/>
      <c r="HG12" s="277"/>
      <c r="HH12" s="277"/>
      <c r="HI12" s="277"/>
      <c r="HJ12" s="277"/>
      <c r="HK12" s="277"/>
      <c r="HL12" s="277"/>
      <c r="HM12" s="277"/>
      <c r="HN12" s="277"/>
      <c r="HO12" s="277"/>
      <c r="HP12" s="277"/>
      <c r="HQ12" s="277"/>
      <c r="HR12" s="277"/>
      <c r="HS12" s="277"/>
      <c r="HT12" s="277"/>
      <c r="HU12" s="277"/>
      <c r="HV12" s="277"/>
      <c r="HW12" s="277"/>
      <c r="HX12" s="277"/>
      <c r="HY12" s="277"/>
      <c r="HZ12" s="277"/>
      <c r="IA12" s="277"/>
      <c r="IB12" s="277"/>
      <c r="IC12" s="277"/>
      <c r="ID12" s="277"/>
      <c r="IE12" s="277"/>
      <c r="IF12" s="277"/>
      <c r="IG12" s="277"/>
      <c r="IH12" s="277"/>
      <c r="II12" s="277"/>
      <c r="IJ12" s="277"/>
      <c r="IK12" s="277"/>
      <c r="IL12" s="277"/>
      <c r="IM12" s="277"/>
      <c r="IN12" s="277"/>
      <c r="IO12" s="277"/>
      <c r="IP12" s="277"/>
      <c r="IQ12" s="277"/>
      <c r="IR12" s="277"/>
      <c r="IS12" s="277"/>
      <c r="IT12" s="277"/>
      <c r="IU12" s="277"/>
    </row>
    <row r="13" spans="1:255" x14ac:dyDescent="0.25">
      <c r="A13" s="283">
        <v>40630693469</v>
      </c>
      <c r="B13" s="283" t="s">
        <v>2540</v>
      </c>
      <c r="C13" s="283">
        <v>69346</v>
      </c>
      <c r="D13" s="283" t="s">
        <v>2585</v>
      </c>
      <c r="E13" s="293" t="s">
        <v>2660</v>
      </c>
      <c r="F13" s="283" t="s">
        <v>2836</v>
      </c>
      <c r="G13" s="283" t="s">
        <v>2567</v>
      </c>
      <c r="H13" s="283" t="s">
        <v>1330</v>
      </c>
      <c r="I13" s="283" t="s">
        <v>268</v>
      </c>
      <c r="J13" s="283" t="s">
        <v>268</v>
      </c>
      <c r="K13" s="283" t="s">
        <v>2837</v>
      </c>
      <c r="L13" s="283" t="s">
        <v>264</v>
      </c>
      <c r="M13" s="283" t="s">
        <v>2837</v>
      </c>
      <c r="N13" s="283" t="s">
        <v>268</v>
      </c>
      <c r="O13" s="283">
        <v>1</v>
      </c>
      <c r="P13" s="300" t="s">
        <v>268</v>
      </c>
      <c r="Q13" s="283" t="s">
        <v>268</v>
      </c>
      <c r="R13" s="283" t="s">
        <v>2523</v>
      </c>
      <c r="S13" s="283" t="s">
        <v>456</v>
      </c>
      <c r="T13" s="283"/>
      <c r="U13" s="283">
        <v>8</v>
      </c>
      <c r="V13" s="275" t="s">
        <v>268</v>
      </c>
      <c r="W13" s="287"/>
      <c r="X13" s="287" t="s">
        <v>268</v>
      </c>
      <c r="Y13" s="287"/>
      <c r="Z13" s="291">
        <v>0.26</v>
      </c>
      <c r="AA13" s="267">
        <f t="shared" si="0"/>
        <v>0</v>
      </c>
      <c r="AB13" s="297">
        <v>0</v>
      </c>
      <c r="AC13" s="289"/>
      <c r="AD13" s="286"/>
      <c r="AE13" s="306"/>
      <c r="AF13" s="289"/>
      <c r="AG13" s="281"/>
      <c r="AH13" s="290" t="s">
        <v>2859</v>
      </c>
    </row>
    <row r="14" spans="1:255" x14ac:dyDescent="0.25">
      <c r="A14" s="283">
        <v>40630693659</v>
      </c>
      <c r="B14" s="283" t="s">
        <v>2540</v>
      </c>
      <c r="C14" s="283">
        <v>69365</v>
      </c>
      <c r="D14" s="283" t="s">
        <v>2586</v>
      </c>
      <c r="E14" s="293" t="s">
        <v>2661</v>
      </c>
      <c r="F14" s="283" t="s">
        <v>2833</v>
      </c>
      <c r="G14" s="283" t="s">
        <v>2567</v>
      </c>
      <c r="H14" s="283" t="s">
        <v>1330</v>
      </c>
      <c r="I14" s="283" t="s">
        <v>268</v>
      </c>
      <c r="J14" s="283" t="s">
        <v>268</v>
      </c>
      <c r="K14" s="283" t="s">
        <v>2835</v>
      </c>
      <c r="L14" s="283" t="s">
        <v>264</v>
      </c>
      <c r="M14" s="283" t="s">
        <v>2835</v>
      </c>
      <c r="N14" s="283" t="s">
        <v>268</v>
      </c>
      <c r="O14" s="283">
        <v>1</v>
      </c>
      <c r="P14" s="300" t="s">
        <v>268</v>
      </c>
      <c r="Q14" s="283" t="s">
        <v>268</v>
      </c>
      <c r="R14" s="283" t="s">
        <v>2523</v>
      </c>
      <c r="S14" s="283" t="s">
        <v>456</v>
      </c>
      <c r="T14" s="283"/>
      <c r="U14" s="283">
        <v>8</v>
      </c>
      <c r="V14" s="275" t="s">
        <v>268</v>
      </c>
      <c r="W14" s="287"/>
      <c r="X14" s="287" t="s">
        <v>268</v>
      </c>
      <c r="Y14" s="287"/>
      <c r="Z14" s="291">
        <v>0.26</v>
      </c>
      <c r="AA14" s="267">
        <f t="shared" si="0"/>
        <v>0</v>
      </c>
      <c r="AB14" s="297">
        <v>0</v>
      </c>
      <c r="AC14" s="289"/>
      <c r="AD14" s="286"/>
      <c r="AE14" s="306"/>
      <c r="AF14" s="289"/>
      <c r="AG14" s="281"/>
      <c r="AH14" s="290" t="s">
        <v>2859</v>
      </c>
    </row>
    <row r="15" spans="1:255" x14ac:dyDescent="0.25">
      <c r="A15" s="283">
        <v>40637995379</v>
      </c>
      <c r="B15" s="283" t="s">
        <v>2540</v>
      </c>
      <c r="C15" s="283">
        <v>799537</v>
      </c>
      <c r="D15" s="283" t="s">
        <v>2588</v>
      </c>
      <c r="E15" s="293" t="s">
        <v>2665</v>
      </c>
      <c r="F15" s="283" t="s">
        <v>2665</v>
      </c>
      <c r="G15" s="283" t="s">
        <v>2840</v>
      </c>
      <c r="H15" s="302" t="s">
        <v>1330</v>
      </c>
      <c r="I15" s="283" t="s">
        <v>268</v>
      </c>
      <c r="J15" s="283" t="s">
        <v>268</v>
      </c>
      <c r="K15" s="283" t="s">
        <v>2849</v>
      </c>
      <c r="L15" s="283" t="s">
        <v>264</v>
      </c>
      <c r="M15" s="283" t="s">
        <v>2849</v>
      </c>
      <c r="N15" s="283" t="s">
        <v>268</v>
      </c>
      <c r="O15" s="283">
        <v>1</v>
      </c>
      <c r="P15" s="300" t="s">
        <v>268</v>
      </c>
      <c r="Q15" s="283" t="s">
        <v>268</v>
      </c>
      <c r="R15" s="283" t="s">
        <v>2523</v>
      </c>
      <c r="S15" s="283" t="s">
        <v>456</v>
      </c>
      <c r="T15" s="283"/>
      <c r="U15" s="283">
        <v>8</v>
      </c>
      <c r="V15" s="275" t="s">
        <v>268</v>
      </c>
      <c r="W15" s="287"/>
      <c r="X15" s="287" t="s">
        <v>268</v>
      </c>
      <c r="Y15" s="287"/>
      <c r="Z15" s="291">
        <v>0.26</v>
      </c>
      <c r="AA15" s="267">
        <f t="shared" si="0"/>
        <v>0</v>
      </c>
      <c r="AB15" s="297">
        <v>0</v>
      </c>
      <c r="AC15" s="289"/>
      <c r="AD15" s="286"/>
      <c r="AE15" s="306"/>
      <c r="AF15" s="289"/>
      <c r="AG15" s="281"/>
      <c r="AH15" s="290" t="s">
        <v>2859</v>
      </c>
    </row>
    <row r="16" spans="1:255" x14ac:dyDescent="0.25">
      <c r="A16" s="283">
        <v>40638007839</v>
      </c>
      <c r="B16" s="283" t="s">
        <v>2540</v>
      </c>
      <c r="C16" s="283">
        <v>800783</v>
      </c>
      <c r="D16" s="283" t="s">
        <v>2858</v>
      </c>
      <c r="E16" s="293" t="s">
        <v>2624</v>
      </c>
      <c r="F16" s="283" t="s">
        <v>2624</v>
      </c>
      <c r="G16" s="283" t="s">
        <v>1345</v>
      </c>
      <c r="H16" s="283" t="s">
        <v>2568</v>
      </c>
      <c r="I16" s="283" t="s">
        <v>268</v>
      </c>
      <c r="J16" s="283" t="s">
        <v>268</v>
      </c>
      <c r="K16" s="283" t="s">
        <v>2571</v>
      </c>
      <c r="L16" s="283" t="s">
        <v>264</v>
      </c>
      <c r="M16" s="283" t="s">
        <v>2571</v>
      </c>
      <c r="N16" s="283" t="s">
        <v>268</v>
      </c>
      <c r="O16" s="283">
        <v>5</v>
      </c>
      <c r="P16" s="300"/>
      <c r="Q16" s="283"/>
      <c r="R16" s="283" t="s">
        <v>2523</v>
      </c>
      <c r="S16" s="283" t="s">
        <v>2846</v>
      </c>
      <c r="T16" s="283"/>
      <c r="U16" s="283">
        <v>5</v>
      </c>
      <c r="V16" s="296" t="s">
        <v>268</v>
      </c>
      <c r="W16" s="286"/>
      <c r="X16" s="286" t="s">
        <v>268</v>
      </c>
      <c r="Y16" s="286"/>
      <c r="Z16" s="291">
        <v>0.26</v>
      </c>
      <c r="AA16" s="267">
        <f t="shared" si="0"/>
        <v>0</v>
      </c>
      <c r="AB16" s="297">
        <v>0</v>
      </c>
      <c r="AC16" s="289"/>
      <c r="AD16" s="286"/>
      <c r="AE16" s="306"/>
      <c r="AF16" s="289"/>
      <c r="AG16" s="281"/>
      <c r="AH16" s="290" t="s">
        <v>2859</v>
      </c>
    </row>
    <row r="17" spans="1:34" x14ac:dyDescent="0.25">
      <c r="A17" s="281">
        <v>40637995449</v>
      </c>
      <c r="B17" s="281" t="s">
        <v>2540</v>
      </c>
      <c r="C17" s="281">
        <v>799544</v>
      </c>
      <c r="D17" s="281" t="s">
        <v>2855</v>
      </c>
      <c r="E17" s="282" t="s">
        <v>2634</v>
      </c>
      <c r="F17" s="281" t="s">
        <v>2634</v>
      </c>
      <c r="G17" s="281" t="s">
        <v>1345</v>
      </c>
      <c r="H17" s="281" t="s">
        <v>2568</v>
      </c>
      <c r="I17" s="281" t="s">
        <v>268</v>
      </c>
      <c r="J17" s="281" t="s">
        <v>268</v>
      </c>
      <c r="K17" s="281" t="s">
        <v>2583</v>
      </c>
      <c r="L17" s="283" t="s">
        <v>264</v>
      </c>
      <c r="M17" s="281" t="s">
        <v>2818</v>
      </c>
      <c r="N17" s="281" t="s">
        <v>268</v>
      </c>
      <c r="O17" s="281">
        <v>5</v>
      </c>
      <c r="P17" s="284" t="s">
        <v>468</v>
      </c>
      <c r="Q17" s="281">
        <v>150</v>
      </c>
      <c r="R17" s="281" t="s">
        <v>2523</v>
      </c>
      <c r="S17" s="281" t="s">
        <v>456</v>
      </c>
      <c r="T17" s="281"/>
      <c r="U17" s="281">
        <v>5</v>
      </c>
      <c r="V17" s="296">
        <v>2.95</v>
      </c>
      <c r="W17" s="286">
        <v>14.75</v>
      </c>
      <c r="X17" s="286" t="s">
        <v>268</v>
      </c>
      <c r="Y17" s="286">
        <v>14.75</v>
      </c>
      <c r="Z17" s="291">
        <v>0.26</v>
      </c>
      <c r="AA17" s="267">
        <f t="shared" si="0"/>
        <v>19.932432432432432</v>
      </c>
      <c r="AB17" s="297">
        <v>19.932432432432432</v>
      </c>
      <c r="AC17" s="289"/>
      <c r="AD17" s="286"/>
      <c r="AE17" s="306"/>
      <c r="AF17" s="289"/>
      <c r="AG17" s="281"/>
      <c r="AH17" s="290"/>
    </row>
    <row r="18" spans="1:34" x14ac:dyDescent="0.25">
      <c r="A18" s="281">
        <v>40637997019</v>
      </c>
      <c r="B18" s="281" t="s">
        <v>2540</v>
      </c>
      <c r="C18" s="281">
        <v>799701</v>
      </c>
      <c r="D18" s="281" t="s">
        <v>2873</v>
      </c>
      <c r="E18" s="282" t="s">
        <v>2635</v>
      </c>
      <c r="F18" s="281" t="s">
        <v>2635</v>
      </c>
      <c r="G18" s="281" t="s">
        <v>1345</v>
      </c>
      <c r="H18" s="281" t="s">
        <v>2568</v>
      </c>
      <c r="I18" s="281" t="s">
        <v>268</v>
      </c>
      <c r="J18" s="281" t="s">
        <v>268</v>
      </c>
      <c r="K18" s="281" t="s">
        <v>2579</v>
      </c>
      <c r="L18" s="283" t="s">
        <v>264</v>
      </c>
      <c r="M18" s="281" t="s">
        <v>2819</v>
      </c>
      <c r="N18" s="281" t="s">
        <v>268</v>
      </c>
      <c r="O18" s="281">
        <v>5</v>
      </c>
      <c r="P18" s="284" t="s">
        <v>455</v>
      </c>
      <c r="Q18" s="281">
        <v>150</v>
      </c>
      <c r="R18" s="281" t="s">
        <v>2523</v>
      </c>
      <c r="S18" s="281" t="s">
        <v>456</v>
      </c>
      <c r="T18" s="281"/>
      <c r="U18" s="281">
        <v>5</v>
      </c>
      <c r="V18" s="296">
        <v>3.45</v>
      </c>
      <c r="W18" s="286">
        <v>17.25</v>
      </c>
      <c r="X18" s="286" t="s">
        <v>268</v>
      </c>
      <c r="Y18" s="286">
        <v>17.25</v>
      </c>
      <c r="Z18" s="291">
        <v>0.26</v>
      </c>
      <c r="AA18" s="267">
        <f t="shared" si="0"/>
        <v>23.310810810810811</v>
      </c>
      <c r="AB18" s="297">
        <v>23.310810810810811</v>
      </c>
      <c r="AC18" s="289"/>
      <c r="AD18" s="286"/>
      <c r="AE18" s="306"/>
      <c r="AF18" s="289"/>
      <c r="AG18" s="281"/>
      <c r="AH18" s="290"/>
    </row>
    <row r="19" spans="1:34" x14ac:dyDescent="0.25">
      <c r="A19" s="283">
        <v>40630695179</v>
      </c>
      <c r="B19" s="283" t="s">
        <v>2540</v>
      </c>
      <c r="C19" s="283">
        <v>69517</v>
      </c>
      <c r="D19" s="283" t="s">
        <v>300</v>
      </c>
      <c r="E19" s="301" t="s">
        <v>2657</v>
      </c>
      <c r="F19" s="283" t="s">
        <v>2657</v>
      </c>
      <c r="G19" s="283" t="s">
        <v>2834</v>
      </c>
      <c r="H19" s="283" t="s">
        <v>2568</v>
      </c>
      <c r="I19" s="283" t="s">
        <v>268</v>
      </c>
      <c r="J19" s="283" t="s">
        <v>268</v>
      </c>
      <c r="K19" s="283" t="s">
        <v>2851</v>
      </c>
      <c r="L19" s="283" t="s">
        <v>264</v>
      </c>
      <c r="M19" s="283" t="s">
        <v>2851</v>
      </c>
      <c r="N19" s="283" t="s">
        <v>268</v>
      </c>
      <c r="O19" s="283">
        <v>5</v>
      </c>
      <c r="P19" s="300" t="s">
        <v>455</v>
      </c>
      <c r="Q19" s="283" t="s">
        <v>268</v>
      </c>
      <c r="R19" s="283" t="s">
        <v>2523</v>
      </c>
      <c r="S19" s="283" t="s">
        <v>2852</v>
      </c>
      <c r="T19" s="283"/>
      <c r="U19" s="283">
        <v>5</v>
      </c>
      <c r="V19" s="275">
        <v>3.35</v>
      </c>
      <c r="W19" s="287">
        <v>16.25</v>
      </c>
      <c r="X19" s="287" t="s">
        <v>268</v>
      </c>
      <c r="Y19" s="287">
        <v>16.25</v>
      </c>
      <c r="Z19" s="291">
        <v>0.26</v>
      </c>
      <c r="AA19" s="267">
        <f t="shared" si="0"/>
        <v>21.95945945945946</v>
      </c>
      <c r="AB19" s="297">
        <v>21.95945945945946</v>
      </c>
      <c r="AC19" s="289"/>
      <c r="AD19" s="286"/>
      <c r="AE19" s="306"/>
      <c r="AF19" s="289"/>
      <c r="AG19" s="281"/>
      <c r="AH19" s="290" t="s">
        <v>2845</v>
      </c>
    </row>
    <row r="20" spans="1:34" x14ac:dyDescent="0.25">
      <c r="A20" s="283">
        <v>40637995169</v>
      </c>
      <c r="B20" s="283" t="s">
        <v>2540</v>
      </c>
      <c r="C20" s="283">
        <v>799516</v>
      </c>
      <c r="D20" s="283" t="s">
        <v>2874</v>
      </c>
      <c r="E20" s="282" t="s">
        <v>2662</v>
      </c>
      <c r="F20" s="283" t="s">
        <v>2662</v>
      </c>
      <c r="G20" s="283" t="s">
        <v>2840</v>
      </c>
      <c r="H20" s="283" t="s">
        <v>2568</v>
      </c>
      <c r="I20" s="283" t="s">
        <v>268</v>
      </c>
      <c r="J20" s="283" t="s">
        <v>268</v>
      </c>
      <c r="K20" s="283" t="s">
        <v>2842</v>
      </c>
      <c r="L20" s="283" t="s">
        <v>264</v>
      </c>
      <c r="M20" s="283" t="s">
        <v>2842</v>
      </c>
      <c r="N20" s="283" t="s">
        <v>268</v>
      </c>
      <c r="O20" s="283">
        <v>5</v>
      </c>
      <c r="P20" s="300" t="s">
        <v>455</v>
      </c>
      <c r="Q20" s="283" t="s">
        <v>268</v>
      </c>
      <c r="R20" s="283" t="s">
        <v>2523</v>
      </c>
      <c r="S20" s="283" t="s">
        <v>456</v>
      </c>
      <c r="T20" s="283"/>
      <c r="U20" s="283">
        <v>5</v>
      </c>
      <c r="V20" s="275">
        <v>3.45</v>
      </c>
      <c r="W20" s="287">
        <v>17.25</v>
      </c>
      <c r="X20" s="287" t="s">
        <v>268</v>
      </c>
      <c r="Y20" s="287">
        <v>17.25</v>
      </c>
      <c r="Z20" s="291">
        <v>0.26</v>
      </c>
      <c r="AA20" s="267">
        <f t="shared" si="0"/>
        <v>23.310810810810811</v>
      </c>
      <c r="AB20" s="297">
        <v>23.310810810810811</v>
      </c>
      <c r="AC20" s="289"/>
      <c r="AD20" s="286"/>
      <c r="AE20" s="306"/>
      <c r="AF20" s="289"/>
      <c r="AG20" s="281"/>
      <c r="AH20" s="290" t="s">
        <v>2841</v>
      </c>
    </row>
    <row r="21" spans="1:34" x14ac:dyDescent="0.25">
      <c r="A21" s="283">
        <v>40637995239</v>
      </c>
      <c r="B21" s="283" t="s">
        <v>2540</v>
      </c>
      <c r="C21" s="283">
        <v>799523</v>
      </c>
      <c r="D21" s="283" t="s">
        <v>2587</v>
      </c>
      <c r="E21" s="293" t="s">
        <v>2663</v>
      </c>
      <c r="F21" s="283" t="s">
        <v>2663</v>
      </c>
      <c r="G21" s="283" t="s">
        <v>2840</v>
      </c>
      <c r="H21" s="283" t="s">
        <v>2568</v>
      </c>
      <c r="I21" s="283" t="s">
        <v>268</v>
      </c>
      <c r="J21" s="283" t="s">
        <v>268</v>
      </c>
      <c r="K21" s="283" t="s">
        <v>2843</v>
      </c>
      <c r="L21" s="283" t="s">
        <v>264</v>
      </c>
      <c r="M21" s="283" t="s">
        <v>2843</v>
      </c>
      <c r="N21" s="283" t="s">
        <v>268</v>
      </c>
      <c r="O21" s="283">
        <v>5</v>
      </c>
      <c r="P21" s="300" t="s">
        <v>268</v>
      </c>
      <c r="Q21" s="283" t="s">
        <v>268</v>
      </c>
      <c r="R21" s="283" t="s">
        <v>2523</v>
      </c>
      <c r="S21" s="283" t="s">
        <v>2844</v>
      </c>
      <c r="T21" s="283"/>
      <c r="U21" s="283">
        <v>8</v>
      </c>
      <c r="V21" s="275" t="s">
        <v>268</v>
      </c>
      <c r="W21" s="287"/>
      <c r="X21" s="287" t="s">
        <v>268</v>
      </c>
      <c r="Y21" s="287"/>
      <c r="Z21" s="291">
        <v>0.26</v>
      </c>
      <c r="AA21" s="267">
        <f t="shared" si="0"/>
        <v>0</v>
      </c>
      <c r="AB21" s="297">
        <v>0</v>
      </c>
      <c r="AC21" s="289"/>
      <c r="AD21" s="286"/>
      <c r="AE21" s="306"/>
      <c r="AF21" s="289"/>
      <c r="AG21" s="281"/>
      <c r="AH21" s="290" t="s">
        <v>2859</v>
      </c>
    </row>
    <row r="22" spans="1:34" x14ac:dyDescent="0.25">
      <c r="A22" s="283">
        <v>40630696179</v>
      </c>
      <c r="B22" s="283" t="s">
        <v>2540</v>
      </c>
      <c r="C22" s="283">
        <v>69617</v>
      </c>
      <c r="D22" s="283" t="s">
        <v>328</v>
      </c>
      <c r="E22" s="301" t="s">
        <v>2658</v>
      </c>
      <c r="F22" s="283" t="s">
        <v>2658</v>
      </c>
      <c r="G22" s="283" t="s">
        <v>2430</v>
      </c>
      <c r="H22" s="283" t="s">
        <v>250</v>
      </c>
      <c r="I22" s="283" t="s">
        <v>268</v>
      </c>
      <c r="J22" s="283" t="s">
        <v>268</v>
      </c>
      <c r="K22" s="283" t="s">
        <v>2850</v>
      </c>
      <c r="L22" s="283" t="s">
        <v>2430</v>
      </c>
      <c r="M22" s="283" t="s">
        <v>2850</v>
      </c>
      <c r="N22" s="283" t="s">
        <v>268</v>
      </c>
      <c r="O22" s="283">
        <v>10</v>
      </c>
      <c r="P22" s="300" t="s">
        <v>268</v>
      </c>
      <c r="Q22" s="283" t="s">
        <v>268</v>
      </c>
      <c r="R22" s="283" t="s">
        <v>2523</v>
      </c>
      <c r="S22" s="283" t="s">
        <v>460</v>
      </c>
      <c r="T22" s="283"/>
      <c r="U22" s="283">
        <v>8</v>
      </c>
      <c r="V22" s="275">
        <v>25</v>
      </c>
      <c r="W22" s="287">
        <v>25</v>
      </c>
      <c r="X22" s="287" t="s">
        <v>268</v>
      </c>
      <c r="Y22" s="287">
        <v>25</v>
      </c>
      <c r="Z22" s="291">
        <v>0.26</v>
      </c>
      <c r="AA22" s="267">
        <f t="shared" si="0"/>
        <v>33.783783783783782</v>
      </c>
      <c r="AB22" s="297">
        <v>33.783783783783782</v>
      </c>
      <c r="AC22" s="289"/>
      <c r="AD22" s="286"/>
      <c r="AE22" s="306"/>
      <c r="AF22" s="289"/>
      <c r="AG22" s="281"/>
      <c r="AH22" s="290" t="s">
        <v>2845</v>
      </c>
    </row>
    <row r="23" spans="1:34" x14ac:dyDescent="0.25">
      <c r="A23" s="281">
        <v>40638009049</v>
      </c>
      <c r="B23" s="281" t="s">
        <v>2540</v>
      </c>
      <c r="C23" s="281">
        <v>800904</v>
      </c>
      <c r="D23" s="281" t="s">
        <v>1085</v>
      </c>
      <c r="E23" s="282" t="s">
        <v>2628</v>
      </c>
      <c r="F23" s="281" t="s">
        <v>2628</v>
      </c>
      <c r="G23" s="281" t="s">
        <v>2563</v>
      </c>
      <c r="H23" s="281" t="s">
        <v>250</v>
      </c>
      <c r="I23" s="281" t="s">
        <v>268</v>
      </c>
      <c r="J23" s="281" t="s">
        <v>268</v>
      </c>
      <c r="K23" s="281" t="s">
        <v>2576</v>
      </c>
      <c r="L23" s="283" t="s">
        <v>638</v>
      </c>
      <c r="M23" s="281" t="s">
        <v>2560</v>
      </c>
      <c r="N23" s="281" t="s">
        <v>268</v>
      </c>
      <c r="O23" s="281">
        <v>100</v>
      </c>
      <c r="P23" s="284" t="s">
        <v>268</v>
      </c>
      <c r="Q23" s="281" t="s">
        <v>268</v>
      </c>
      <c r="R23" s="281" t="s">
        <v>2523</v>
      </c>
      <c r="S23" s="281" t="s">
        <v>456</v>
      </c>
      <c r="T23" s="281"/>
      <c r="U23" s="281">
        <v>4</v>
      </c>
      <c r="V23" s="296">
        <v>0.28999999999999998</v>
      </c>
      <c r="W23" s="286">
        <v>28.5</v>
      </c>
      <c r="X23" s="286" t="s">
        <v>268</v>
      </c>
      <c r="Y23" s="286">
        <v>28.5</v>
      </c>
      <c r="Z23" s="291">
        <v>0.26</v>
      </c>
      <c r="AA23" s="267">
        <f t="shared" si="0"/>
        <v>38.513513513513516</v>
      </c>
      <c r="AB23" s="297">
        <v>38.513513513513516</v>
      </c>
      <c r="AC23" s="289"/>
      <c r="AD23" s="286"/>
      <c r="AE23" s="306"/>
      <c r="AF23" s="289"/>
      <c r="AG23" s="281"/>
      <c r="AH23" s="290"/>
    </row>
    <row r="24" spans="1:34" x14ac:dyDescent="0.25">
      <c r="A24" s="283">
        <v>40637995309</v>
      </c>
      <c r="B24" s="283" t="s">
        <v>2540</v>
      </c>
      <c r="C24" s="283">
        <v>799530</v>
      </c>
      <c r="D24" s="283" t="s">
        <v>2875</v>
      </c>
      <c r="E24" s="282" t="s">
        <v>2664</v>
      </c>
      <c r="F24" s="283" t="s">
        <v>2664</v>
      </c>
      <c r="G24" s="283" t="s">
        <v>2840</v>
      </c>
      <c r="H24" s="283" t="s">
        <v>250</v>
      </c>
      <c r="I24" s="283" t="s">
        <v>268</v>
      </c>
      <c r="J24" s="283" t="s">
        <v>268</v>
      </c>
      <c r="K24" s="283" t="s">
        <v>2847</v>
      </c>
      <c r="L24" s="283" t="s">
        <v>2848</v>
      </c>
      <c r="M24" s="283" t="s">
        <v>2847</v>
      </c>
      <c r="N24" s="283" t="s">
        <v>268</v>
      </c>
      <c r="O24" s="283">
        <v>15</v>
      </c>
      <c r="P24" s="300">
        <v>5</v>
      </c>
      <c r="Q24" s="283">
        <v>15</v>
      </c>
      <c r="R24" s="283" t="s">
        <v>2523</v>
      </c>
      <c r="S24" s="283" t="s">
        <v>456</v>
      </c>
      <c r="T24" s="283"/>
      <c r="U24" s="283">
        <v>4</v>
      </c>
      <c r="V24" s="275">
        <v>1.9</v>
      </c>
      <c r="W24" s="287">
        <v>28.5</v>
      </c>
      <c r="X24" s="287" t="s">
        <v>268</v>
      </c>
      <c r="Y24" s="287">
        <v>28.5</v>
      </c>
      <c r="Z24" s="291">
        <v>0.26</v>
      </c>
      <c r="AA24" s="267">
        <f t="shared" si="0"/>
        <v>38.513513513513516</v>
      </c>
      <c r="AB24" s="297">
        <v>38.513513513513516</v>
      </c>
      <c r="AC24" s="289"/>
      <c r="AD24" s="286"/>
      <c r="AE24" s="306"/>
      <c r="AF24" s="289"/>
      <c r="AG24" s="281"/>
      <c r="AH24" s="290" t="s">
        <v>2841</v>
      </c>
    </row>
    <row r="25" spans="1:34" x14ac:dyDescent="0.25">
      <c r="A25" s="281">
        <v>40638009199</v>
      </c>
      <c r="B25" s="281" t="s">
        <v>2540</v>
      </c>
      <c r="C25" s="281">
        <v>800919</v>
      </c>
      <c r="D25" s="281" t="s">
        <v>2876</v>
      </c>
      <c r="E25" s="282" t="s">
        <v>2829</v>
      </c>
      <c r="F25" s="281" t="s">
        <v>2877</v>
      </c>
      <c r="G25" s="281" t="s">
        <v>1345</v>
      </c>
      <c r="H25" s="281" t="s">
        <v>2561</v>
      </c>
      <c r="I25" s="281" t="s">
        <v>268</v>
      </c>
      <c r="J25" s="281" t="s">
        <v>268</v>
      </c>
      <c r="K25" s="281" t="s">
        <v>2619</v>
      </c>
      <c r="L25" s="283" t="s">
        <v>264</v>
      </c>
      <c r="M25" s="281" t="s">
        <v>2812</v>
      </c>
      <c r="N25" s="281" t="s">
        <v>268</v>
      </c>
      <c r="O25" s="281">
        <v>5</v>
      </c>
      <c r="P25" s="284" t="s">
        <v>268</v>
      </c>
      <c r="Q25" s="281" t="s">
        <v>268</v>
      </c>
      <c r="R25" s="281" t="s">
        <v>2523</v>
      </c>
      <c r="S25" s="281" t="s">
        <v>501</v>
      </c>
      <c r="T25" s="281"/>
      <c r="U25" s="281">
        <v>40</v>
      </c>
      <c r="V25" s="296">
        <v>3.75</v>
      </c>
      <c r="W25" s="286">
        <v>18.75</v>
      </c>
      <c r="X25" s="286" t="s">
        <v>268</v>
      </c>
      <c r="Y25" s="286">
        <v>18.75</v>
      </c>
      <c r="Z25" s="291">
        <v>0.26</v>
      </c>
      <c r="AA25" s="267">
        <f t="shared" si="0"/>
        <v>25.337837837837839</v>
      </c>
      <c r="AB25" s="299">
        <v>25.337837837837839</v>
      </c>
      <c r="AC25" s="289"/>
      <c r="AD25" s="286"/>
      <c r="AE25" s="306"/>
      <c r="AF25" s="289"/>
      <c r="AG25" s="281"/>
      <c r="AH25" s="290"/>
    </row>
    <row r="26" spans="1:34" x14ac:dyDescent="0.25">
      <c r="A26" s="281">
        <v>40634497639</v>
      </c>
      <c r="B26" s="281" t="s">
        <v>2540</v>
      </c>
      <c r="C26" s="281">
        <v>449763</v>
      </c>
      <c r="D26" s="281" t="s">
        <v>757</v>
      </c>
      <c r="E26" s="282" t="s">
        <v>2620</v>
      </c>
      <c r="F26" s="281" t="s">
        <v>2620</v>
      </c>
      <c r="G26" s="281" t="s">
        <v>1345</v>
      </c>
      <c r="H26" s="281" t="s">
        <v>2561</v>
      </c>
      <c r="I26" s="281" t="s">
        <v>268</v>
      </c>
      <c r="J26" s="281" t="s">
        <v>268</v>
      </c>
      <c r="K26" s="281" t="s">
        <v>2619</v>
      </c>
      <c r="L26" s="283" t="s">
        <v>264</v>
      </c>
      <c r="M26" s="281" t="s">
        <v>2813</v>
      </c>
      <c r="N26" s="281" t="s">
        <v>268</v>
      </c>
      <c r="O26" s="281">
        <v>6</v>
      </c>
      <c r="P26" s="284" t="s">
        <v>268</v>
      </c>
      <c r="Q26" s="281" t="s">
        <v>268</v>
      </c>
      <c r="R26" s="281" t="s">
        <v>2523</v>
      </c>
      <c r="S26" s="281" t="s">
        <v>2564</v>
      </c>
      <c r="T26" s="281"/>
      <c r="U26" s="281">
        <v>40</v>
      </c>
      <c r="V26" s="296">
        <v>3.75</v>
      </c>
      <c r="W26" s="286">
        <v>18.75</v>
      </c>
      <c r="X26" s="286" t="s">
        <v>268</v>
      </c>
      <c r="Y26" s="286">
        <v>18.75</v>
      </c>
      <c r="Z26" s="291">
        <v>0.26</v>
      </c>
      <c r="AA26" s="267">
        <f t="shared" si="0"/>
        <v>25.337837837837839</v>
      </c>
      <c r="AB26" s="299">
        <v>25.337837837837839</v>
      </c>
      <c r="AC26" s="289"/>
      <c r="AD26" s="286"/>
      <c r="AE26" s="306"/>
      <c r="AF26" s="289"/>
      <c r="AG26" s="281"/>
      <c r="AH26" s="290" t="s">
        <v>2859</v>
      </c>
    </row>
    <row r="27" spans="1:34" x14ac:dyDescent="0.25">
      <c r="A27" s="281">
        <v>40630696259</v>
      </c>
      <c r="B27" s="281" t="s">
        <v>2540</v>
      </c>
      <c r="C27" s="281">
        <v>69625</v>
      </c>
      <c r="D27" s="281" t="s">
        <v>757</v>
      </c>
      <c r="E27" s="282" t="s">
        <v>2621</v>
      </c>
      <c r="F27" s="281" t="s">
        <v>2621</v>
      </c>
      <c r="G27" s="281" t="s">
        <v>1345</v>
      </c>
      <c r="H27" s="281" t="s">
        <v>2561</v>
      </c>
      <c r="I27" s="281" t="s">
        <v>268</v>
      </c>
      <c r="J27" s="281" t="s">
        <v>268</v>
      </c>
      <c r="K27" s="281" t="s">
        <v>2569</v>
      </c>
      <c r="L27" s="283" t="s">
        <v>264</v>
      </c>
      <c r="M27" s="281" t="s">
        <v>2569</v>
      </c>
      <c r="N27" s="281" t="s">
        <v>268</v>
      </c>
      <c r="O27" s="281">
        <v>8</v>
      </c>
      <c r="P27" s="284" t="s">
        <v>2562</v>
      </c>
      <c r="Q27" s="281" t="s">
        <v>2562</v>
      </c>
      <c r="R27" s="281" t="s">
        <v>2523</v>
      </c>
      <c r="S27" s="281" t="s">
        <v>456</v>
      </c>
      <c r="T27" s="281"/>
      <c r="U27" s="281">
        <v>4</v>
      </c>
      <c r="V27" s="296">
        <v>25</v>
      </c>
      <c r="W27" s="286">
        <v>25</v>
      </c>
      <c r="X27" s="286" t="s">
        <v>268</v>
      </c>
      <c r="Y27" s="286">
        <v>25</v>
      </c>
      <c r="Z27" s="291">
        <v>0.26</v>
      </c>
      <c r="AA27" s="267">
        <f t="shared" si="0"/>
        <v>33.783783783783782</v>
      </c>
      <c r="AB27" s="299">
        <v>33.783783783783782</v>
      </c>
      <c r="AC27" s="289"/>
      <c r="AD27" s="286"/>
      <c r="AE27" s="306"/>
      <c r="AF27" s="289"/>
      <c r="AG27" s="281"/>
      <c r="AH27" s="290"/>
    </row>
    <row r="28" spans="1:34" x14ac:dyDescent="0.25">
      <c r="A28" s="281">
        <v>40630696329</v>
      </c>
      <c r="B28" s="281" t="s">
        <v>2540</v>
      </c>
      <c r="C28" s="281">
        <v>69632</v>
      </c>
      <c r="D28" s="281" t="s">
        <v>974</v>
      </c>
      <c r="E28" s="282" t="s">
        <v>2623</v>
      </c>
      <c r="F28" s="283" t="s">
        <v>2623</v>
      </c>
      <c r="G28" s="283" t="s">
        <v>1345</v>
      </c>
      <c r="H28" s="283" t="s">
        <v>2561</v>
      </c>
      <c r="I28" s="283" t="s">
        <v>268</v>
      </c>
      <c r="J28" s="283" t="s">
        <v>268</v>
      </c>
      <c r="K28" s="283" t="s">
        <v>2569</v>
      </c>
      <c r="L28" s="283" t="s">
        <v>264</v>
      </c>
      <c r="M28" s="283" t="s">
        <v>2569</v>
      </c>
      <c r="N28" s="283" t="s">
        <v>268</v>
      </c>
      <c r="O28" s="283">
        <v>8</v>
      </c>
      <c r="P28" s="300" t="s">
        <v>2562</v>
      </c>
      <c r="Q28" s="283" t="s">
        <v>2562</v>
      </c>
      <c r="R28" s="283" t="s">
        <v>2523</v>
      </c>
      <c r="S28" s="283" t="s">
        <v>456</v>
      </c>
      <c r="T28" s="283"/>
      <c r="U28" s="283">
        <v>4</v>
      </c>
      <c r="V28" s="296">
        <v>17.5</v>
      </c>
      <c r="W28" s="286">
        <v>17.5</v>
      </c>
      <c r="X28" s="286" t="s">
        <v>268</v>
      </c>
      <c r="Y28" s="286">
        <v>17.5</v>
      </c>
      <c r="Z28" s="291">
        <v>0.26</v>
      </c>
      <c r="AA28" s="267">
        <f t="shared" si="0"/>
        <v>23.648648648648649</v>
      </c>
      <c r="AB28" s="297">
        <v>23.648648648648649</v>
      </c>
      <c r="AC28" s="289"/>
      <c r="AD28" s="286"/>
      <c r="AE28" s="286"/>
      <c r="AF28" s="289"/>
      <c r="AG28" s="281"/>
      <c r="AH28" s="290"/>
    </row>
    <row r="29" spans="1:34" x14ac:dyDescent="0.25">
      <c r="A29" s="281">
        <v>40637663729</v>
      </c>
      <c r="B29" s="281" t="s">
        <v>2540</v>
      </c>
      <c r="C29" s="281">
        <v>766372</v>
      </c>
      <c r="D29" s="281" t="s">
        <v>1063</v>
      </c>
      <c r="E29" s="282" t="s">
        <v>2630</v>
      </c>
      <c r="F29" s="281" t="s">
        <v>2630</v>
      </c>
      <c r="G29" s="281" t="s">
        <v>1345</v>
      </c>
      <c r="H29" s="281" t="s">
        <v>2561</v>
      </c>
      <c r="I29" s="281" t="s">
        <v>268</v>
      </c>
      <c r="J29" s="281" t="s">
        <v>268</v>
      </c>
      <c r="K29" s="281" t="s">
        <v>2577</v>
      </c>
      <c r="L29" s="283" t="s">
        <v>264</v>
      </c>
      <c r="M29" s="281" t="s">
        <v>2814</v>
      </c>
      <c r="N29" s="281" t="s">
        <v>268</v>
      </c>
      <c r="O29" s="281">
        <v>10</v>
      </c>
      <c r="P29" s="284" t="s">
        <v>268</v>
      </c>
      <c r="Q29" s="281" t="s">
        <v>268</v>
      </c>
      <c r="R29" s="281" t="s">
        <v>2523</v>
      </c>
      <c r="S29" s="281" t="s">
        <v>456</v>
      </c>
      <c r="T29" s="281"/>
      <c r="U29" s="281">
        <v>10</v>
      </c>
      <c r="V29" s="296">
        <v>2.13</v>
      </c>
      <c r="W29" s="286">
        <v>21.25</v>
      </c>
      <c r="X29" s="286" t="s">
        <v>268</v>
      </c>
      <c r="Y29" s="286">
        <v>21.25</v>
      </c>
      <c r="Z29" s="291">
        <v>0.26</v>
      </c>
      <c r="AA29" s="267">
        <f t="shared" si="0"/>
        <v>28.716216216216218</v>
      </c>
      <c r="AB29" s="297">
        <v>28.716216216216218</v>
      </c>
      <c r="AC29" s="289"/>
      <c r="AD29" s="286"/>
      <c r="AE29" s="286"/>
      <c r="AF29" s="289"/>
      <c r="AG29" s="281"/>
      <c r="AH29" s="290"/>
    </row>
    <row r="30" spans="1:34" x14ac:dyDescent="0.25">
      <c r="A30" s="281">
        <v>40638008129</v>
      </c>
      <c r="B30" s="281" t="s">
        <v>2540</v>
      </c>
      <c r="C30" s="281">
        <v>800812</v>
      </c>
      <c r="D30" s="281" t="s">
        <v>987</v>
      </c>
      <c r="E30" s="282" t="s">
        <v>2629</v>
      </c>
      <c r="F30" s="281" t="s">
        <v>2629</v>
      </c>
      <c r="G30" s="281" t="s">
        <v>2565</v>
      </c>
      <c r="H30" s="281" t="s">
        <v>2561</v>
      </c>
      <c r="I30" s="281" t="s">
        <v>268</v>
      </c>
      <c r="J30" s="281" t="s">
        <v>268</v>
      </c>
      <c r="K30" s="281" t="s">
        <v>2575</v>
      </c>
      <c r="L30" s="283" t="s">
        <v>264</v>
      </c>
      <c r="M30" s="281" t="s">
        <v>2575</v>
      </c>
      <c r="N30" s="281" t="s">
        <v>268</v>
      </c>
      <c r="O30" s="281">
        <v>5</v>
      </c>
      <c r="P30" s="284" t="s">
        <v>268</v>
      </c>
      <c r="Q30" s="281" t="s">
        <v>268</v>
      </c>
      <c r="R30" s="281" t="s">
        <v>2523</v>
      </c>
      <c r="S30" s="281" t="s">
        <v>477</v>
      </c>
      <c r="T30" s="281"/>
      <c r="U30" s="281">
        <v>5</v>
      </c>
      <c r="V30" s="296">
        <v>4.47</v>
      </c>
      <c r="W30" s="286">
        <v>22.33</v>
      </c>
      <c r="X30" s="286" t="s">
        <v>268</v>
      </c>
      <c r="Y30" s="286">
        <v>22.33</v>
      </c>
      <c r="Z30" s="291">
        <v>0.26</v>
      </c>
      <c r="AA30" s="267">
        <f t="shared" si="0"/>
        <v>30.175675675675674</v>
      </c>
      <c r="AB30" s="297">
        <v>30.175675675675674</v>
      </c>
      <c r="AC30" s="289"/>
      <c r="AD30" s="286"/>
      <c r="AE30" s="286"/>
      <c r="AF30" s="289"/>
      <c r="AG30" s="281"/>
      <c r="AH30" s="290"/>
    </row>
    <row r="31" spans="1:34" x14ac:dyDescent="0.25">
      <c r="A31" s="281">
        <v>40638008909</v>
      </c>
      <c r="B31" s="281" t="s">
        <v>2540</v>
      </c>
      <c r="C31" s="281">
        <v>800890</v>
      </c>
      <c r="D31" s="281" t="s">
        <v>1223</v>
      </c>
      <c r="E31" s="282" t="s">
        <v>2632</v>
      </c>
      <c r="F31" s="281" t="s">
        <v>2632</v>
      </c>
      <c r="G31" s="281" t="s">
        <v>2565</v>
      </c>
      <c r="H31" s="281" t="s">
        <v>2561</v>
      </c>
      <c r="I31" s="281" t="s">
        <v>268</v>
      </c>
      <c r="J31" s="281" t="s">
        <v>268</v>
      </c>
      <c r="K31" s="281" t="s">
        <v>2578</v>
      </c>
      <c r="L31" s="283" t="s">
        <v>264</v>
      </c>
      <c r="M31" s="281" t="s">
        <v>2816</v>
      </c>
      <c r="N31" s="281" t="s">
        <v>268</v>
      </c>
      <c r="O31" s="281">
        <v>5</v>
      </c>
      <c r="P31" s="284" t="s">
        <v>268</v>
      </c>
      <c r="Q31" s="281" t="s">
        <v>268</v>
      </c>
      <c r="R31" s="281" t="s">
        <v>2523</v>
      </c>
      <c r="S31" s="281" t="s">
        <v>477</v>
      </c>
      <c r="T31" s="281"/>
      <c r="U31" s="281">
        <v>5</v>
      </c>
      <c r="V31" s="296">
        <v>5.24</v>
      </c>
      <c r="W31" s="286">
        <v>26.18</v>
      </c>
      <c r="X31" s="286" t="s">
        <v>268</v>
      </c>
      <c r="Y31" s="286">
        <v>26.18</v>
      </c>
      <c r="Z31" s="291">
        <v>0.26</v>
      </c>
      <c r="AA31" s="267">
        <f t="shared" si="0"/>
        <v>35.378378378378379</v>
      </c>
      <c r="AB31" s="297">
        <v>35.378378378378379</v>
      </c>
      <c r="AC31" s="289"/>
      <c r="AD31" s="286"/>
      <c r="AE31" s="286"/>
      <c r="AF31" s="289"/>
      <c r="AG31" s="281"/>
      <c r="AH31" s="290"/>
    </row>
    <row r="32" spans="1:34" x14ac:dyDescent="0.25">
      <c r="A32" s="281">
        <v>40638009129</v>
      </c>
      <c r="B32" s="281" t="s">
        <v>2540</v>
      </c>
      <c r="C32" s="281">
        <v>800912</v>
      </c>
      <c r="D32" s="281" t="s">
        <v>268</v>
      </c>
      <c r="E32" s="282" t="s">
        <v>2618</v>
      </c>
      <c r="F32" s="281" t="s">
        <v>2618</v>
      </c>
      <c r="G32" s="281" t="s">
        <v>2563</v>
      </c>
      <c r="H32" s="281" t="s">
        <v>2561</v>
      </c>
      <c r="I32" s="281" t="s">
        <v>268</v>
      </c>
      <c r="J32" s="281" t="s">
        <v>268</v>
      </c>
      <c r="K32" s="281" t="s">
        <v>2618</v>
      </c>
      <c r="L32" s="283" t="s">
        <v>638</v>
      </c>
      <c r="M32" s="281" t="s">
        <v>2811</v>
      </c>
      <c r="N32" s="281" t="s">
        <v>268</v>
      </c>
      <c r="O32" s="281">
        <v>30</v>
      </c>
      <c r="P32" s="284" t="s">
        <v>268</v>
      </c>
      <c r="Q32" s="281" t="s">
        <v>268</v>
      </c>
      <c r="R32" s="281" t="s">
        <v>2523</v>
      </c>
      <c r="S32" s="281" t="s">
        <v>484</v>
      </c>
      <c r="T32" s="281"/>
      <c r="U32" s="281">
        <v>6</v>
      </c>
      <c r="V32" s="296">
        <v>1.23</v>
      </c>
      <c r="W32" s="286">
        <v>36.799999999999997</v>
      </c>
      <c r="X32" s="286" t="s">
        <v>268</v>
      </c>
      <c r="Y32" s="286">
        <v>36.799999999999997</v>
      </c>
      <c r="Z32" s="291">
        <v>0.26</v>
      </c>
      <c r="AA32" s="267">
        <f t="shared" si="0"/>
        <v>49.729729729729726</v>
      </c>
      <c r="AB32" s="299">
        <v>49.729729729729726</v>
      </c>
      <c r="AC32" s="289"/>
      <c r="AD32" s="286"/>
      <c r="AE32" s="286"/>
      <c r="AF32" s="289"/>
      <c r="AG32" s="281"/>
      <c r="AH32" s="290"/>
    </row>
    <row r="33" spans="1:34" x14ac:dyDescent="0.25">
      <c r="A33" s="298">
        <v>40634319009</v>
      </c>
      <c r="B33" s="298" t="s">
        <v>2860</v>
      </c>
      <c r="C33" s="298">
        <v>431900</v>
      </c>
      <c r="D33" s="282" t="s">
        <v>1740</v>
      </c>
      <c r="E33" s="282" t="s">
        <v>2862</v>
      </c>
      <c r="F33" s="281" t="s">
        <v>1825</v>
      </c>
      <c r="G33" s="298" t="str">
        <f>WORCESTER!D14</f>
        <v>BALSAM</v>
      </c>
      <c r="H33" s="302" t="s">
        <v>1330</v>
      </c>
      <c r="I33" s="298" t="s">
        <v>268</v>
      </c>
      <c r="J33" s="298" t="s">
        <v>268</v>
      </c>
      <c r="K33" s="283" t="s">
        <v>2346</v>
      </c>
      <c r="L33" s="283" t="s">
        <v>264</v>
      </c>
      <c r="M33" s="281" t="s">
        <v>2656</v>
      </c>
      <c r="N33" s="307" t="s">
        <v>268</v>
      </c>
      <c r="O33" s="282">
        <v>1</v>
      </c>
      <c r="P33" s="307">
        <v>1</v>
      </c>
      <c r="Q33" s="302">
        <f t="shared" ref="Q33:Q60" si="1">O33*P33</f>
        <v>1</v>
      </c>
      <c r="R33" s="308" t="s">
        <v>273</v>
      </c>
      <c r="S33" s="298" t="s">
        <v>1392</v>
      </c>
      <c r="T33" s="309">
        <f t="shared" ref="T33:T60" si="2">U33/2.2</f>
        <v>1.3636363636363635</v>
      </c>
      <c r="U33" s="285">
        <v>3</v>
      </c>
      <c r="V33" s="275">
        <v>14.845500000000001</v>
      </c>
      <c r="W33" s="286">
        <f t="shared" ref="W33:W60" si="3">Q33*V33</f>
        <v>14.845500000000001</v>
      </c>
      <c r="X33" s="287" t="s">
        <v>268</v>
      </c>
      <c r="Y33" s="286">
        <f t="shared" ref="Y33:Y60" si="4">SUM(W33:X33)</f>
        <v>14.845500000000001</v>
      </c>
      <c r="Z33" s="291">
        <v>0.26</v>
      </c>
      <c r="AA33" s="267">
        <f t="shared" si="0"/>
        <v>20.061486486486487</v>
      </c>
      <c r="AB33" s="276">
        <f t="shared" ref="AB33:AB60" si="5">+AA33</f>
        <v>20.061486486486487</v>
      </c>
      <c r="AC33" s="289"/>
      <c r="AD33" s="286"/>
      <c r="AE33" s="286"/>
      <c r="AF33" s="289"/>
      <c r="AG33" s="281"/>
      <c r="AH33" s="290" t="s">
        <v>2822</v>
      </c>
    </row>
    <row r="34" spans="1:34" x14ac:dyDescent="0.25">
      <c r="A34" s="298">
        <v>40634319079</v>
      </c>
      <c r="B34" s="298" t="s">
        <v>2860</v>
      </c>
      <c r="C34" s="298">
        <v>431907</v>
      </c>
      <c r="D34" s="282" t="s">
        <v>1688</v>
      </c>
      <c r="E34" s="282" t="s">
        <v>1816</v>
      </c>
      <c r="F34" s="281" t="s">
        <v>1816</v>
      </c>
      <c r="G34" s="298" t="str">
        <f>WORCESTER!D5</f>
        <v>BALSAM</v>
      </c>
      <c r="H34" s="302" t="s">
        <v>1330</v>
      </c>
      <c r="I34" s="298" t="s">
        <v>1357</v>
      </c>
      <c r="J34" s="298" t="s">
        <v>268</v>
      </c>
      <c r="K34" s="283" t="s">
        <v>2334</v>
      </c>
      <c r="L34" s="283" t="s">
        <v>264</v>
      </c>
      <c r="M34" s="281" t="s">
        <v>2656</v>
      </c>
      <c r="N34" s="307" t="s">
        <v>268</v>
      </c>
      <c r="O34" s="282">
        <v>1</v>
      </c>
      <c r="P34" s="307">
        <v>1</v>
      </c>
      <c r="Q34" s="302">
        <f t="shared" si="1"/>
        <v>1</v>
      </c>
      <c r="R34" s="308" t="s">
        <v>273</v>
      </c>
      <c r="S34" s="298" t="s">
        <v>1358</v>
      </c>
      <c r="T34" s="309">
        <f t="shared" si="2"/>
        <v>4.545454545454545</v>
      </c>
      <c r="U34" s="285">
        <v>10</v>
      </c>
      <c r="V34" s="275">
        <v>22.4955</v>
      </c>
      <c r="W34" s="286">
        <f t="shared" si="3"/>
        <v>22.4955</v>
      </c>
      <c r="X34" s="287" t="s">
        <v>268</v>
      </c>
      <c r="Y34" s="286">
        <f t="shared" si="4"/>
        <v>22.4955</v>
      </c>
      <c r="Z34" s="291">
        <v>0.26</v>
      </c>
      <c r="AA34" s="267">
        <f t="shared" si="0"/>
        <v>30.399324324324326</v>
      </c>
      <c r="AB34" s="276">
        <f t="shared" si="5"/>
        <v>30.399324324324326</v>
      </c>
      <c r="AC34" s="289"/>
      <c r="AD34" s="286"/>
      <c r="AE34" s="286"/>
      <c r="AF34" s="289"/>
      <c r="AG34" s="281"/>
      <c r="AH34" s="290" t="s">
        <v>2822</v>
      </c>
    </row>
    <row r="35" spans="1:34" x14ac:dyDescent="0.25">
      <c r="A35" s="298">
        <v>40634319159</v>
      </c>
      <c r="B35" s="298" t="s">
        <v>2860</v>
      </c>
      <c r="C35" s="298">
        <v>431915</v>
      </c>
      <c r="D35" s="282" t="s">
        <v>1690</v>
      </c>
      <c r="E35" s="282" t="s">
        <v>1811</v>
      </c>
      <c r="F35" s="281" t="s">
        <v>1811</v>
      </c>
      <c r="G35" s="298" t="str">
        <f>WORCESTER!D7</f>
        <v>BALSAM</v>
      </c>
      <c r="H35" s="302" t="s">
        <v>1330</v>
      </c>
      <c r="I35" s="298" t="s">
        <v>1353</v>
      </c>
      <c r="J35" s="298" t="s">
        <v>268</v>
      </c>
      <c r="K35" s="283" t="s">
        <v>2334</v>
      </c>
      <c r="L35" s="283" t="s">
        <v>264</v>
      </c>
      <c r="M35" s="281" t="s">
        <v>2656</v>
      </c>
      <c r="N35" s="307" t="s">
        <v>268</v>
      </c>
      <c r="O35" s="282">
        <v>1</v>
      </c>
      <c r="P35" s="307">
        <v>1</v>
      </c>
      <c r="Q35" s="302">
        <f t="shared" si="1"/>
        <v>1</v>
      </c>
      <c r="R35" s="308" t="s">
        <v>273</v>
      </c>
      <c r="S35" s="298" t="s">
        <v>1354</v>
      </c>
      <c r="T35" s="309">
        <f t="shared" si="2"/>
        <v>2.2727272727272725</v>
      </c>
      <c r="U35" s="285">
        <v>5</v>
      </c>
      <c r="V35" s="275">
        <v>17.9955</v>
      </c>
      <c r="W35" s="286">
        <f t="shared" si="3"/>
        <v>17.9955</v>
      </c>
      <c r="X35" s="287" t="s">
        <v>268</v>
      </c>
      <c r="Y35" s="286">
        <f t="shared" si="4"/>
        <v>17.9955</v>
      </c>
      <c r="Z35" s="291">
        <v>0.26</v>
      </c>
      <c r="AA35" s="267">
        <f t="shared" si="0"/>
        <v>24.318243243243245</v>
      </c>
      <c r="AB35" s="276">
        <f t="shared" si="5"/>
        <v>24.318243243243245</v>
      </c>
      <c r="AC35" s="289"/>
      <c r="AD35" s="286"/>
      <c r="AE35" s="286"/>
      <c r="AF35" s="289"/>
      <c r="AG35" s="281"/>
      <c r="AH35" s="290" t="s">
        <v>2822</v>
      </c>
    </row>
    <row r="36" spans="1:34" x14ac:dyDescent="0.25">
      <c r="A36" s="298">
        <v>40634319279</v>
      </c>
      <c r="B36" s="298" t="s">
        <v>2860</v>
      </c>
      <c r="C36" s="298">
        <v>431927</v>
      </c>
      <c r="D36" s="282" t="s">
        <v>1738</v>
      </c>
      <c r="E36" s="282" t="s">
        <v>1824</v>
      </c>
      <c r="F36" s="281" t="s">
        <v>1824</v>
      </c>
      <c r="G36" s="298" t="str">
        <f>WORCESTER!D13</f>
        <v>BALSAM</v>
      </c>
      <c r="H36" s="302" t="s">
        <v>1330</v>
      </c>
      <c r="I36" s="298" t="s">
        <v>1382</v>
      </c>
      <c r="J36" s="298" t="s">
        <v>268</v>
      </c>
      <c r="K36" s="283" t="s">
        <v>2345</v>
      </c>
      <c r="L36" s="283" t="s">
        <v>264</v>
      </c>
      <c r="M36" s="281" t="s">
        <v>2656</v>
      </c>
      <c r="N36" s="307" t="s">
        <v>268</v>
      </c>
      <c r="O36" s="282">
        <v>1</v>
      </c>
      <c r="P36" s="307">
        <v>1</v>
      </c>
      <c r="Q36" s="302">
        <f t="shared" si="1"/>
        <v>1</v>
      </c>
      <c r="R36" s="308" t="s">
        <v>273</v>
      </c>
      <c r="S36" s="298" t="s">
        <v>1383</v>
      </c>
      <c r="T36" s="309">
        <f t="shared" si="2"/>
        <v>5.9090909090909083</v>
      </c>
      <c r="U36" s="285">
        <v>13</v>
      </c>
      <c r="V36" s="275">
        <v>29.2455</v>
      </c>
      <c r="W36" s="286">
        <f t="shared" si="3"/>
        <v>29.2455</v>
      </c>
      <c r="X36" s="287" t="s">
        <v>268</v>
      </c>
      <c r="Y36" s="286">
        <f t="shared" si="4"/>
        <v>29.2455</v>
      </c>
      <c r="Z36" s="291">
        <v>0.26</v>
      </c>
      <c r="AA36" s="267">
        <f t="shared" si="0"/>
        <v>39.520945945945947</v>
      </c>
      <c r="AB36" s="276">
        <f t="shared" si="5"/>
        <v>39.520945945945947</v>
      </c>
      <c r="AC36" s="289"/>
      <c r="AD36" s="286"/>
      <c r="AE36" s="286"/>
      <c r="AF36" s="289"/>
      <c r="AG36" s="281"/>
      <c r="AH36" s="290" t="s">
        <v>2822</v>
      </c>
    </row>
    <row r="37" spans="1:34" x14ac:dyDescent="0.25">
      <c r="A37" s="298">
        <v>40634319349</v>
      </c>
      <c r="B37" s="298" t="s">
        <v>2860</v>
      </c>
      <c r="C37" s="298">
        <v>431934</v>
      </c>
      <c r="D37" s="282" t="s">
        <v>1736</v>
      </c>
      <c r="E37" s="282" t="s">
        <v>1823</v>
      </c>
      <c r="F37" s="281" t="s">
        <v>1823</v>
      </c>
      <c r="G37" s="298" t="str">
        <f>WORCESTER!D12</f>
        <v>BALSAM</v>
      </c>
      <c r="H37" s="302" t="s">
        <v>1330</v>
      </c>
      <c r="I37" s="298" t="s">
        <v>1377</v>
      </c>
      <c r="J37" s="298" t="s">
        <v>268</v>
      </c>
      <c r="K37" s="283" t="s">
        <v>2344</v>
      </c>
      <c r="L37" s="283" t="s">
        <v>264</v>
      </c>
      <c r="M37" s="281" t="s">
        <v>2656</v>
      </c>
      <c r="N37" s="307" t="s">
        <v>268</v>
      </c>
      <c r="O37" s="282">
        <v>1</v>
      </c>
      <c r="P37" s="307">
        <v>1</v>
      </c>
      <c r="Q37" s="302">
        <f t="shared" si="1"/>
        <v>1</v>
      </c>
      <c r="R37" s="308" t="s">
        <v>273</v>
      </c>
      <c r="S37" s="298" t="s">
        <v>1378</v>
      </c>
      <c r="T37" s="309">
        <f t="shared" si="2"/>
        <v>3.1818181818181817</v>
      </c>
      <c r="U37" s="285">
        <v>7</v>
      </c>
      <c r="V37" s="275">
        <v>20.695500000000003</v>
      </c>
      <c r="W37" s="286">
        <f t="shared" si="3"/>
        <v>20.695500000000003</v>
      </c>
      <c r="X37" s="287" t="s">
        <v>268</v>
      </c>
      <c r="Y37" s="286">
        <f t="shared" si="4"/>
        <v>20.695500000000003</v>
      </c>
      <c r="Z37" s="291">
        <v>0.26</v>
      </c>
      <c r="AA37" s="267">
        <f t="shared" si="0"/>
        <v>27.966891891891894</v>
      </c>
      <c r="AB37" s="276">
        <f t="shared" si="5"/>
        <v>27.966891891891894</v>
      </c>
      <c r="AC37" s="289"/>
      <c r="AD37" s="286"/>
      <c r="AE37" s="286"/>
      <c r="AF37" s="289"/>
      <c r="AG37" s="281"/>
      <c r="AH37" s="290" t="s">
        <v>2822</v>
      </c>
    </row>
    <row r="38" spans="1:34" x14ac:dyDescent="0.25">
      <c r="A38" s="298">
        <v>40634319419</v>
      </c>
      <c r="B38" s="298" t="s">
        <v>2860</v>
      </c>
      <c r="C38" s="298">
        <v>431941</v>
      </c>
      <c r="D38" s="282" t="s">
        <v>1764</v>
      </c>
      <c r="E38" s="282" t="s">
        <v>1817</v>
      </c>
      <c r="F38" s="281" t="s">
        <v>1817</v>
      </c>
      <c r="G38" s="298" t="str">
        <f>WORCESTER!D20</f>
        <v>BALSAM</v>
      </c>
      <c r="H38" s="302" t="s">
        <v>1330</v>
      </c>
      <c r="I38" s="298" t="s">
        <v>268</v>
      </c>
      <c r="J38" s="298" t="s">
        <v>268</v>
      </c>
      <c r="K38" s="283" t="s">
        <v>2338</v>
      </c>
      <c r="L38" s="283" t="s">
        <v>264</v>
      </c>
      <c r="M38" s="281" t="s">
        <v>2656</v>
      </c>
      <c r="N38" s="307" t="s">
        <v>268</v>
      </c>
      <c r="O38" s="282">
        <v>1</v>
      </c>
      <c r="P38" s="307">
        <v>1</v>
      </c>
      <c r="Q38" s="302">
        <f t="shared" si="1"/>
        <v>1</v>
      </c>
      <c r="R38" s="308" t="s">
        <v>273</v>
      </c>
      <c r="S38" s="298" t="s">
        <v>1392</v>
      </c>
      <c r="T38" s="309">
        <f t="shared" si="2"/>
        <v>1.8181818181818181</v>
      </c>
      <c r="U38" s="285">
        <v>4</v>
      </c>
      <c r="V38" s="275">
        <v>15.745500000000002</v>
      </c>
      <c r="W38" s="286">
        <f t="shared" si="3"/>
        <v>15.745500000000002</v>
      </c>
      <c r="X38" s="287" t="s">
        <v>268</v>
      </c>
      <c r="Y38" s="286">
        <f t="shared" si="4"/>
        <v>15.745500000000002</v>
      </c>
      <c r="Z38" s="291">
        <v>0.26</v>
      </c>
      <c r="AA38" s="267">
        <f t="shared" si="0"/>
        <v>21.277702702702705</v>
      </c>
      <c r="AB38" s="276">
        <f t="shared" si="5"/>
        <v>21.277702702702705</v>
      </c>
      <c r="AC38" s="289"/>
      <c r="AD38" s="286"/>
      <c r="AE38" s="286"/>
      <c r="AF38" s="289"/>
      <c r="AG38" s="281"/>
      <c r="AH38" s="290" t="s">
        <v>2822</v>
      </c>
    </row>
    <row r="39" spans="1:34" x14ac:dyDescent="0.25">
      <c r="A39" s="298">
        <v>40634319489</v>
      </c>
      <c r="B39" s="298" t="s">
        <v>2860</v>
      </c>
      <c r="C39" s="298">
        <v>431948</v>
      </c>
      <c r="D39" s="282" t="s">
        <v>1754</v>
      </c>
      <c r="E39" s="282" t="s">
        <v>1829</v>
      </c>
      <c r="F39" s="281" t="s">
        <v>1829</v>
      </c>
      <c r="G39" s="298" t="str">
        <f>WORCESTER!D15</f>
        <v>BALSAM</v>
      </c>
      <c r="H39" s="302" t="s">
        <v>1330</v>
      </c>
      <c r="I39" s="298" t="s">
        <v>268</v>
      </c>
      <c r="J39" s="298" t="s">
        <v>268</v>
      </c>
      <c r="K39" s="283" t="s">
        <v>2350</v>
      </c>
      <c r="L39" s="283" t="s">
        <v>264</v>
      </c>
      <c r="M39" s="281" t="s">
        <v>2656</v>
      </c>
      <c r="N39" s="307" t="s">
        <v>268</v>
      </c>
      <c r="O39" s="282">
        <v>1</v>
      </c>
      <c r="P39" s="307">
        <v>1</v>
      </c>
      <c r="Q39" s="302">
        <f t="shared" si="1"/>
        <v>1</v>
      </c>
      <c r="R39" s="308" t="s">
        <v>273</v>
      </c>
      <c r="S39" s="298" t="s">
        <v>1396</v>
      </c>
      <c r="T39" s="309">
        <f t="shared" si="2"/>
        <v>2.2727272727272725</v>
      </c>
      <c r="U39" s="285">
        <v>5</v>
      </c>
      <c r="V39" s="275">
        <v>20.2455</v>
      </c>
      <c r="W39" s="286">
        <f t="shared" si="3"/>
        <v>20.2455</v>
      </c>
      <c r="X39" s="287" t="s">
        <v>268</v>
      </c>
      <c r="Y39" s="286">
        <f t="shared" si="4"/>
        <v>20.2455</v>
      </c>
      <c r="Z39" s="291">
        <v>0.26</v>
      </c>
      <c r="AA39" s="267">
        <f t="shared" si="0"/>
        <v>27.358783783783785</v>
      </c>
      <c r="AB39" s="276">
        <f t="shared" si="5"/>
        <v>27.358783783783785</v>
      </c>
      <c r="AC39" s="289"/>
      <c r="AD39" s="286"/>
      <c r="AE39" s="286"/>
      <c r="AF39" s="289"/>
      <c r="AG39" s="281"/>
      <c r="AH39" s="290" t="s">
        <v>2822</v>
      </c>
    </row>
    <row r="40" spans="1:34" x14ac:dyDescent="0.25">
      <c r="A40" s="298">
        <v>40634319559</v>
      </c>
      <c r="B40" s="298" t="s">
        <v>2860</v>
      </c>
      <c r="C40" s="298">
        <v>431955</v>
      </c>
      <c r="D40" s="282" t="s">
        <v>1778</v>
      </c>
      <c r="E40" s="282" t="s">
        <v>1835</v>
      </c>
      <c r="F40" s="281" t="s">
        <v>1835</v>
      </c>
      <c r="G40" s="298" t="str">
        <f>WORCESTER!D30</f>
        <v>BALSAM</v>
      </c>
      <c r="H40" s="302" t="s">
        <v>1330</v>
      </c>
      <c r="I40" s="298" t="s">
        <v>1364</v>
      </c>
      <c r="J40" s="298" t="s">
        <v>268</v>
      </c>
      <c r="K40" s="283" t="s">
        <v>2356</v>
      </c>
      <c r="L40" s="283" t="s">
        <v>264</v>
      </c>
      <c r="M40" s="281" t="s">
        <v>2656</v>
      </c>
      <c r="N40" s="307" t="s">
        <v>268</v>
      </c>
      <c r="O40" s="282">
        <v>1</v>
      </c>
      <c r="P40" s="307">
        <v>1</v>
      </c>
      <c r="Q40" s="302">
        <f t="shared" si="1"/>
        <v>1</v>
      </c>
      <c r="R40" s="308" t="s">
        <v>273</v>
      </c>
      <c r="S40" s="298" t="s">
        <v>1350</v>
      </c>
      <c r="T40" s="309">
        <f t="shared" si="2"/>
        <v>2.2727272727272725</v>
      </c>
      <c r="U40" s="285">
        <v>5</v>
      </c>
      <c r="V40" s="275">
        <v>25.195500000000003</v>
      </c>
      <c r="W40" s="286">
        <f t="shared" si="3"/>
        <v>25.195500000000003</v>
      </c>
      <c r="X40" s="287" t="s">
        <v>268</v>
      </c>
      <c r="Y40" s="286">
        <f t="shared" si="4"/>
        <v>25.195500000000003</v>
      </c>
      <c r="Z40" s="291">
        <v>0.26</v>
      </c>
      <c r="AA40" s="267">
        <f t="shared" si="0"/>
        <v>34.047972972972978</v>
      </c>
      <c r="AB40" s="276">
        <f t="shared" si="5"/>
        <v>34.047972972972978</v>
      </c>
      <c r="AC40" s="289"/>
      <c r="AD40" s="286"/>
      <c r="AE40" s="286"/>
      <c r="AF40" s="289"/>
      <c r="AG40" s="281"/>
      <c r="AH40" s="290" t="s">
        <v>2822</v>
      </c>
    </row>
    <row r="41" spans="1:34" x14ac:dyDescent="0.25">
      <c r="A41" s="298">
        <v>40634319629</v>
      </c>
      <c r="B41" s="298" t="s">
        <v>2860</v>
      </c>
      <c r="C41" s="298">
        <v>431962</v>
      </c>
      <c r="D41" s="282" t="s">
        <v>1752</v>
      </c>
      <c r="E41" s="282" t="s">
        <v>1821</v>
      </c>
      <c r="F41" s="281" t="s">
        <v>1821</v>
      </c>
      <c r="G41" s="298" t="str">
        <f>WORCESTER!D16</f>
        <v>BALSAM</v>
      </c>
      <c r="H41" s="302" t="s">
        <v>1330</v>
      </c>
      <c r="I41" s="298" t="s">
        <v>268</v>
      </c>
      <c r="J41" s="298" t="s">
        <v>268</v>
      </c>
      <c r="K41" s="283" t="s">
        <v>2342</v>
      </c>
      <c r="L41" s="283" t="s">
        <v>264</v>
      </c>
      <c r="M41" s="281" t="s">
        <v>2656</v>
      </c>
      <c r="N41" s="307" t="s">
        <v>268</v>
      </c>
      <c r="O41" s="282">
        <v>1</v>
      </c>
      <c r="P41" s="307">
        <v>1</v>
      </c>
      <c r="Q41" s="302">
        <f t="shared" si="1"/>
        <v>1</v>
      </c>
      <c r="R41" s="308" t="s">
        <v>273</v>
      </c>
      <c r="S41" s="298" t="s">
        <v>1347</v>
      </c>
      <c r="T41" s="309">
        <f t="shared" si="2"/>
        <v>1.3636363636363635</v>
      </c>
      <c r="U41" s="285">
        <v>3</v>
      </c>
      <c r="V41" s="275">
        <v>14.845500000000001</v>
      </c>
      <c r="W41" s="286">
        <f t="shared" si="3"/>
        <v>14.845500000000001</v>
      </c>
      <c r="X41" s="287" t="s">
        <v>268</v>
      </c>
      <c r="Y41" s="286">
        <f t="shared" si="4"/>
        <v>14.845500000000001</v>
      </c>
      <c r="Z41" s="291">
        <v>0.26</v>
      </c>
      <c r="AA41" s="267">
        <f t="shared" si="0"/>
        <v>20.061486486486487</v>
      </c>
      <c r="AB41" s="276">
        <f t="shared" si="5"/>
        <v>20.061486486486487</v>
      </c>
      <c r="AC41" s="289"/>
      <c r="AD41" s="286"/>
      <c r="AE41" s="286"/>
      <c r="AF41" s="289"/>
      <c r="AG41" s="281"/>
      <c r="AH41" s="290" t="s">
        <v>2822</v>
      </c>
    </row>
    <row r="42" spans="1:34" x14ac:dyDescent="0.25">
      <c r="A42" s="298">
        <v>40634319699</v>
      </c>
      <c r="B42" s="298" t="s">
        <v>2860</v>
      </c>
      <c r="C42" s="298">
        <v>431969</v>
      </c>
      <c r="D42" s="282" t="s">
        <v>1776</v>
      </c>
      <c r="E42" s="282" t="s">
        <v>1834</v>
      </c>
      <c r="F42" s="281" t="s">
        <v>1834</v>
      </c>
      <c r="G42" s="298" t="str">
        <f>WORCESTER!D28</f>
        <v>BALSAM</v>
      </c>
      <c r="H42" s="302" t="s">
        <v>1330</v>
      </c>
      <c r="I42" s="298" t="s">
        <v>1368</v>
      </c>
      <c r="J42" s="298" t="s">
        <v>268</v>
      </c>
      <c r="K42" s="283" t="s">
        <v>2355</v>
      </c>
      <c r="L42" s="283" t="s">
        <v>264</v>
      </c>
      <c r="M42" s="281" t="s">
        <v>2656</v>
      </c>
      <c r="N42" s="307" t="s">
        <v>268</v>
      </c>
      <c r="O42" s="282">
        <v>1</v>
      </c>
      <c r="P42" s="307">
        <v>1</v>
      </c>
      <c r="Q42" s="302">
        <f t="shared" si="1"/>
        <v>1</v>
      </c>
      <c r="R42" s="308" t="s">
        <v>273</v>
      </c>
      <c r="S42" s="298" t="s">
        <v>1354</v>
      </c>
      <c r="T42" s="309">
        <f t="shared" si="2"/>
        <v>2.2727272727272725</v>
      </c>
      <c r="U42" s="285">
        <v>5</v>
      </c>
      <c r="V42" s="275">
        <v>12.595499999999999</v>
      </c>
      <c r="W42" s="286">
        <f t="shared" si="3"/>
        <v>12.595499999999999</v>
      </c>
      <c r="X42" s="287" t="s">
        <v>268</v>
      </c>
      <c r="Y42" s="286">
        <f t="shared" si="4"/>
        <v>12.595499999999999</v>
      </c>
      <c r="Z42" s="291">
        <v>0.26</v>
      </c>
      <c r="AA42" s="267">
        <f t="shared" si="0"/>
        <v>17.020945945945947</v>
      </c>
      <c r="AB42" s="276">
        <f t="shared" si="5"/>
        <v>17.020945945945947</v>
      </c>
      <c r="AC42" s="289"/>
      <c r="AD42" s="286"/>
      <c r="AE42" s="286"/>
      <c r="AF42" s="289"/>
      <c r="AG42" s="281"/>
      <c r="AH42" s="290" t="s">
        <v>2822</v>
      </c>
    </row>
    <row r="43" spans="1:34" x14ac:dyDescent="0.25">
      <c r="A43" s="298">
        <v>40634319789</v>
      </c>
      <c r="B43" s="298" t="s">
        <v>2860</v>
      </c>
      <c r="C43" s="298">
        <v>431978</v>
      </c>
      <c r="D43" s="282" t="s">
        <v>1770</v>
      </c>
      <c r="E43" s="282" t="s">
        <v>1812</v>
      </c>
      <c r="F43" s="281" t="s">
        <v>1812</v>
      </c>
      <c r="G43" s="298" t="str">
        <f>WORCESTER!D24</f>
        <v>BALSAM</v>
      </c>
      <c r="H43" s="302" t="s">
        <v>1330</v>
      </c>
      <c r="I43" s="298" t="s">
        <v>1364</v>
      </c>
      <c r="J43" s="298" t="s">
        <v>268</v>
      </c>
      <c r="K43" s="283" t="s">
        <v>2335</v>
      </c>
      <c r="L43" s="283" t="s">
        <v>264</v>
      </c>
      <c r="M43" s="281" t="s">
        <v>2656</v>
      </c>
      <c r="N43" s="307" t="s">
        <v>268</v>
      </c>
      <c r="O43" s="282">
        <v>1</v>
      </c>
      <c r="P43" s="307">
        <v>1</v>
      </c>
      <c r="Q43" s="302">
        <f t="shared" si="1"/>
        <v>1</v>
      </c>
      <c r="R43" s="308" t="s">
        <v>273</v>
      </c>
      <c r="S43" s="298" t="s">
        <v>1350</v>
      </c>
      <c r="T43" s="309">
        <f t="shared" si="2"/>
        <v>2.2727272727272725</v>
      </c>
      <c r="U43" s="285">
        <v>5</v>
      </c>
      <c r="V43" s="275">
        <v>23.845500000000001</v>
      </c>
      <c r="W43" s="286">
        <f t="shared" si="3"/>
        <v>23.845500000000001</v>
      </c>
      <c r="X43" s="287" t="s">
        <v>268</v>
      </c>
      <c r="Y43" s="286">
        <f t="shared" si="4"/>
        <v>23.845500000000001</v>
      </c>
      <c r="Z43" s="291">
        <v>0.26</v>
      </c>
      <c r="AA43" s="267">
        <f t="shared" si="0"/>
        <v>32.223648648648648</v>
      </c>
      <c r="AB43" s="276">
        <f t="shared" si="5"/>
        <v>32.223648648648648</v>
      </c>
      <c r="AC43" s="289"/>
      <c r="AD43" s="286"/>
      <c r="AE43" s="286"/>
      <c r="AF43" s="289"/>
      <c r="AG43" s="281"/>
      <c r="AH43" s="290" t="s">
        <v>2822</v>
      </c>
    </row>
    <row r="44" spans="1:34" x14ac:dyDescent="0.25">
      <c r="A44" s="298">
        <v>40634319899</v>
      </c>
      <c r="B44" s="298" t="s">
        <v>2860</v>
      </c>
      <c r="C44" s="298">
        <v>431989</v>
      </c>
      <c r="D44" s="298" t="s">
        <v>1756</v>
      </c>
      <c r="E44" s="282" t="s">
        <v>1826</v>
      </c>
      <c r="F44" s="281" t="s">
        <v>1826</v>
      </c>
      <c r="G44" s="298" t="str">
        <f>WORCESTER!D17</f>
        <v>BALSAM</v>
      </c>
      <c r="H44" s="302" t="s">
        <v>1330</v>
      </c>
      <c r="I44" s="298" t="s">
        <v>1368</v>
      </c>
      <c r="J44" s="298" t="s">
        <v>268</v>
      </c>
      <c r="K44" s="283" t="s">
        <v>2347</v>
      </c>
      <c r="L44" s="283" t="s">
        <v>264</v>
      </c>
      <c r="M44" s="281" t="s">
        <v>2656</v>
      </c>
      <c r="N44" s="307" t="s">
        <v>268</v>
      </c>
      <c r="O44" s="282">
        <v>1</v>
      </c>
      <c r="P44" s="307">
        <v>1</v>
      </c>
      <c r="Q44" s="302">
        <f t="shared" si="1"/>
        <v>1</v>
      </c>
      <c r="R44" s="308" t="s">
        <v>273</v>
      </c>
      <c r="S44" s="298" t="s">
        <v>1354</v>
      </c>
      <c r="T44" s="309">
        <f t="shared" si="2"/>
        <v>2.2727272727272725</v>
      </c>
      <c r="U44" s="285">
        <v>5</v>
      </c>
      <c r="V44" s="275">
        <v>20.2455</v>
      </c>
      <c r="W44" s="286">
        <f t="shared" si="3"/>
        <v>20.2455</v>
      </c>
      <c r="X44" s="287" t="s">
        <v>268</v>
      </c>
      <c r="Y44" s="286">
        <f t="shared" si="4"/>
        <v>20.2455</v>
      </c>
      <c r="Z44" s="291">
        <v>0.26</v>
      </c>
      <c r="AA44" s="267">
        <f t="shared" si="0"/>
        <v>27.358783783783785</v>
      </c>
      <c r="AB44" s="276">
        <f t="shared" si="5"/>
        <v>27.358783783783785</v>
      </c>
      <c r="AC44" s="289"/>
      <c r="AD44" s="286"/>
      <c r="AE44" s="286"/>
      <c r="AF44" s="289"/>
      <c r="AG44" s="281"/>
      <c r="AH44" s="290" t="s">
        <v>2822</v>
      </c>
    </row>
    <row r="45" spans="1:34" x14ac:dyDescent="0.25">
      <c r="A45" s="298">
        <v>40634320319</v>
      </c>
      <c r="B45" s="298" t="s">
        <v>2860</v>
      </c>
      <c r="C45" s="298">
        <v>432031</v>
      </c>
      <c r="D45" s="282" t="s">
        <v>1784</v>
      </c>
      <c r="E45" s="282" t="s">
        <v>1830</v>
      </c>
      <c r="F45" s="281" t="s">
        <v>1830</v>
      </c>
      <c r="G45" s="298" t="str">
        <f>WORCESTER!D25</f>
        <v>BALSAM</v>
      </c>
      <c r="H45" s="302" t="s">
        <v>1330</v>
      </c>
      <c r="I45" s="298" t="s">
        <v>268</v>
      </c>
      <c r="J45" s="298" t="s">
        <v>268</v>
      </c>
      <c r="K45" s="283" t="s">
        <v>2351</v>
      </c>
      <c r="L45" s="283" t="s">
        <v>264</v>
      </c>
      <c r="M45" s="281" t="s">
        <v>2656</v>
      </c>
      <c r="N45" s="307" t="s">
        <v>268</v>
      </c>
      <c r="O45" s="282">
        <v>1</v>
      </c>
      <c r="P45" s="307">
        <v>1</v>
      </c>
      <c r="Q45" s="302">
        <f t="shared" si="1"/>
        <v>1</v>
      </c>
      <c r="R45" s="308" t="s">
        <v>273</v>
      </c>
      <c r="S45" s="298" t="s">
        <v>1392</v>
      </c>
      <c r="T45" s="309">
        <f t="shared" si="2"/>
        <v>0.90909090909090906</v>
      </c>
      <c r="U45" s="285">
        <v>2</v>
      </c>
      <c r="V45" s="275">
        <v>8.9954999999999998</v>
      </c>
      <c r="W45" s="286">
        <f t="shared" si="3"/>
        <v>8.9954999999999998</v>
      </c>
      <c r="X45" s="287" t="s">
        <v>268</v>
      </c>
      <c r="Y45" s="286">
        <f t="shared" si="4"/>
        <v>8.9954999999999998</v>
      </c>
      <c r="Z45" s="291">
        <v>0.26</v>
      </c>
      <c r="AA45" s="267">
        <f t="shared" si="0"/>
        <v>12.156081081081082</v>
      </c>
      <c r="AB45" s="276">
        <f t="shared" si="5"/>
        <v>12.156081081081082</v>
      </c>
      <c r="AC45" s="289"/>
      <c r="AD45" s="286"/>
      <c r="AE45" s="286"/>
      <c r="AF45" s="289"/>
      <c r="AG45" s="281"/>
      <c r="AH45" s="290" t="s">
        <v>2822</v>
      </c>
    </row>
    <row r="46" spans="1:34" x14ac:dyDescent="0.25">
      <c r="A46" s="298">
        <v>40634320389</v>
      </c>
      <c r="B46" s="298" t="s">
        <v>2860</v>
      </c>
      <c r="C46" s="298">
        <v>432038</v>
      </c>
      <c r="D46" s="282" t="s">
        <v>1742</v>
      </c>
      <c r="E46" s="282" t="s">
        <v>1831</v>
      </c>
      <c r="F46" s="281" t="s">
        <v>1831</v>
      </c>
      <c r="G46" s="298" t="str">
        <f>WORCESTER!D27</f>
        <v>BALSAM</v>
      </c>
      <c r="H46" s="302" t="s">
        <v>1330</v>
      </c>
      <c r="I46" s="298" t="s">
        <v>268</v>
      </c>
      <c r="J46" s="298" t="s">
        <v>268</v>
      </c>
      <c r="K46" s="283" t="s">
        <v>2352</v>
      </c>
      <c r="L46" s="283" t="s">
        <v>264</v>
      </c>
      <c r="M46" s="281" t="s">
        <v>2656</v>
      </c>
      <c r="N46" s="307" t="s">
        <v>268</v>
      </c>
      <c r="O46" s="282">
        <v>1</v>
      </c>
      <c r="P46" s="307">
        <v>1</v>
      </c>
      <c r="Q46" s="302">
        <f t="shared" si="1"/>
        <v>1</v>
      </c>
      <c r="R46" s="308" t="s">
        <v>273</v>
      </c>
      <c r="S46" s="298" t="s">
        <v>1440</v>
      </c>
      <c r="T46" s="309">
        <f t="shared" si="2"/>
        <v>4.545454545454545</v>
      </c>
      <c r="U46" s="285">
        <v>10</v>
      </c>
      <c r="V46" s="275">
        <v>22.4955</v>
      </c>
      <c r="W46" s="286">
        <f t="shared" si="3"/>
        <v>22.4955</v>
      </c>
      <c r="X46" s="287" t="s">
        <v>268</v>
      </c>
      <c r="Y46" s="286">
        <f t="shared" si="4"/>
        <v>22.4955</v>
      </c>
      <c r="Z46" s="291">
        <v>0.26</v>
      </c>
      <c r="AA46" s="267">
        <f t="shared" si="0"/>
        <v>30.399324324324326</v>
      </c>
      <c r="AB46" s="276">
        <f t="shared" si="5"/>
        <v>30.399324324324326</v>
      </c>
      <c r="AC46" s="289"/>
      <c r="AD46" s="286"/>
      <c r="AE46" s="286"/>
      <c r="AF46" s="289"/>
      <c r="AG46" s="281"/>
      <c r="AH46" s="290" t="s">
        <v>2822</v>
      </c>
    </row>
    <row r="47" spans="1:34" x14ac:dyDescent="0.25">
      <c r="A47" s="298">
        <v>40634320529</v>
      </c>
      <c r="B47" s="298" t="s">
        <v>2860</v>
      </c>
      <c r="C47" s="298">
        <v>432052</v>
      </c>
      <c r="D47" s="282" t="s">
        <v>1732</v>
      </c>
      <c r="E47" s="282" t="s">
        <v>1832</v>
      </c>
      <c r="F47" s="281" t="s">
        <v>1832</v>
      </c>
      <c r="G47" s="298" t="str">
        <f>WORCESTER!D26</f>
        <v>BALSAM</v>
      </c>
      <c r="H47" s="302" t="s">
        <v>1330</v>
      </c>
      <c r="I47" s="298" t="s">
        <v>268</v>
      </c>
      <c r="J47" s="298" t="s">
        <v>268</v>
      </c>
      <c r="K47" s="283" t="s">
        <v>2353</v>
      </c>
      <c r="L47" s="283" t="s">
        <v>264</v>
      </c>
      <c r="M47" s="281" t="s">
        <v>2656</v>
      </c>
      <c r="N47" s="307" t="s">
        <v>268</v>
      </c>
      <c r="O47" s="282">
        <v>1</v>
      </c>
      <c r="P47" s="307">
        <v>1</v>
      </c>
      <c r="Q47" s="302">
        <f t="shared" si="1"/>
        <v>1</v>
      </c>
      <c r="R47" s="308" t="s">
        <v>273</v>
      </c>
      <c r="S47" s="298" t="s">
        <v>1354</v>
      </c>
      <c r="T47" s="309">
        <f t="shared" si="2"/>
        <v>2.7272727272727271</v>
      </c>
      <c r="U47" s="285">
        <v>6</v>
      </c>
      <c r="V47" s="275">
        <v>26.9955</v>
      </c>
      <c r="W47" s="286">
        <f t="shared" si="3"/>
        <v>26.9955</v>
      </c>
      <c r="X47" s="287" t="s">
        <v>268</v>
      </c>
      <c r="Y47" s="286">
        <f t="shared" si="4"/>
        <v>26.9955</v>
      </c>
      <c r="Z47" s="291">
        <v>0.26</v>
      </c>
      <c r="AA47" s="267">
        <f t="shared" si="0"/>
        <v>36.480405405405406</v>
      </c>
      <c r="AB47" s="276">
        <f t="shared" si="5"/>
        <v>36.480405405405406</v>
      </c>
      <c r="AC47" s="289"/>
      <c r="AD47" s="286"/>
      <c r="AE47" s="286"/>
      <c r="AF47" s="289"/>
      <c r="AG47" s="281"/>
      <c r="AH47" s="290" t="s">
        <v>2822</v>
      </c>
    </row>
    <row r="48" spans="1:34" x14ac:dyDescent="0.25">
      <c r="A48" s="298">
        <v>40634320599</v>
      </c>
      <c r="B48" s="298" t="s">
        <v>2860</v>
      </c>
      <c r="C48" s="298">
        <v>432059</v>
      </c>
      <c r="D48" s="282" t="s">
        <v>1772</v>
      </c>
      <c r="E48" s="282" t="s">
        <v>1814</v>
      </c>
      <c r="F48" s="281" t="s">
        <v>1814</v>
      </c>
      <c r="G48" s="298" t="str">
        <f>WORCESTER!D23</f>
        <v>BALSAM</v>
      </c>
      <c r="H48" s="302" t="s">
        <v>1330</v>
      </c>
      <c r="I48" s="298" t="s">
        <v>268</v>
      </c>
      <c r="J48" s="298" t="s">
        <v>268</v>
      </c>
      <c r="K48" s="283" t="s">
        <v>2337</v>
      </c>
      <c r="L48" s="283" t="s">
        <v>264</v>
      </c>
      <c r="M48" s="281" t="s">
        <v>2656</v>
      </c>
      <c r="N48" s="307" t="s">
        <v>268</v>
      </c>
      <c r="O48" s="282">
        <v>1</v>
      </c>
      <c r="P48" s="307">
        <v>1</v>
      </c>
      <c r="Q48" s="302">
        <f t="shared" si="1"/>
        <v>1</v>
      </c>
      <c r="R48" s="308" t="s">
        <v>273</v>
      </c>
      <c r="S48" s="298" t="s">
        <v>1392</v>
      </c>
      <c r="T48" s="309">
        <f t="shared" si="2"/>
        <v>1.5909090909090908</v>
      </c>
      <c r="U48" s="285">
        <v>3.5</v>
      </c>
      <c r="V48" s="275">
        <v>17.9955</v>
      </c>
      <c r="W48" s="286">
        <f t="shared" si="3"/>
        <v>17.9955</v>
      </c>
      <c r="X48" s="287" t="s">
        <v>268</v>
      </c>
      <c r="Y48" s="286">
        <f t="shared" si="4"/>
        <v>17.9955</v>
      </c>
      <c r="Z48" s="291">
        <v>0.26</v>
      </c>
      <c r="AA48" s="267">
        <f t="shared" si="0"/>
        <v>24.318243243243245</v>
      </c>
      <c r="AB48" s="276">
        <f t="shared" si="5"/>
        <v>24.318243243243245</v>
      </c>
      <c r="AC48" s="289"/>
      <c r="AD48" s="286"/>
      <c r="AE48" s="286"/>
      <c r="AF48" s="289"/>
      <c r="AG48" s="281"/>
      <c r="AH48" s="290" t="s">
        <v>2822</v>
      </c>
    </row>
    <row r="49" spans="1:255" x14ac:dyDescent="0.25">
      <c r="A49" s="298">
        <v>40634320669</v>
      </c>
      <c r="B49" s="298" t="s">
        <v>2860</v>
      </c>
      <c r="C49" s="298">
        <v>432066</v>
      </c>
      <c r="D49" s="282" t="s">
        <v>1774</v>
      </c>
      <c r="E49" s="282" t="s">
        <v>1819</v>
      </c>
      <c r="F49" s="281" t="s">
        <v>1819</v>
      </c>
      <c r="G49" s="298" t="str">
        <f>WORCESTER!D22</f>
        <v>BALSAM</v>
      </c>
      <c r="H49" s="302" t="s">
        <v>1330</v>
      </c>
      <c r="I49" s="298" t="s">
        <v>268</v>
      </c>
      <c r="J49" s="298" t="s">
        <v>268</v>
      </c>
      <c r="K49" s="283" t="s">
        <v>2340</v>
      </c>
      <c r="L49" s="283" t="s">
        <v>264</v>
      </c>
      <c r="M49" s="281" t="s">
        <v>2656</v>
      </c>
      <c r="N49" s="307" t="s">
        <v>268</v>
      </c>
      <c r="O49" s="282">
        <v>1</v>
      </c>
      <c r="P49" s="307">
        <v>1</v>
      </c>
      <c r="Q49" s="302">
        <f t="shared" si="1"/>
        <v>1</v>
      </c>
      <c r="R49" s="308" t="s">
        <v>273</v>
      </c>
      <c r="S49" s="298" t="s">
        <v>1354</v>
      </c>
      <c r="T49" s="309">
        <f t="shared" si="2"/>
        <v>1.8181818181818181</v>
      </c>
      <c r="U49" s="285">
        <v>4</v>
      </c>
      <c r="V49" s="275">
        <v>21.145500000000002</v>
      </c>
      <c r="W49" s="286">
        <f t="shared" si="3"/>
        <v>21.145500000000002</v>
      </c>
      <c r="X49" s="287" t="s">
        <v>268</v>
      </c>
      <c r="Y49" s="286">
        <f t="shared" si="4"/>
        <v>21.145500000000002</v>
      </c>
      <c r="Z49" s="291">
        <v>0.26</v>
      </c>
      <c r="AA49" s="267">
        <f t="shared" si="0"/>
        <v>28.575000000000003</v>
      </c>
      <c r="AB49" s="276">
        <f t="shared" si="5"/>
        <v>28.575000000000003</v>
      </c>
      <c r="AC49" s="289"/>
      <c r="AD49" s="286"/>
      <c r="AE49" s="286"/>
      <c r="AF49" s="289"/>
      <c r="AG49" s="281"/>
      <c r="AH49" s="290" t="s">
        <v>2822</v>
      </c>
    </row>
    <row r="50" spans="1:255" x14ac:dyDescent="0.25">
      <c r="A50" s="298">
        <v>40634320739</v>
      </c>
      <c r="B50" s="298" t="s">
        <v>2860</v>
      </c>
      <c r="C50" s="298">
        <v>432073</v>
      </c>
      <c r="D50" s="282" t="s">
        <v>1734</v>
      </c>
      <c r="E50" s="282" t="s">
        <v>1810</v>
      </c>
      <c r="F50" s="281" t="s">
        <v>2384</v>
      </c>
      <c r="G50" s="298" t="str">
        <f>WORCESTER!D11</f>
        <v>BALSAM</v>
      </c>
      <c r="H50" s="302" t="s">
        <v>1330</v>
      </c>
      <c r="I50" s="298" t="s">
        <v>1368</v>
      </c>
      <c r="J50" s="298" t="s">
        <v>268</v>
      </c>
      <c r="K50" s="283" t="s">
        <v>2333</v>
      </c>
      <c r="L50" s="283" t="s">
        <v>264</v>
      </c>
      <c r="M50" s="281" t="s">
        <v>2656</v>
      </c>
      <c r="N50" s="307" t="s">
        <v>268</v>
      </c>
      <c r="O50" s="282">
        <v>1</v>
      </c>
      <c r="P50" s="307">
        <v>1</v>
      </c>
      <c r="Q50" s="302">
        <f t="shared" si="1"/>
        <v>1</v>
      </c>
      <c r="R50" s="308" t="s">
        <v>273</v>
      </c>
      <c r="S50" s="298" t="s">
        <v>1354</v>
      </c>
      <c r="T50" s="309">
        <f t="shared" si="2"/>
        <v>2.2727272727272725</v>
      </c>
      <c r="U50" s="285">
        <v>5</v>
      </c>
      <c r="V50" s="275">
        <v>15.745500000000002</v>
      </c>
      <c r="W50" s="286">
        <f t="shared" si="3"/>
        <v>15.745500000000002</v>
      </c>
      <c r="X50" s="287" t="s">
        <v>268</v>
      </c>
      <c r="Y50" s="286">
        <f t="shared" si="4"/>
        <v>15.745500000000002</v>
      </c>
      <c r="Z50" s="291">
        <v>0.26</v>
      </c>
      <c r="AA50" s="267">
        <f t="shared" si="0"/>
        <v>21.277702702702705</v>
      </c>
      <c r="AB50" s="276">
        <f t="shared" si="5"/>
        <v>21.277702702702705</v>
      </c>
      <c r="AC50" s="289"/>
      <c r="AD50" s="286"/>
      <c r="AE50" s="286"/>
      <c r="AF50" s="286"/>
      <c r="AG50" s="289"/>
      <c r="AH50" s="290" t="s">
        <v>2822</v>
      </c>
    </row>
    <row r="51" spans="1:255" x14ac:dyDescent="0.25">
      <c r="A51" s="298">
        <v>40634320839</v>
      </c>
      <c r="B51" s="298" t="s">
        <v>2860</v>
      </c>
      <c r="C51" s="298">
        <v>432083</v>
      </c>
      <c r="D51" s="282" t="s">
        <v>1768</v>
      </c>
      <c r="E51" s="282" t="s">
        <v>1818</v>
      </c>
      <c r="F51" s="281" t="s">
        <v>1818</v>
      </c>
      <c r="G51" s="298" t="str">
        <f>WORCESTER!D21</f>
        <v>BALSAM</v>
      </c>
      <c r="H51" s="302" t="s">
        <v>1330</v>
      </c>
      <c r="I51" s="298" t="s">
        <v>268</v>
      </c>
      <c r="J51" s="298" t="s">
        <v>268</v>
      </c>
      <c r="K51" s="283" t="s">
        <v>2339</v>
      </c>
      <c r="L51" s="283" t="s">
        <v>264</v>
      </c>
      <c r="M51" s="281" t="s">
        <v>2656</v>
      </c>
      <c r="N51" s="307" t="s">
        <v>268</v>
      </c>
      <c r="O51" s="282">
        <v>1</v>
      </c>
      <c r="P51" s="307">
        <v>1</v>
      </c>
      <c r="Q51" s="302">
        <f t="shared" si="1"/>
        <v>1</v>
      </c>
      <c r="R51" s="308" t="s">
        <v>273</v>
      </c>
      <c r="S51" s="298" t="s">
        <v>1350</v>
      </c>
      <c r="T51" s="309">
        <f t="shared" si="2"/>
        <v>2.2727272727272725</v>
      </c>
      <c r="U51" s="285">
        <v>5</v>
      </c>
      <c r="V51" s="275">
        <v>22.4955</v>
      </c>
      <c r="W51" s="286">
        <f t="shared" si="3"/>
        <v>22.4955</v>
      </c>
      <c r="X51" s="287" t="s">
        <v>268</v>
      </c>
      <c r="Y51" s="286">
        <f t="shared" si="4"/>
        <v>22.4955</v>
      </c>
      <c r="Z51" s="291">
        <v>0.26</v>
      </c>
      <c r="AA51" s="267">
        <f t="shared" si="0"/>
        <v>30.399324324324326</v>
      </c>
      <c r="AB51" s="276">
        <f t="shared" si="5"/>
        <v>30.399324324324326</v>
      </c>
      <c r="AC51" s="289"/>
      <c r="AD51" s="286"/>
      <c r="AE51" s="286"/>
      <c r="AF51" s="289"/>
      <c r="AG51" s="281"/>
      <c r="AH51" s="290" t="s">
        <v>2822</v>
      </c>
    </row>
    <row r="52" spans="1:255" x14ac:dyDescent="0.25">
      <c r="A52" s="298">
        <v>40634320919</v>
      </c>
      <c r="B52" s="298" t="s">
        <v>2860</v>
      </c>
      <c r="C52" s="298">
        <v>432091</v>
      </c>
      <c r="D52" s="282" t="s">
        <v>1762</v>
      </c>
      <c r="E52" s="282" t="s">
        <v>1836</v>
      </c>
      <c r="F52" s="281" t="s">
        <v>1836</v>
      </c>
      <c r="G52" s="298" t="str">
        <f>WORCESTER!D29</f>
        <v>BALSAM</v>
      </c>
      <c r="H52" s="302" t="s">
        <v>1330</v>
      </c>
      <c r="I52" s="298" t="s">
        <v>1387</v>
      </c>
      <c r="J52" s="298" t="s">
        <v>268</v>
      </c>
      <c r="K52" s="283" t="s">
        <v>2357</v>
      </c>
      <c r="L52" s="283" t="s">
        <v>264</v>
      </c>
      <c r="M52" s="281" t="s">
        <v>2656</v>
      </c>
      <c r="N52" s="307" t="s">
        <v>268</v>
      </c>
      <c r="O52" s="282">
        <v>1</v>
      </c>
      <c r="P52" s="307">
        <v>1</v>
      </c>
      <c r="Q52" s="302">
        <f t="shared" si="1"/>
        <v>1</v>
      </c>
      <c r="R52" s="308" t="s">
        <v>273</v>
      </c>
      <c r="S52" s="298" t="s">
        <v>1388</v>
      </c>
      <c r="T52" s="309">
        <f t="shared" si="2"/>
        <v>5.4545454545454541</v>
      </c>
      <c r="U52" s="285">
        <v>12</v>
      </c>
      <c r="V52" s="275">
        <v>53.9955</v>
      </c>
      <c r="W52" s="286">
        <f t="shared" si="3"/>
        <v>53.9955</v>
      </c>
      <c r="X52" s="287" t="s">
        <v>268</v>
      </c>
      <c r="Y52" s="286">
        <f t="shared" si="4"/>
        <v>53.9955</v>
      </c>
      <c r="Z52" s="291">
        <v>0.26</v>
      </c>
      <c r="AA52" s="267">
        <f t="shared" si="0"/>
        <v>72.966891891891891</v>
      </c>
      <c r="AB52" s="276">
        <f t="shared" si="5"/>
        <v>72.966891891891891</v>
      </c>
      <c r="AC52" s="289"/>
      <c r="AD52" s="286"/>
      <c r="AE52" s="286"/>
      <c r="AF52" s="289"/>
      <c r="AG52" s="281"/>
      <c r="AH52" s="290" t="s">
        <v>2822</v>
      </c>
    </row>
    <row r="53" spans="1:255" x14ac:dyDescent="0.25">
      <c r="A53" s="298">
        <v>40634321089</v>
      </c>
      <c r="B53" s="298" t="s">
        <v>2860</v>
      </c>
      <c r="C53" s="298">
        <v>432108</v>
      </c>
      <c r="D53" s="298" t="s">
        <v>1760</v>
      </c>
      <c r="E53" s="282" t="s">
        <v>1828</v>
      </c>
      <c r="F53" s="281" t="s">
        <v>1828</v>
      </c>
      <c r="G53" s="298" t="str">
        <f>WORCESTER!D19</f>
        <v>BALSAM</v>
      </c>
      <c r="H53" s="302" t="s">
        <v>1330</v>
      </c>
      <c r="I53" s="298" t="s">
        <v>1382</v>
      </c>
      <c r="J53" s="298" t="s">
        <v>268</v>
      </c>
      <c r="K53" s="283" t="s">
        <v>2349</v>
      </c>
      <c r="L53" s="283" t="s">
        <v>264</v>
      </c>
      <c r="M53" s="281" t="s">
        <v>2656</v>
      </c>
      <c r="N53" s="307" t="s">
        <v>268</v>
      </c>
      <c r="O53" s="282">
        <v>1</v>
      </c>
      <c r="P53" s="307">
        <v>1</v>
      </c>
      <c r="Q53" s="302">
        <f t="shared" si="1"/>
        <v>1</v>
      </c>
      <c r="R53" s="308" t="s">
        <v>273</v>
      </c>
      <c r="S53" s="298" t="s">
        <v>1383</v>
      </c>
      <c r="T53" s="309">
        <f t="shared" si="2"/>
        <v>5.9090909090909083</v>
      </c>
      <c r="U53" s="285">
        <v>13</v>
      </c>
      <c r="V53" s="275">
        <v>31.4955</v>
      </c>
      <c r="W53" s="286">
        <f t="shared" si="3"/>
        <v>31.4955</v>
      </c>
      <c r="X53" s="287" t="s">
        <v>268</v>
      </c>
      <c r="Y53" s="286">
        <f t="shared" si="4"/>
        <v>31.4955</v>
      </c>
      <c r="Z53" s="291">
        <v>0.26</v>
      </c>
      <c r="AA53" s="267">
        <f t="shared" si="0"/>
        <v>42.561486486486487</v>
      </c>
      <c r="AB53" s="276">
        <f t="shared" si="5"/>
        <v>42.561486486486487</v>
      </c>
      <c r="AC53" s="289"/>
      <c r="AD53" s="286"/>
      <c r="AE53" s="286"/>
      <c r="AF53" s="289"/>
      <c r="AG53" s="281"/>
      <c r="AH53" s="290" t="s">
        <v>2822</v>
      </c>
    </row>
    <row r="54" spans="1:255" x14ac:dyDescent="0.25">
      <c r="A54" s="298">
        <v>40634321169</v>
      </c>
      <c r="B54" s="298" t="s">
        <v>2860</v>
      </c>
      <c r="C54" s="298">
        <v>432116</v>
      </c>
      <c r="D54" s="282" t="s">
        <v>1748</v>
      </c>
      <c r="E54" s="282" t="s">
        <v>1820</v>
      </c>
      <c r="F54" s="281" t="s">
        <v>1820</v>
      </c>
      <c r="G54" s="298" t="str">
        <f>WORCESTER!D8</f>
        <v>BALSAM</v>
      </c>
      <c r="H54" s="302" t="s">
        <v>1330</v>
      </c>
      <c r="I54" s="298" t="s">
        <v>268</v>
      </c>
      <c r="J54" s="298" t="s">
        <v>268</v>
      </c>
      <c r="K54" s="283" t="s">
        <v>2341</v>
      </c>
      <c r="L54" s="283" t="s">
        <v>264</v>
      </c>
      <c r="M54" s="281" t="s">
        <v>2656</v>
      </c>
      <c r="N54" s="307" t="s">
        <v>268</v>
      </c>
      <c r="O54" s="282">
        <v>1</v>
      </c>
      <c r="P54" s="307">
        <v>1</v>
      </c>
      <c r="Q54" s="302">
        <f t="shared" si="1"/>
        <v>1</v>
      </c>
      <c r="R54" s="308" t="s">
        <v>273</v>
      </c>
      <c r="S54" s="298" t="s">
        <v>1347</v>
      </c>
      <c r="T54" s="309">
        <f t="shared" si="2"/>
        <v>1.3636363636363635</v>
      </c>
      <c r="U54" s="285">
        <v>3</v>
      </c>
      <c r="V54" s="275">
        <v>11.2455</v>
      </c>
      <c r="W54" s="286">
        <f t="shared" si="3"/>
        <v>11.2455</v>
      </c>
      <c r="X54" s="287" t="s">
        <v>268</v>
      </c>
      <c r="Y54" s="286">
        <f t="shared" si="4"/>
        <v>11.2455</v>
      </c>
      <c r="Z54" s="291">
        <v>0.26</v>
      </c>
      <c r="AA54" s="267">
        <f t="shared" si="0"/>
        <v>15.196621621621622</v>
      </c>
      <c r="AB54" s="276">
        <f t="shared" si="5"/>
        <v>15.196621621621622</v>
      </c>
      <c r="AC54" s="289"/>
      <c r="AD54" s="286"/>
      <c r="AE54" s="286"/>
      <c r="AF54" s="289"/>
      <c r="AG54" s="281"/>
      <c r="AH54" s="290" t="s">
        <v>2822</v>
      </c>
    </row>
    <row r="55" spans="1:255" x14ac:dyDescent="0.25">
      <c r="A55" s="298">
        <v>40634321299</v>
      </c>
      <c r="B55" s="298" t="s">
        <v>2860</v>
      </c>
      <c r="C55" s="298">
        <v>432129</v>
      </c>
      <c r="D55" s="282" t="s">
        <v>1766</v>
      </c>
      <c r="E55" s="282" t="s">
        <v>1822</v>
      </c>
      <c r="F55" s="281" t="s">
        <v>1822</v>
      </c>
      <c r="G55" s="298" t="str">
        <f>WORCESTER!D10</f>
        <v>BALSAM</v>
      </c>
      <c r="H55" s="302" t="s">
        <v>1330</v>
      </c>
      <c r="I55" s="298" t="s">
        <v>268</v>
      </c>
      <c r="J55" s="298" t="s">
        <v>268</v>
      </c>
      <c r="K55" s="283" t="s">
        <v>2343</v>
      </c>
      <c r="L55" s="283" t="s">
        <v>264</v>
      </c>
      <c r="M55" s="281" t="s">
        <v>2656</v>
      </c>
      <c r="N55" s="307" t="s">
        <v>268</v>
      </c>
      <c r="O55" s="282">
        <v>1</v>
      </c>
      <c r="P55" s="307">
        <v>1</v>
      </c>
      <c r="Q55" s="302">
        <f t="shared" si="1"/>
        <v>1</v>
      </c>
      <c r="R55" s="308" t="s">
        <v>273</v>
      </c>
      <c r="S55" s="298" t="s">
        <v>1403</v>
      </c>
      <c r="T55" s="309">
        <f t="shared" si="2"/>
        <v>0.90909090909090906</v>
      </c>
      <c r="U55" s="285">
        <v>2</v>
      </c>
      <c r="V55" s="275">
        <v>8.9954999999999998</v>
      </c>
      <c r="W55" s="286">
        <f t="shared" si="3"/>
        <v>8.9954999999999998</v>
      </c>
      <c r="X55" s="287" t="s">
        <v>268</v>
      </c>
      <c r="Y55" s="286">
        <f t="shared" si="4"/>
        <v>8.9954999999999998</v>
      </c>
      <c r="Z55" s="291">
        <v>0.26</v>
      </c>
      <c r="AA55" s="267">
        <f t="shared" si="0"/>
        <v>12.156081081081082</v>
      </c>
      <c r="AB55" s="276">
        <f t="shared" si="5"/>
        <v>12.156081081081082</v>
      </c>
      <c r="AC55" s="289"/>
      <c r="AD55" s="286"/>
      <c r="AE55" s="286"/>
      <c r="AF55" s="289"/>
      <c r="AG55" s="281"/>
      <c r="AH55" s="290" t="s">
        <v>2822</v>
      </c>
    </row>
    <row r="56" spans="1:255" x14ac:dyDescent="0.25">
      <c r="A56" s="298">
        <v>40634321409</v>
      </c>
      <c r="B56" s="298" t="s">
        <v>2860</v>
      </c>
      <c r="C56" s="298">
        <v>432140</v>
      </c>
      <c r="D56" s="282" t="s">
        <v>1750</v>
      </c>
      <c r="E56" s="282" t="s">
        <v>1837</v>
      </c>
      <c r="F56" s="281" t="s">
        <v>1837</v>
      </c>
      <c r="G56" s="298" t="str">
        <f>WORCESTER!D9</f>
        <v>BALSAM</v>
      </c>
      <c r="H56" s="302" t="s">
        <v>1330</v>
      </c>
      <c r="I56" s="298" t="s">
        <v>268</v>
      </c>
      <c r="J56" s="298" t="s">
        <v>268</v>
      </c>
      <c r="K56" s="283" t="s">
        <v>2358</v>
      </c>
      <c r="L56" s="283" t="s">
        <v>264</v>
      </c>
      <c r="M56" s="281" t="s">
        <v>2656</v>
      </c>
      <c r="N56" s="307" t="s">
        <v>268</v>
      </c>
      <c r="O56" s="282">
        <v>1</v>
      </c>
      <c r="P56" s="307">
        <v>1</v>
      </c>
      <c r="Q56" s="302">
        <f t="shared" si="1"/>
        <v>1</v>
      </c>
      <c r="R56" s="308" t="s">
        <v>273</v>
      </c>
      <c r="S56" s="298" t="s">
        <v>1350</v>
      </c>
      <c r="T56" s="309">
        <f t="shared" si="2"/>
        <v>3.6363636363636362</v>
      </c>
      <c r="U56" s="285">
        <v>8</v>
      </c>
      <c r="V56" s="275">
        <v>22.4955</v>
      </c>
      <c r="W56" s="286">
        <f t="shared" si="3"/>
        <v>22.4955</v>
      </c>
      <c r="X56" s="287" t="s">
        <v>268</v>
      </c>
      <c r="Y56" s="286">
        <f t="shared" si="4"/>
        <v>22.4955</v>
      </c>
      <c r="Z56" s="291">
        <v>0.26</v>
      </c>
      <c r="AA56" s="267">
        <f t="shared" si="0"/>
        <v>30.399324324324326</v>
      </c>
      <c r="AB56" s="276">
        <f t="shared" si="5"/>
        <v>30.399324324324326</v>
      </c>
      <c r="AC56" s="289"/>
      <c r="AD56" s="286"/>
      <c r="AE56" s="286"/>
      <c r="AF56" s="289"/>
      <c r="AG56" s="281"/>
      <c r="AH56" s="290" t="s">
        <v>2822</v>
      </c>
    </row>
    <row r="57" spans="1:255" x14ac:dyDescent="0.25">
      <c r="A57" s="298">
        <v>40634321509</v>
      </c>
      <c r="B57" s="298" t="s">
        <v>2860</v>
      </c>
      <c r="C57" s="298">
        <v>432150</v>
      </c>
      <c r="D57" s="298" t="s">
        <v>1758</v>
      </c>
      <c r="E57" s="282" t="s">
        <v>1827</v>
      </c>
      <c r="F57" s="281" t="s">
        <v>1827</v>
      </c>
      <c r="G57" s="298" t="str">
        <f>WORCESTER!D18</f>
        <v>BALSAM</v>
      </c>
      <c r="H57" s="302" t="s">
        <v>1330</v>
      </c>
      <c r="I57" s="298" t="s">
        <v>1377</v>
      </c>
      <c r="J57" s="298" t="s">
        <v>268</v>
      </c>
      <c r="K57" s="283" t="s">
        <v>2348</v>
      </c>
      <c r="L57" s="283" t="s">
        <v>264</v>
      </c>
      <c r="M57" s="281" t="s">
        <v>2656</v>
      </c>
      <c r="N57" s="307" t="s">
        <v>268</v>
      </c>
      <c r="O57" s="282">
        <v>1</v>
      </c>
      <c r="P57" s="307">
        <v>1</v>
      </c>
      <c r="Q57" s="302">
        <f t="shared" si="1"/>
        <v>1</v>
      </c>
      <c r="R57" s="308" t="s">
        <v>273</v>
      </c>
      <c r="S57" s="298" t="s">
        <v>1378</v>
      </c>
      <c r="T57" s="309">
        <f t="shared" si="2"/>
        <v>3.1818181818181817</v>
      </c>
      <c r="U57" s="285">
        <v>7</v>
      </c>
      <c r="V57" s="275">
        <v>22.4955</v>
      </c>
      <c r="W57" s="286">
        <f t="shared" si="3"/>
        <v>22.4955</v>
      </c>
      <c r="X57" s="287" t="s">
        <v>268</v>
      </c>
      <c r="Y57" s="286">
        <f t="shared" si="4"/>
        <v>22.4955</v>
      </c>
      <c r="Z57" s="291">
        <v>0.26</v>
      </c>
      <c r="AA57" s="267">
        <f t="shared" si="0"/>
        <v>30.399324324324326</v>
      </c>
      <c r="AB57" s="276">
        <f t="shared" si="5"/>
        <v>30.399324324324326</v>
      </c>
      <c r="AC57" s="289"/>
      <c r="AD57" s="286"/>
      <c r="AE57" s="286"/>
      <c r="AF57" s="289"/>
      <c r="AG57" s="281"/>
      <c r="AH57" s="290" t="s">
        <v>2822</v>
      </c>
    </row>
    <row r="58" spans="1:255" x14ac:dyDescent="0.25">
      <c r="A58" s="298">
        <v>40634321579</v>
      </c>
      <c r="B58" s="298" t="s">
        <v>2860</v>
      </c>
      <c r="C58" s="298">
        <v>432157</v>
      </c>
      <c r="D58" s="282" t="s">
        <v>1780</v>
      </c>
      <c r="E58" s="282" t="s">
        <v>1833</v>
      </c>
      <c r="F58" s="281" t="s">
        <v>1833</v>
      </c>
      <c r="G58" s="298" t="str">
        <f>WORCESTER!D31</f>
        <v>BALSAM</v>
      </c>
      <c r="H58" s="302" t="s">
        <v>1330</v>
      </c>
      <c r="I58" s="298" t="s">
        <v>1372</v>
      </c>
      <c r="J58" s="298" t="s">
        <v>268</v>
      </c>
      <c r="K58" s="283" t="s">
        <v>2354</v>
      </c>
      <c r="L58" s="283" t="s">
        <v>264</v>
      </c>
      <c r="M58" s="281" t="s">
        <v>2656</v>
      </c>
      <c r="N58" s="307" t="s">
        <v>268</v>
      </c>
      <c r="O58" s="282">
        <v>1</v>
      </c>
      <c r="P58" s="307">
        <v>1</v>
      </c>
      <c r="Q58" s="302">
        <f t="shared" si="1"/>
        <v>1</v>
      </c>
      <c r="R58" s="308" t="s">
        <v>273</v>
      </c>
      <c r="S58" s="298" t="s">
        <v>1373</v>
      </c>
      <c r="T58" s="309">
        <f t="shared" si="2"/>
        <v>4.0909090909090908</v>
      </c>
      <c r="U58" s="285">
        <v>9</v>
      </c>
      <c r="V58" s="275">
        <v>33.7455</v>
      </c>
      <c r="W58" s="286">
        <f t="shared" si="3"/>
        <v>33.7455</v>
      </c>
      <c r="X58" s="287" t="s">
        <v>268</v>
      </c>
      <c r="Y58" s="286">
        <f t="shared" si="4"/>
        <v>33.7455</v>
      </c>
      <c r="Z58" s="291">
        <v>0.26</v>
      </c>
      <c r="AA58" s="267">
        <f t="shared" si="0"/>
        <v>45.602027027027027</v>
      </c>
      <c r="AB58" s="276">
        <f t="shared" si="5"/>
        <v>45.602027027027027</v>
      </c>
      <c r="AC58" s="289"/>
      <c r="AD58" s="286"/>
      <c r="AE58" s="286"/>
      <c r="AF58" s="289"/>
      <c r="AG58" s="281"/>
      <c r="AH58" s="290" t="s">
        <v>2822</v>
      </c>
    </row>
    <row r="59" spans="1:255" x14ac:dyDescent="0.25">
      <c r="A59" s="298">
        <v>40634321659</v>
      </c>
      <c r="B59" s="298" t="s">
        <v>2860</v>
      </c>
      <c r="C59" s="298">
        <v>432165</v>
      </c>
      <c r="D59" s="282" t="s">
        <v>1744</v>
      </c>
      <c r="E59" s="282" t="s">
        <v>1815</v>
      </c>
      <c r="F59" s="281" t="s">
        <v>1815</v>
      </c>
      <c r="G59" s="298" t="str">
        <f>WORCESTER!D4</f>
        <v>BALSAM</v>
      </c>
      <c r="H59" s="302" t="s">
        <v>1330</v>
      </c>
      <c r="I59" s="298" t="s">
        <v>1357</v>
      </c>
      <c r="J59" s="298" t="s">
        <v>268</v>
      </c>
      <c r="K59" s="283" t="s">
        <v>2336</v>
      </c>
      <c r="L59" s="283" t="s">
        <v>264</v>
      </c>
      <c r="M59" s="281" t="s">
        <v>2656</v>
      </c>
      <c r="N59" s="307" t="s">
        <v>268</v>
      </c>
      <c r="O59" s="282">
        <v>1</v>
      </c>
      <c r="P59" s="307">
        <v>1</v>
      </c>
      <c r="Q59" s="302">
        <f t="shared" si="1"/>
        <v>1</v>
      </c>
      <c r="R59" s="308" t="s">
        <v>273</v>
      </c>
      <c r="S59" s="298" t="s">
        <v>1358</v>
      </c>
      <c r="T59" s="309">
        <f t="shared" si="2"/>
        <v>4.545454545454545</v>
      </c>
      <c r="U59" s="285">
        <v>10</v>
      </c>
      <c r="V59" s="275">
        <v>17.9955</v>
      </c>
      <c r="W59" s="286">
        <f t="shared" si="3"/>
        <v>17.9955</v>
      </c>
      <c r="X59" s="287" t="s">
        <v>268</v>
      </c>
      <c r="Y59" s="286">
        <f t="shared" si="4"/>
        <v>17.9955</v>
      </c>
      <c r="Z59" s="291">
        <v>0.26</v>
      </c>
      <c r="AA59" s="267">
        <f t="shared" si="0"/>
        <v>24.318243243243245</v>
      </c>
      <c r="AB59" s="276">
        <f t="shared" si="5"/>
        <v>24.318243243243245</v>
      </c>
      <c r="AC59" s="289"/>
      <c r="AD59" s="286"/>
      <c r="AE59" s="286"/>
      <c r="AF59" s="289"/>
      <c r="AG59" s="281"/>
      <c r="AH59" s="290" t="s">
        <v>2822</v>
      </c>
    </row>
    <row r="60" spans="1:255" s="278" customFormat="1" ht="16.5" customHeight="1" x14ac:dyDescent="0.25">
      <c r="A60" s="310">
        <v>40634321729</v>
      </c>
      <c r="B60" s="298" t="s">
        <v>2860</v>
      </c>
      <c r="C60" s="298">
        <v>432172</v>
      </c>
      <c r="D60" s="282" t="s">
        <v>1746</v>
      </c>
      <c r="E60" s="282" t="s">
        <v>1813</v>
      </c>
      <c r="F60" s="281" t="s">
        <v>1813</v>
      </c>
      <c r="G60" s="298" t="str">
        <f>WORCESTER!D6</f>
        <v>BALSAM</v>
      </c>
      <c r="H60" s="302" t="s">
        <v>1330</v>
      </c>
      <c r="I60" s="298" t="s">
        <v>1353</v>
      </c>
      <c r="J60" s="298" t="s">
        <v>268</v>
      </c>
      <c r="K60" s="283" t="s">
        <v>2336</v>
      </c>
      <c r="L60" s="283" t="s">
        <v>264</v>
      </c>
      <c r="M60" s="281" t="s">
        <v>2656</v>
      </c>
      <c r="N60" s="307" t="s">
        <v>268</v>
      </c>
      <c r="O60" s="282">
        <v>1</v>
      </c>
      <c r="P60" s="307">
        <v>1</v>
      </c>
      <c r="Q60" s="302">
        <f t="shared" si="1"/>
        <v>1</v>
      </c>
      <c r="R60" s="308" t="s">
        <v>273</v>
      </c>
      <c r="S60" s="298" t="s">
        <v>1354</v>
      </c>
      <c r="T60" s="309">
        <f t="shared" si="2"/>
        <v>2.2727272727272725</v>
      </c>
      <c r="U60" s="285">
        <v>5</v>
      </c>
      <c r="V60" s="275">
        <v>13.4955</v>
      </c>
      <c r="W60" s="286">
        <f t="shared" si="3"/>
        <v>13.4955</v>
      </c>
      <c r="X60" s="287" t="s">
        <v>268</v>
      </c>
      <c r="Y60" s="286">
        <f t="shared" si="4"/>
        <v>13.4955</v>
      </c>
      <c r="Z60" s="288">
        <v>0.26</v>
      </c>
      <c r="AA60" s="267">
        <f t="shared" si="0"/>
        <v>18.237162162162161</v>
      </c>
      <c r="AB60" s="276">
        <f t="shared" si="5"/>
        <v>18.237162162162161</v>
      </c>
      <c r="AC60" s="289"/>
      <c r="AD60" s="286"/>
      <c r="AE60" s="286"/>
      <c r="AF60" s="289"/>
      <c r="AG60" s="281"/>
      <c r="AH60" s="290" t="s">
        <v>2822</v>
      </c>
      <c r="AI60" s="277"/>
      <c r="AJ60" s="277"/>
      <c r="AK60" s="277"/>
      <c r="AL60" s="277"/>
      <c r="AM60" s="277"/>
      <c r="AN60" s="277"/>
      <c r="AO60" s="277"/>
      <c r="AP60" s="277"/>
      <c r="AQ60" s="277"/>
      <c r="AR60" s="277"/>
      <c r="AS60" s="277"/>
      <c r="AT60" s="277"/>
      <c r="AU60" s="277"/>
      <c r="AV60" s="277"/>
      <c r="AW60" s="277"/>
      <c r="AX60" s="277"/>
      <c r="AY60" s="277"/>
      <c r="AZ60" s="277"/>
      <c r="BA60" s="277"/>
      <c r="BB60" s="277"/>
      <c r="BC60" s="277"/>
      <c r="BD60" s="277"/>
      <c r="BE60" s="277"/>
      <c r="BF60" s="277"/>
      <c r="BG60" s="277"/>
      <c r="BH60" s="277"/>
      <c r="BI60" s="277"/>
      <c r="BJ60" s="277"/>
      <c r="BK60" s="277"/>
      <c r="BL60" s="277"/>
      <c r="BM60" s="277"/>
      <c r="BN60" s="277"/>
      <c r="BO60" s="277"/>
      <c r="BP60" s="277"/>
      <c r="BQ60" s="277"/>
      <c r="BR60" s="277"/>
      <c r="BS60" s="277"/>
      <c r="BT60" s="277"/>
      <c r="BU60" s="277"/>
      <c r="BV60" s="277"/>
      <c r="BW60" s="277"/>
      <c r="BX60" s="277"/>
      <c r="BY60" s="277"/>
      <c r="BZ60" s="277"/>
      <c r="CA60" s="277"/>
      <c r="CB60" s="277"/>
      <c r="CC60" s="277"/>
      <c r="CD60" s="277"/>
      <c r="CE60" s="277"/>
      <c r="CF60" s="277"/>
      <c r="CG60" s="277"/>
      <c r="CH60" s="277"/>
      <c r="CI60" s="277"/>
      <c r="CJ60" s="277"/>
      <c r="CK60" s="277"/>
      <c r="CL60" s="277"/>
      <c r="CM60" s="277"/>
      <c r="CN60" s="277"/>
      <c r="CO60" s="277"/>
      <c r="CP60" s="277"/>
      <c r="CQ60" s="277"/>
      <c r="CR60" s="277"/>
      <c r="CS60" s="277"/>
      <c r="CT60" s="277"/>
      <c r="CU60" s="277"/>
      <c r="CV60" s="277"/>
      <c r="CW60" s="277"/>
      <c r="CX60" s="277"/>
      <c r="CY60" s="277"/>
      <c r="CZ60" s="277"/>
      <c r="DA60" s="277"/>
      <c r="DB60" s="277"/>
      <c r="DC60" s="277"/>
      <c r="DD60" s="277"/>
      <c r="DE60" s="277"/>
      <c r="DF60" s="277"/>
      <c r="DG60" s="277"/>
      <c r="DH60" s="277"/>
      <c r="DI60" s="277"/>
      <c r="DJ60" s="277"/>
      <c r="DK60" s="277"/>
      <c r="DL60" s="277"/>
      <c r="DM60" s="277"/>
      <c r="DN60" s="277"/>
      <c r="DO60" s="277"/>
      <c r="DP60" s="277"/>
      <c r="DQ60" s="277"/>
      <c r="DR60" s="277"/>
      <c r="DS60" s="277"/>
      <c r="DT60" s="277"/>
      <c r="DU60" s="277"/>
      <c r="DV60" s="277"/>
      <c r="DW60" s="277"/>
      <c r="DX60" s="277"/>
      <c r="DY60" s="277"/>
      <c r="DZ60" s="277"/>
      <c r="EA60" s="277"/>
      <c r="EB60" s="277"/>
      <c r="EC60" s="277"/>
      <c r="ED60" s="277"/>
      <c r="EE60" s="277"/>
      <c r="EF60" s="277"/>
      <c r="EG60" s="277"/>
      <c r="EH60" s="277"/>
      <c r="EI60" s="277"/>
      <c r="EJ60" s="277"/>
      <c r="EK60" s="277"/>
      <c r="EL60" s="277"/>
      <c r="EM60" s="277"/>
      <c r="EN60" s="277"/>
      <c r="EO60" s="277"/>
      <c r="EP60" s="277"/>
      <c r="EQ60" s="277"/>
      <c r="ER60" s="277"/>
      <c r="ES60" s="277"/>
      <c r="ET60" s="277"/>
      <c r="EU60" s="277"/>
      <c r="EV60" s="277"/>
      <c r="EW60" s="277"/>
      <c r="EX60" s="277"/>
      <c r="EY60" s="277"/>
      <c r="EZ60" s="277"/>
      <c r="FA60" s="277"/>
      <c r="FB60" s="277"/>
      <c r="FC60" s="277"/>
      <c r="FD60" s="277"/>
      <c r="FE60" s="277"/>
      <c r="FF60" s="277"/>
      <c r="FG60" s="277"/>
      <c r="FH60" s="277"/>
      <c r="FI60" s="277"/>
      <c r="FJ60" s="277"/>
      <c r="FK60" s="277"/>
      <c r="FL60" s="277"/>
      <c r="FM60" s="277"/>
      <c r="FN60" s="277"/>
      <c r="FO60" s="277"/>
      <c r="FP60" s="277"/>
      <c r="FQ60" s="277"/>
      <c r="FR60" s="277"/>
      <c r="FS60" s="277"/>
      <c r="FT60" s="277"/>
      <c r="FU60" s="277"/>
      <c r="FV60" s="277"/>
      <c r="FW60" s="277"/>
      <c r="FX60" s="277"/>
      <c r="FY60" s="277"/>
      <c r="FZ60" s="277"/>
      <c r="GA60" s="277"/>
      <c r="GB60" s="277"/>
      <c r="GC60" s="277"/>
      <c r="GD60" s="277"/>
      <c r="GE60" s="277"/>
      <c r="GF60" s="277"/>
      <c r="GG60" s="277"/>
      <c r="GH60" s="277"/>
      <c r="GI60" s="277"/>
      <c r="GJ60" s="277"/>
      <c r="GK60" s="277"/>
      <c r="GL60" s="277"/>
      <c r="GM60" s="277"/>
      <c r="GN60" s="277"/>
      <c r="GO60" s="277"/>
      <c r="GP60" s="277"/>
      <c r="GQ60" s="277"/>
      <c r="GR60" s="277"/>
      <c r="GS60" s="277"/>
      <c r="GT60" s="277"/>
      <c r="GU60" s="277"/>
      <c r="GV60" s="277"/>
      <c r="GW60" s="277"/>
      <c r="GX60" s="277"/>
      <c r="GY60" s="277"/>
      <c r="GZ60" s="277"/>
      <c r="HA60" s="277"/>
      <c r="HB60" s="277"/>
      <c r="HC60" s="277"/>
      <c r="HD60" s="277"/>
      <c r="HE60" s="277"/>
      <c r="HF60" s="277"/>
      <c r="HG60" s="277"/>
      <c r="HH60" s="277"/>
      <c r="HI60" s="277"/>
      <c r="HJ60" s="277"/>
      <c r="HK60" s="277"/>
      <c r="HL60" s="277"/>
      <c r="HM60" s="277"/>
      <c r="HN60" s="277"/>
      <c r="HO60" s="277"/>
      <c r="HP60" s="277"/>
      <c r="HQ60" s="277"/>
      <c r="HR60" s="277"/>
      <c r="HS60" s="277"/>
      <c r="HT60" s="277"/>
      <c r="HU60" s="277"/>
      <c r="HV60" s="277"/>
      <c r="HW60" s="277"/>
      <c r="HX60" s="277"/>
      <c r="HY60" s="277"/>
      <c r="HZ60" s="277"/>
      <c r="IA60" s="277"/>
      <c r="IB60" s="277"/>
      <c r="IC60" s="277"/>
      <c r="ID60" s="277"/>
      <c r="IE60" s="277"/>
      <c r="IF60" s="277"/>
      <c r="IG60" s="277"/>
      <c r="IH60" s="277"/>
      <c r="II60" s="277"/>
      <c r="IJ60" s="277"/>
      <c r="IK60" s="277"/>
      <c r="IL60" s="277"/>
      <c r="IM60" s="277"/>
      <c r="IN60" s="277"/>
      <c r="IO60" s="277"/>
      <c r="IP60" s="277"/>
      <c r="IQ60" s="277"/>
      <c r="IR60" s="277"/>
      <c r="IS60" s="277"/>
      <c r="IT60" s="277"/>
      <c r="IU60" s="277"/>
    </row>
  </sheetData>
  <conditionalFormatting sqref="A61:A1048576 A1:A59">
    <cfRule type="duplicateValues" dxfId="16" priority="2"/>
  </conditionalFormatting>
  <conditionalFormatting sqref="C61:C1048576 C1:C59">
    <cfRule type="duplicateValues" dxfId="15" priority="1"/>
  </conditionalFormatting>
  <pageMargins left="0.7" right="0.7" top="0.75" bottom="0.75" header="0.3" footer="0.3"/>
  <pageSetup orientation="portrait" verticalDpi="0"/>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7"/>
  <sheetViews>
    <sheetView topLeftCell="A46" zoomScale="85" zoomScaleNormal="85" zoomScalePageLayoutView="85" workbookViewId="0">
      <selection activeCell="C39" sqref="C39"/>
    </sheetView>
  </sheetViews>
  <sheetFormatPr baseColWidth="10" defaultColWidth="8.5703125" defaultRowHeight="15" x14ac:dyDescent="0.25"/>
  <cols>
    <col min="1" max="1" width="36.42578125" style="1" bestFit="1" customWidth="1"/>
    <col min="2" max="2" width="4.5703125" style="1" bestFit="1" customWidth="1"/>
    <col min="3" max="3" width="9.5703125" style="1" bestFit="1" customWidth="1"/>
    <col min="4" max="4" width="12.5703125" style="1" bestFit="1" customWidth="1"/>
    <col min="5" max="5" width="4.5703125" bestFit="1" customWidth="1"/>
  </cols>
  <sheetData>
    <row r="1" spans="1:5" x14ac:dyDescent="0.25">
      <c r="A1" s="25"/>
      <c r="B1" s="25"/>
      <c r="C1" s="25"/>
      <c r="D1" s="25"/>
      <c r="E1" s="25"/>
    </row>
    <row r="2" spans="1:5" ht="33" x14ac:dyDescent="0.45">
      <c r="A2" s="108" t="s">
        <v>27</v>
      </c>
      <c r="B2" s="488">
        <v>81200001463</v>
      </c>
      <c r="C2" s="489"/>
      <c r="D2" s="490"/>
      <c r="E2" s="1"/>
    </row>
    <row r="3" spans="1:5" x14ac:dyDescent="0.25">
      <c r="A3" s="26" t="s">
        <v>364</v>
      </c>
      <c r="B3" s="26" t="s">
        <v>365</v>
      </c>
      <c r="C3" s="26" t="s">
        <v>366</v>
      </c>
      <c r="D3" s="26" t="s">
        <v>367</v>
      </c>
      <c r="E3" s="1"/>
    </row>
    <row r="4" spans="1:5" x14ac:dyDescent="0.25">
      <c r="A4" s="20" t="s">
        <v>373</v>
      </c>
      <c r="B4" s="20">
        <v>12</v>
      </c>
      <c r="C4" s="20">
        <v>0.28000000000000003</v>
      </c>
      <c r="D4" s="37">
        <f>B4*C4</f>
        <v>3.3600000000000003</v>
      </c>
      <c r="E4" s="1"/>
    </row>
    <row r="5" spans="1:5" x14ac:dyDescent="0.25">
      <c r="A5" s="20" t="s">
        <v>368</v>
      </c>
      <c r="B5" s="20">
        <v>1</v>
      </c>
      <c r="C5" s="20">
        <v>0.1</v>
      </c>
      <c r="D5" s="37">
        <f t="shared" ref="D5:D11" si="0">B5*C5</f>
        <v>0.1</v>
      </c>
      <c r="E5" s="1"/>
    </row>
    <row r="6" spans="1:5" s="1" customFormat="1" x14ac:dyDescent="0.25">
      <c r="A6" s="20" t="s">
        <v>369</v>
      </c>
      <c r="B6" s="20">
        <v>1</v>
      </c>
      <c r="C6" s="20">
        <v>0.1</v>
      </c>
      <c r="D6" s="37">
        <f>B6*C6</f>
        <v>0.1</v>
      </c>
    </row>
    <row r="7" spans="1:5" x14ac:dyDescent="0.25">
      <c r="B7" s="20">
        <v>0</v>
      </c>
      <c r="C7" s="20">
        <v>0</v>
      </c>
      <c r="D7" s="37">
        <f t="shared" si="0"/>
        <v>0</v>
      </c>
      <c r="E7" s="1"/>
    </row>
    <row r="8" spans="1:5" x14ac:dyDescent="0.25">
      <c r="A8" s="20" t="s">
        <v>297</v>
      </c>
      <c r="B8" s="20">
        <v>1</v>
      </c>
      <c r="C8" s="20">
        <v>1E-3</v>
      </c>
      <c r="D8" s="37">
        <f t="shared" si="0"/>
        <v>1E-3</v>
      </c>
      <c r="E8" s="1"/>
    </row>
    <row r="9" spans="1:5" x14ac:dyDescent="0.25">
      <c r="A9" s="20" t="s">
        <v>370</v>
      </c>
      <c r="B9" s="20">
        <v>2</v>
      </c>
      <c r="C9" s="28">
        <v>0.2</v>
      </c>
      <c r="D9" s="37">
        <f t="shared" si="0"/>
        <v>0.4</v>
      </c>
      <c r="E9" s="1"/>
    </row>
    <row r="10" spans="1:5" x14ac:dyDescent="0.25">
      <c r="A10" s="20" t="s">
        <v>371</v>
      </c>
      <c r="B10" s="20">
        <v>2</v>
      </c>
      <c r="C10" s="28">
        <v>0.18</v>
      </c>
      <c r="D10" s="37">
        <f t="shared" si="0"/>
        <v>0.36</v>
      </c>
      <c r="E10" s="1"/>
    </row>
    <row r="11" spans="1:5" x14ac:dyDescent="0.25">
      <c r="A11" s="20" t="s">
        <v>374</v>
      </c>
      <c r="B11" s="28"/>
      <c r="C11" s="28"/>
      <c r="D11" s="37">
        <f t="shared" si="0"/>
        <v>0</v>
      </c>
      <c r="E11" s="1"/>
    </row>
    <row r="12" spans="1:5" ht="21" x14ac:dyDescent="0.35">
      <c r="A12" s="26" t="s">
        <v>372</v>
      </c>
      <c r="B12" s="29"/>
      <c r="C12" s="26"/>
      <c r="D12" s="30">
        <f>SUM(D4:D11)</f>
        <v>4.3210000000000006</v>
      </c>
      <c r="E12" s="1"/>
    </row>
    <row r="14" spans="1:5" ht="33" x14ac:dyDescent="0.45">
      <c r="A14" s="108" t="s">
        <v>28</v>
      </c>
      <c r="B14" s="488">
        <v>81200001464</v>
      </c>
      <c r="C14" s="489"/>
      <c r="D14" s="490"/>
    </row>
    <row r="15" spans="1:5" x14ac:dyDescent="0.25">
      <c r="A15" s="26" t="s">
        <v>364</v>
      </c>
      <c r="B15" s="26" t="s">
        <v>365</v>
      </c>
      <c r="C15" s="26" t="s">
        <v>366</v>
      </c>
      <c r="D15" s="26" t="s">
        <v>367</v>
      </c>
    </row>
    <row r="16" spans="1:5" x14ac:dyDescent="0.25">
      <c r="A16" s="20" t="s">
        <v>375</v>
      </c>
      <c r="B16" s="20">
        <v>12</v>
      </c>
      <c r="C16" s="20">
        <v>0.36</v>
      </c>
      <c r="D16" s="37">
        <f>B16*C16</f>
        <v>4.32</v>
      </c>
    </row>
    <row r="17" spans="1:4" x14ac:dyDescent="0.25">
      <c r="A17" s="20" t="s">
        <v>368</v>
      </c>
      <c r="B17" s="20">
        <v>1</v>
      </c>
      <c r="C17" s="20">
        <v>0.1</v>
      </c>
      <c r="D17" s="37">
        <f t="shared" ref="D17:D23" si="1">B17*C17</f>
        <v>0.1</v>
      </c>
    </row>
    <row r="18" spans="1:4" x14ac:dyDescent="0.25">
      <c r="A18" s="20" t="s">
        <v>369</v>
      </c>
      <c r="B18" s="20">
        <v>1</v>
      </c>
      <c r="C18" s="20">
        <v>0.1</v>
      </c>
      <c r="D18" s="37">
        <f t="shared" si="1"/>
        <v>0.1</v>
      </c>
    </row>
    <row r="19" spans="1:4" s="1" customFormat="1" x14ac:dyDescent="0.25">
      <c r="A19" s="20" t="s">
        <v>377</v>
      </c>
      <c r="B19" s="20">
        <v>0</v>
      </c>
      <c r="C19" s="20">
        <v>1E-3</v>
      </c>
      <c r="D19" s="37">
        <f>B19*C19</f>
        <v>0</v>
      </c>
    </row>
    <row r="20" spans="1:4" x14ac:dyDescent="0.25">
      <c r="A20" s="20" t="s">
        <v>297</v>
      </c>
      <c r="B20" s="20">
        <v>1</v>
      </c>
      <c r="C20" s="20">
        <v>1E-3</v>
      </c>
      <c r="D20" s="37">
        <f t="shared" si="1"/>
        <v>1E-3</v>
      </c>
    </row>
    <row r="21" spans="1:4" x14ac:dyDescent="0.25">
      <c r="A21" s="20" t="s">
        <v>370</v>
      </c>
      <c r="B21" s="20">
        <v>2</v>
      </c>
      <c r="C21" s="28">
        <v>0.2</v>
      </c>
      <c r="D21" s="37">
        <f t="shared" si="1"/>
        <v>0.4</v>
      </c>
    </row>
    <row r="22" spans="1:4" x14ac:dyDescent="0.25">
      <c r="A22" s="20" t="s">
        <v>371</v>
      </c>
      <c r="B22" s="20">
        <v>2</v>
      </c>
      <c r="C22" s="28">
        <v>0.18</v>
      </c>
      <c r="D22" s="37">
        <f t="shared" si="1"/>
        <v>0.36</v>
      </c>
    </row>
    <row r="23" spans="1:4" x14ac:dyDescent="0.25">
      <c r="A23" s="20" t="s">
        <v>374</v>
      </c>
      <c r="B23" s="28"/>
      <c r="C23" s="28"/>
      <c r="D23" s="37">
        <f t="shared" si="1"/>
        <v>0</v>
      </c>
    </row>
    <row r="24" spans="1:4" ht="21" x14ac:dyDescent="0.35">
      <c r="A24" s="26" t="s">
        <v>372</v>
      </c>
      <c r="B24" s="29"/>
      <c r="C24" s="26"/>
      <c r="D24" s="30">
        <f>SUM(D16:D23)</f>
        <v>5.2810000000000006</v>
      </c>
    </row>
    <row r="26" spans="1:4" ht="33" x14ac:dyDescent="0.45">
      <c r="A26" s="108" t="s">
        <v>27</v>
      </c>
      <c r="B26" s="488">
        <v>81200001466</v>
      </c>
      <c r="C26" s="489"/>
      <c r="D26" s="490"/>
    </row>
    <row r="27" spans="1:4" x14ac:dyDescent="0.25">
      <c r="A27" s="26" t="s">
        <v>364</v>
      </c>
      <c r="B27" s="26" t="s">
        <v>365</v>
      </c>
      <c r="C27" s="26" t="s">
        <v>366</v>
      </c>
      <c r="D27" s="26" t="s">
        <v>367</v>
      </c>
    </row>
    <row r="28" spans="1:4" x14ac:dyDescent="0.25">
      <c r="A28" s="20" t="s">
        <v>375</v>
      </c>
      <c r="B28" s="20">
        <v>12</v>
      </c>
      <c r="C28" s="20">
        <v>0.34</v>
      </c>
      <c r="D28" s="37">
        <f>B28*C28</f>
        <v>4.08</v>
      </c>
    </row>
    <row r="29" spans="1:4" x14ac:dyDescent="0.25">
      <c r="A29" s="20" t="s">
        <v>368</v>
      </c>
      <c r="B29" s="20">
        <v>1</v>
      </c>
      <c r="C29" s="20">
        <v>0.1</v>
      </c>
      <c r="D29" s="37">
        <f t="shared" ref="D29:D34" si="2">B29*C29</f>
        <v>0.1</v>
      </c>
    </row>
    <row r="30" spans="1:4" x14ac:dyDescent="0.25">
      <c r="A30" s="20" t="s">
        <v>369</v>
      </c>
      <c r="B30" s="20">
        <v>1</v>
      </c>
      <c r="C30" s="20">
        <v>0.1</v>
      </c>
      <c r="D30" s="37">
        <f t="shared" si="2"/>
        <v>0.1</v>
      </c>
    </row>
    <row r="31" spans="1:4" x14ac:dyDescent="0.25">
      <c r="A31" s="20" t="s">
        <v>297</v>
      </c>
      <c r="B31" s="20">
        <v>1</v>
      </c>
      <c r="C31" s="20">
        <v>1E-3</v>
      </c>
      <c r="D31" s="37">
        <f t="shared" si="2"/>
        <v>1E-3</v>
      </c>
    </row>
    <row r="32" spans="1:4" x14ac:dyDescent="0.25">
      <c r="A32" s="20" t="s">
        <v>370</v>
      </c>
      <c r="B32" s="20">
        <v>2</v>
      </c>
      <c r="C32" s="28">
        <v>0.2</v>
      </c>
      <c r="D32" s="37">
        <f t="shared" si="2"/>
        <v>0.4</v>
      </c>
    </row>
    <row r="33" spans="1:4" x14ac:dyDescent="0.25">
      <c r="A33" s="20" t="s">
        <v>371</v>
      </c>
      <c r="B33" s="20">
        <v>2</v>
      </c>
      <c r="C33" s="28">
        <v>0.18</v>
      </c>
      <c r="D33" s="37">
        <f t="shared" si="2"/>
        <v>0.36</v>
      </c>
    </row>
    <row r="34" spans="1:4" x14ac:dyDescent="0.25">
      <c r="A34" s="20" t="s">
        <v>374</v>
      </c>
      <c r="B34" s="28"/>
      <c r="C34" s="28"/>
      <c r="D34" s="37">
        <f t="shared" si="2"/>
        <v>0</v>
      </c>
    </row>
    <row r="35" spans="1:4" ht="21" x14ac:dyDescent="0.35">
      <c r="A35" s="26" t="s">
        <v>372</v>
      </c>
      <c r="B35" s="29"/>
      <c r="C35" s="26"/>
      <c r="D35" s="30">
        <f>SUM(D28:D34)</f>
        <v>5.0410000000000004</v>
      </c>
    </row>
    <row r="37" spans="1:4" ht="33" x14ac:dyDescent="0.45">
      <c r="A37" s="32" t="s">
        <v>25</v>
      </c>
      <c r="B37" s="485">
        <v>81200001474</v>
      </c>
      <c r="C37" s="486"/>
      <c r="D37" s="487"/>
    </row>
    <row r="38" spans="1:4" x14ac:dyDescent="0.25">
      <c r="A38" s="26" t="s">
        <v>364</v>
      </c>
      <c r="B38" s="26" t="s">
        <v>365</v>
      </c>
      <c r="C38" s="26" t="s">
        <v>366</v>
      </c>
      <c r="D38" s="26" t="s">
        <v>367</v>
      </c>
    </row>
    <row r="39" spans="1:4" x14ac:dyDescent="0.25">
      <c r="A39" s="20" t="s">
        <v>376</v>
      </c>
      <c r="B39" s="20">
        <v>12</v>
      </c>
      <c r="C39" s="20">
        <v>0.24</v>
      </c>
      <c r="D39" s="37">
        <f>B39*C39</f>
        <v>2.88</v>
      </c>
    </row>
    <row r="40" spans="1:4" x14ac:dyDescent="0.25">
      <c r="A40" s="20" t="s">
        <v>368</v>
      </c>
      <c r="B40" s="20">
        <v>1</v>
      </c>
      <c r="C40" s="20">
        <v>0.1</v>
      </c>
      <c r="D40" s="37">
        <f t="shared" ref="D40:D45" si="3">B40*C40</f>
        <v>0.1</v>
      </c>
    </row>
    <row r="41" spans="1:4" x14ac:dyDescent="0.25">
      <c r="A41" s="20" t="s">
        <v>369</v>
      </c>
      <c r="B41" s="20">
        <v>1</v>
      </c>
      <c r="C41" s="20">
        <v>0.1</v>
      </c>
      <c r="D41" s="37">
        <f t="shared" si="3"/>
        <v>0.1</v>
      </c>
    </row>
    <row r="42" spans="1:4" x14ac:dyDescent="0.25">
      <c r="A42" s="20" t="s">
        <v>297</v>
      </c>
      <c r="B42" s="20">
        <v>1</v>
      </c>
      <c r="C42" s="20">
        <v>1E-3</v>
      </c>
      <c r="D42" s="37">
        <f t="shared" si="3"/>
        <v>1E-3</v>
      </c>
    </row>
    <row r="43" spans="1:4" x14ac:dyDescent="0.25">
      <c r="A43" s="20" t="s">
        <v>370</v>
      </c>
      <c r="B43" s="20">
        <v>2</v>
      </c>
      <c r="C43" s="28">
        <v>0.2</v>
      </c>
      <c r="D43" s="37">
        <f t="shared" si="3"/>
        <v>0.4</v>
      </c>
    </row>
    <row r="44" spans="1:4" x14ac:dyDescent="0.25">
      <c r="A44" s="20" t="s">
        <v>371</v>
      </c>
      <c r="B44" s="20">
        <v>2</v>
      </c>
      <c r="C44" s="28">
        <v>0.18</v>
      </c>
      <c r="D44" s="37">
        <f t="shared" si="3"/>
        <v>0.36</v>
      </c>
    </row>
    <row r="45" spans="1:4" x14ac:dyDescent="0.25">
      <c r="A45" s="20" t="s">
        <v>374</v>
      </c>
      <c r="B45" s="28"/>
      <c r="C45" s="28"/>
      <c r="D45" s="37">
        <f t="shared" si="3"/>
        <v>0</v>
      </c>
    </row>
    <row r="46" spans="1:4" ht="21" x14ac:dyDescent="0.35">
      <c r="A46" s="26" t="s">
        <v>372</v>
      </c>
      <c r="B46" s="29"/>
      <c r="C46" s="26"/>
      <c r="D46" s="30">
        <f>SUM(D39:D45)</f>
        <v>3.8409999999999997</v>
      </c>
    </row>
    <row r="48" spans="1:4" ht="33" x14ac:dyDescent="0.45">
      <c r="A48" s="32" t="s">
        <v>26</v>
      </c>
      <c r="B48" s="485">
        <v>81200001476</v>
      </c>
      <c r="C48" s="486"/>
      <c r="D48" s="487"/>
    </row>
    <row r="49" spans="1:4" x14ac:dyDescent="0.25">
      <c r="A49" s="26" t="s">
        <v>364</v>
      </c>
      <c r="B49" s="26" t="s">
        <v>365</v>
      </c>
      <c r="C49" s="26" t="s">
        <v>366</v>
      </c>
      <c r="D49" s="26" t="s">
        <v>367</v>
      </c>
    </row>
    <row r="50" spans="1:4" x14ac:dyDescent="0.25">
      <c r="A50" s="20" t="s">
        <v>373</v>
      </c>
      <c r="B50" s="20">
        <v>12</v>
      </c>
      <c r="C50" s="20">
        <v>0.28000000000000003</v>
      </c>
      <c r="D50" s="37">
        <f>B50*C50</f>
        <v>3.3600000000000003</v>
      </c>
    </row>
    <row r="51" spans="1:4" x14ac:dyDescent="0.25">
      <c r="A51" s="20" t="s">
        <v>368</v>
      </c>
      <c r="B51" s="20">
        <v>1</v>
      </c>
      <c r="C51" s="20">
        <v>0.1</v>
      </c>
      <c r="D51" s="37">
        <f t="shared" ref="D51:D56" si="4">B51*C51</f>
        <v>0.1</v>
      </c>
    </row>
    <row r="52" spans="1:4" x14ac:dyDescent="0.25">
      <c r="A52" s="20" t="s">
        <v>369</v>
      </c>
      <c r="B52" s="20">
        <v>1</v>
      </c>
      <c r="C52" s="20">
        <v>0.1</v>
      </c>
      <c r="D52" s="37">
        <f t="shared" si="4"/>
        <v>0.1</v>
      </c>
    </row>
    <row r="53" spans="1:4" x14ac:dyDescent="0.25">
      <c r="A53" s="20" t="s">
        <v>297</v>
      </c>
      <c r="B53" s="20">
        <v>1</v>
      </c>
      <c r="C53" s="20">
        <v>1E-3</v>
      </c>
      <c r="D53" s="37">
        <f t="shared" si="4"/>
        <v>1E-3</v>
      </c>
    </row>
    <row r="54" spans="1:4" x14ac:dyDescent="0.25">
      <c r="A54" s="20" t="s">
        <v>370</v>
      </c>
      <c r="B54" s="20">
        <v>2</v>
      </c>
      <c r="C54" s="28">
        <v>0.2</v>
      </c>
      <c r="D54" s="37">
        <f t="shared" si="4"/>
        <v>0.4</v>
      </c>
    </row>
    <row r="55" spans="1:4" x14ac:dyDescent="0.25">
      <c r="A55" s="20" t="s">
        <v>371</v>
      </c>
      <c r="B55" s="20">
        <v>2</v>
      </c>
      <c r="C55" s="28">
        <v>0.18</v>
      </c>
      <c r="D55" s="37">
        <f t="shared" si="4"/>
        <v>0.36</v>
      </c>
    </row>
    <row r="56" spans="1:4" x14ac:dyDescent="0.25">
      <c r="A56" s="20" t="s">
        <v>374</v>
      </c>
      <c r="B56" s="28"/>
      <c r="C56" s="28"/>
      <c r="D56" s="37">
        <f t="shared" si="4"/>
        <v>0</v>
      </c>
    </row>
    <row r="57" spans="1:4" ht="21" x14ac:dyDescent="0.35">
      <c r="A57" s="26" t="s">
        <v>372</v>
      </c>
      <c r="B57" s="29"/>
      <c r="C57" s="26"/>
      <c r="D57" s="30">
        <f>SUM(D50:D56)</f>
        <v>4.3210000000000006</v>
      </c>
    </row>
    <row r="68" s="1" customFormat="1" x14ac:dyDescent="0.25"/>
    <row r="69" s="1" customFormat="1" x14ac:dyDescent="0.25"/>
    <row r="70" s="1" customFormat="1" x14ac:dyDescent="0.25"/>
    <row r="74" s="1" customFormat="1" x14ac:dyDescent="0.25"/>
    <row r="76" s="1" customFormat="1" x14ac:dyDescent="0.25"/>
    <row r="277" spans="22:22" x14ac:dyDescent="0.25">
      <c r="V277" t="e">
        <f>'QUOTE BQT '!D12\</f>
        <v>#NAME?</v>
      </c>
    </row>
  </sheetData>
  <mergeCells count="5">
    <mergeCell ref="B48:D48"/>
    <mergeCell ref="B2:D2"/>
    <mergeCell ref="B14:D14"/>
    <mergeCell ref="B26:D26"/>
    <mergeCell ref="B37:D37"/>
  </mergeCells>
  <pageMargins left="0.70866141732283472" right="0.70866141732283472" top="0.74803149606299213" bottom="0.74803149606299213" header="0.31496062992125984" footer="0.31496062992125984"/>
  <pageSetup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207"/>
  <sheetViews>
    <sheetView topLeftCell="A175" workbookViewId="0">
      <selection activeCell="F180" sqref="F180"/>
    </sheetView>
  </sheetViews>
  <sheetFormatPr baseColWidth="10" defaultColWidth="11.42578125" defaultRowHeight="15" x14ac:dyDescent="0.25"/>
  <cols>
    <col min="1" max="1" width="35.5703125" bestFit="1" customWidth="1"/>
    <col min="2" max="2" width="10.140625" customWidth="1"/>
    <col min="3" max="3" width="11.140625" customWidth="1"/>
    <col min="4" max="4" width="12.5703125" customWidth="1"/>
    <col min="5" max="5" width="32.140625" customWidth="1"/>
    <col min="6" max="6" width="8.5703125" customWidth="1"/>
  </cols>
  <sheetData>
    <row r="2" spans="1:7" ht="28.5" x14ac:dyDescent="0.45">
      <c r="A2" s="32" t="s">
        <v>665</v>
      </c>
      <c r="B2" s="485">
        <v>81200001366</v>
      </c>
      <c r="C2" s="486"/>
      <c r="D2" s="487"/>
    </row>
    <row r="3" spans="1:7" x14ac:dyDescent="0.25">
      <c r="A3" s="26" t="s">
        <v>364</v>
      </c>
      <c r="B3" s="26" t="s">
        <v>365</v>
      </c>
      <c r="C3" s="26" t="s">
        <v>366</v>
      </c>
      <c r="D3" s="26" t="s">
        <v>367</v>
      </c>
    </row>
    <row r="4" spans="1:7" x14ac:dyDescent="0.25">
      <c r="A4" s="20" t="s">
        <v>380</v>
      </c>
      <c r="B4" s="20">
        <v>24</v>
      </c>
      <c r="C4" s="20">
        <v>0.35</v>
      </c>
      <c r="D4" s="37">
        <f t="shared" ref="D4:D12" si="0">B4*C4</f>
        <v>8.3999999999999986</v>
      </c>
    </row>
    <row r="5" spans="1:7" x14ac:dyDescent="0.25">
      <c r="A5" s="20" t="s">
        <v>368</v>
      </c>
      <c r="B5" s="20">
        <v>1</v>
      </c>
      <c r="C5" s="20">
        <v>0.1</v>
      </c>
      <c r="D5" s="37">
        <f t="shared" si="0"/>
        <v>0.1</v>
      </c>
    </row>
    <row r="6" spans="1:7" x14ac:dyDescent="0.25">
      <c r="A6" s="20" t="s">
        <v>369</v>
      </c>
      <c r="B6" s="20">
        <v>1</v>
      </c>
      <c r="C6" s="20">
        <v>0.1</v>
      </c>
      <c r="D6" s="37">
        <f t="shared" si="0"/>
        <v>0.1</v>
      </c>
      <c r="E6" s="1"/>
      <c r="F6" s="1"/>
      <c r="G6" s="1"/>
    </row>
    <row r="7" spans="1:7" x14ac:dyDescent="0.25">
      <c r="A7" s="20" t="s">
        <v>379</v>
      </c>
      <c r="B7" s="20">
        <v>1</v>
      </c>
      <c r="C7" s="20">
        <v>0.12488</v>
      </c>
      <c r="D7" s="27">
        <f t="shared" si="0"/>
        <v>0.12488</v>
      </c>
    </row>
    <row r="8" spans="1:7" x14ac:dyDescent="0.25">
      <c r="A8" s="190" t="s">
        <v>1444</v>
      </c>
      <c r="B8" s="190">
        <v>1</v>
      </c>
      <c r="C8" s="190">
        <v>10</v>
      </c>
      <c r="D8" s="191">
        <f t="shared" si="0"/>
        <v>10</v>
      </c>
    </row>
    <row r="9" spans="1:7" x14ac:dyDescent="0.25">
      <c r="A9" s="20" t="s">
        <v>378</v>
      </c>
      <c r="B9" s="20">
        <v>6</v>
      </c>
      <c r="C9" s="28">
        <v>0.21</v>
      </c>
      <c r="D9" s="27">
        <f t="shared" si="0"/>
        <v>1.26</v>
      </c>
    </row>
    <row r="10" spans="1:7" x14ac:dyDescent="0.25">
      <c r="A10" s="20" t="s">
        <v>371</v>
      </c>
      <c r="B10" s="20">
        <v>0</v>
      </c>
      <c r="C10" s="28">
        <v>0.21</v>
      </c>
      <c r="D10" s="27">
        <f t="shared" si="0"/>
        <v>0</v>
      </c>
    </row>
    <row r="11" spans="1:7" x14ac:dyDescent="0.25">
      <c r="A11" s="20" t="s">
        <v>381</v>
      </c>
      <c r="B11" s="20">
        <v>1</v>
      </c>
      <c r="C11" s="28">
        <v>4.8499999999999996</v>
      </c>
      <c r="D11" s="27">
        <f t="shared" si="0"/>
        <v>4.8499999999999996</v>
      </c>
    </row>
    <row r="12" spans="1:7" x14ac:dyDescent="0.25">
      <c r="A12" s="20" t="s">
        <v>382</v>
      </c>
      <c r="B12" s="20">
        <v>1</v>
      </c>
      <c r="C12" s="28">
        <v>3.6</v>
      </c>
      <c r="D12" s="27">
        <f t="shared" si="0"/>
        <v>3.6</v>
      </c>
    </row>
    <row r="13" spans="1:7" ht="21" x14ac:dyDescent="0.35">
      <c r="A13" s="26" t="s">
        <v>372</v>
      </c>
      <c r="B13" s="29"/>
      <c r="C13" s="26"/>
      <c r="D13" s="30"/>
    </row>
    <row r="14" spans="1:7" ht="15.75" thickBot="1" x14ac:dyDescent="0.3"/>
    <row r="15" spans="1:7" ht="33" x14ac:dyDescent="0.45">
      <c r="A15" s="209" t="s">
        <v>666</v>
      </c>
      <c r="B15" s="492">
        <v>81200001379</v>
      </c>
      <c r="C15" s="493"/>
      <c r="D15" s="494"/>
      <c r="E15" s="210"/>
    </row>
    <row r="16" spans="1:7" x14ac:dyDescent="0.25">
      <c r="A16" s="211" t="s">
        <v>364</v>
      </c>
      <c r="B16" s="26" t="s">
        <v>365</v>
      </c>
      <c r="C16" s="26" t="s">
        <v>366</v>
      </c>
      <c r="D16" s="26" t="s">
        <v>367</v>
      </c>
      <c r="E16" s="212"/>
    </row>
    <row r="17" spans="1:7" x14ac:dyDescent="0.25">
      <c r="A17" s="213" t="s">
        <v>1459</v>
      </c>
      <c r="B17" s="20">
        <v>24</v>
      </c>
      <c r="C17" s="20">
        <v>0.35</v>
      </c>
      <c r="D17" s="37">
        <f t="shared" ref="D17:D24" si="1">B17*C17</f>
        <v>8.3999999999999986</v>
      </c>
      <c r="E17" s="214"/>
    </row>
    <row r="18" spans="1:7" x14ac:dyDescent="0.25">
      <c r="A18" s="213" t="s">
        <v>1447</v>
      </c>
      <c r="B18" s="20">
        <v>0</v>
      </c>
      <c r="C18" s="20">
        <v>0</v>
      </c>
      <c r="D18" s="37">
        <f t="shared" si="1"/>
        <v>0</v>
      </c>
      <c r="E18" s="214"/>
    </row>
    <row r="19" spans="1:7" x14ac:dyDescent="0.25">
      <c r="A19" s="213" t="s">
        <v>1448</v>
      </c>
      <c r="B19" s="20">
        <v>0</v>
      </c>
      <c r="C19" s="20">
        <v>0</v>
      </c>
      <c r="D19" s="37">
        <f t="shared" si="1"/>
        <v>0</v>
      </c>
      <c r="E19" s="214"/>
      <c r="F19" s="1"/>
      <c r="G19" s="1"/>
    </row>
    <row r="20" spans="1:7" x14ac:dyDescent="0.25">
      <c r="A20" s="213" t="s">
        <v>368</v>
      </c>
      <c r="B20" s="20">
        <v>1</v>
      </c>
      <c r="C20" s="20">
        <v>0.1</v>
      </c>
      <c r="D20" s="37">
        <f t="shared" si="1"/>
        <v>0.1</v>
      </c>
      <c r="E20" s="214"/>
    </row>
    <row r="21" spans="1:7" x14ac:dyDescent="0.25">
      <c r="A21" s="213" t="s">
        <v>369</v>
      </c>
      <c r="B21" s="20">
        <v>1</v>
      </c>
      <c r="C21" s="20">
        <v>0.1</v>
      </c>
      <c r="D21" s="37">
        <f t="shared" si="1"/>
        <v>0.1</v>
      </c>
      <c r="E21" s="214"/>
    </row>
    <row r="22" spans="1:7" x14ac:dyDescent="0.25">
      <c r="A22" s="213" t="s">
        <v>1449</v>
      </c>
      <c r="B22" s="20">
        <v>1</v>
      </c>
      <c r="C22" s="20">
        <v>0.12488</v>
      </c>
      <c r="D22" s="37">
        <f t="shared" si="1"/>
        <v>0.12488</v>
      </c>
      <c r="E22" s="214"/>
    </row>
    <row r="23" spans="1:7" x14ac:dyDescent="0.25">
      <c r="A23" s="213" t="s">
        <v>378</v>
      </c>
      <c r="B23" s="20">
        <v>0</v>
      </c>
      <c r="C23" s="28">
        <v>0.21</v>
      </c>
      <c r="D23" s="37">
        <f t="shared" si="1"/>
        <v>0</v>
      </c>
      <c r="E23" s="214"/>
    </row>
    <row r="24" spans="1:7" x14ac:dyDescent="0.25">
      <c r="A24" s="213" t="s">
        <v>371</v>
      </c>
      <c r="B24" s="20">
        <v>6</v>
      </c>
      <c r="C24" s="28">
        <v>0.21</v>
      </c>
      <c r="D24" s="37">
        <f t="shared" si="1"/>
        <v>1.26</v>
      </c>
      <c r="E24" s="212"/>
      <c r="F24" s="202"/>
    </row>
    <row r="25" spans="1:7" x14ac:dyDescent="0.25">
      <c r="A25" s="215" t="s">
        <v>372</v>
      </c>
      <c r="B25" s="206"/>
      <c r="C25" s="207"/>
      <c r="D25" s="208">
        <f>SUM(D17:D24)</f>
        <v>9.9848799999999969</v>
      </c>
      <c r="E25" s="212"/>
      <c r="F25" s="202"/>
    </row>
    <row r="26" spans="1:7" ht="21" x14ac:dyDescent="0.35">
      <c r="A26" s="211" t="s">
        <v>1453</v>
      </c>
      <c r="B26" s="29"/>
      <c r="C26" s="205">
        <v>6.8000000000000005E-2</v>
      </c>
      <c r="D26" s="30">
        <f>D25*C26</f>
        <v>0.67897183999999988</v>
      </c>
      <c r="E26" s="227" t="s">
        <v>1461</v>
      </c>
      <c r="F26" s="203"/>
    </row>
    <row r="27" spans="1:7" ht="26.25" customHeight="1" x14ac:dyDescent="0.25">
      <c r="A27" s="213" t="s">
        <v>381</v>
      </c>
      <c r="B27" s="20">
        <v>1</v>
      </c>
      <c r="C27" s="28">
        <v>2</v>
      </c>
      <c r="D27" s="37">
        <f>B27*C27</f>
        <v>2</v>
      </c>
      <c r="E27" s="495">
        <v>49.98</v>
      </c>
    </row>
    <row r="28" spans="1:7" x14ac:dyDescent="0.25">
      <c r="A28" s="213" t="s">
        <v>382</v>
      </c>
      <c r="B28" s="20">
        <v>1</v>
      </c>
      <c r="C28" s="28">
        <v>2</v>
      </c>
      <c r="D28" s="37">
        <f>B28*C28</f>
        <v>2</v>
      </c>
      <c r="E28" s="495"/>
    </row>
    <row r="29" spans="1:7" x14ac:dyDescent="0.25">
      <c r="A29" s="213" t="s">
        <v>1454</v>
      </c>
      <c r="B29" s="20">
        <v>1</v>
      </c>
      <c r="C29" s="28">
        <v>2.7</v>
      </c>
      <c r="D29" s="37">
        <f>B29*C29</f>
        <v>2.7</v>
      </c>
      <c r="E29" s="495"/>
    </row>
    <row r="30" spans="1:7" ht="21" x14ac:dyDescent="0.35">
      <c r="A30" s="211" t="s">
        <v>1452</v>
      </c>
      <c r="B30" s="29"/>
      <c r="C30" s="26">
        <v>20</v>
      </c>
      <c r="D30" s="30">
        <f>C30/8</f>
        <v>2.5</v>
      </c>
      <c r="E30" s="214"/>
    </row>
    <row r="31" spans="1:7" ht="21" x14ac:dyDescent="0.35">
      <c r="A31" s="211" t="s">
        <v>1456</v>
      </c>
      <c r="B31" s="29"/>
      <c r="C31" s="26">
        <f>20/8</f>
        <v>2.5</v>
      </c>
      <c r="D31" s="30">
        <f>SUM(D25:D30)</f>
        <v>19.863851839999995</v>
      </c>
      <c r="E31" s="214"/>
    </row>
    <row r="32" spans="1:7" ht="21" x14ac:dyDescent="0.35">
      <c r="A32" s="211" t="s">
        <v>1455</v>
      </c>
      <c r="B32" s="29"/>
      <c r="C32" s="26">
        <v>35</v>
      </c>
      <c r="D32" s="30">
        <f>C32/1</f>
        <v>35</v>
      </c>
      <c r="E32" s="214"/>
    </row>
    <row r="33" spans="1:5" ht="21" x14ac:dyDescent="0.35">
      <c r="A33" s="211" t="s">
        <v>1457</v>
      </c>
      <c r="B33" s="29"/>
      <c r="C33" s="204"/>
      <c r="D33" s="30">
        <f>D31+D32</f>
        <v>54.863851839999995</v>
      </c>
      <c r="E33" s="214"/>
    </row>
    <row r="34" spans="1:5" ht="21.75" thickBot="1" x14ac:dyDescent="0.4">
      <c r="A34" s="216" t="s">
        <v>21</v>
      </c>
      <c r="B34" s="217"/>
      <c r="C34" s="218">
        <v>0.18</v>
      </c>
      <c r="D34" s="219">
        <f>D33/(1-C34)</f>
        <v>66.907136390243892</v>
      </c>
      <c r="E34" s="220"/>
    </row>
    <row r="37" spans="1:5" ht="33" x14ac:dyDescent="0.45">
      <c r="A37" s="32" t="s">
        <v>352</v>
      </c>
      <c r="B37" s="485">
        <v>81200001271</v>
      </c>
      <c r="C37" s="486"/>
      <c r="D37" s="487"/>
    </row>
    <row r="38" spans="1:5" x14ac:dyDescent="0.25">
      <c r="A38" s="26" t="s">
        <v>364</v>
      </c>
      <c r="B38" s="26" t="s">
        <v>365</v>
      </c>
      <c r="C38" s="26" t="s">
        <v>366</v>
      </c>
      <c r="D38" s="26" t="s">
        <v>367</v>
      </c>
    </row>
    <row r="39" spans="1:5" x14ac:dyDescent="0.25">
      <c r="A39" s="20" t="s">
        <v>1446</v>
      </c>
      <c r="B39" s="20">
        <v>24</v>
      </c>
      <c r="C39" s="20">
        <v>0.55000000000000004</v>
      </c>
      <c r="D39" s="27">
        <f t="shared" ref="D39:D47" si="2">B39*C39</f>
        <v>13.200000000000001</v>
      </c>
    </row>
    <row r="40" spans="1:5" x14ac:dyDescent="0.25">
      <c r="A40" s="20" t="s">
        <v>368</v>
      </c>
      <c r="B40" s="20">
        <v>1</v>
      </c>
      <c r="C40" s="20">
        <v>0.1</v>
      </c>
      <c r="D40" s="27">
        <f t="shared" si="2"/>
        <v>0.1</v>
      </c>
    </row>
    <row r="41" spans="1:5" x14ac:dyDescent="0.25">
      <c r="A41" s="20" t="s">
        <v>369</v>
      </c>
      <c r="B41" s="20">
        <v>1</v>
      </c>
      <c r="C41" s="20">
        <v>0.1</v>
      </c>
      <c r="D41" s="27">
        <f t="shared" si="2"/>
        <v>0.1</v>
      </c>
    </row>
    <row r="42" spans="1:5" x14ac:dyDescent="0.25">
      <c r="A42" s="20" t="s">
        <v>379</v>
      </c>
      <c r="B42" s="20">
        <v>1</v>
      </c>
      <c r="C42" s="20">
        <v>0.12488</v>
      </c>
      <c r="D42" s="27">
        <f t="shared" si="2"/>
        <v>0.12488</v>
      </c>
    </row>
    <row r="43" spans="1:5" x14ac:dyDescent="0.25">
      <c r="A43" s="190" t="s">
        <v>1444</v>
      </c>
      <c r="B43" s="190">
        <v>1</v>
      </c>
      <c r="C43" s="190">
        <v>10</v>
      </c>
      <c r="D43" s="191">
        <f t="shared" si="2"/>
        <v>10</v>
      </c>
    </row>
    <row r="44" spans="1:5" x14ac:dyDescent="0.25">
      <c r="A44" s="20" t="s">
        <v>378</v>
      </c>
      <c r="B44" s="20">
        <v>6</v>
      </c>
      <c r="C44" s="28">
        <v>0.21</v>
      </c>
      <c r="D44" s="27">
        <f t="shared" si="2"/>
        <v>1.26</v>
      </c>
    </row>
    <row r="45" spans="1:5" x14ac:dyDescent="0.25">
      <c r="A45" s="20" t="s">
        <v>371</v>
      </c>
      <c r="B45" s="20">
        <v>0</v>
      </c>
      <c r="C45" s="28">
        <v>0.21</v>
      </c>
      <c r="D45" s="27">
        <f t="shared" si="2"/>
        <v>0</v>
      </c>
    </row>
    <row r="46" spans="1:5" x14ac:dyDescent="0.25">
      <c r="A46" s="20" t="s">
        <v>381</v>
      </c>
      <c r="B46" s="20">
        <v>1</v>
      </c>
      <c r="C46" s="28">
        <v>4.8499999999999996</v>
      </c>
      <c r="D46" s="27">
        <f t="shared" si="2"/>
        <v>4.8499999999999996</v>
      </c>
    </row>
    <row r="47" spans="1:5" x14ac:dyDescent="0.25">
      <c r="A47" s="20" t="s">
        <v>382</v>
      </c>
      <c r="B47" s="20">
        <v>1</v>
      </c>
      <c r="C47" s="28">
        <v>3.6</v>
      </c>
      <c r="D47" s="27">
        <f t="shared" si="2"/>
        <v>3.6</v>
      </c>
    </row>
    <row r="48" spans="1:5" ht="21" x14ac:dyDescent="0.35">
      <c r="A48" s="26" t="s">
        <v>372</v>
      </c>
      <c r="B48" s="29"/>
      <c r="C48" s="26"/>
      <c r="D48" s="30">
        <v>0</v>
      </c>
    </row>
    <row r="50" spans="1:6" ht="33" x14ac:dyDescent="0.45">
      <c r="A50" s="32" t="s">
        <v>667</v>
      </c>
      <c r="B50" s="485">
        <v>81200001272</v>
      </c>
      <c r="C50" s="486"/>
      <c r="D50" s="487"/>
    </row>
    <row r="51" spans="1:6" x14ac:dyDescent="0.25">
      <c r="A51" s="26" t="s">
        <v>364</v>
      </c>
      <c r="B51" s="26" t="s">
        <v>365</v>
      </c>
      <c r="C51" s="26" t="s">
        <v>366</v>
      </c>
      <c r="D51" s="26" t="s">
        <v>367</v>
      </c>
    </row>
    <row r="52" spans="1:6" x14ac:dyDescent="0.25">
      <c r="A52" s="20" t="s">
        <v>1446</v>
      </c>
      <c r="B52" s="20">
        <v>0</v>
      </c>
      <c r="C52" s="20">
        <v>0.55500000000000005</v>
      </c>
      <c r="D52" s="37">
        <f t="shared" ref="D52:D62" si="3">B52*C52</f>
        <v>0</v>
      </c>
    </row>
    <row r="53" spans="1:6" x14ac:dyDescent="0.25">
      <c r="A53" s="20" t="s">
        <v>1447</v>
      </c>
      <c r="B53" s="20">
        <v>8</v>
      </c>
      <c r="C53" s="20">
        <v>0.35</v>
      </c>
      <c r="D53" s="37">
        <f t="shared" si="3"/>
        <v>2.8</v>
      </c>
    </row>
    <row r="54" spans="1:6" x14ac:dyDescent="0.25">
      <c r="A54" s="20" t="s">
        <v>1448</v>
      </c>
      <c r="B54" s="20">
        <v>8</v>
      </c>
      <c r="C54" s="20">
        <v>0.35</v>
      </c>
      <c r="D54" s="37">
        <f t="shared" si="3"/>
        <v>2.8</v>
      </c>
    </row>
    <row r="55" spans="1:6" x14ac:dyDescent="0.25">
      <c r="A55" s="20" t="s">
        <v>368</v>
      </c>
      <c r="B55" s="20">
        <v>1</v>
      </c>
      <c r="C55" s="20">
        <v>0.1</v>
      </c>
      <c r="D55" s="37">
        <f t="shared" si="3"/>
        <v>0.1</v>
      </c>
      <c r="E55" s="1"/>
      <c r="F55" s="1"/>
    </row>
    <row r="56" spans="1:6" x14ac:dyDescent="0.25">
      <c r="A56" s="20" t="s">
        <v>369</v>
      </c>
      <c r="B56" s="20">
        <v>1</v>
      </c>
      <c r="C56" s="20">
        <v>0.1</v>
      </c>
      <c r="D56" s="37">
        <f t="shared" si="3"/>
        <v>0.1</v>
      </c>
      <c r="E56" s="1"/>
      <c r="F56" s="1"/>
    </row>
    <row r="57" spans="1:6" x14ac:dyDescent="0.25">
      <c r="A57" s="20" t="s">
        <v>379</v>
      </c>
      <c r="B57" s="20">
        <v>1</v>
      </c>
      <c r="C57" s="20">
        <v>0.12488</v>
      </c>
      <c r="D57" s="37">
        <f t="shared" si="3"/>
        <v>0.12488</v>
      </c>
      <c r="E57" s="1"/>
      <c r="F57" s="1"/>
    </row>
    <row r="58" spans="1:6" x14ac:dyDescent="0.25">
      <c r="A58" s="190" t="s">
        <v>1444</v>
      </c>
      <c r="B58" s="190">
        <v>1</v>
      </c>
      <c r="C58" s="190">
        <v>0</v>
      </c>
      <c r="D58" s="191">
        <f t="shared" si="3"/>
        <v>0</v>
      </c>
      <c r="E58" s="1"/>
      <c r="F58" s="1"/>
    </row>
    <row r="59" spans="1:6" x14ac:dyDescent="0.25">
      <c r="A59" s="20" t="s">
        <v>378</v>
      </c>
      <c r="B59" s="20">
        <v>6</v>
      </c>
      <c r="C59" s="28">
        <v>0.21</v>
      </c>
      <c r="D59" s="37">
        <f t="shared" si="3"/>
        <v>1.26</v>
      </c>
      <c r="E59" s="1"/>
      <c r="F59" s="1"/>
    </row>
    <row r="60" spans="1:6" x14ac:dyDescent="0.25">
      <c r="A60" s="20" t="s">
        <v>371</v>
      </c>
      <c r="B60" s="20">
        <v>0</v>
      </c>
      <c r="C60" s="28">
        <v>0</v>
      </c>
      <c r="D60" s="37">
        <f t="shared" si="3"/>
        <v>0</v>
      </c>
      <c r="E60" s="1"/>
      <c r="F60" s="1"/>
    </row>
    <row r="61" spans="1:6" x14ac:dyDescent="0.25">
      <c r="A61" s="20" t="s">
        <v>381</v>
      </c>
      <c r="B61" s="20">
        <v>1</v>
      </c>
      <c r="C61" s="28">
        <v>4.8499999999999996</v>
      </c>
      <c r="D61" s="37">
        <f t="shared" si="3"/>
        <v>4.8499999999999996</v>
      </c>
      <c r="E61" s="1"/>
      <c r="F61" s="1"/>
    </row>
    <row r="62" spans="1:6" x14ac:dyDescent="0.25">
      <c r="A62" s="20" t="s">
        <v>382</v>
      </c>
      <c r="B62" s="20">
        <v>1</v>
      </c>
      <c r="C62" s="28">
        <v>3.6</v>
      </c>
      <c r="D62" s="37">
        <f t="shared" si="3"/>
        <v>3.6</v>
      </c>
      <c r="E62" s="1"/>
      <c r="F62" s="1"/>
    </row>
    <row r="63" spans="1:6" ht="21" x14ac:dyDescent="0.35">
      <c r="A63" s="26" t="s">
        <v>372</v>
      </c>
      <c r="B63" s="29"/>
      <c r="C63" s="26"/>
      <c r="D63" s="30"/>
      <c r="E63" s="1"/>
      <c r="F63" s="1"/>
    </row>
    <row r="64" spans="1:6" x14ac:dyDescent="0.25">
      <c r="A64" s="1"/>
      <c r="B64" s="1"/>
      <c r="C64" s="1"/>
      <c r="D64" s="1"/>
      <c r="E64" s="1"/>
      <c r="F64" s="1"/>
    </row>
    <row r="65" spans="1:7" ht="15.75" thickBot="1" x14ac:dyDescent="0.3">
      <c r="A65" s="1"/>
      <c r="B65" s="1"/>
      <c r="C65" s="1"/>
      <c r="D65" s="1"/>
      <c r="E65" s="1"/>
      <c r="F65" s="1"/>
    </row>
    <row r="66" spans="1:7" ht="39.75" x14ac:dyDescent="0.45">
      <c r="A66" s="221" t="s">
        <v>1450</v>
      </c>
      <c r="B66" s="492">
        <v>40630091489</v>
      </c>
      <c r="C66" s="493"/>
      <c r="D66" s="494"/>
      <c r="E66" s="222"/>
      <c r="F66" s="1"/>
    </row>
    <row r="67" spans="1:7" x14ac:dyDescent="0.25">
      <c r="A67" s="211" t="s">
        <v>364</v>
      </c>
      <c r="B67" s="26" t="s">
        <v>365</v>
      </c>
      <c r="C67" s="26" t="s">
        <v>366</v>
      </c>
      <c r="D67" s="26" t="s">
        <v>367</v>
      </c>
      <c r="E67" s="214"/>
      <c r="F67" s="1"/>
    </row>
    <row r="68" spans="1:7" x14ac:dyDescent="0.25">
      <c r="A68" s="213" t="s">
        <v>1451</v>
      </c>
      <c r="B68" s="20">
        <v>24</v>
      </c>
      <c r="C68" s="20">
        <v>0.5</v>
      </c>
      <c r="D68" s="37">
        <f t="shared" ref="D68:D75" si="4">B68*C68</f>
        <v>12</v>
      </c>
      <c r="E68" s="214"/>
      <c r="F68" s="1"/>
      <c r="G68" s="1"/>
    </row>
    <row r="69" spans="1:7" x14ac:dyDescent="0.25">
      <c r="A69" s="213" t="s">
        <v>1447</v>
      </c>
      <c r="B69" s="20">
        <v>0</v>
      </c>
      <c r="C69" s="20">
        <v>0</v>
      </c>
      <c r="D69" s="37">
        <f t="shared" si="4"/>
        <v>0</v>
      </c>
      <c r="E69" s="214"/>
      <c r="F69" s="1"/>
      <c r="G69" s="1"/>
    </row>
    <row r="70" spans="1:7" x14ac:dyDescent="0.25">
      <c r="A70" s="213" t="s">
        <v>1448</v>
      </c>
      <c r="B70" s="20">
        <v>0</v>
      </c>
      <c r="C70" s="20">
        <v>0</v>
      </c>
      <c r="D70" s="37">
        <f t="shared" si="4"/>
        <v>0</v>
      </c>
      <c r="E70" s="214"/>
      <c r="F70" s="1"/>
      <c r="G70" s="1"/>
    </row>
    <row r="71" spans="1:7" x14ac:dyDescent="0.25">
      <c r="A71" s="213" t="s">
        <v>368</v>
      </c>
      <c r="B71" s="20">
        <v>1</v>
      </c>
      <c r="C71" s="20">
        <v>0.1</v>
      </c>
      <c r="D71" s="37">
        <f t="shared" si="4"/>
        <v>0.1</v>
      </c>
      <c r="E71" s="214"/>
      <c r="F71" s="1"/>
    </row>
    <row r="72" spans="1:7" x14ac:dyDescent="0.25">
      <c r="A72" s="213" t="s">
        <v>369</v>
      </c>
      <c r="B72" s="20">
        <v>1</v>
      </c>
      <c r="C72" s="20">
        <v>0.1</v>
      </c>
      <c r="D72" s="37">
        <f t="shared" si="4"/>
        <v>0.1</v>
      </c>
      <c r="E72" s="214"/>
      <c r="F72" s="1"/>
    </row>
    <row r="73" spans="1:7" x14ac:dyDescent="0.25">
      <c r="A73" s="213" t="s">
        <v>379</v>
      </c>
      <c r="B73" s="20">
        <v>0</v>
      </c>
      <c r="C73" s="20">
        <v>0.12488</v>
      </c>
      <c r="D73" s="37">
        <f t="shared" si="4"/>
        <v>0</v>
      </c>
      <c r="E73" s="214"/>
      <c r="F73" s="1"/>
    </row>
    <row r="74" spans="1:7" x14ac:dyDescent="0.25">
      <c r="A74" s="213" t="s">
        <v>378</v>
      </c>
      <c r="B74" s="20">
        <v>0</v>
      </c>
      <c r="C74" s="28">
        <v>0.21</v>
      </c>
      <c r="D74" s="37">
        <f t="shared" si="4"/>
        <v>0</v>
      </c>
      <c r="E74" s="214"/>
      <c r="F74" s="1"/>
      <c r="G74" s="1"/>
    </row>
    <row r="75" spans="1:7" x14ac:dyDescent="0.25">
      <c r="A75" s="213" t="s">
        <v>371</v>
      </c>
      <c r="B75" s="20">
        <v>2</v>
      </c>
      <c r="C75" s="28">
        <v>0.21</v>
      </c>
      <c r="D75" s="37">
        <f t="shared" si="4"/>
        <v>0.42</v>
      </c>
      <c r="E75" s="227" t="s">
        <v>1461</v>
      </c>
      <c r="F75" s="1"/>
    </row>
    <row r="76" spans="1:7" x14ac:dyDescent="0.25">
      <c r="A76" s="215" t="s">
        <v>372</v>
      </c>
      <c r="B76" s="206"/>
      <c r="C76" s="207"/>
      <c r="D76" s="208">
        <f>SUM(D68:D75)</f>
        <v>12.62</v>
      </c>
      <c r="E76" s="496">
        <v>99.98</v>
      </c>
      <c r="F76" s="1"/>
      <c r="G76" s="1"/>
    </row>
    <row r="77" spans="1:7" ht="21" x14ac:dyDescent="0.35">
      <c r="A77" s="211" t="s">
        <v>1453</v>
      </c>
      <c r="B77" s="29"/>
      <c r="C77" s="205">
        <v>6.8000000000000005E-2</v>
      </c>
      <c r="D77" s="30">
        <f>D76*C77</f>
        <v>0.85816000000000003</v>
      </c>
      <c r="E77" s="496"/>
      <c r="F77" s="1"/>
    </row>
    <row r="78" spans="1:7" x14ac:dyDescent="0.25">
      <c r="A78" s="213" t="s">
        <v>381</v>
      </c>
      <c r="B78" s="20">
        <v>1</v>
      </c>
      <c r="C78" s="28">
        <v>2</v>
      </c>
      <c r="D78" s="37">
        <f>B78*C78</f>
        <v>2</v>
      </c>
      <c r="E78" s="496"/>
      <c r="F78" s="1"/>
    </row>
    <row r="79" spans="1:7" x14ac:dyDescent="0.25">
      <c r="A79" s="213" t="s">
        <v>382</v>
      </c>
      <c r="B79" s="20">
        <v>1</v>
      </c>
      <c r="C79" s="28">
        <v>2</v>
      </c>
      <c r="D79" s="37">
        <f>B79*C79</f>
        <v>2</v>
      </c>
      <c r="E79" s="214"/>
      <c r="F79" s="1"/>
    </row>
    <row r="80" spans="1:7" x14ac:dyDescent="0.25">
      <c r="A80" s="213" t="s">
        <v>1454</v>
      </c>
      <c r="B80" s="20">
        <v>1</v>
      </c>
      <c r="C80" s="28">
        <v>2.7</v>
      </c>
      <c r="D80" s="37">
        <f>B80*C80</f>
        <v>2.7</v>
      </c>
      <c r="E80" s="214"/>
      <c r="F80" s="1"/>
    </row>
    <row r="81" spans="1:6" ht="21" x14ac:dyDescent="0.35">
      <c r="A81" s="211" t="s">
        <v>1452</v>
      </c>
      <c r="B81" s="29"/>
      <c r="C81" s="26">
        <v>20</v>
      </c>
      <c r="D81" s="30">
        <f>C81/8</f>
        <v>2.5</v>
      </c>
      <c r="E81" s="214"/>
      <c r="F81" s="1"/>
    </row>
    <row r="82" spans="1:6" ht="21" x14ac:dyDescent="0.35">
      <c r="A82" s="211" t="s">
        <v>1456</v>
      </c>
      <c r="B82" s="29"/>
      <c r="C82" s="26">
        <f>20/8</f>
        <v>2.5</v>
      </c>
      <c r="D82" s="30">
        <f>SUM(D76:D81)</f>
        <v>22.678159999999998</v>
      </c>
      <c r="E82" s="214"/>
      <c r="F82" s="1"/>
    </row>
    <row r="83" spans="1:6" ht="21" x14ac:dyDescent="0.35">
      <c r="A83" s="211" t="s">
        <v>1455</v>
      </c>
      <c r="B83" s="29"/>
      <c r="C83" s="26">
        <v>35</v>
      </c>
      <c r="D83" s="30">
        <f>C83/1</f>
        <v>35</v>
      </c>
      <c r="E83" s="214"/>
      <c r="F83" s="1"/>
    </row>
    <row r="84" spans="1:6" ht="21" x14ac:dyDescent="0.35">
      <c r="A84" s="211" t="s">
        <v>1457</v>
      </c>
      <c r="B84" s="29"/>
      <c r="C84" s="204"/>
      <c r="D84" s="30">
        <f>D82+D83</f>
        <v>57.678159999999998</v>
      </c>
      <c r="E84" s="214"/>
      <c r="F84" s="1"/>
    </row>
    <row r="85" spans="1:6" ht="24" thickBot="1" x14ac:dyDescent="0.4">
      <c r="A85" s="223" t="s">
        <v>21</v>
      </c>
      <c r="B85" s="224"/>
      <c r="C85" s="225">
        <v>0.18</v>
      </c>
      <c r="D85" s="226">
        <f>D84/(1-C85)</f>
        <v>70.339219512195115</v>
      </c>
      <c r="E85" s="220"/>
      <c r="F85" s="1"/>
    </row>
    <row r="86" spans="1:6" ht="15.75" thickBot="1" x14ac:dyDescent="0.3">
      <c r="A86" s="1"/>
      <c r="B86" s="1"/>
      <c r="C86" s="1"/>
      <c r="D86" s="1"/>
      <c r="E86" s="1"/>
      <c r="F86" s="1"/>
    </row>
    <row r="87" spans="1:6" ht="28.5" x14ac:dyDescent="0.45">
      <c r="A87" s="221" t="s">
        <v>1458</v>
      </c>
      <c r="B87" s="492">
        <v>40634400939</v>
      </c>
      <c r="C87" s="493"/>
      <c r="D87" s="494"/>
      <c r="E87" s="222"/>
      <c r="F87" s="1"/>
    </row>
    <row r="88" spans="1:6" x14ac:dyDescent="0.25">
      <c r="A88" s="211" t="s">
        <v>364</v>
      </c>
      <c r="B88" s="26" t="s">
        <v>365</v>
      </c>
      <c r="C88" s="26" t="s">
        <v>366</v>
      </c>
      <c r="D88" s="26" t="s">
        <v>367</v>
      </c>
      <c r="E88" s="214"/>
      <c r="F88" s="1"/>
    </row>
    <row r="89" spans="1:6" x14ac:dyDescent="0.25">
      <c r="A89" s="213" t="s">
        <v>1459</v>
      </c>
      <c r="B89" s="20">
        <v>24</v>
      </c>
      <c r="C89" s="20">
        <v>0.35</v>
      </c>
      <c r="D89" s="37">
        <f t="shared" ref="D89:D96" si="5">B89*C89</f>
        <v>8.3999999999999986</v>
      </c>
      <c r="E89" s="214"/>
      <c r="F89" s="1"/>
    </row>
    <row r="90" spans="1:6" x14ac:dyDescent="0.25">
      <c r="A90" s="213" t="s">
        <v>1447</v>
      </c>
      <c r="B90" s="20">
        <v>0</v>
      </c>
      <c r="C90" s="20">
        <v>0</v>
      </c>
      <c r="D90" s="37">
        <f t="shared" si="5"/>
        <v>0</v>
      </c>
      <c r="E90" s="214"/>
      <c r="F90" s="1"/>
    </row>
    <row r="91" spans="1:6" x14ac:dyDescent="0.25">
      <c r="A91" s="213" t="s">
        <v>1448</v>
      </c>
      <c r="B91" s="20">
        <v>0</v>
      </c>
      <c r="C91" s="20">
        <v>0</v>
      </c>
      <c r="D91" s="37">
        <f t="shared" si="5"/>
        <v>0</v>
      </c>
      <c r="E91" s="214"/>
      <c r="F91" s="1"/>
    </row>
    <row r="92" spans="1:6" x14ac:dyDescent="0.25">
      <c r="A92" s="213" t="s">
        <v>368</v>
      </c>
      <c r="B92" s="20">
        <v>1</v>
      </c>
      <c r="C92" s="20">
        <v>0.1</v>
      </c>
      <c r="D92" s="37">
        <f t="shared" si="5"/>
        <v>0.1</v>
      </c>
      <c r="E92" s="214"/>
      <c r="F92" s="1"/>
    </row>
    <row r="93" spans="1:6" x14ac:dyDescent="0.25">
      <c r="A93" s="213" t="s">
        <v>369</v>
      </c>
      <c r="B93" s="20">
        <v>1</v>
      </c>
      <c r="C93" s="20">
        <v>0.1</v>
      </c>
      <c r="D93" s="37">
        <f t="shared" si="5"/>
        <v>0.1</v>
      </c>
      <c r="E93" s="214"/>
      <c r="F93" s="1"/>
    </row>
    <row r="94" spans="1:6" x14ac:dyDescent="0.25">
      <c r="A94" s="213" t="s">
        <v>1449</v>
      </c>
      <c r="B94" s="20">
        <v>1</v>
      </c>
      <c r="C94" s="20">
        <v>0.12488</v>
      </c>
      <c r="D94" s="37">
        <f t="shared" si="5"/>
        <v>0.12488</v>
      </c>
      <c r="E94" s="214"/>
      <c r="F94" s="1"/>
    </row>
    <row r="95" spans="1:6" x14ac:dyDescent="0.25">
      <c r="A95" s="213" t="s">
        <v>378</v>
      </c>
      <c r="B95" s="20">
        <v>0</v>
      </c>
      <c r="C95" s="28">
        <v>0.21</v>
      </c>
      <c r="D95" s="37">
        <f t="shared" si="5"/>
        <v>0</v>
      </c>
      <c r="E95" s="214"/>
      <c r="F95" s="1"/>
    </row>
    <row r="96" spans="1:6" x14ac:dyDescent="0.25">
      <c r="A96" s="213" t="s">
        <v>371</v>
      </c>
      <c r="B96" s="20">
        <v>12</v>
      </c>
      <c r="C96" s="28">
        <v>0.21</v>
      </c>
      <c r="D96" s="37">
        <f t="shared" si="5"/>
        <v>2.52</v>
      </c>
      <c r="E96" s="214"/>
      <c r="F96" s="1"/>
    </row>
    <row r="97" spans="1:6" x14ac:dyDescent="0.25">
      <c r="A97" s="215" t="s">
        <v>372</v>
      </c>
      <c r="B97" s="206"/>
      <c r="C97" s="207"/>
      <c r="D97" s="208">
        <f>SUM(D89:D96)</f>
        <v>11.244879999999997</v>
      </c>
      <c r="E97" s="214"/>
      <c r="F97" s="1"/>
    </row>
    <row r="98" spans="1:6" ht="21" x14ac:dyDescent="0.35">
      <c r="A98" s="211" t="s">
        <v>1453</v>
      </c>
      <c r="B98" s="29"/>
      <c r="C98" s="205">
        <v>6.8000000000000005E-2</v>
      </c>
      <c r="D98" s="30">
        <f>D97*C98</f>
        <v>0.76465183999999986</v>
      </c>
      <c r="E98" s="227" t="s">
        <v>1461</v>
      </c>
      <c r="F98" s="1"/>
    </row>
    <row r="99" spans="1:6" x14ac:dyDescent="0.25">
      <c r="A99" s="213" t="s">
        <v>381</v>
      </c>
      <c r="B99" s="20">
        <v>1</v>
      </c>
      <c r="C99" s="28">
        <v>2</v>
      </c>
      <c r="D99" s="37">
        <f>B99*C99</f>
        <v>2</v>
      </c>
      <c r="E99" s="491">
        <v>135.97999999999999</v>
      </c>
      <c r="F99" s="1"/>
    </row>
    <row r="100" spans="1:6" x14ac:dyDescent="0.25">
      <c r="A100" s="213" t="s">
        <v>382</v>
      </c>
      <c r="B100" s="20">
        <v>1</v>
      </c>
      <c r="C100" s="28">
        <v>2</v>
      </c>
      <c r="D100" s="37">
        <f>B100*C100</f>
        <v>2</v>
      </c>
      <c r="E100" s="491"/>
      <c r="F100" s="1"/>
    </row>
    <row r="101" spans="1:6" x14ac:dyDescent="0.25">
      <c r="A101" s="213" t="s">
        <v>1454</v>
      </c>
      <c r="B101" s="20">
        <v>1</v>
      </c>
      <c r="C101" s="28">
        <v>2.7</v>
      </c>
      <c r="D101" s="37">
        <f>B101*C101</f>
        <v>2.7</v>
      </c>
      <c r="E101" s="491"/>
      <c r="F101" s="1"/>
    </row>
    <row r="102" spans="1:6" ht="21" x14ac:dyDescent="0.35">
      <c r="A102" s="211" t="s">
        <v>1452</v>
      </c>
      <c r="B102" s="29"/>
      <c r="C102" s="26">
        <v>20</v>
      </c>
      <c r="D102" s="30">
        <f>C102/8</f>
        <v>2.5</v>
      </c>
      <c r="E102" s="214"/>
      <c r="F102" s="1"/>
    </row>
    <row r="103" spans="1:6" ht="21" x14ac:dyDescent="0.35">
      <c r="A103" s="211" t="s">
        <v>1456</v>
      </c>
      <c r="B103" s="29"/>
      <c r="C103" s="26">
        <f>20/8</f>
        <v>2.5</v>
      </c>
      <c r="D103" s="30">
        <f>SUM(D97:D102)</f>
        <v>21.209531839999993</v>
      </c>
      <c r="E103" s="214"/>
      <c r="F103" s="1"/>
    </row>
    <row r="104" spans="1:6" ht="21" x14ac:dyDescent="0.35">
      <c r="A104" s="211" t="s">
        <v>1455</v>
      </c>
      <c r="B104" s="29"/>
      <c r="C104" s="26">
        <v>35</v>
      </c>
      <c r="D104" s="30">
        <f>C104/1</f>
        <v>35</v>
      </c>
      <c r="E104" s="214"/>
      <c r="F104" s="1"/>
    </row>
    <row r="105" spans="1:6" ht="21" x14ac:dyDescent="0.35">
      <c r="A105" s="211" t="s">
        <v>1457</v>
      </c>
      <c r="B105" s="29"/>
      <c r="C105" s="204"/>
      <c r="D105" s="30">
        <f>D103+D104</f>
        <v>56.209531839999997</v>
      </c>
      <c r="E105" s="214"/>
      <c r="F105" s="1"/>
    </row>
    <row r="106" spans="1:6" ht="21.75" thickBot="1" x14ac:dyDescent="0.4">
      <c r="A106" s="216" t="s">
        <v>21</v>
      </c>
      <c r="B106" s="217"/>
      <c r="C106" s="218">
        <v>0.18</v>
      </c>
      <c r="D106" s="219">
        <f>D105/(1-C106)</f>
        <v>68.548209560975607</v>
      </c>
      <c r="E106" s="220"/>
      <c r="F106" s="1"/>
    </row>
    <row r="107" spans="1:6" ht="15.75" thickBot="1" x14ac:dyDescent="0.3">
      <c r="A107" s="1"/>
      <c r="B107" s="1"/>
      <c r="C107" s="1"/>
      <c r="D107" s="1"/>
      <c r="E107" s="1"/>
      <c r="F107" s="1"/>
    </row>
    <row r="108" spans="1:6" ht="39.75" x14ac:dyDescent="0.45">
      <c r="A108" s="221" t="s">
        <v>1460</v>
      </c>
      <c r="B108" s="492">
        <v>40636854929</v>
      </c>
      <c r="C108" s="493"/>
      <c r="D108" s="494"/>
      <c r="E108" s="222"/>
      <c r="F108" s="1"/>
    </row>
    <row r="109" spans="1:6" x14ac:dyDescent="0.25">
      <c r="A109" s="211" t="s">
        <v>364</v>
      </c>
      <c r="B109" s="26" t="s">
        <v>365</v>
      </c>
      <c r="C109" s="26" t="s">
        <v>366</v>
      </c>
      <c r="D109" s="26" t="s">
        <v>367</v>
      </c>
      <c r="E109" s="214"/>
      <c r="F109" s="1"/>
    </row>
    <row r="110" spans="1:6" x14ac:dyDescent="0.25">
      <c r="A110" s="213" t="s">
        <v>1459</v>
      </c>
      <c r="B110" s="20">
        <v>24</v>
      </c>
      <c r="C110" s="20">
        <v>0.35</v>
      </c>
      <c r="D110" s="37">
        <f t="shared" ref="D110:D117" si="6">B110*C110</f>
        <v>8.3999999999999986</v>
      </c>
      <c r="E110" s="214"/>
      <c r="F110" s="1"/>
    </row>
    <row r="111" spans="1:6" x14ac:dyDescent="0.25">
      <c r="A111" s="213" t="s">
        <v>1447</v>
      </c>
      <c r="B111" s="20">
        <v>0</v>
      </c>
      <c r="C111" s="20">
        <v>0</v>
      </c>
      <c r="D111" s="37">
        <f t="shared" si="6"/>
        <v>0</v>
      </c>
      <c r="E111" s="214"/>
      <c r="F111" s="1"/>
    </row>
    <row r="112" spans="1:6" x14ac:dyDescent="0.25">
      <c r="A112" s="213" t="s">
        <v>1448</v>
      </c>
      <c r="B112" s="20">
        <v>0</v>
      </c>
      <c r="C112" s="20">
        <v>0</v>
      </c>
      <c r="D112" s="37">
        <f t="shared" si="6"/>
        <v>0</v>
      </c>
      <c r="E112" s="214"/>
      <c r="F112" s="1"/>
    </row>
    <row r="113" spans="1:5" x14ac:dyDescent="0.25">
      <c r="A113" s="213" t="s">
        <v>368</v>
      </c>
      <c r="B113" s="20">
        <v>1</v>
      </c>
      <c r="C113" s="20">
        <v>0.1</v>
      </c>
      <c r="D113" s="37">
        <f t="shared" si="6"/>
        <v>0.1</v>
      </c>
      <c r="E113" s="214"/>
    </row>
    <row r="114" spans="1:5" x14ac:dyDescent="0.25">
      <c r="A114" s="213" t="s">
        <v>369</v>
      </c>
      <c r="B114" s="20">
        <v>1</v>
      </c>
      <c r="C114" s="20">
        <v>0.1</v>
      </c>
      <c r="D114" s="37">
        <f t="shared" si="6"/>
        <v>0.1</v>
      </c>
      <c r="E114" s="214"/>
    </row>
    <row r="115" spans="1:5" x14ac:dyDescent="0.25">
      <c r="A115" s="213" t="s">
        <v>1449</v>
      </c>
      <c r="B115" s="20">
        <v>1</v>
      </c>
      <c r="C115" s="20">
        <v>0.12488</v>
      </c>
      <c r="D115" s="37">
        <f t="shared" si="6"/>
        <v>0.12488</v>
      </c>
      <c r="E115" s="214"/>
    </row>
    <row r="116" spans="1:5" x14ac:dyDescent="0.25">
      <c r="A116" s="213" t="s">
        <v>378</v>
      </c>
      <c r="B116" s="20">
        <v>0</v>
      </c>
      <c r="C116" s="28">
        <v>0.21</v>
      </c>
      <c r="D116" s="37">
        <f t="shared" si="6"/>
        <v>0</v>
      </c>
      <c r="E116" s="214"/>
    </row>
    <row r="117" spans="1:5" x14ac:dyDescent="0.25">
      <c r="A117" s="213" t="s">
        <v>371</v>
      </c>
      <c r="B117" s="20">
        <v>12</v>
      </c>
      <c r="C117" s="28">
        <v>0.21</v>
      </c>
      <c r="D117" s="37">
        <f t="shared" si="6"/>
        <v>2.52</v>
      </c>
      <c r="E117" s="214"/>
    </row>
    <row r="118" spans="1:5" x14ac:dyDescent="0.25">
      <c r="A118" s="215" t="s">
        <v>372</v>
      </c>
      <c r="B118" s="206"/>
      <c r="C118" s="207"/>
      <c r="D118" s="208">
        <f>SUM(D110:D117)</f>
        <v>11.244879999999997</v>
      </c>
      <c r="E118" s="227" t="s">
        <v>1461</v>
      </c>
    </row>
    <row r="119" spans="1:5" ht="21" x14ac:dyDescent="0.35">
      <c r="A119" s="211" t="s">
        <v>1453</v>
      </c>
      <c r="B119" s="29"/>
      <c r="C119" s="205">
        <v>6.8000000000000005E-2</v>
      </c>
      <c r="D119" s="30">
        <f>D118*C119</f>
        <v>0.76465183999999986</v>
      </c>
      <c r="E119" s="503">
        <v>99.98</v>
      </c>
    </row>
    <row r="120" spans="1:5" x14ac:dyDescent="0.25">
      <c r="A120" s="213" t="s">
        <v>381</v>
      </c>
      <c r="B120" s="20">
        <v>1</v>
      </c>
      <c r="C120" s="28">
        <v>2</v>
      </c>
      <c r="D120" s="37">
        <f>B120*C120</f>
        <v>2</v>
      </c>
      <c r="E120" s="503"/>
    </row>
    <row r="121" spans="1:5" x14ac:dyDescent="0.25">
      <c r="A121" s="213" t="s">
        <v>382</v>
      </c>
      <c r="B121" s="20">
        <v>1</v>
      </c>
      <c r="C121" s="28">
        <v>2</v>
      </c>
      <c r="D121" s="37">
        <f>B121*C121</f>
        <v>2</v>
      </c>
      <c r="E121" s="503"/>
    </row>
    <row r="122" spans="1:5" x14ac:dyDescent="0.25">
      <c r="A122" s="213" t="s">
        <v>1454</v>
      </c>
      <c r="B122" s="20">
        <v>1</v>
      </c>
      <c r="C122" s="28">
        <v>2.7</v>
      </c>
      <c r="D122" s="37">
        <f>B122*C122</f>
        <v>2.7</v>
      </c>
      <c r="E122" s="214"/>
    </row>
    <row r="123" spans="1:5" ht="21" x14ac:dyDescent="0.35">
      <c r="A123" s="211" t="s">
        <v>1452</v>
      </c>
      <c r="B123" s="29"/>
      <c r="C123" s="26">
        <v>20</v>
      </c>
      <c r="D123" s="30">
        <f>C123/8</f>
        <v>2.5</v>
      </c>
      <c r="E123" s="214"/>
    </row>
    <row r="124" spans="1:5" ht="21" x14ac:dyDescent="0.35">
      <c r="A124" s="211" t="s">
        <v>1456</v>
      </c>
      <c r="B124" s="29"/>
      <c r="C124" s="26">
        <f>20/8</f>
        <v>2.5</v>
      </c>
      <c r="D124" s="30">
        <f>SUM(D118:D123)</f>
        <v>21.209531839999993</v>
      </c>
      <c r="E124" s="214"/>
    </row>
    <row r="125" spans="1:5" ht="21" x14ac:dyDescent="0.35">
      <c r="A125" s="211" t="s">
        <v>1455</v>
      </c>
      <c r="B125" s="29"/>
      <c r="C125" s="26">
        <v>35</v>
      </c>
      <c r="D125" s="30">
        <f>C125/1</f>
        <v>35</v>
      </c>
      <c r="E125" s="214"/>
    </row>
    <row r="126" spans="1:5" ht="21" x14ac:dyDescent="0.35">
      <c r="A126" s="211" t="s">
        <v>1457</v>
      </c>
      <c r="B126" s="29"/>
      <c r="C126" s="204"/>
      <c r="D126" s="30">
        <f>D124+D125</f>
        <v>56.209531839999997</v>
      </c>
      <c r="E126" s="214"/>
    </row>
    <row r="127" spans="1:5" ht="21.75" thickBot="1" x14ac:dyDescent="0.4">
      <c r="A127" s="216" t="s">
        <v>21</v>
      </c>
      <c r="B127" s="217"/>
      <c r="C127" s="218">
        <v>0.18</v>
      </c>
      <c r="D127" s="219">
        <f>D126/(1-C127)</f>
        <v>68.548209560975607</v>
      </c>
      <c r="E127" s="220"/>
    </row>
    <row r="129" spans="1:13" ht="17.25" x14ac:dyDescent="0.25">
      <c r="A129" s="234" t="s">
        <v>2385</v>
      </c>
      <c r="B129" s="497" t="s">
        <v>2386</v>
      </c>
      <c r="C129" s="498"/>
      <c r="D129" s="498"/>
      <c r="E129" s="498"/>
      <c r="F129" s="499"/>
      <c r="G129" s="235"/>
      <c r="H129" s="234" t="s">
        <v>578</v>
      </c>
      <c r="I129" s="500" t="s">
        <v>2387</v>
      </c>
      <c r="J129" s="501"/>
      <c r="K129" s="501"/>
      <c r="L129" s="501"/>
      <c r="M129" s="502"/>
    </row>
    <row r="130" spans="1:13" x14ac:dyDescent="0.25">
      <c r="A130" s="236" t="s">
        <v>2388</v>
      </c>
      <c r="B130" s="236" t="s">
        <v>2389</v>
      </c>
      <c r="C130" s="237" t="s">
        <v>366</v>
      </c>
      <c r="D130" s="238" t="s">
        <v>2390</v>
      </c>
      <c r="E130" s="237"/>
      <c r="F130" s="237" t="s">
        <v>426</v>
      </c>
      <c r="G130" s="239"/>
      <c r="H130" s="236" t="s">
        <v>2388</v>
      </c>
      <c r="I130" s="236" t="s">
        <v>2389</v>
      </c>
      <c r="J130" s="237" t="s">
        <v>366</v>
      </c>
      <c r="K130" s="238" t="s">
        <v>2390</v>
      </c>
      <c r="L130" s="237"/>
      <c r="M130" s="237" t="s">
        <v>426</v>
      </c>
    </row>
    <row r="131" spans="1:13" x14ac:dyDescent="0.25">
      <c r="A131" s="240" t="s">
        <v>2391</v>
      </c>
      <c r="B131" s="240">
        <v>8</v>
      </c>
      <c r="C131" s="241">
        <v>0.24</v>
      </c>
      <c r="D131" s="242">
        <v>0</v>
      </c>
      <c r="E131" s="241">
        <f>(C131*D131)*B131</f>
        <v>0</v>
      </c>
      <c r="F131" s="241">
        <f>B131*C131+E131</f>
        <v>1.92</v>
      </c>
      <c r="G131" s="239"/>
      <c r="H131" s="240" t="s">
        <v>2391</v>
      </c>
      <c r="I131" s="240">
        <v>24</v>
      </c>
      <c r="J131" s="241">
        <v>0.24</v>
      </c>
      <c r="K131" s="242">
        <v>0</v>
      </c>
      <c r="L131" s="241">
        <f>(J131*K131)*I131</f>
        <v>0</v>
      </c>
      <c r="M131" s="241">
        <f>I131*J131+L131</f>
        <v>5.76</v>
      </c>
    </row>
    <row r="132" spans="1:13" x14ac:dyDescent="0.25">
      <c r="A132" s="240" t="s">
        <v>2392</v>
      </c>
      <c r="B132" s="240">
        <v>8</v>
      </c>
      <c r="C132" s="241">
        <v>0.24</v>
      </c>
      <c r="D132" s="242">
        <v>0</v>
      </c>
      <c r="E132" s="241">
        <f>(C132*D132)*B132</f>
        <v>0</v>
      </c>
      <c r="F132" s="241">
        <f>B132*C132+E132</f>
        <v>1.92</v>
      </c>
      <c r="G132" s="239"/>
      <c r="H132" s="240" t="s">
        <v>2392</v>
      </c>
      <c r="I132" s="240">
        <v>0</v>
      </c>
      <c r="J132" s="241">
        <v>0.24</v>
      </c>
      <c r="K132" s="242">
        <v>0</v>
      </c>
      <c r="L132" s="241">
        <f>(J132*K132)*I132</f>
        <v>0</v>
      </c>
      <c r="M132" s="241">
        <f t="shared" ref="M132:M140" si="7">I132*J132+L132</f>
        <v>0</v>
      </c>
    </row>
    <row r="133" spans="1:13" x14ac:dyDescent="0.25">
      <c r="A133" s="240" t="s">
        <v>2393</v>
      </c>
      <c r="B133" s="240">
        <v>8</v>
      </c>
      <c r="C133" s="241">
        <v>0.3</v>
      </c>
      <c r="D133" s="242">
        <v>0</v>
      </c>
      <c r="E133" s="241">
        <f>(C133*D133)*B133</f>
        <v>0</v>
      </c>
      <c r="F133" s="241">
        <f>B133*C133+E133</f>
        <v>2.4</v>
      </c>
      <c r="G133" s="239"/>
      <c r="H133" s="240" t="s">
        <v>2393</v>
      </c>
      <c r="I133" s="240">
        <v>0</v>
      </c>
      <c r="J133" s="241">
        <v>0.3</v>
      </c>
      <c r="K133" s="242">
        <v>0</v>
      </c>
      <c r="L133" s="241">
        <f>(J133*K133)*I133</f>
        <v>0</v>
      </c>
      <c r="M133" s="241">
        <f t="shared" si="7"/>
        <v>0</v>
      </c>
    </row>
    <row r="134" spans="1:13" x14ac:dyDescent="0.25">
      <c r="A134" s="240" t="s">
        <v>378</v>
      </c>
      <c r="B134" s="240">
        <v>4</v>
      </c>
      <c r="C134" s="241">
        <v>0.2</v>
      </c>
      <c r="D134" s="242">
        <v>0</v>
      </c>
      <c r="E134" s="241">
        <f>(C134*D134)*B134</f>
        <v>0</v>
      </c>
      <c r="F134" s="241">
        <f>C134*B134+E134</f>
        <v>0.8</v>
      </c>
      <c r="G134" s="239"/>
      <c r="H134" s="240" t="s">
        <v>378</v>
      </c>
      <c r="I134" s="240">
        <v>4</v>
      </c>
      <c r="J134" s="241">
        <v>0.21</v>
      </c>
      <c r="K134" s="242">
        <v>0</v>
      </c>
      <c r="L134" s="241">
        <f>(J134*K134)*I134</f>
        <v>0</v>
      </c>
      <c r="M134" s="241">
        <f t="shared" si="7"/>
        <v>0.84</v>
      </c>
    </row>
    <row r="135" spans="1:13" x14ac:dyDescent="0.25">
      <c r="A135" s="240" t="s">
        <v>371</v>
      </c>
      <c r="B135" s="240">
        <v>0</v>
      </c>
      <c r="C135" s="241">
        <v>0.2</v>
      </c>
      <c r="D135" s="242">
        <v>0</v>
      </c>
      <c r="E135" s="241">
        <f>(C135*D135)*B135</f>
        <v>0</v>
      </c>
      <c r="F135" s="241">
        <f>C135*B135+E135</f>
        <v>0</v>
      </c>
      <c r="G135" s="239"/>
      <c r="H135" s="240" t="s">
        <v>371</v>
      </c>
      <c r="I135" s="240">
        <v>0</v>
      </c>
      <c r="J135" s="241">
        <v>0.21</v>
      </c>
      <c r="K135" s="242">
        <v>0</v>
      </c>
      <c r="L135" s="241">
        <f>(J135*K135)*I135</f>
        <v>0</v>
      </c>
      <c r="M135" s="241">
        <f t="shared" si="7"/>
        <v>0</v>
      </c>
    </row>
    <row r="136" spans="1:13" x14ac:dyDescent="0.25">
      <c r="A136" s="240" t="s">
        <v>368</v>
      </c>
      <c r="B136" s="240">
        <v>1</v>
      </c>
      <c r="C136" s="241">
        <v>0.1</v>
      </c>
      <c r="D136" s="242"/>
      <c r="E136" s="241"/>
      <c r="F136" s="241">
        <f>B136*C136</f>
        <v>0.1</v>
      </c>
      <c r="G136" s="239"/>
      <c r="H136" s="240" t="s">
        <v>368</v>
      </c>
      <c r="I136" s="240">
        <v>1</v>
      </c>
      <c r="J136" s="241">
        <v>0.1</v>
      </c>
      <c r="K136" s="242"/>
      <c r="L136" s="241"/>
      <c r="M136" s="241">
        <f t="shared" si="7"/>
        <v>0.1</v>
      </c>
    </row>
    <row r="137" spans="1:13" x14ac:dyDescent="0.25">
      <c r="A137" s="240" t="s">
        <v>369</v>
      </c>
      <c r="B137" s="240">
        <v>1</v>
      </c>
      <c r="C137" s="241">
        <v>0.1</v>
      </c>
      <c r="D137" s="242"/>
      <c r="E137" s="241"/>
      <c r="F137" s="241">
        <f>B137*C137</f>
        <v>0.1</v>
      </c>
      <c r="G137" s="239"/>
      <c r="H137" s="240" t="s">
        <v>369</v>
      </c>
      <c r="I137" s="240">
        <v>1</v>
      </c>
      <c r="J137" s="241">
        <v>0.1</v>
      </c>
      <c r="K137" s="242"/>
      <c r="L137" s="241"/>
      <c r="M137" s="241">
        <f t="shared" si="7"/>
        <v>0.1</v>
      </c>
    </row>
    <row r="138" spans="1:13" x14ac:dyDescent="0.25">
      <c r="A138" s="240" t="s">
        <v>377</v>
      </c>
      <c r="B138" s="240">
        <v>1</v>
      </c>
      <c r="C138" s="241">
        <v>0.12488</v>
      </c>
      <c r="D138" s="242"/>
      <c r="E138" s="241"/>
      <c r="F138" s="241">
        <f>B138*C138</f>
        <v>0.12488</v>
      </c>
      <c r="G138" s="239"/>
      <c r="H138" s="240" t="s">
        <v>377</v>
      </c>
      <c r="I138" s="240">
        <v>1</v>
      </c>
      <c r="J138" s="241">
        <v>0.12488</v>
      </c>
      <c r="K138" s="242"/>
      <c r="L138" s="241"/>
      <c r="M138" s="241">
        <f t="shared" si="7"/>
        <v>0.12488</v>
      </c>
    </row>
    <row r="139" spans="1:13" x14ac:dyDescent="0.25">
      <c r="A139" s="243" t="s">
        <v>2394</v>
      </c>
      <c r="B139" s="243">
        <v>0</v>
      </c>
      <c r="C139" s="244">
        <v>0</v>
      </c>
      <c r="D139" s="245"/>
      <c r="E139" s="244"/>
      <c r="F139" s="244">
        <f>B139*C139</f>
        <v>0</v>
      </c>
      <c r="G139" s="246"/>
      <c r="H139" s="243" t="s">
        <v>2394</v>
      </c>
      <c r="I139" s="243">
        <v>0</v>
      </c>
      <c r="J139" s="244">
        <v>3.4</v>
      </c>
      <c r="K139" s="245"/>
      <c r="L139" s="244"/>
      <c r="M139" s="241">
        <f t="shared" si="7"/>
        <v>0</v>
      </c>
    </row>
    <row r="140" spans="1:13" x14ac:dyDescent="0.25">
      <c r="A140" s="240" t="s">
        <v>2395</v>
      </c>
      <c r="B140" s="240">
        <v>0</v>
      </c>
      <c r="C140" s="241">
        <v>0</v>
      </c>
      <c r="D140" s="242"/>
      <c r="E140" s="241"/>
      <c r="F140" s="241">
        <f>B140*C140</f>
        <v>0</v>
      </c>
      <c r="G140" s="239"/>
      <c r="H140" s="240" t="s">
        <v>2395</v>
      </c>
      <c r="I140" s="240">
        <v>0</v>
      </c>
      <c r="J140" s="241">
        <v>2.8409399999999998</v>
      </c>
      <c r="K140" s="242"/>
      <c r="L140" s="241"/>
      <c r="M140" s="241">
        <f t="shared" si="7"/>
        <v>0</v>
      </c>
    </row>
    <row r="141" spans="1:13" x14ac:dyDescent="0.25">
      <c r="A141" s="240" t="s">
        <v>2396</v>
      </c>
      <c r="B141" s="240">
        <v>0</v>
      </c>
      <c r="C141" s="241"/>
      <c r="D141" s="247"/>
      <c r="E141" s="241"/>
      <c r="F141" s="241"/>
      <c r="G141" s="239"/>
      <c r="H141" s="240" t="s">
        <v>2396</v>
      </c>
      <c r="I141" s="240"/>
      <c r="J141" s="241"/>
      <c r="K141" s="247"/>
      <c r="L141" s="241"/>
      <c r="M141" s="241"/>
    </row>
    <row r="142" spans="1:13" x14ac:dyDescent="0.25">
      <c r="A142" s="236" t="s">
        <v>20</v>
      </c>
      <c r="B142" s="248"/>
      <c r="C142" s="237"/>
      <c r="D142" s="238"/>
      <c r="E142" s="237"/>
      <c r="F142" s="237">
        <v>20</v>
      </c>
      <c r="G142" s="239"/>
      <c r="H142" s="236" t="s">
        <v>20</v>
      </c>
      <c r="I142" s="248"/>
      <c r="J142" s="237"/>
      <c r="K142" s="238"/>
      <c r="L142" s="237"/>
      <c r="M142" s="237">
        <v>20</v>
      </c>
    </row>
    <row r="143" spans="1:13" x14ac:dyDescent="0.25">
      <c r="A143" s="236" t="s">
        <v>2397</v>
      </c>
      <c r="B143" s="248"/>
      <c r="C143" s="237">
        <v>22.52</v>
      </c>
      <c r="D143" s="238"/>
      <c r="E143" s="237"/>
      <c r="F143" s="237">
        <f>F142+C143</f>
        <v>42.519999999999996</v>
      </c>
      <c r="G143" s="239"/>
      <c r="H143" s="236" t="s">
        <v>2397</v>
      </c>
      <c r="I143" s="248"/>
      <c r="J143" s="237">
        <v>22.52</v>
      </c>
      <c r="K143" s="238"/>
      <c r="L143" s="237"/>
      <c r="M143" s="237">
        <f>M142+J143</f>
        <v>42.519999999999996</v>
      </c>
    </row>
    <row r="144" spans="1:13" x14ac:dyDescent="0.25">
      <c r="A144" s="249" t="s">
        <v>1341</v>
      </c>
      <c r="B144" s="249" t="s">
        <v>21</v>
      </c>
      <c r="C144" s="250">
        <v>0.2</v>
      </c>
      <c r="D144" s="251"/>
      <c r="E144" s="252"/>
      <c r="F144" s="252">
        <f>F143/(1-C144)</f>
        <v>53.149999999999991</v>
      </c>
      <c r="G144" s="239"/>
      <c r="H144" s="249" t="s">
        <v>1341</v>
      </c>
      <c r="I144" s="249" t="s">
        <v>21</v>
      </c>
      <c r="J144" s="250">
        <v>0.23</v>
      </c>
      <c r="K144" s="251"/>
      <c r="L144" s="252"/>
      <c r="M144" s="252">
        <f>M143/(1-J144)</f>
        <v>55.220779220779214</v>
      </c>
    </row>
    <row r="145" spans="1:13" x14ac:dyDescent="0.25">
      <c r="A145" s="236" t="s">
        <v>2398</v>
      </c>
      <c r="B145" s="236" t="s">
        <v>21</v>
      </c>
      <c r="C145" s="253">
        <v>0.12</v>
      </c>
      <c r="D145" s="237">
        <f>F144/(1-C145)</f>
        <v>60.397727272727266</v>
      </c>
      <c r="E145" s="237"/>
      <c r="F145" s="252">
        <f>F144/(1-C145)</f>
        <v>60.397727272727266</v>
      </c>
      <c r="G145" s="240"/>
      <c r="H145" s="236" t="s">
        <v>2399</v>
      </c>
      <c r="I145" s="236" t="s">
        <v>21</v>
      </c>
      <c r="J145" s="254">
        <v>0.12</v>
      </c>
      <c r="K145" s="237">
        <f>M144/(1-J145)</f>
        <v>62.750885478158196</v>
      </c>
      <c r="L145" s="237"/>
      <c r="M145" s="252">
        <f>M144/(1-J145)</f>
        <v>62.750885478158196</v>
      </c>
    </row>
    <row r="146" spans="1:13" x14ac:dyDescent="0.25">
      <c r="A146" s="255" t="s">
        <v>2400</v>
      </c>
      <c r="B146" s="255" t="s">
        <v>2401</v>
      </c>
      <c r="C146" s="256">
        <v>5</v>
      </c>
      <c r="D146" s="256"/>
      <c r="E146" s="256"/>
      <c r="F146" s="256">
        <f>F145+C146</f>
        <v>65.397727272727266</v>
      </c>
      <c r="G146" s="257"/>
      <c r="H146" s="255" t="s">
        <v>2400</v>
      </c>
      <c r="I146" s="255" t="s">
        <v>2401</v>
      </c>
      <c r="J146" s="256">
        <v>5</v>
      </c>
      <c r="K146" s="256"/>
      <c r="L146" s="256"/>
      <c r="M146" s="256">
        <f>M145+J146</f>
        <v>67.750885478158196</v>
      </c>
    </row>
    <row r="147" spans="1:13" x14ac:dyDescent="0.25">
      <c r="A147" s="239"/>
      <c r="B147" s="239"/>
      <c r="C147" s="258"/>
      <c r="D147" s="259"/>
      <c r="E147" s="258"/>
      <c r="F147" s="258"/>
      <c r="G147" s="239"/>
      <c r="H147" s="239"/>
      <c r="I147" s="239"/>
      <c r="J147" s="258"/>
      <c r="K147" s="259"/>
      <c r="L147" s="258"/>
      <c r="M147" s="258"/>
    </row>
    <row r="148" spans="1:13" ht="17.25" x14ac:dyDescent="0.25">
      <c r="A148" s="234" t="s">
        <v>2402</v>
      </c>
      <c r="B148" s="497" t="s">
        <v>2403</v>
      </c>
      <c r="C148" s="498"/>
      <c r="D148" s="498"/>
      <c r="E148" s="498"/>
      <c r="F148" s="499"/>
      <c r="G148" s="235"/>
      <c r="H148" s="234" t="s">
        <v>2404</v>
      </c>
      <c r="I148" s="497" t="s">
        <v>2405</v>
      </c>
      <c r="J148" s="498"/>
      <c r="K148" s="498"/>
      <c r="L148" s="498"/>
      <c r="M148" s="499"/>
    </row>
    <row r="149" spans="1:13" x14ac:dyDescent="0.25">
      <c r="A149" s="236" t="s">
        <v>2388</v>
      </c>
      <c r="B149" s="236" t="s">
        <v>2389</v>
      </c>
      <c r="C149" s="237" t="s">
        <v>366</v>
      </c>
      <c r="D149" s="238" t="s">
        <v>2390</v>
      </c>
      <c r="E149" s="237"/>
      <c r="F149" s="237" t="s">
        <v>426</v>
      </c>
      <c r="G149" s="239"/>
      <c r="H149" s="236" t="s">
        <v>2388</v>
      </c>
      <c r="I149" s="236" t="s">
        <v>2389</v>
      </c>
      <c r="J149" s="237" t="s">
        <v>366</v>
      </c>
      <c r="K149" s="238" t="s">
        <v>2390</v>
      </c>
      <c r="L149" s="237"/>
      <c r="M149" s="237" t="s">
        <v>426</v>
      </c>
    </row>
    <row r="150" spans="1:13" x14ac:dyDescent="0.25">
      <c r="A150" s="240" t="s">
        <v>2391</v>
      </c>
      <c r="B150" s="240">
        <v>12</v>
      </c>
      <c r="C150" s="241">
        <v>0.24</v>
      </c>
      <c r="D150" s="242">
        <v>0</v>
      </c>
      <c r="E150" s="241">
        <f>(C150*D150)*B150</f>
        <v>0</v>
      </c>
      <c r="F150" s="241">
        <f>B150*C150+E150</f>
        <v>2.88</v>
      </c>
      <c r="G150" s="239"/>
      <c r="H150" s="240" t="s">
        <v>2391</v>
      </c>
      <c r="I150" s="240">
        <v>12</v>
      </c>
      <c r="J150" s="241">
        <v>0.24</v>
      </c>
      <c r="K150" s="242">
        <v>0</v>
      </c>
      <c r="L150" s="241">
        <f>(J150*K150)*I150</f>
        <v>0</v>
      </c>
      <c r="M150" s="241">
        <f>I150*J150+L150</f>
        <v>2.88</v>
      </c>
    </row>
    <row r="151" spans="1:13" x14ac:dyDescent="0.25">
      <c r="A151" s="240" t="s">
        <v>2392</v>
      </c>
      <c r="B151" s="240">
        <v>12</v>
      </c>
      <c r="C151" s="241">
        <v>0.24</v>
      </c>
      <c r="D151" s="242">
        <v>0</v>
      </c>
      <c r="E151" s="241">
        <f>(C151*D151)*B151</f>
        <v>0</v>
      </c>
      <c r="F151" s="241">
        <f>B151*C151+E151</f>
        <v>2.88</v>
      </c>
      <c r="G151" s="239"/>
      <c r="H151" s="240" t="s">
        <v>2392</v>
      </c>
      <c r="I151" s="240">
        <v>0</v>
      </c>
      <c r="J151" s="241">
        <v>0.24</v>
      </c>
      <c r="K151" s="242">
        <v>0</v>
      </c>
      <c r="L151" s="241">
        <f>(J151*K151)*I151</f>
        <v>0</v>
      </c>
      <c r="M151" s="241">
        <f>I151*J151+L151</f>
        <v>0</v>
      </c>
    </row>
    <row r="152" spans="1:13" x14ac:dyDescent="0.25">
      <c r="A152" s="240" t="s">
        <v>2393</v>
      </c>
      <c r="B152" s="240">
        <v>0</v>
      </c>
      <c r="C152" s="241">
        <v>0.3</v>
      </c>
      <c r="D152" s="242">
        <v>0</v>
      </c>
      <c r="E152" s="241">
        <f>(C152*D152)*B152</f>
        <v>0</v>
      </c>
      <c r="F152" s="241">
        <f>B152*C152+E152</f>
        <v>0</v>
      </c>
      <c r="G152" s="239"/>
      <c r="H152" s="240" t="s">
        <v>2393</v>
      </c>
      <c r="I152" s="240">
        <v>12</v>
      </c>
      <c r="J152" s="241">
        <v>0.3</v>
      </c>
      <c r="K152" s="242">
        <v>0</v>
      </c>
      <c r="L152" s="241">
        <f>(J152*K152)*I152</f>
        <v>0</v>
      </c>
      <c r="M152" s="241">
        <f>I152*J152+L152</f>
        <v>3.5999999999999996</v>
      </c>
    </row>
    <row r="153" spans="1:13" x14ac:dyDescent="0.25">
      <c r="A153" s="240" t="s">
        <v>378</v>
      </c>
      <c r="B153" s="240">
        <v>4</v>
      </c>
      <c r="C153" s="241">
        <v>0.2</v>
      </c>
      <c r="D153" s="242">
        <v>0</v>
      </c>
      <c r="E153" s="241">
        <f>(C153*D153)*B153</f>
        <v>0</v>
      </c>
      <c r="F153" s="241">
        <f>E153*B153</f>
        <v>0</v>
      </c>
      <c r="G153" s="239"/>
      <c r="H153" s="240" t="s">
        <v>378</v>
      </c>
      <c r="I153" s="240">
        <v>4</v>
      </c>
      <c r="J153" s="241">
        <v>0.2</v>
      </c>
      <c r="K153" s="242">
        <v>0</v>
      </c>
      <c r="L153" s="241">
        <f>(J153*K153)*I153</f>
        <v>0</v>
      </c>
      <c r="M153" s="241">
        <f>J153*I153+L153</f>
        <v>0.8</v>
      </c>
    </row>
    <row r="154" spans="1:13" x14ac:dyDescent="0.25">
      <c r="A154" s="240" t="s">
        <v>371</v>
      </c>
      <c r="B154" s="240">
        <v>0</v>
      </c>
      <c r="C154" s="241">
        <v>0.2</v>
      </c>
      <c r="D154" s="242">
        <v>0</v>
      </c>
      <c r="E154" s="241">
        <f>(C154*D154)*B154</f>
        <v>0</v>
      </c>
      <c r="F154" s="241">
        <f>E154*B154</f>
        <v>0</v>
      </c>
      <c r="G154" s="239"/>
      <c r="H154" s="240" t="s">
        <v>371</v>
      </c>
      <c r="I154" s="240">
        <v>0</v>
      </c>
      <c r="J154" s="241">
        <v>0.2</v>
      </c>
      <c r="K154" s="242">
        <v>0</v>
      </c>
      <c r="L154" s="241">
        <f>(J154*K154)*I154</f>
        <v>0</v>
      </c>
      <c r="M154" s="241">
        <f>J154*I154+L154</f>
        <v>0</v>
      </c>
    </row>
    <row r="155" spans="1:13" x14ac:dyDescent="0.25">
      <c r="A155" s="240" t="s">
        <v>368</v>
      </c>
      <c r="B155" s="240">
        <v>1</v>
      </c>
      <c r="C155" s="241">
        <v>0.1</v>
      </c>
      <c r="D155" s="242"/>
      <c r="E155" s="241"/>
      <c r="F155" s="241">
        <f>B155*C155</f>
        <v>0.1</v>
      </c>
      <c r="G155" s="239"/>
      <c r="H155" s="240" t="s">
        <v>368</v>
      </c>
      <c r="I155" s="240">
        <v>1</v>
      </c>
      <c r="J155" s="241">
        <v>0.1</v>
      </c>
      <c r="K155" s="242"/>
      <c r="L155" s="241"/>
      <c r="M155" s="241">
        <f>I155*J155</f>
        <v>0.1</v>
      </c>
    </row>
    <row r="156" spans="1:13" x14ac:dyDescent="0.25">
      <c r="A156" s="240" t="s">
        <v>369</v>
      </c>
      <c r="B156" s="240">
        <v>1</v>
      </c>
      <c r="C156" s="241">
        <v>0.1</v>
      </c>
      <c r="D156" s="242"/>
      <c r="E156" s="241"/>
      <c r="F156" s="241">
        <f>B156*C156</f>
        <v>0.1</v>
      </c>
      <c r="G156" s="246"/>
      <c r="H156" s="240" t="s">
        <v>369</v>
      </c>
      <c r="I156" s="240">
        <v>1</v>
      </c>
      <c r="J156" s="241">
        <v>0.1</v>
      </c>
      <c r="K156" s="242"/>
      <c r="L156" s="241"/>
      <c r="M156" s="241">
        <f>I156*J156</f>
        <v>0.1</v>
      </c>
    </row>
    <row r="157" spans="1:13" x14ac:dyDescent="0.25">
      <c r="A157" s="240" t="s">
        <v>377</v>
      </c>
      <c r="B157" s="240">
        <v>1</v>
      </c>
      <c r="C157" s="241">
        <v>0.12488</v>
      </c>
      <c r="D157" s="242"/>
      <c r="E157" s="241"/>
      <c r="F157" s="241">
        <f>B157*C157</f>
        <v>0.12488</v>
      </c>
      <c r="G157" s="239"/>
      <c r="H157" s="240" t="s">
        <v>377</v>
      </c>
      <c r="I157" s="240">
        <v>1</v>
      </c>
      <c r="J157" s="241">
        <v>0.12488</v>
      </c>
      <c r="K157" s="242"/>
      <c r="L157" s="241"/>
      <c r="M157" s="241">
        <f>I157*J157</f>
        <v>0.12488</v>
      </c>
    </row>
    <row r="158" spans="1:13" x14ac:dyDescent="0.25">
      <c r="A158" s="243" t="s">
        <v>2394</v>
      </c>
      <c r="B158" s="243">
        <v>0</v>
      </c>
      <c r="C158" s="244">
        <v>3.4</v>
      </c>
      <c r="D158" s="245"/>
      <c r="E158" s="244"/>
      <c r="F158" s="244">
        <f>B158*C158</f>
        <v>0</v>
      </c>
      <c r="G158" s="239"/>
      <c r="H158" s="243" t="s">
        <v>2394</v>
      </c>
      <c r="I158" s="243">
        <v>0</v>
      </c>
      <c r="J158" s="244">
        <v>3.4</v>
      </c>
      <c r="K158" s="245"/>
      <c r="L158" s="244"/>
      <c r="M158" s="244">
        <f>I158*J158</f>
        <v>0</v>
      </c>
    </row>
    <row r="159" spans="1:13" x14ac:dyDescent="0.25">
      <c r="A159" s="240" t="s">
        <v>2395</v>
      </c>
      <c r="B159" s="240">
        <v>0</v>
      </c>
      <c r="C159" s="241">
        <v>2.8409399999999998</v>
      </c>
      <c r="D159" s="242"/>
      <c r="E159" s="241"/>
      <c r="F159" s="241">
        <f>B159*C159</f>
        <v>0</v>
      </c>
      <c r="G159" s="239"/>
      <c r="H159" s="240" t="s">
        <v>2395</v>
      </c>
      <c r="I159" s="240">
        <v>0</v>
      </c>
      <c r="J159" s="241">
        <v>2.8409399999999998</v>
      </c>
      <c r="K159" s="242"/>
      <c r="L159" s="241"/>
      <c r="M159" s="241">
        <f>I159*J159</f>
        <v>0</v>
      </c>
    </row>
    <row r="160" spans="1:13" x14ac:dyDescent="0.25">
      <c r="A160" s="240" t="s">
        <v>2396</v>
      </c>
      <c r="B160" s="240">
        <v>0</v>
      </c>
      <c r="C160" s="241">
        <v>0</v>
      </c>
      <c r="D160" s="247">
        <v>0</v>
      </c>
      <c r="E160" s="241"/>
      <c r="F160" s="241" t="e">
        <f>C160/B160</f>
        <v>#DIV/0!</v>
      </c>
      <c r="G160" s="239"/>
      <c r="H160" s="240" t="s">
        <v>2396</v>
      </c>
      <c r="I160" s="240">
        <v>0</v>
      </c>
      <c r="J160" s="241">
        <v>0</v>
      </c>
      <c r="K160" s="247">
        <v>0</v>
      </c>
      <c r="L160" s="241">
        <v>0</v>
      </c>
      <c r="M160" s="241">
        <v>0</v>
      </c>
    </row>
    <row r="161" spans="1:13" x14ac:dyDescent="0.25">
      <c r="A161" s="236" t="s">
        <v>20</v>
      </c>
      <c r="B161" s="248"/>
      <c r="C161" s="237"/>
      <c r="D161" s="238"/>
      <c r="E161" s="237"/>
      <c r="F161" s="237">
        <v>20</v>
      </c>
      <c r="G161" s="239"/>
      <c r="H161" s="236" t="s">
        <v>20</v>
      </c>
      <c r="I161" s="248"/>
      <c r="J161" s="237"/>
      <c r="K161" s="238"/>
      <c r="L161" s="237"/>
      <c r="M161" s="237">
        <v>20</v>
      </c>
    </row>
    <row r="162" spans="1:13" x14ac:dyDescent="0.25">
      <c r="A162" s="236" t="s">
        <v>2397</v>
      </c>
      <c r="B162" s="248"/>
      <c r="C162" s="237">
        <v>22.521750000000004</v>
      </c>
      <c r="D162" s="238"/>
      <c r="E162" s="237"/>
      <c r="F162" s="237">
        <f>F161+C162</f>
        <v>42.521750000000004</v>
      </c>
      <c r="G162" s="239"/>
      <c r="H162" s="236" t="s">
        <v>2397</v>
      </c>
      <c r="I162" s="248"/>
      <c r="J162" s="237">
        <v>22.521750000000004</v>
      </c>
      <c r="K162" s="238"/>
      <c r="L162" s="237"/>
      <c r="M162" s="237">
        <f>M161+J162</f>
        <v>42.521750000000004</v>
      </c>
    </row>
    <row r="163" spans="1:13" x14ac:dyDescent="0.25">
      <c r="A163" s="236" t="s">
        <v>1341</v>
      </c>
      <c r="B163" s="236" t="s">
        <v>21</v>
      </c>
      <c r="C163" s="254">
        <v>0.24</v>
      </c>
      <c r="D163" s="238"/>
      <c r="E163" s="237"/>
      <c r="F163" s="237">
        <f>F162/(1-C163)</f>
        <v>55.949671052631587</v>
      </c>
      <c r="G163" s="239"/>
      <c r="H163" s="236" t="s">
        <v>1341</v>
      </c>
      <c r="I163" s="236" t="s">
        <v>21</v>
      </c>
      <c r="J163" s="254">
        <v>0.22</v>
      </c>
      <c r="K163" s="238"/>
      <c r="L163" s="237"/>
      <c r="M163" s="237">
        <f>M162/(1-J163)</f>
        <v>54.515064102564104</v>
      </c>
    </row>
    <row r="164" spans="1:13" x14ac:dyDescent="0.25">
      <c r="A164" s="236" t="s">
        <v>2399</v>
      </c>
      <c r="B164" s="236" t="s">
        <v>21</v>
      </c>
      <c r="C164" s="254">
        <v>0.12</v>
      </c>
      <c r="D164" s="237">
        <f>F163/(1-C164)</f>
        <v>63.579171650717711</v>
      </c>
      <c r="E164" s="237"/>
      <c r="F164" s="237">
        <f>F163/(1-C164)</f>
        <v>63.579171650717711</v>
      </c>
      <c r="G164" s="240"/>
      <c r="H164" s="236" t="s">
        <v>2399</v>
      </c>
      <c r="I164" s="236" t="s">
        <v>21</v>
      </c>
      <c r="J164" s="254">
        <v>0.12</v>
      </c>
      <c r="K164" s="237">
        <f>M163/(1-J164)</f>
        <v>61.948936480186482</v>
      </c>
      <c r="L164" s="237"/>
      <c r="M164" s="237">
        <f>M163/(1-J164)</f>
        <v>61.948936480186482</v>
      </c>
    </row>
    <row r="165" spans="1:13" x14ac:dyDescent="0.25">
      <c r="A165" s="255" t="s">
        <v>2400</v>
      </c>
      <c r="B165" s="255" t="s">
        <v>2401</v>
      </c>
      <c r="C165" s="256">
        <v>5</v>
      </c>
      <c r="D165" s="256"/>
      <c r="E165" s="256"/>
      <c r="F165" s="260">
        <f>F164+C165</f>
        <v>68.579171650717711</v>
      </c>
      <c r="G165" s="257"/>
      <c r="H165" s="255" t="s">
        <v>2400</v>
      </c>
      <c r="I165" s="255" t="s">
        <v>2401</v>
      </c>
      <c r="J165" s="256">
        <v>5</v>
      </c>
      <c r="K165" s="256"/>
      <c r="L165" s="256"/>
      <c r="M165" s="260">
        <f>M164+J165</f>
        <v>66.948936480186489</v>
      </c>
    </row>
    <row r="166" spans="1:13" x14ac:dyDescent="0.25">
      <c r="A166" s="239"/>
      <c r="B166" s="239"/>
      <c r="C166" s="258"/>
      <c r="D166" s="259"/>
      <c r="E166" s="258"/>
      <c r="F166" s="258"/>
      <c r="G166" s="239"/>
      <c r="H166" s="239"/>
      <c r="I166" s="239"/>
      <c r="J166" s="258"/>
      <c r="K166" s="259"/>
      <c r="L166" s="258"/>
      <c r="M166" s="258"/>
    </row>
    <row r="167" spans="1:13" ht="60" x14ac:dyDescent="0.25">
      <c r="A167" s="234" t="s">
        <v>568</v>
      </c>
      <c r="B167" s="497" t="s">
        <v>2406</v>
      </c>
      <c r="C167" s="498"/>
      <c r="D167" s="498"/>
      <c r="E167" s="498"/>
      <c r="F167" s="499"/>
      <c r="G167" s="235"/>
      <c r="H167" s="234" t="s">
        <v>2407</v>
      </c>
      <c r="I167" s="497" t="s">
        <v>2408</v>
      </c>
      <c r="J167" s="498"/>
      <c r="K167" s="498"/>
      <c r="L167" s="498"/>
      <c r="M167" s="499"/>
    </row>
    <row r="168" spans="1:13" x14ac:dyDescent="0.25">
      <c r="A168" s="236" t="s">
        <v>2388</v>
      </c>
      <c r="B168" s="236" t="s">
        <v>2389</v>
      </c>
      <c r="C168" s="237" t="s">
        <v>366</v>
      </c>
      <c r="D168" s="238" t="s">
        <v>2390</v>
      </c>
      <c r="E168" s="237"/>
      <c r="F168" s="237" t="s">
        <v>426</v>
      </c>
      <c r="G168" s="239"/>
      <c r="H168" s="236" t="s">
        <v>2388</v>
      </c>
      <c r="I168" s="236" t="s">
        <v>2389</v>
      </c>
      <c r="J168" s="237" t="s">
        <v>366</v>
      </c>
      <c r="K168" s="238" t="s">
        <v>2390</v>
      </c>
      <c r="L168" s="237"/>
      <c r="M168" s="237" t="s">
        <v>426</v>
      </c>
    </row>
    <row r="169" spans="1:13" x14ac:dyDescent="0.25">
      <c r="A169" s="240" t="s">
        <v>2391</v>
      </c>
      <c r="B169" s="240">
        <v>24</v>
      </c>
      <c r="C169" s="241">
        <v>0.24</v>
      </c>
      <c r="D169" s="242">
        <v>0</v>
      </c>
      <c r="E169" s="241">
        <f>(C169*D169)*B169</f>
        <v>0</v>
      </c>
      <c r="F169" s="241">
        <f>B169*C169+E169</f>
        <v>5.76</v>
      </c>
      <c r="G169" s="239"/>
      <c r="H169" s="240" t="s">
        <v>2409</v>
      </c>
      <c r="I169" s="240">
        <v>24</v>
      </c>
      <c r="J169" s="241">
        <v>0.3</v>
      </c>
      <c r="K169" s="242">
        <v>0</v>
      </c>
      <c r="L169" s="241">
        <f>(J169*K169)*I169</f>
        <v>0</v>
      </c>
      <c r="M169" s="241">
        <f>I169*J169+L169</f>
        <v>7.1999999999999993</v>
      </c>
    </row>
    <row r="170" spans="1:13" x14ac:dyDescent="0.25">
      <c r="A170" s="240" t="s">
        <v>2392</v>
      </c>
      <c r="B170" s="240">
        <v>0</v>
      </c>
      <c r="C170" s="241">
        <v>0.24</v>
      </c>
      <c r="D170" s="242">
        <v>0</v>
      </c>
      <c r="E170" s="241">
        <f>(C170*D170)*B170</f>
        <v>0</v>
      </c>
      <c r="F170" s="241">
        <f>B170*C170+E170</f>
        <v>0</v>
      </c>
      <c r="G170" s="239"/>
      <c r="H170" s="240" t="s">
        <v>2392</v>
      </c>
      <c r="I170" s="240">
        <v>0</v>
      </c>
      <c r="J170" s="241">
        <v>0.3</v>
      </c>
      <c r="K170" s="242">
        <v>0</v>
      </c>
      <c r="L170" s="241">
        <f>(J170*K170)*I170</f>
        <v>0</v>
      </c>
      <c r="M170" s="241">
        <f>I170*J170+L170</f>
        <v>0</v>
      </c>
    </row>
    <row r="171" spans="1:13" x14ac:dyDescent="0.25">
      <c r="A171" s="240" t="s">
        <v>2393</v>
      </c>
      <c r="B171" s="240">
        <v>0</v>
      </c>
      <c r="C171" s="241">
        <v>0.3</v>
      </c>
      <c r="D171" s="242">
        <v>0</v>
      </c>
      <c r="E171" s="241">
        <f>(C171*D171)*B171</f>
        <v>0</v>
      </c>
      <c r="F171" s="241">
        <f>B171*C171+E171</f>
        <v>0</v>
      </c>
      <c r="G171" s="239"/>
      <c r="H171" s="240" t="s">
        <v>2393</v>
      </c>
      <c r="I171" s="240">
        <v>0</v>
      </c>
      <c r="J171" s="241">
        <v>0.3</v>
      </c>
      <c r="K171" s="242">
        <v>0</v>
      </c>
      <c r="L171" s="241">
        <f>(J171*K171)*I171</f>
        <v>0</v>
      </c>
      <c r="M171" s="241">
        <f>I171*J171+L171</f>
        <v>0</v>
      </c>
    </row>
    <row r="172" spans="1:13" x14ac:dyDescent="0.25">
      <c r="A172" s="240" t="s">
        <v>378</v>
      </c>
      <c r="B172" s="240">
        <v>4</v>
      </c>
      <c r="C172" s="241">
        <v>0.2</v>
      </c>
      <c r="D172" s="242">
        <v>0</v>
      </c>
      <c r="E172" s="241">
        <f>(C172*D172)*B172</f>
        <v>0</v>
      </c>
      <c r="F172" s="241">
        <f>C172*B172+E172</f>
        <v>0.8</v>
      </c>
      <c r="G172" s="246"/>
      <c r="H172" s="240" t="s">
        <v>378</v>
      </c>
      <c r="I172" s="240">
        <v>0</v>
      </c>
      <c r="J172" s="241">
        <v>0.2</v>
      </c>
      <c r="K172" s="242">
        <v>0</v>
      </c>
      <c r="L172" s="241">
        <f>(J172*K172)*I172</f>
        <v>0</v>
      </c>
      <c r="M172" s="241">
        <f>J172*I172+L172</f>
        <v>0</v>
      </c>
    </row>
    <row r="173" spans="1:13" x14ac:dyDescent="0.25">
      <c r="A173" s="240" t="s">
        <v>371</v>
      </c>
      <c r="B173" s="240">
        <v>0</v>
      </c>
      <c r="C173" s="241">
        <v>0.2</v>
      </c>
      <c r="D173" s="242">
        <v>0</v>
      </c>
      <c r="E173" s="241">
        <f>(C173*D173)*B173</f>
        <v>0</v>
      </c>
      <c r="F173" s="241">
        <f>C173*B173+E173</f>
        <v>0</v>
      </c>
      <c r="G173" s="239"/>
      <c r="H173" s="240" t="s">
        <v>371</v>
      </c>
      <c r="I173" s="240">
        <v>6</v>
      </c>
      <c r="J173" s="241">
        <v>0.2</v>
      </c>
      <c r="K173" s="242">
        <v>0</v>
      </c>
      <c r="L173" s="241">
        <f>(J173*K173)*I173</f>
        <v>0</v>
      </c>
      <c r="M173" s="241">
        <f>J173*I173+L173</f>
        <v>1.2000000000000002</v>
      </c>
    </row>
    <row r="174" spans="1:13" x14ac:dyDescent="0.25">
      <c r="A174" s="240" t="s">
        <v>368</v>
      </c>
      <c r="B174" s="240">
        <v>1</v>
      </c>
      <c r="C174" s="241">
        <v>0.1</v>
      </c>
      <c r="D174" s="242"/>
      <c r="E174" s="241"/>
      <c r="F174" s="241">
        <f>B174*C174</f>
        <v>0.1</v>
      </c>
      <c r="G174" s="239"/>
      <c r="H174" s="240" t="s">
        <v>368</v>
      </c>
      <c r="I174" s="240">
        <v>1</v>
      </c>
      <c r="J174" s="241">
        <v>0.1</v>
      </c>
      <c r="K174" s="242"/>
      <c r="L174" s="241"/>
      <c r="M174" s="241">
        <f>I174*J174</f>
        <v>0.1</v>
      </c>
    </row>
    <row r="175" spans="1:13" x14ac:dyDescent="0.25">
      <c r="A175" s="240" t="s">
        <v>369</v>
      </c>
      <c r="B175" s="240">
        <v>1</v>
      </c>
      <c r="C175" s="241">
        <v>0.1</v>
      </c>
      <c r="D175" s="242"/>
      <c r="E175" s="241"/>
      <c r="F175" s="241">
        <f>B175*C175</f>
        <v>0.1</v>
      </c>
      <c r="G175" s="239"/>
      <c r="H175" s="240" t="s">
        <v>369</v>
      </c>
      <c r="I175" s="240">
        <v>1</v>
      </c>
      <c r="J175" s="241">
        <v>0.1</v>
      </c>
      <c r="K175" s="242"/>
      <c r="L175" s="241"/>
      <c r="M175" s="241">
        <f>I175*J175</f>
        <v>0.1</v>
      </c>
    </row>
    <row r="176" spans="1:13" x14ac:dyDescent="0.25">
      <c r="A176" s="240" t="s">
        <v>377</v>
      </c>
      <c r="B176" s="240">
        <v>1</v>
      </c>
      <c r="C176" s="241">
        <v>0.12488</v>
      </c>
      <c r="D176" s="242"/>
      <c r="E176" s="241"/>
      <c r="F176" s="241">
        <f>B176*C176</f>
        <v>0.12488</v>
      </c>
      <c r="G176" s="239"/>
      <c r="H176" s="240" t="s">
        <v>377</v>
      </c>
      <c r="I176" s="240">
        <v>1</v>
      </c>
      <c r="J176" s="241">
        <v>0.12488</v>
      </c>
      <c r="K176" s="242"/>
      <c r="L176" s="241"/>
      <c r="M176" s="241">
        <f>I176*J176</f>
        <v>0.12488</v>
      </c>
    </row>
    <row r="177" spans="1:13" x14ac:dyDescent="0.25">
      <c r="A177" s="243" t="s">
        <v>2394</v>
      </c>
      <c r="B177" s="243">
        <v>0</v>
      </c>
      <c r="C177" s="244">
        <v>3.4</v>
      </c>
      <c r="D177" s="245"/>
      <c r="E177" s="244"/>
      <c r="F177" s="244">
        <f>B177*C177</f>
        <v>0</v>
      </c>
      <c r="G177" s="239"/>
      <c r="H177" s="243" t="s">
        <v>2394</v>
      </c>
      <c r="I177" s="243">
        <v>0</v>
      </c>
      <c r="J177" s="244">
        <v>0</v>
      </c>
      <c r="K177" s="245"/>
      <c r="L177" s="244"/>
      <c r="M177" s="244">
        <f>I177*J177</f>
        <v>0</v>
      </c>
    </row>
    <row r="178" spans="1:13" x14ac:dyDescent="0.25">
      <c r="A178" s="240" t="s">
        <v>2395</v>
      </c>
      <c r="B178" s="240">
        <v>0</v>
      </c>
      <c r="C178" s="241">
        <v>2.8409399999999998</v>
      </c>
      <c r="D178" s="242"/>
      <c r="E178" s="241"/>
      <c r="F178" s="241">
        <f>B178*C178</f>
        <v>0</v>
      </c>
      <c r="G178" s="239"/>
      <c r="H178" s="240" t="s">
        <v>2395</v>
      </c>
      <c r="I178" s="240">
        <v>0</v>
      </c>
      <c r="J178" s="241">
        <v>0</v>
      </c>
      <c r="K178" s="242"/>
      <c r="L178" s="241"/>
      <c r="M178" s="241">
        <f>I178*J178</f>
        <v>0</v>
      </c>
    </row>
    <row r="179" spans="1:13" x14ac:dyDescent="0.25">
      <c r="A179" s="240" t="s">
        <v>2396</v>
      </c>
      <c r="B179" s="240">
        <v>0</v>
      </c>
      <c r="C179" s="241">
        <v>0</v>
      </c>
      <c r="D179" s="247">
        <v>0</v>
      </c>
      <c r="E179" s="241"/>
      <c r="F179" s="241">
        <v>0</v>
      </c>
      <c r="G179" s="239">
        <v>75.16</v>
      </c>
      <c r="H179" s="240" t="s">
        <v>2396</v>
      </c>
      <c r="I179" s="240">
        <v>0</v>
      </c>
      <c r="J179" s="241">
        <v>0</v>
      </c>
      <c r="K179" s="247">
        <v>0</v>
      </c>
      <c r="L179" s="241"/>
      <c r="M179" s="241">
        <v>0</v>
      </c>
    </row>
    <row r="180" spans="1:13" x14ac:dyDescent="0.25">
      <c r="A180" s="236" t="s">
        <v>20</v>
      </c>
      <c r="B180" s="248"/>
      <c r="C180" s="237"/>
      <c r="D180" s="238"/>
      <c r="E180" s="237"/>
      <c r="F180" s="237">
        <v>20</v>
      </c>
      <c r="G180" s="239"/>
      <c r="H180" s="236" t="s">
        <v>20</v>
      </c>
      <c r="I180" s="248"/>
      <c r="J180" s="237"/>
      <c r="K180" s="238"/>
      <c r="L180" s="237"/>
      <c r="M180" s="237">
        <v>20</v>
      </c>
    </row>
    <row r="181" spans="1:13" x14ac:dyDescent="0.25">
      <c r="A181" s="236" t="s">
        <v>2397</v>
      </c>
      <c r="B181" s="248"/>
      <c r="C181" s="237">
        <v>0</v>
      </c>
      <c r="D181" s="238"/>
      <c r="E181" s="237"/>
      <c r="F181" s="237">
        <f>F180+C181</f>
        <v>20</v>
      </c>
      <c r="G181" s="239"/>
      <c r="H181" s="236" t="s">
        <v>2397</v>
      </c>
      <c r="I181" s="248"/>
      <c r="J181" s="237">
        <v>22.521750000000004</v>
      </c>
      <c r="K181" s="238"/>
      <c r="L181" s="237"/>
      <c r="M181" s="237">
        <f>M180+J181</f>
        <v>42.521750000000004</v>
      </c>
    </row>
    <row r="182" spans="1:13" x14ac:dyDescent="0.25">
      <c r="A182" s="236" t="s">
        <v>1341</v>
      </c>
      <c r="B182" s="236" t="s">
        <v>21</v>
      </c>
      <c r="C182" s="254">
        <v>0.2</v>
      </c>
      <c r="D182" s="238"/>
      <c r="E182" s="237"/>
      <c r="F182" s="237">
        <f>F181/(1-C182)</f>
        <v>25</v>
      </c>
      <c r="G182" s="239"/>
      <c r="H182" s="236" t="s">
        <v>1341</v>
      </c>
      <c r="I182" s="236" t="s">
        <v>21</v>
      </c>
      <c r="J182" s="254">
        <v>0.23</v>
      </c>
      <c r="K182" s="238"/>
      <c r="L182" s="237"/>
      <c r="M182" s="237">
        <f>M181/(1-J182)</f>
        <v>55.223051948051953</v>
      </c>
    </row>
    <row r="183" spans="1:13" x14ac:dyDescent="0.25">
      <c r="A183" s="236" t="s">
        <v>2399</v>
      </c>
      <c r="B183" s="236" t="s">
        <v>21</v>
      </c>
      <c r="C183" s="254">
        <v>0.12</v>
      </c>
      <c r="D183" s="237">
        <f>F182/(1-C183)</f>
        <v>28.40909090909091</v>
      </c>
      <c r="E183" s="237"/>
      <c r="F183" s="237">
        <f>F182/(1-C183)</f>
        <v>28.40909090909091</v>
      </c>
      <c r="G183" s="240"/>
      <c r="H183" s="236" t="s">
        <v>2399</v>
      </c>
      <c r="I183" s="236" t="s">
        <v>21</v>
      </c>
      <c r="J183" s="254">
        <v>0.12</v>
      </c>
      <c r="K183" s="237">
        <f>M182/(1-J183)</f>
        <v>62.753468122786309</v>
      </c>
      <c r="L183" s="237"/>
      <c r="M183" s="237">
        <f>M182/(1-J183)</f>
        <v>62.753468122786309</v>
      </c>
    </row>
    <row r="184" spans="1:13" x14ac:dyDescent="0.25">
      <c r="A184" s="255" t="s">
        <v>2400</v>
      </c>
      <c r="B184" s="255" t="s">
        <v>2401</v>
      </c>
      <c r="C184" s="256">
        <v>5</v>
      </c>
      <c r="D184" s="256"/>
      <c r="E184" s="256"/>
      <c r="F184" s="260">
        <f>F183+C184</f>
        <v>33.409090909090907</v>
      </c>
      <c r="G184" s="257"/>
      <c r="H184" s="255" t="s">
        <v>2400</v>
      </c>
      <c r="I184" s="255" t="s">
        <v>2401</v>
      </c>
      <c r="J184" s="256">
        <v>5</v>
      </c>
      <c r="K184" s="256"/>
      <c r="L184" s="256"/>
      <c r="M184" s="260">
        <f>M183+J184</f>
        <v>67.753468122786302</v>
      </c>
    </row>
    <row r="185" spans="1:13" x14ac:dyDescent="0.25">
      <c r="A185" s="239"/>
      <c r="B185" s="239"/>
      <c r="C185" s="258"/>
      <c r="D185" s="259"/>
      <c r="E185" s="258"/>
      <c r="F185" s="258"/>
      <c r="G185" s="239"/>
      <c r="H185" s="239"/>
      <c r="I185" s="239"/>
      <c r="J185" s="258"/>
      <c r="K185" s="259"/>
      <c r="L185" s="258"/>
      <c r="M185" s="258"/>
    </row>
    <row r="186" spans="1:13" x14ac:dyDescent="0.25">
      <c r="A186" s="234" t="s">
        <v>2410</v>
      </c>
      <c r="B186" s="497" t="s">
        <v>2411</v>
      </c>
      <c r="C186" s="498"/>
      <c r="D186" s="498"/>
      <c r="E186" s="498"/>
      <c r="F186" s="499"/>
      <c r="G186" s="239"/>
      <c r="H186" s="239"/>
      <c r="I186" s="239"/>
      <c r="J186" s="258"/>
      <c r="K186" s="259"/>
      <c r="L186" s="258"/>
      <c r="M186" s="258"/>
    </row>
    <row r="187" spans="1:13" x14ac:dyDescent="0.25">
      <c r="A187" s="236" t="s">
        <v>2388</v>
      </c>
      <c r="B187" s="236" t="s">
        <v>2389</v>
      </c>
      <c r="C187" s="237" t="s">
        <v>366</v>
      </c>
      <c r="D187" s="238" t="s">
        <v>2390</v>
      </c>
      <c r="E187" s="237"/>
      <c r="F187" s="237" t="s">
        <v>426</v>
      </c>
      <c r="G187" s="239"/>
      <c r="H187" s="239"/>
      <c r="I187" s="239"/>
      <c r="J187" s="258"/>
      <c r="K187" s="259"/>
      <c r="L187" s="258"/>
      <c r="M187" s="258"/>
    </row>
    <row r="188" spans="1:13" x14ac:dyDescent="0.25">
      <c r="A188" s="240" t="s">
        <v>2391</v>
      </c>
      <c r="B188" s="240">
        <v>24</v>
      </c>
      <c r="C188" s="241">
        <v>0.224</v>
      </c>
      <c r="D188" s="242">
        <v>0</v>
      </c>
      <c r="E188" s="241">
        <f>(C188*D188)*B188</f>
        <v>0</v>
      </c>
      <c r="F188" s="241">
        <f>B188*C188+E188</f>
        <v>5.3760000000000003</v>
      </c>
      <c r="G188" s="239"/>
      <c r="H188" s="239"/>
      <c r="I188" s="239"/>
      <c r="J188" s="258"/>
      <c r="K188" s="259"/>
      <c r="L188" s="258"/>
      <c r="M188" s="258"/>
    </row>
    <row r="189" spans="1:13" x14ac:dyDescent="0.25">
      <c r="A189" s="240" t="s">
        <v>2392</v>
      </c>
      <c r="B189" s="240">
        <v>0</v>
      </c>
      <c r="C189" s="241">
        <v>0.24</v>
      </c>
      <c r="D189" s="242">
        <v>0</v>
      </c>
      <c r="E189" s="241">
        <f>(C189*D189)*B189</f>
        <v>0</v>
      </c>
      <c r="F189" s="241">
        <f>B189*C189+E189</f>
        <v>0</v>
      </c>
      <c r="G189" s="239"/>
      <c r="H189" s="239"/>
      <c r="I189" s="239"/>
      <c r="J189" s="258"/>
      <c r="K189" s="259"/>
      <c r="L189" s="258"/>
      <c r="M189" s="258"/>
    </row>
    <row r="190" spans="1:13" x14ac:dyDescent="0.25">
      <c r="A190" s="240" t="s">
        <v>2393</v>
      </c>
      <c r="B190" s="240">
        <v>0</v>
      </c>
      <c r="C190" s="241">
        <v>0.3</v>
      </c>
      <c r="D190" s="242">
        <v>0</v>
      </c>
      <c r="E190" s="241">
        <f>(C190*D190)*B190</f>
        <v>0</v>
      </c>
      <c r="F190" s="241">
        <f>B190*C190+E190</f>
        <v>0</v>
      </c>
      <c r="G190" s="239"/>
      <c r="H190" s="239"/>
      <c r="I190" s="239"/>
      <c r="J190" s="258"/>
      <c r="K190" s="259"/>
      <c r="L190" s="258"/>
      <c r="M190" s="258"/>
    </row>
    <row r="191" spans="1:13" x14ac:dyDescent="0.25">
      <c r="A191" s="240" t="s">
        <v>378</v>
      </c>
      <c r="B191" s="240">
        <v>4</v>
      </c>
      <c r="C191" s="241">
        <v>0.2</v>
      </c>
      <c r="D191" s="242">
        <v>0</v>
      </c>
      <c r="E191" s="241">
        <f>(C191*D191)*B191</f>
        <v>0</v>
      </c>
      <c r="F191" s="241">
        <f>C191*B191+E191</f>
        <v>0.8</v>
      </c>
      <c r="G191" s="239"/>
      <c r="H191" s="239"/>
      <c r="I191" s="239"/>
      <c r="J191" s="258"/>
      <c r="K191" s="259"/>
      <c r="L191" s="258"/>
      <c r="M191" s="258"/>
    </row>
    <row r="192" spans="1:13" x14ac:dyDescent="0.25">
      <c r="A192" s="240" t="s">
        <v>371</v>
      </c>
      <c r="B192" s="240">
        <v>0</v>
      </c>
      <c r="C192" s="241">
        <v>0.2</v>
      </c>
      <c r="D192" s="242">
        <v>0</v>
      </c>
      <c r="E192" s="241">
        <f>(C192*D192)*B192</f>
        <v>0</v>
      </c>
      <c r="F192" s="241">
        <f>C192*B192+E192</f>
        <v>0</v>
      </c>
      <c r="G192" s="239"/>
      <c r="H192" s="239"/>
      <c r="I192" s="239"/>
      <c r="J192" s="258"/>
      <c r="K192" s="259"/>
      <c r="L192" s="258"/>
      <c r="M192" s="258"/>
    </row>
    <row r="193" spans="1:13" x14ac:dyDescent="0.25">
      <c r="A193" s="240" t="s">
        <v>368</v>
      </c>
      <c r="B193" s="240">
        <v>1</v>
      </c>
      <c r="C193" s="241">
        <v>0.1</v>
      </c>
      <c r="D193" s="242"/>
      <c r="E193" s="241"/>
      <c r="F193" s="241">
        <f>B193*C193</f>
        <v>0.1</v>
      </c>
      <c r="G193" s="239"/>
      <c r="H193" s="239"/>
      <c r="I193" s="239"/>
      <c r="J193" s="258"/>
      <c r="K193" s="259"/>
      <c r="L193" s="258"/>
      <c r="M193" s="258"/>
    </row>
    <row r="194" spans="1:13" x14ac:dyDescent="0.25">
      <c r="A194" s="240" t="s">
        <v>369</v>
      </c>
      <c r="B194" s="240">
        <v>1</v>
      </c>
      <c r="C194" s="241">
        <v>0.1</v>
      </c>
      <c r="D194" s="242"/>
      <c r="E194" s="241"/>
      <c r="F194" s="241">
        <f>B194*C194</f>
        <v>0.1</v>
      </c>
      <c r="G194" s="239"/>
      <c r="H194" s="239"/>
      <c r="I194" s="239"/>
      <c r="J194" s="258"/>
      <c r="K194" s="259"/>
      <c r="L194" s="258"/>
      <c r="M194" s="258"/>
    </row>
    <row r="195" spans="1:13" x14ac:dyDescent="0.25">
      <c r="A195" s="240" t="s">
        <v>377</v>
      </c>
      <c r="B195" s="240">
        <v>1</v>
      </c>
      <c r="C195" s="241">
        <v>0.12488</v>
      </c>
      <c r="D195" s="242"/>
      <c r="E195" s="241"/>
      <c r="F195" s="241">
        <f>B195*C195</f>
        <v>0.12488</v>
      </c>
      <c r="G195" s="239"/>
      <c r="H195" s="239"/>
      <c r="I195" s="239"/>
      <c r="J195" s="258"/>
      <c r="K195" s="259"/>
      <c r="L195" s="258"/>
      <c r="M195" s="258"/>
    </row>
    <row r="196" spans="1:13" x14ac:dyDescent="0.25">
      <c r="A196" s="243" t="s">
        <v>2394</v>
      </c>
      <c r="B196" s="243">
        <v>0</v>
      </c>
      <c r="C196" s="244">
        <v>3.4</v>
      </c>
      <c r="D196" s="245"/>
      <c r="E196" s="244"/>
      <c r="F196" s="244">
        <f>B196*C196</f>
        <v>0</v>
      </c>
      <c r="G196" s="239"/>
      <c r="H196" s="239"/>
      <c r="I196" s="239"/>
      <c r="J196" s="258"/>
      <c r="K196" s="259"/>
      <c r="L196" s="258"/>
      <c r="M196" s="258"/>
    </row>
    <row r="197" spans="1:13" x14ac:dyDescent="0.25">
      <c r="A197" s="240" t="s">
        <v>2395</v>
      </c>
      <c r="B197" s="240">
        <v>0</v>
      </c>
      <c r="C197" s="241">
        <v>2.8409399999999998</v>
      </c>
      <c r="D197" s="242"/>
      <c r="E197" s="241"/>
      <c r="F197" s="241">
        <f>B197*C197</f>
        <v>0</v>
      </c>
      <c r="G197" s="239"/>
      <c r="H197" s="239"/>
      <c r="I197" s="239"/>
      <c r="J197" s="258"/>
      <c r="K197" s="259"/>
      <c r="L197" s="258"/>
      <c r="M197" s="258"/>
    </row>
    <row r="198" spans="1:13" x14ac:dyDescent="0.25">
      <c r="A198" s="240" t="s">
        <v>2396</v>
      </c>
      <c r="B198" s="240">
        <v>0</v>
      </c>
      <c r="C198" s="241">
        <v>0</v>
      </c>
      <c r="D198" s="247">
        <v>0</v>
      </c>
      <c r="E198" s="241"/>
      <c r="F198" s="241">
        <v>0</v>
      </c>
      <c r="G198" s="239"/>
      <c r="H198" s="239"/>
      <c r="I198" s="239"/>
      <c r="J198" s="258"/>
      <c r="K198" s="259"/>
      <c r="L198" s="258"/>
      <c r="M198" s="258"/>
    </row>
    <row r="199" spans="1:13" x14ac:dyDescent="0.25">
      <c r="A199" s="236" t="s">
        <v>20</v>
      </c>
      <c r="B199" s="248"/>
      <c r="C199" s="237"/>
      <c r="D199" s="238"/>
      <c r="E199" s="237"/>
      <c r="F199" s="237">
        <v>20</v>
      </c>
      <c r="G199" s="239"/>
      <c r="H199" s="239"/>
      <c r="I199" s="239"/>
      <c r="J199" s="258"/>
      <c r="K199" s="259"/>
      <c r="L199" s="258"/>
      <c r="M199" s="258"/>
    </row>
    <row r="200" spans="1:13" x14ac:dyDescent="0.25">
      <c r="A200" s="236" t="s">
        <v>2397</v>
      </c>
      <c r="B200" s="248"/>
      <c r="C200" s="237">
        <v>22.521750000000004</v>
      </c>
      <c r="D200" s="238"/>
      <c r="E200" s="237"/>
      <c r="F200" s="237">
        <f>F199+C200</f>
        <v>42.521750000000004</v>
      </c>
      <c r="G200" s="239"/>
      <c r="H200" s="239"/>
      <c r="I200" s="239"/>
      <c r="J200" s="258"/>
      <c r="K200" s="259"/>
      <c r="L200" s="258"/>
      <c r="M200" s="258"/>
    </row>
    <row r="201" spans="1:13" x14ac:dyDescent="0.25">
      <c r="A201" s="236" t="s">
        <v>1341</v>
      </c>
      <c r="B201" s="236" t="s">
        <v>21</v>
      </c>
      <c r="C201" s="254">
        <v>0.18</v>
      </c>
      <c r="D201" s="238"/>
      <c r="E201" s="237"/>
      <c r="F201" s="237">
        <f>F200/(1-C201)</f>
        <v>51.855792682926833</v>
      </c>
      <c r="G201" s="239"/>
      <c r="H201" s="239"/>
      <c r="I201" s="239"/>
      <c r="J201" s="258"/>
      <c r="K201" s="259"/>
      <c r="L201" s="258"/>
      <c r="M201" s="258"/>
    </row>
    <row r="202" spans="1:13" x14ac:dyDescent="0.25">
      <c r="A202" s="236" t="s">
        <v>2399</v>
      </c>
      <c r="B202" s="236" t="s">
        <v>21</v>
      </c>
      <c r="C202" s="254">
        <v>0.12</v>
      </c>
      <c r="D202" s="237">
        <f>F201/(1-C202)</f>
        <v>58.927037139689581</v>
      </c>
      <c r="E202" s="237"/>
      <c r="F202" s="237">
        <f>F201/(1-C202)</f>
        <v>58.927037139689581</v>
      </c>
      <c r="G202" s="239"/>
      <c r="H202" s="239"/>
      <c r="I202" s="239"/>
      <c r="J202" s="258"/>
      <c r="K202" s="259"/>
      <c r="L202" s="258"/>
      <c r="M202" s="258"/>
    </row>
    <row r="203" spans="1:13" x14ac:dyDescent="0.25">
      <c r="A203" s="255" t="s">
        <v>2400</v>
      </c>
      <c r="B203" s="255" t="s">
        <v>2401</v>
      </c>
      <c r="C203" s="256">
        <v>5</v>
      </c>
      <c r="D203" s="256"/>
      <c r="E203" s="256"/>
      <c r="F203" s="260">
        <f>F202+C203</f>
        <v>63.927037139689581</v>
      </c>
      <c r="G203" s="239"/>
      <c r="H203" s="239"/>
      <c r="I203" s="239"/>
      <c r="J203" s="258"/>
      <c r="K203" s="259"/>
      <c r="L203" s="258"/>
      <c r="M203" s="258"/>
    </row>
    <row r="204" spans="1:13" x14ac:dyDescent="0.25">
      <c r="A204" s="239"/>
      <c r="B204" s="239"/>
      <c r="C204" s="258"/>
      <c r="D204" s="259"/>
      <c r="E204" s="258"/>
      <c r="F204" s="258"/>
      <c r="G204" s="239"/>
      <c r="H204" s="239"/>
      <c r="I204" s="239"/>
      <c r="J204" s="258"/>
      <c r="K204" s="259"/>
      <c r="L204" s="258"/>
      <c r="M204" s="258"/>
    </row>
    <row r="205" spans="1:13" x14ac:dyDescent="0.25">
      <c r="A205" s="239"/>
      <c r="B205" s="239"/>
      <c r="C205" s="258"/>
      <c r="D205" s="259"/>
      <c r="E205" s="258"/>
      <c r="F205" s="258"/>
      <c r="G205" s="239"/>
      <c r="H205" s="239"/>
      <c r="I205" s="239"/>
      <c r="J205" s="258"/>
      <c r="K205" s="259"/>
      <c r="L205" s="258"/>
      <c r="M205" s="258"/>
    </row>
    <row r="206" spans="1:13" x14ac:dyDescent="0.25">
      <c r="A206" s="239"/>
      <c r="B206" s="239"/>
      <c r="C206" s="258"/>
      <c r="D206" s="259"/>
      <c r="E206" s="258"/>
      <c r="F206" s="258"/>
      <c r="G206" s="239"/>
      <c r="H206" s="239"/>
      <c r="I206" s="239"/>
      <c r="J206" s="258"/>
      <c r="K206" s="259"/>
      <c r="L206" s="258"/>
      <c r="M206" s="258"/>
    </row>
    <row r="207" spans="1:13" x14ac:dyDescent="0.25">
      <c r="A207" s="239"/>
      <c r="B207" s="239"/>
      <c r="C207" s="258"/>
      <c r="D207" s="259"/>
      <c r="E207" s="258"/>
      <c r="F207" s="258"/>
      <c r="G207" s="239"/>
      <c r="H207" s="239"/>
      <c r="I207" s="239"/>
      <c r="J207" s="258"/>
      <c r="K207" s="259"/>
      <c r="L207" s="258"/>
      <c r="M207" s="258"/>
    </row>
  </sheetData>
  <mergeCells count="18">
    <mergeCell ref="B167:F167"/>
    <mergeCell ref="I167:M167"/>
    <mergeCell ref="B186:F186"/>
    <mergeCell ref="B129:F129"/>
    <mergeCell ref="B108:D108"/>
    <mergeCell ref="I129:M129"/>
    <mergeCell ref="B148:F148"/>
    <mergeCell ref="I148:M148"/>
    <mergeCell ref="E119:E121"/>
    <mergeCell ref="E99:E101"/>
    <mergeCell ref="B87:D87"/>
    <mergeCell ref="B66:D66"/>
    <mergeCell ref="B50:D50"/>
    <mergeCell ref="B2:D2"/>
    <mergeCell ref="B15:D15"/>
    <mergeCell ref="B37:D37"/>
    <mergeCell ref="E27:E29"/>
    <mergeCell ref="E76:E78"/>
  </mergeCells>
  <pageMargins left="0.7" right="0.7" top="0.75" bottom="0.75" header="0.3" footer="0.3"/>
  <pageSetup scale="82" orientation="portrait"/>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62"/>
  <sheetViews>
    <sheetView workbookViewId="0">
      <selection activeCell="E43" sqref="E43"/>
    </sheetView>
  </sheetViews>
  <sheetFormatPr baseColWidth="10" defaultColWidth="11.42578125" defaultRowHeight="15" x14ac:dyDescent="0.25"/>
  <cols>
    <col min="1" max="1" width="33" style="1" bestFit="1" customWidth="1"/>
    <col min="2" max="3" width="10.5703125" style="33" customWidth="1"/>
    <col min="4" max="4" width="11" style="1" bestFit="1" customWidth="1"/>
    <col min="5" max="5" width="9.42578125" style="1" customWidth="1"/>
    <col min="6" max="6" width="8.42578125" style="1" customWidth="1"/>
    <col min="7" max="7" width="19.5703125" style="1" customWidth="1"/>
    <col min="8" max="8" width="51.5703125" style="33" bestFit="1" customWidth="1"/>
    <col min="9" max="9" width="16.42578125" style="33" customWidth="1"/>
    <col min="10" max="10" width="16.42578125" style="1" customWidth="1"/>
    <col min="11" max="11" width="9.140625" style="1" customWidth="1"/>
    <col min="12" max="12" width="8.42578125" style="1" customWidth="1"/>
    <col min="13" max="13" width="13.140625" style="1" customWidth="1"/>
    <col min="14" max="14" width="13.5703125" style="33" customWidth="1"/>
    <col min="15" max="16384" width="11.42578125" style="1"/>
  </cols>
  <sheetData>
    <row r="1" spans="1:15" x14ac:dyDescent="0.25">
      <c r="H1" s="53" t="s">
        <v>427</v>
      </c>
    </row>
    <row r="2" spans="1:15" x14ac:dyDescent="0.25">
      <c r="G2" s="20" t="s">
        <v>297</v>
      </c>
      <c r="H2" s="23" t="s">
        <v>333</v>
      </c>
      <c r="I2" s="23" t="s">
        <v>259</v>
      </c>
      <c r="J2" s="20" t="s">
        <v>424</v>
      </c>
      <c r="K2" s="20" t="s">
        <v>425</v>
      </c>
      <c r="L2" s="20" t="s">
        <v>424</v>
      </c>
      <c r="M2" s="20" t="s">
        <v>426</v>
      </c>
      <c r="N2" s="49" t="s">
        <v>664</v>
      </c>
      <c r="O2" s="48"/>
    </row>
    <row r="3" spans="1:15" ht="18.75" x14ac:dyDescent="0.3">
      <c r="A3" s="20"/>
      <c r="B3" s="38" t="s">
        <v>422</v>
      </c>
      <c r="C3" s="38"/>
      <c r="D3" s="20"/>
      <c r="E3" s="20"/>
      <c r="G3" s="23">
        <v>40633318259</v>
      </c>
      <c r="H3" s="23" t="s">
        <v>668</v>
      </c>
      <c r="I3" s="38">
        <v>75</v>
      </c>
      <c r="J3" s="20">
        <v>0.4</v>
      </c>
      <c r="K3" s="38">
        <v>2</v>
      </c>
      <c r="L3" s="20">
        <v>7</v>
      </c>
      <c r="M3" s="233">
        <f>(I3*J3)+(K3*L3)</f>
        <v>44</v>
      </c>
      <c r="N3" s="50">
        <v>28</v>
      </c>
      <c r="O3" s="48"/>
    </row>
    <row r="4" spans="1:15" ht="18.75" x14ac:dyDescent="0.3">
      <c r="A4" s="20"/>
      <c r="B4" s="23" t="s">
        <v>399</v>
      </c>
      <c r="C4" s="23"/>
      <c r="D4" s="20" t="s">
        <v>397</v>
      </c>
      <c r="E4" s="20" t="s">
        <v>396</v>
      </c>
      <c r="G4" s="23">
        <v>40633318499</v>
      </c>
      <c r="H4" s="23" t="s">
        <v>345</v>
      </c>
      <c r="I4" s="38">
        <v>75</v>
      </c>
      <c r="J4" s="20">
        <v>0.4</v>
      </c>
      <c r="K4" s="38">
        <v>2</v>
      </c>
      <c r="L4" s="20">
        <v>7</v>
      </c>
      <c r="M4" s="233">
        <f>(I4*J4)+(K4*L4)</f>
        <v>44</v>
      </c>
      <c r="N4" s="50">
        <v>28</v>
      </c>
      <c r="O4" s="48"/>
    </row>
    <row r="5" spans="1:15" ht="18.75" x14ac:dyDescent="0.3">
      <c r="A5" s="20" t="s">
        <v>394</v>
      </c>
      <c r="B5" s="23">
        <v>200</v>
      </c>
      <c r="C5" s="23">
        <v>0.4</v>
      </c>
      <c r="D5" s="37">
        <f>C5*B5</f>
        <v>80</v>
      </c>
      <c r="E5" s="37">
        <f>B5*C5</f>
        <v>80</v>
      </c>
      <c r="G5" s="23">
        <v>40633323549</v>
      </c>
      <c r="H5" s="23" t="s">
        <v>362</v>
      </c>
      <c r="I5" s="38">
        <v>75</v>
      </c>
      <c r="J5" s="20">
        <v>0.28000000000000003</v>
      </c>
      <c r="K5" s="38">
        <v>2</v>
      </c>
      <c r="L5" s="20">
        <v>6</v>
      </c>
      <c r="M5" s="233">
        <f>(I5*J5)+(K5*L5)</f>
        <v>33</v>
      </c>
      <c r="N5" s="50">
        <v>28</v>
      </c>
      <c r="O5" s="48"/>
    </row>
    <row r="6" spans="1:15" ht="18.75" x14ac:dyDescent="0.3">
      <c r="A6" s="206" t="s">
        <v>404</v>
      </c>
      <c r="B6" s="229">
        <v>300</v>
      </c>
      <c r="C6" s="229">
        <v>5</v>
      </c>
      <c r="D6" s="208">
        <v>5</v>
      </c>
      <c r="E6" s="208">
        <v>5</v>
      </c>
      <c r="G6" s="23">
        <v>40633332239</v>
      </c>
      <c r="H6" s="23" t="s">
        <v>361</v>
      </c>
      <c r="I6" s="38">
        <v>75</v>
      </c>
      <c r="J6" s="20">
        <v>0.36</v>
      </c>
      <c r="K6" s="38">
        <v>2</v>
      </c>
      <c r="L6" s="20">
        <v>6</v>
      </c>
      <c r="M6" s="233">
        <f>(I6*J6)+(K6*L6)</f>
        <v>39</v>
      </c>
      <c r="N6" s="50">
        <v>28</v>
      </c>
      <c r="O6" s="48"/>
    </row>
    <row r="7" spans="1:15" ht="18.75" x14ac:dyDescent="0.3">
      <c r="A7" s="26" t="s">
        <v>1794</v>
      </c>
      <c r="B7" s="230"/>
      <c r="C7" s="230"/>
      <c r="D7" s="30"/>
      <c r="E7" s="30">
        <f>SUM(E5:E6)*6.8%</f>
        <v>5.78</v>
      </c>
      <c r="G7" s="23">
        <v>40633341319</v>
      </c>
      <c r="H7" s="23" t="s">
        <v>351</v>
      </c>
      <c r="I7" s="38">
        <v>75</v>
      </c>
      <c r="J7" s="20">
        <v>0.28000000000000003</v>
      </c>
      <c r="K7" s="38">
        <v>2</v>
      </c>
      <c r="L7" s="20">
        <v>6</v>
      </c>
      <c r="M7" s="233">
        <f t="shared" ref="M7:M12" si="0">(I7*J7)+(K7*L7)</f>
        <v>33</v>
      </c>
      <c r="N7" s="50">
        <v>28</v>
      </c>
      <c r="O7" s="48"/>
    </row>
    <row r="8" spans="1:15" ht="18.75" x14ac:dyDescent="0.3">
      <c r="A8" s="206" t="s">
        <v>392</v>
      </c>
      <c r="B8" s="229">
        <v>50</v>
      </c>
      <c r="C8" s="229">
        <v>0.16</v>
      </c>
      <c r="D8" s="208">
        <v>0.16</v>
      </c>
      <c r="E8" s="208">
        <f>C8*B8</f>
        <v>8</v>
      </c>
      <c r="G8" s="23">
        <v>40633341879</v>
      </c>
      <c r="H8" s="23" t="s">
        <v>349</v>
      </c>
      <c r="I8" s="38">
        <v>75</v>
      </c>
      <c r="J8" s="20">
        <v>0.4</v>
      </c>
      <c r="K8" s="38">
        <v>2</v>
      </c>
      <c r="L8" s="20">
        <v>7</v>
      </c>
      <c r="M8" s="233">
        <f t="shared" si="0"/>
        <v>44</v>
      </c>
      <c r="N8" s="50">
        <v>28</v>
      </c>
      <c r="O8" s="51"/>
    </row>
    <row r="9" spans="1:15" ht="18.75" x14ac:dyDescent="0.3">
      <c r="A9" s="206" t="s">
        <v>390</v>
      </c>
      <c r="B9" s="229">
        <v>100</v>
      </c>
      <c r="C9" s="229">
        <v>0.03</v>
      </c>
      <c r="D9" s="208">
        <v>0.03</v>
      </c>
      <c r="E9" s="208">
        <f>C9*B9</f>
        <v>3</v>
      </c>
      <c r="G9" s="23">
        <v>40633343789</v>
      </c>
      <c r="H9" s="23" t="s">
        <v>348</v>
      </c>
      <c r="I9" s="38">
        <v>75</v>
      </c>
      <c r="J9" s="20">
        <v>0.4</v>
      </c>
      <c r="K9" s="38">
        <v>2</v>
      </c>
      <c r="L9" s="20">
        <v>7</v>
      </c>
      <c r="M9" s="233">
        <f t="shared" si="0"/>
        <v>44</v>
      </c>
      <c r="N9" s="50">
        <v>28</v>
      </c>
      <c r="O9" s="51"/>
    </row>
    <row r="10" spans="1:15" ht="18.75" x14ac:dyDescent="0.3">
      <c r="A10" s="20" t="s">
        <v>421</v>
      </c>
      <c r="B10" s="23">
        <v>1</v>
      </c>
      <c r="C10" s="23">
        <v>2</v>
      </c>
      <c r="D10" s="37">
        <f>C10*B10</f>
        <v>2</v>
      </c>
      <c r="E10" s="37">
        <f>C10*B10</f>
        <v>2</v>
      </c>
      <c r="G10" s="23">
        <v>40633271239</v>
      </c>
      <c r="H10" s="23" t="s">
        <v>353</v>
      </c>
      <c r="I10" s="38">
        <v>75</v>
      </c>
      <c r="J10" s="20">
        <v>0.28000000000000003</v>
      </c>
      <c r="K10" s="38">
        <v>2</v>
      </c>
      <c r="L10" s="20">
        <v>6</v>
      </c>
      <c r="M10" s="233">
        <f t="shared" si="0"/>
        <v>33</v>
      </c>
      <c r="N10" s="50">
        <v>28</v>
      </c>
      <c r="O10" s="51"/>
    </row>
    <row r="11" spans="1:15" ht="18.75" x14ac:dyDescent="0.3">
      <c r="A11" s="20" t="s">
        <v>420</v>
      </c>
      <c r="B11" s="23">
        <v>20</v>
      </c>
      <c r="C11" s="23">
        <v>0.12</v>
      </c>
      <c r="D11" s="37">
        <f>C11*B11</f>
        <v>2.4</v>
      </c>
      <c r="E11" s="37">
        <f>C11*B11</f>
        <v>2.4</v>
      </c>
      <c r="G11" s="23">
        <v>40633205489</v>
      </c>
      <c r="H11" s="23" t="s">
        <v>358</v>
      </c>
      <c r="I11" s="38">
        <v>75</v>
      </c>
      <c r="J11" s="20">
        <v>0.28000000000000003</v>
      </c>
      <c r="K11" s="38">
        <v>2</v>
      </c>
      <c r="L11" s="20">
        <v>6</v>
      </c>
      <c r="M11" s="233">
        <f t="shared" si="0"/>
        <v>33</v>
      </c>
      <c r="N11" s="50">
        <v>28</v>
      </c>
      <c r="O11" s="51"/>
    </row>
    <row r="12" spans="1:15" ht="18.75" x14ac:dyDescent="0.3">
      <c r="A12" s="20" t="s">
        <v>419</v>
      </c>
      <c r="B12" s="23">
        <v>1</v>
      </c>
      <c r="C12" s="23">
        <v>10</v>
      </c>
      <c r="D12" s="37">
        <f>C12*B12</f>
        <v>10</v>
      </c>
      <c r="E12" s="37">
        <v>10</v>
      </c>
      <c r="G12" s="23">
        <v>40633205269</v>
      </c>
      <c r="H12" s="23" t="s">
        <v>357</v>
      </c>
      <c r="I12" s="38">
        <v>75</v>
      </c>
      <c r="J12" s="20">
        <v>0.28000000000000003</v>
      </c>
      <c r="K12" s="38">
        <v>2</v>
      </c>
      <c r="L12" s="20">
        <v>6</v>
      </c>
      <c r="M12" s="233">
        <f t="shared" si="0"/>
        <v>33</v>
      </c>
      <c r="N12" s="50">
        <v>28</v>
      </c>
      <c r="O12" s="51"/>
    </row>
    <row r="13" spans="1:15" ht="18.75" x14ac:dyDescent="0.3">
      <c r="A13" s="20" t="s">
        <v>418</v>
      </c>
      <c r="B13" s="23">
        <v>400</v>
      </c>
      <c r="C13" s="23"/>
      <c r="D13" s="37">
        <v>7.6</v>
      </c>
      <c r="E13" s="37">
        <v>7.6</v>
      </c>
      <c r="N13" s="50"/>
      <c r="O13" s="51"/>
    </row>
    <row r="14" spans="1:15" x14ac:dyDescent="0.25">
      <c r="A14" s="20" t="s">
        <v>417</v>
      </c>
      <c r="B14" s="23">
        <v>6.5</v>
      </c>
      <c r="C14" s="23">
        <v>0.79</v>
      </c>
      <c r="D14" s="37">
        <f>C14*B14</f>
        <v>5.1349999999999998</v>
      </c>
      <c r="E14" s="37">
        <f>C14*B14</f>
        <v>5.1349999999999998</v>
      </c>
      <c r="G14" s="48"/>
      <c r="H14" s="49"/>
      <c r="I14" s="49"/>
      <c r="J14" s="51"/>
      <c r="K14" s="48"/>
      <c r="L14" s="48"/>
      <c r="M14" s="48"/>
      <c r="N14" s="49"/>
      <c r="O14" s="51"/>
    </row>
    <row r="15" spans="1:15" x14ac:dyDescent="0.25">
      <c r="A15" s="20" t="s">
        <v>416</v>
      </c>
      <c r="B15" s="23">
        <v>1</v>
      </c>
      <c r="C15" s="23">
        <v>0.15</v>
      </c>
      <c r="D15" s="37">
        <f>C15*B15</f>
        <v>0.15</v>
      </c>
      <c r="E15" s="37">
        <f>C15*B15</f>
        <v>0.15</v>
      </c>
      <c r="G15" s="48"/>
      <c r="H15" s="49"/>
      <c r="I15" s="49"/>
      <c r="J15" s="51"/>
      <c r="K15" s="48"/>
      <c r="L15" s="48"/>
      <c r="M15" s="48"/>
      <c r="N15" s="49"/>
      <c r="O15" s="51"/>
    </row>
    <row r="16" spans="1:15" x14ac:dyDescent="0.25">
      <c r="A16" s="20" t="s">
        <v>415</v>
      </c>
      <c r="B16" s="23">
        <v>2</v>
      </c>
      <c r="C16" s="23">
        <v>2</v>
      </c>
      <c r="D16" s="37">
        <f>C16*B16</f>
        <v>4</v>
      </c>
      <c r="E16" s="37">
        <f>C16*B16</f>
        <v>4</v>
      </c>
      <c r="G16" s="48"/>
      <c r="H16" s="49"/>
      <c r="I16" s="49"/>
      <c r="J16" s="51"/>
      <c r="K16" s="48"/>
      <c r="L16" s="48"/>
      <c r="M16" s="48"/>
      <c r="N16" s="49"/>
      <c r="O16" s="51"/>
    </row>
    <row r="17" spans="1:15" x14ac:dyDescent="0.25">
      <c r="A17" s="20" t="s">
        <v>414</v>
      </c>
      <c r="B17" s="23">
        <v>1</v>
      </c>
      <c r="C17" s="23">
        <v>0</v>
      </c>
      <c r="D17" s="37">
        <f>C17*B17</f>
        <v>0</v>
      </c>
      <c r="E17" s="20">
        <f>C17*B17</f>
        <v>0</v>
      </c>
      <c r="G17" s="48"/>
      <c r="H17" s="49"/>
      <c r="I17" s="49"/>
      <c r="J17" s="51"/>
      <c r="K17" s="48"/>
      <c r="L17" s="48"/>
      <c r="M17" s="48"/>
      <c r="N17" s="49"/>
      <c r="O17" s="48"/>
    </row>
    <row r="18" spans="1:15" x14ac:dyDescent="0.25">
      <c r="D18" s="36">
        <f>SUM(D5:D17)</f>
        <v>116.47500000000001</v>
      </c>
      <c r="E18" s="35">
        <f>SUM(E5:E17)</f>
        <v>133.065</v>
      </c>
      <c r="G18" s="48"/>
      <c r="H18" s="49"/>
      <c r="I18" s="49"/>
      <c r="J18" s="52"/>
      <c r="K18" s="48"/>
      <c r="L18" s="48"/>
      <c r="M18" s="48"/>
      <c r="N18" s="49"/>
      <c r="O18" s="48"/>
    </row>
    <row r="19" spans="1:15" x14ac:dyDescent="0.25">
      <c r="A19" s="231" t="s">
        <v>1795</v>
      </c>
      <c r="B19" s="232"/>
      <c r="C19" s="232"/>
      <c r="D19" s="42"/>
      <c r="E19" s="42">
        <v>111.29</v>
      </c>
      <c r="J19" s="47"/>
      <c r="M19" s="48"/>
      <c r="N19" s="49"/>
      <c r="O19" s="48"/>
    </row>
    <row r="20" spans="1:15" ht="26.25" x14ac:dyDescent="0.4">
      <c r="D20" s="36"/>
      <c r="H20" s="46" t="s">
        <v>413</v>
      </c>
    </row>
    <row r="21" spans="1:15" ht="18.75" hidden="1" x14ac:dyDescent="0.3">
      <c r="G21" s="25"/>
      <c r="J21" s="45"/>
      <c r="M21" s="25"/>
    </row>
    <row r="22" spans="1:15" hidden="1" x14ac:dyDescent="0.25">
      <c r="A22" s="1" t="s">
        <v>412</v>
      </c>
      <c r="B22" s="39">
        <f>E5</f>
        <v>80</v>
      </c>
      <c r="C22" s="39"/>
      <c r="G22" s="1" t="s">
        <v>412</v>
      </c>
      <c r="H22" s="39">
        <f>K5</f>
        <v>2</v>
      </c>
      <c r="I22" s="39"/>
      <c r="M22" s="1" t="s">
        <v>412</v>
      </c>
      <c r="N22" s="39">
        <f>O5</f>
        <v>0</v>
      </c>
    </row>
    <row r="23" spans="1:15" hidden="1" x14ac:dyDescent="0.25">
      <c r="A23" s="1" t="s">
        <v>410</v>
      </c>
      <c r="B23" s="39">
        <v>100.22</v>
      </c>
      <c r="C23" s="39"/>
      <c r="G23" s="1" t="s">
        <v>410</v>
      </c>
      <c r="H23" s="39">
        <v>113.71</v>
      </c>
      <c r="I23" s="39"/>
      <c r="M23" s="1" t="s">
        <v>408</v>
      </c>
      <c r="N23" s="39">
        <v>252.93</v>
      </c>
    </row>
    <row r="24" spans="1:15" hidden="1" x14ac:dyDescent="0.25">
      <c r="B24" s="39"/>
      <c r="C24" s="39"/>
      <c r="H24" s="39"/>
      <c r="I24" s="39"/>
      <c r="N24" s="39"/>
    </row>
    <row r="25" spans="1:15" hidden="1" x14ac:dyDescent="0.25">
      <c r="A25" s="1" t="s">
        <v>411</v>
      </c>
      <c r="B25" s="39">
        <f>E18</f>
        <v>133.065</v>
      </c>
      <c r="C25" s="39"/>
      <c r="G25" s="1" t="s">
        <v>411</v>
      </c>
      <c r="H25" s="39">
        <f>K18</f>
        <v>0</v>
      </c>
      <c r="I25" s="39"/>
      <c r="M25" s="1" t="s">
        <v>411</v>
      </c>
      <c r="N25" s="39">
        <f>O18</f>
        <v>0</v>
      </c>
    </row>
    <row r="26" spans="1:15" hidden="1" x14ac:dyDescent="0.25">
      <c r="A26" s="1" t="s">
        <v>410</v>
      </c>
      <c r="B26" s="39">
        <v>100.22</v>
      </c>
      <c r="C26" s="39"/>
      <c r="G26" s="1" t="s">
        <v>410</v>
      </c>
      <c r="H26" s="39">
        <v>113.71</v>
      </c>
      <c r="I26" s="39"/>
      <c r="M26" s="1" t="s">
        <v>409</v>
      </c>
      <c r="N26" s="39">
        <v>55.99</v>
      </c>
    </row>
    <row r="27" spans="1:15" hidden="1" x14ac:dyDescent="0.25">
      <c r="B27" s="39"/>
      <c r="C27" s="39"/>
      <c r="H27" s="39"/>
      <c r="I27" s="39"/>
      <c r="M27" s="1" t="s">
        <v>408</v>
      </c>
      <c r="N27" s="39">
        <v>252.93</v>
      </c>
    </row>
    <row r="28" spans="1:15" ht="15.75" hidden="1" x14ac:dyDescent="0.25">
      <c r="A28" s="1" t="s">
        <v>407</v>
      </c>
      <c r="B28" s="44">
        <f>B26-B25</f>
        <v>-32.844999999999999</v>
      </c>
      <c r="C28" s="40">
        <f>B28/B26</f>
        <v>-0.32772899620834162</v>
      </c>
      <c r="G28" s="1" t="s">
        <v>407</v>
      </c>
      <c r="H28" s="44">
        <f>H26-H25</f>
        <v>113.71</v>
      </c>
      <c r="I28" s="40">
        <f>H28/H26</f>
        <v>1</v>
      </c>
      <c r="N28" s="39"/>
    </row>
    <row r="29" spans="1:15" hidden="1" x14ac:dyDescent="0.25">
      <c r="B29" s="39"/>
      <c r="C29" s="39"/>
      <c r="H29" s="39"/>
      <c r="I29" s="39"/>
      <c r="M29" s="1" t="s">
        <v>407</v>
      </c>
      <c r="N29" s="43">
        <f>N27-N26-N25</f>
        <v>196.94</v>
      </c>
    </row>
    <row r="30" spans="1:15" hidden="1" x14ac:dyDescent="0.25">
      <c r="A30" s="42" t="s">
        <v>406</v>
      </c>
      <c r="B30" s="41">
        <f>+B25*1.35</f>
        <v>179.63775000000001</v>
      </c>
      <c r="C30" s="41"/>
      <c r="D30" s="42"/>
      <c r="E30" s="42"/>
      <c r="F30" s="42"/>
      <c r="G30" s="42" t="s">
        <v>406</v>
      </c>
      <c r="H30" s="41">
        <f>+H25*1.35</f>
        <v>0</v>
      </c>
      <c r="I30" s="41"/>
      <c r="J30" s="42"/>
      <c r="K30" s="42"/>
      <c r="L30" s="42"/>
      <c r="M30" s="42" t="s">
        <v>406</v>
      </c>
      <c r="N30" s="41">
        <f>+(N25+N26)*1.35</f>
        <v>75.586500000000001</v>
      </c>
    </row>
    <row r="31" spans="1:15" hidden="1" x14ac:dyDescent="0.25">
      <c r="H31" s="40"/>
      <c r="N31" s="39"/>
    </row>
    <row r="32" spans="1:15" hidden="1" x14ac:dyDescent="0.25"/>
    <row r="33" spans="1:14" ht="18.75" x14ac:dyDescent="0.3">
      <c r="A33" s="57" t="s">
        <v>432</v>
      </c>
      <c r="B33" s="38"/>
      <c r="C33" s="38" t="s">
        <v>405</v>
      </c>
      <c r="D33" s="20"/>
      <c r="E33" s="20"/>
      <c r="G33" s="25" t="s">
        <v>423</v>
      </c>
      <c r="H33" s="25" t="s">
        <v>404</v>
      </c>
      <c r="I33" s="31" t="s">
        <v>403</v>
      </c>
      <c r="J33" s="31" t="s">
        <v>402</v>
      </c>
      <c r="K33" s="25" t="s">
        <v>401</v>
      </c>
      <c r="L33" s="25" t="s">
        <v>400</v>
      </c>
    </row>
    <row r="34" spans="1:14" x14ac:dyDescent="0.25">
      <c r="A34" s="20"/>
      <c r="B34" s="23" t="s">
        <v>399</v>
      </c>
      <c r="C34" s="23" t="s">
        <v>398</v>
      </c>
      <c r="D34" s="20" t="s">
        <v>397</v>
      </c>
      <c r="E34" s="20" t="s">
        <v>396</v>
      </c>
      <c r="G34" s="11">
        <v>40634253469</v>
      </c>
      <c r="H34" s="34" t="s">
        <v>395</v>
      </c>
      <c r="I34" s="33" t="s">
        <v>383</v>
      </c>
      <c r="J34" s="33">
        <v>5</v>
      </c>
      <c r="K34" s="47">
        <v>7</v>
      </c>
      <c r="L34" s="47">
        <f t="shared" ref="L34:L42" si="1">J34*K34</f>
        <v>35</v>
      </c>
      <c r="N34" s="1"/>
    </row>
    <row r="35" spans="1:14" x14ac:dyDescent="0.25">
      <c r="A35" s="20" t="s">
        <v>394</v>
      </c>
      <c r="B35" s="23">
        <v>275</v>
      </c>
      <c r="C35" s="23">
        <v>0.4</v>
      </c>
      <c r="D35" s="20">
        <f>B35*C35</f>
        <v>110</v>
      </c>
      <c r="E35" s="37">
        <f>C35*B35</f>
        <v>110</v>
      </c>
      <c r="G35" s="11">
        <v>40634254249</v>
      </c>
      <c r="H35" s="34" t="s">
        <v>393</v>
      </c>
      <c r="I35" s="33" t="s">
        <v>383</v>
      </c>
      <c r="J35" s="33">
        <v>5</v>
      </c>
      <c r="K35" s="47">
        <v>6</v>
      </c>
      <c r="L35" s="47">
        <f t="shared" si="1"/>
        <v>30</v>
      </c>
      <c r="N35" s="1"/>
    </row>
    <row r="36" spans="1:14" x14ac:dyDescent="0.25">
      <c r="A36" s="20" t="s">
        <v>392</v>
      </c>
      <c r="B36" s="23">
        <v>210</v>
      </c>
      <c r="C36" s="23">
        <v>0.11</v>
      </c>
      <c r="D36" s="20">
        <f>C36*B36</f>
        <v>23.1</v>
      </c>
      <c r="E36" s="37">
        <f>C36*B36</f>
        <v>23.1</v>
      </c>
      <c r="G36" s="11">
        <v>40634254859</v>
      </c>
      <c r="H36" s="34" t="s">
        <v>391</v>
      </c>
      <c r="I36" s="33" t="s">
        <v>383</v>
      </c>
      <c r="J36" s="33">
        <v>5</v>
      </c>
      <c r="K36" s="47">
        <v>7</v>
      </c>
      <c r="L36" s="47">
        <f t="shared" si="1"/>
        <v>35</v>
      </c>
      <c r="N36" s="1"/>
    </row>
    <row r="37" spans="1:14" x14ac:dyDescent="0.25">
      <c r="A37" s="20" t="s">
        <v>390</v>
      </c>
      <c r="B37" s="23">
        <v>40</v>
      </c>
      <c r="C37" s="23">
        <v>0.05</v>
      </c>
      <c r="D37" s="20">
        <f>C37*B37</f>
        <v>2</v>
      </c>
      <c r="E37" s="37">
        <f>C37*B37</f>
        <v>2</v>
      </c>
      <c r="G37" s="11">
        <v>40634252999</v>
      </c>
      <c r="H37" s="34" t="s">
        <v>389</v>
      </c>
      <c r="I37" s="33" t="s">
        <v>383</v>
      </c>
      <c r="J37" s="33">
        <v>5</v>
      </c>
      <c r="K37" s="47">
        <v>6</v>
      </c>
      <c r="L37" s="47">
        <f t="shared" si="1"/>
        <v>30</v>
      </c>
      <c r="N37" s="1"/>
    </row>
    <row r="38" spans="1:14" x14ac:dyDescent="0.25">
      <c r="A38" s="228" t="s">
        <v>1791</v>
      </c>
      <c r="B38" s="49"/>
      <c r="C38" s="49"/>
      <c r="D38" s="48"/>
      <c r="E38" s="51">
        <f>(E35*6.8%)+(E36*6.4%)</f>
        <v>8.958400000000001</v>
      </c>
      <c r="G38" s="11">
        <v>40634253749</v>
      </c>
      <c r="H38" s="34" t="s">
        <v>388</v>
      </c>
      <c r="I38" s="33" t="s">
        <v>383</v>
      </c>
      <c r="J38" s="33">
        <v>5</v>
      </c>
      <c r="K38" s="47">
        <v>6</v>
      </c>
      <c r="L38" s="47">
        <f t="shared" si="1"/>
        <v>30</v>
      </c>
      <c r="N38" s="1"/>
    </row>
    <row r="39" spans="1:14" x14ac:dyDescent="0.25">
      <c r="A39" s="25" t="s">
        <v>430</v>
      </c>
      <c r="D39" s="36"/>
      <c r="E39" s="35">
        <f>SUM(E35:E38)</f>
        <v>144.05840000000001</v>
      </c>
      <c r="G39" s="11">
        <v>40634253929</v>
      </c>
      <c r="H39" s="34" t="s">
        <v>387</v>
      </c>
      <c r="I39" s="33" t="s">
        <v>383</v>
      </c>
      <c r="J39" s="33">
        <v>5</v>
      </c>
      <c r="K39" s="47">
        <v>7</v>
      </c>
      <c r="L39" s="47">
        <f>J39*K39</f>
        <v>35</v>
      </c>
      <c r="N39" s="1"/>
    </row>
    <row r="40" spans="1:14" x14ac:dyDescent="0.25">
      <c r="A40" s="54" t="s">
        <v>429</v>
      </c>
      <c r="E40" s="35">
        <f>(27.66*1.02)+3</f>
        <v>31.213200000000001</v>
      </c>
      <c r="G40" s="11">
        <v>40634254109</v>
      </c>
      <c r="H40" s="34" t="s">
        <v>386</v>
      </c>
      <c r="I40" s="33" t="s">
        <v>383</v>
      </c>
      <c r="J40" s="33">
        <v>5</v>
      </c>
      <c r="K40" s="47">
        <v>6</v>
      </c>
      <c r="L40" s="47">
        <f>J40*K40</f>
        <v>30</v>
      </c>
      <c r="N40" s="1"/>
    </row>
    <row r="41" spans="1:14" x14ac:dyDescent="0.25">
      <c r="A41" s="54" t="s">
        <v>428</v>
      </c>
      <c r="E41" s="35">
        <v>175</v>
      </c>
      <c r="G41" s="11">
        <v>40634254389</v>
      </c>
      <c r="H41" s="34" t="s">
        <v>385</v>
      </c>
      <c r="I41" s="33" t="s">
        <v>383</v>
      </c>
      <c r="J41" s="33">
        <v>5</v>
      </c>
      <c r="K41" s="47">
        <v>7</v>
      </c>
      <c r="L41" s="47">
        <f t="shared" si="1"/>
        <v>35</v>
      </c>
      <c r="N41" s="1"/>
    </row>
    <row r="42" spans="1:14" x14ac:dyDescent="0.25">
      <c r="A42" s="54" t="s">
        <v>431</v>
      </c>
      <c r="E42" s="56">
        <v>200</v>
      </c>
      <c r="G42" s="11">
        <v>40634254719</v>
      </c>
      <c r="H42" s="34" t="s">
        <v>384</v>
      </c>
      <c r="I42" s="33" t="s">
        <v>383</v>
      </c>
      <c r="J42" s="33">
        <v>5</v>
      </c>
      <c r="K42" s="47">
        <v>6</v>
      </c>
      <c r="L42" s="47">
        <f t="shared" si="1"/>
        <v>30</v>
      </c>
      <c r="N42" s="1"/>
    </row>
    <row r="43" spans="1:14" x14ac:dyDescent="0.25">
      <c r="E43" s="55">
        <f>SUM(E39:E42)</f>
        <v>550.27160000000003</v>
      </c>
      <c r="G43" s="11">
        <v>40634253139</v>
      </c>
      <c r="H43" s="34" t="s">
        <v>92</v>
      </c>
      <c r="I43" s="33" t="s">
        <v>383</v>
      </c>
      <c r="J43" s="33">
        <v>5</v>
      </c>
      <c r="K43" s="47">
        <v>7</v>
      </c>
      <c r="L43" s="47">
        <f>J43*K43</f>
        <v>35</v>
      </c>
      <c r="N43" s="1"/>
    </row>
    <row r="44" spans="1:14" x14ac:dyDescent="0.25">
      <c r="G44" s="11">
        <v>40634253279</v>
      </c>
      <c r="H44" s="34" t="s">
        <v>93</v>
      </c>
      <c r="I44" s="33" t="s">
        <v>383</v>
      </c>
      <c r="J44" s="33">
        <v>5</v>
      </c>
      <c r="K44" s="47">
        <v>7</v>
      </c>
      <c r="L44" s="47">
        <f>J44*K44</f>
        <v>35</v>
      </c>
      <c r="N44" s="1"/>
    </row>
    <row r="45" spans="1:14" x14ac:dyDescent="0.25">
      <c r="G45" s="11">
        <v>40634253609</v>
      </c>
      <c r="H45" s="34" t="s">
        <v>95</v>
      </c>
      <c r="I45" s="33" t="s">
        <v>383</v>
      </c>
      <c r="J45" s="33">
        <v>5</v>
      </c>
      <c r="K45" s="47">
        <v>6</v>
      </c>
      <c r="L45" s="47">
        <f>J45*K45</f>
        <v>30</v>
      </c>
    </row>
    <row r="46" spans="1:14" ht="18.75" x14ac:dyDescent="0.3">
      <c r="A46" s="57" t="s">
        <v>433</v>
      </c>
      <c r="B46" s="38"/>
      <c r="C46" s="38" t="s">
        <v>405</v>
      </c>
      <c r="D46" s="20"/>
      <c r="E46" s="20"/>
      <c r="G46" s="11">
        <v>40634254569</v>
      </c>
      <c r="H46" s="34" t="s">
        <v>101</v>
      </c>
      <c r="I46" s="33" t="s">
        <v>383</v>
      </c>
      <c r="J46" s="33">
        <v>5</v>
      </c>
      <c r="K46" s="47">
        <v>7</v>
      </c>
      <c r="L46" s="47">
        <f>J46*K46</f>
        <v>35</v>
      </c>
    </row>
    <row r="47" spans="1:14" x14ac:dyDescent="0.25">
      <c r="A47" s="20"/>
      <c r="B47" s="23" t="s">
        <v>399</v>
      </c>
      <c r="C47" s="23" t="s">
        <v>398</v>
      </c>
      <c r="D47" s="20" t="s">
        <v>397</v>
      </c>
      <c r="E47" s="20" t="s">
        <v>396</v>
      </c>
    </row>
    <row r="48" spans="1:14" x14ac:dyDescent="0.25">
      <c r="A48" s="20" t="s">
        <v>394</v>
      </c>
      <c r="B48" s="23">
        <v>200</v>
      </c>
      <c r="C48" s="23">
        <v>0.4</v>
      </c>
      <c r="D48" s="20">
        <f>B48*C48</f>
        <v>80</v>
      </c>
      <c r="E48" s="37">
        <f>C48*B48</f>
        <v>80</v>
      </c>
      <c r="H48" s="53" t="s">
        <v>1248</v>
      </c>
    </row>
    <row r="49" spans="1:14" x14ac:dyDescent="0.25">
      <c r="A49" s="20" t="s">
        <v>392</v>
      </c>
      <c r="B49" s="23">
        <v>150</v>
      </c>
      <c r="C49" s="23">
        <v>0.11</v>
      </c>
      <c r="D49" s="20">
        <f>C49*B49</f>
        <v>16.5</v>
      </c>
      <c r="E49" s="37">
        <f>C49*B49</f>
        <v>16.5</v>
      </c>
      <c r="G49" s="20" t="s">
        <v>297</v>
      </c>
      <c r="H49" s="23" t="s">
        <v>333</v>
      </c>
      <c r="I49" s="23" t="s">
        <v>259</v>
      </c>
      <c r="J49" s="20" t="s">
        <v>424</v>
      </c>
      <c r="K49" s="20" t="s">
        <v>1247</v>
      </c>
      <c r="L49" s="20" t="s">
        <v>424</v>
      </c>
      <c r="M49" s="20" t="s">
        <v>426</v>
      </c>
      <c r="N49" s="20" t="s">
        <v>1249</v>
      </c>
    </row>
    <row r="50" spans="1:14" ht="18.75" x14ac:dyDescent="0.3">
      <c r="A50" s="20" t="s">
        <v>390</v>
      </c>
      <c r="B50" s="23">
        <v>50</v>
      </c>
      <c r="C50" s="23">
        <v>0.05</v>
      </c>
      <c r="D50" s="20">
        <f>C50*B50</f>
        <v>2.5</v>
      </c>
      <c r="E50" s="37">
        <f>C50*B50</f>
        <v>2.5</v>
      </c>
      <c r="G50" s="119">
        <v>40633792359</v>
      </c>
      <c r="H50" s="116" t="s">
        <v>1238</v>
      </c>
      <c r="I50" s="38">
        <v>75</v>
      </c>
      <c r="J50" s="20">
        <v>0.28000000000000003</v>
      </c>
      <c r="K50" s="38">
        <v>30</v>
      </c>
      <c r="L50" s="20">
        <v>0.3</v>
      </c>
      <c r="M50" s="117">
        <f>(I50*J50)+(K50*L50)</f>
        <v>30.000000000000004</v>
      </c>
      <c r="N50" s="118">
        <f t="shared" ref="N50:N55" si="2">M50/105</f>
        <v>0.28571428571428575</v>
      </c>
    </row>
    <row r="51" spans="1:14" ht="18.75" x14ac:dyDescent="0.3">
      <c r="A51" s="228" t="s">
        <v>1791</v>
      </c>
      <c r="B51" s="49"/>
      <c r="C51" s="49"/>
      <c r="D51" s="48"/>
      <c r="E51" s="51">
        <f>(E48*6.8%)+(E49*6.4%)</f>
        <v>6.4960000000000004</v>
      </c>
      <c r="G51" s="119">
        <v>40633792009</v>
      </c>
      <c r="H51" s="116" t="s">
        <v>1239</v>
      </c>
      <c r="I51" s="38">
        <v>75</v>
      </c>
      <c r="J51" s="20">
        <v>0.28000000000000003</v>
      </c>
      <c r="K51" s="38">
        <v>30</v>
      </c>
      <c r="L51" s="20">
        <v>0.3</v>
      </c>
      <c r="M51" s="117">
        <f t="shared" ref="M51:M58" si="3">(I51*J51)+(K51*L51)</f>
        <v>30.000000000000004</v>
      </c>
      <c r="N51" s="118">
        <f t="shared" si="2"/>
        <v>0.28571428571428575</v>
      </c>
    </row>
    <row r="52" spans="1:14" ht="18.75" x14ac:dyDescent="0.3">
      <c r="A52" s="25" t="s">
        <v>430</v>
      </c>
      <c r="D52" s="36"/>
      <c r="E52" s="35">
        <f>SUM(E48:E51)</f>
        <v>105.496</v>
      </c>
      <c r="G52" s="119">
        <v>40633792469</v>
      </c>
      <c r="H52" s="116" t="s">
        <v>1240</v>
      </c>
      <c r="I52" s="38">
        <v>75</v>
      </c>
      <c r="J52" s="20">
        <v>0.28000000000000003</v>
      </c>
      <c r="K52" s="38">
        <v>30</v>
      </c>
      <c r="L52" s="20">
        <v>0.3</v>
      </c>
      <c r="M52" s="117">
        <f t="shared" si="3"/>
        <v>30.000000000000004</v>
      </c>
      <c r="N52" s="118">
        <f t="shared" si="2"/>
        <v>0.28571428571428575</v>
      </c>
    </row>
    <row r="53" spans="1:14" ht="18.75" x14ac:dyDescent="0.3">
      <c r="A53" s="54" t="s">
        <v>429</v>
      </c>
      <c r="E53" s="35">
        <f>(27.66*1.02)+3</f>
        <v>31.213200000000001</v>
      </c>
      <c r="G53" s="119">
        <v>40633791329</v>
      </c>
      <c r="H53" s="116" t="s">
        <v>1241</v>
      </c>
      <c r="I53" s="38">
        <v>75</v>
      </c>
      <c r="J53" s="20">
        <v>0.28000000000000003</v>
      </c>
      <c r="K53" s="38">
        <v>30</v>
      </c>
      <c r="L53" s="20">
        <v>0.3</v>
      </c>
      <c r="M53" s="117">
        <f t="shared" si="3"/>
        <v>30.000000000000004</v>
      </c>
      <c r="N53" s="118">
        <f t="shared" si="2"/>
        <v>0.28571428571428575</v>
      </c>
    </row>
    <row r="54" spans="1:14" ht="18.75" x14ac:dyDescent="0.3">
      <c r="A54" s="54" t="s">
        <v>428</v>
      </c>
      <c r="E54" s="35">
        <v>175</v>
      </c>
      <c r="G54" s="119">
        <v>40633791069</v>
      </c>
      <c r="H54" s="116" t="s">
        <v>1242</v>
      </c>
      <c r="I54" s="38">
        <v>75</v>
      </c>
      <c r="J54" s="20">
        <v>0.28000000000000003</v>
      </c>
      <c r="K54" s="38">
        <v>30</v>
      </c>
      <c r="L54" s="20">
        <v>0.3</v>
      </c>
      <c r="M54" s="117">
        <f t="shared" si="3"/>
        <v>30.000000000000004</v>
      </c>
      <c r="N54" s="118">
        <f t="shared" si="2"/>
        <v>0.28571428571428575</v>
      </c>
    </row>
    <row r="55" spans="1:14" ht="18.75" x14ac:dyDescent="0.3">
      <c r="A55" s="54" t="s">
        <v>431</v>
      </c>
      <c r="E55" s="56">
        <v>150</v>
      </c>
      <c r="G55" s="119">
        <v>40633790769</v>
      </c>
      <c r="H55" s="116" t="s">
        <v>1243</v>
      </c>
      <c r="I55" s="38">
        <v>75</v>
      </c>
      <c r="J55" s="20">
        <v>0.28000000000000003</v>
      </c>
      <c r="K55" s="38">
        <v>30</v>
      </c>
      <c r="L55" s="20">
        <v>0.3</v>
      </c>
      <c r="M55" s="117">
        <f t="shared" si="3"/>
        <v>30.000000000000004</v>
      </c>
      <c r="N55" s="118">
        <f t="shared" si="2"/>
        <v>0.28571428571428575</v>
      </c>
    </row>
    <row r="56" spans="1:14" ht="18.75" x14ac:dyDescent="0.3">
      <c r="E56" s="55">
        <f>SUM(E52:E55)</f>
        <v>461.70920000000001</v>
      </c>
      <c r="G56" s="119">
        <v>40633791519</v>
      </c>
      <c r="H56" s="116" t="s">
        <v>1244</v>
      </c>
      <c r="I56" s="38">
        <v>75</v>
      </c>
      <c r="J56" s="20">
        <v>0.28000000000000003</v>
      </c>
      <c r="K56" s="38">
        <v>30</v>
      </c>
      <c r="L56" s="20">
        <v>0.3</v>
      </c>
      <c r="M56" s="117">
        <f t="shared" si="3"/>
        <v>30.000000000000004</v>
      </c>
      <c r="N56" s="118">
        <f t="shared" ref="N56:N62" si="4">M56/105</f>
        <v>0.28571428571428575</v>
      </c>
    </row>
    <row r="57" spans="1:14" ht="18.75" x14ac:dyDescent="0.3">
      <c r="G57" s="119">
        <v>40633791409</v>
      </c>
      <c r="H57" s="116" t="s">
        <v>1245</v>
      </c>
      <c r="I57" s="38">
        <v>75</v>
      </c>
      <c r="J57" s="20">
        <v>0.28000000000000003</v>
      </c>
      <c r="K57" s="38">
        <v>30</v>
      </c>
      <c r="L57" s="20">
        <v>0.3</v>
      </c>
      <c r="M57" s="117">
        <f t="shared" si="3"/>
        <v>30.000000000000004</v>
      </c>
      <c r="N57" s="118">
        <f t="shared" si="4"/>
        <v>0.28571428571428575</v>
      </c>
    </row>
    <row r="58" spans="1:14" ht="18.75" x14ac:dyDescent="0.3">
      <c r="G58" s="119">
        <v>40633791239</v>
      </c>
      <c r="H58" s="116" t="s">
        <v>1246</v>
      </c>
      <c r="I58" s="38">
        <v>75</v>
      </c>
      <c r="J58" s="20">
        <v>0.28000000000000003</v>
      </c>
      <c r="K58" s="38">
        <v>30</v>
      </c>
      <c r="L58" s="20">
        <v>0.3</v>
      </c>
      <c r="M58" s="117">
        <f t="shared" si="3"/>
        <v>30.000000000000004</v>
      </c>
      <c r="N58" s="118">
        <f t="shared" si="4"/>
        <v>0.28571428571428575</v>
      </c>
    </row>
    <row r="59" spans="1:14" ht="18.75" x14ac:dyDescent="0.3">
      <c r="G59" s="23"/>
      <c r="H59" s="116" t="s">
        <v>1787</v>
      </c>
      <c r="I59" s="38">
        <v>75</v>
      </c>
      <c r="J59" s="20">
        <v>0.45</v>
      </c>
      <c r="K59" s="38">
        <v>30</v>
      </c>
      <c r="L59" s="20">
        <v>0.6</v>
      </c>
      <c r="M59" s="117">
        <f>(I59*J59)+(K59*L59)</f>
        <v>51.75</v>
      </c>
      <c r="N59" s="118">
        <f t="shared" si="4"/>
        <v>0.49285714285714288</v>
      </c>
    </row>
    <row r="60" spans="1:14" ht="18.75" x14ac:dyDescent="0.3">
      <c r="G60" s="23"/>
      <c r="H60" s="116" t="s">
        <v>1788</v>
      </c>
      <c r="I60" s="38">
        <v>75</v>
      </c>
      <c r="J60" s="20">
        <v>0.45</v>
      </c>
      <c r="K60" s="38">
        <v>30</v>
      </c>
      <c r="L60" s="20">
        <v>0.6</v>
      </c>
      <c r="M60" s="117">
        <f>(I60*J60)+(K60*L60)</f>
        <v>51.75</v>
      </c>
      <c r="N60" s="118">
        <f t="shared" si="4"/>
        <v>0.49285714285714288</v>
      </c>
    </row>
    <row r="61" spans="1:14" ht="18.75" x14ac:dyDescent="0.3">
      <c r="G61" s="23"/>
      <c r="H61" s="116" t="s">
        <v>1789</v>
      </c>
      <c r="I61" s="38">
        <v>75</v>
      </c>
      <c r="J61" s="20">
        <v>0.45</v>
      </c>
      <c r="K61" s="38">
        <v>30</v>
      </c>
      <c r="L61" s="20">
        <v>0.6</v>
      </c>
      <c r="M61" s="117">
        <f>(I61*J61)+(K61*L61)</f>
        <v>51.75</v>
      </c>
      <c r="N61" s="118">
        <f t="shared" si="4"/>
        <v>0.49285714285714288</v>
      </c>
    </row>
    <row r="62" spans="1:14" ht="18.75" x14ac:dyDescent="0.3">
      <c r="G62" s="23"/>
      <c r="H62" s="116" t="s">
        <v>1790</v>
      </c>
      <c r="I62" s="38">
        <v>75</v>
      </c>
      <c r="J62" s="20">
        <v>0.45</v>
      </c>
      <c r="K62" s="38">
        <v>30</v>
      </c>
      <c r="L62" s="20">
        <v>0.6</v>
      </c>
      <c r="M62" s="117">
        <f>(I62*J62)+(K62*L62)</f>
        <v>51.75</v>
      </c>
      <c r="N62" s="118">
        <f t="shared" si="4"/>
        <v>0.49285714285714288</v>
      </c>
    </row>
  </sheetData>
  <pageMargins left="0.70866141732283472" right="0.70866141732283472" top="0.74803149606299213" bottom="0.74803149606299213" header="0.31496062992125984" footer="0.31496062992125984"/>
  <pageSetup scale="52" orientation="landscape"/>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sheetPr>
  <dimension ref="B1:H49"/>
  <sheetViews>
    <sheetView workbookViewId="0">
      <selection sqref="A1:XFD1048576"/>
    </sheetView>
  </sheetViews>
  <sheetFormatPr baseColWidth="10" defaultColWidth="11.42578125" defaultRowHeight="16.5" x14ac:dyDescent="0.3"/>
  <cols>
    <col min="1" max="1" width="7.42578125" style="320" customWidth="1"/>
    <col min="2" max="2" width="23.140625" style="320" bestFit="1" customWidth="1"/>
    <col min="3" max="3" width="10.42578125" style="320" bestFit="1" customWidth="1"/>
    <col min="4" max="4" width="6.140625" style="320" bestFit="1" customWidth="1"/>
    <col min="5" max="5" width="14.42578125" style="320" bestFit="1" customWidth="1"/>
    <col min="6" max="6" width="15.42578125" style="320" bestFit="1" customWidth="1"/>
    <col min="7" max="7" width="19.140625" style="320" bestFit="1" customWidth="1"/>
    <col min="8" max="8" width="13.140625" style="322" bestFit="1" customWidth="1"/>
    <col min="9" max="16384" width="11.42578125" style="320"/>
  </cols>
  <sheetData>
    <row r="1" spans="2:8" ht="25.15" customHeight="1" x14ac:dyDescent="0.3">
      <c r="C1" s="321"/>
    </row>
    <row r="2" spans="2:8" ht="19.899999999999999" customHeight="1" x14ac:dyDescent="0.3">
      <c r="B2" s="323" t="s">
        <v>2879</v>
      </c>
      <c r="C2" s="324">
        <v>3.89</v>
      </c>
    </row>
    <row r="3" spans="2:8" ht="43.9" customHeight="1" x14ac:dyDescent="0.3">
      <c r="B3" s="323" t="s">
        <v>2880</v>
      </c>
      <c r="C3" s="325">
        <v>0.20030000000000001</v>
      </c>
    </row>
    <row r="4" spans="2:8" ht="19.899999999999999" customHeight="1" x14ac:dyDescent="0.3">
      <c r="B4" s="323" t="s">
        <v>2881</v>
      </c>
      <c r="C4" s="326">
        <v>3</v>
      </c>
    </row>
    <row r="5" spans="2:8" ht="19.899999999999999" customHeight="1" x14ac:dyDescent="0.3">
      <c r="B5" s="323" t="s">
        <v>2882</v>
      </c>
      <c r="C5" s="326">
        <f>+H9</f>
        <v>22.277568000000002</v>
      </c>
    </row>
    <row r="6" spans="2:8" ht="23.65" customHeight="1" x14ac:dyDescent="0.3">
      <c r="C6" s="326"/>
    </row>
    <row r="7" spans="2:8" s="327" customFormat="1" ht="19.899999999999999" customHeight="1" x14ac:dyDescent="0.2">
      <c r="C7" s="328" t="s">
        <v>2883</v>
      </c>
      <c r="D7" s="327" t="s">
        <v>2884</v>
      </c>
      <c r="E7" s="327" t="s">
        <v>2881</v>
      </c>
      <c r="F7" s="327" t="s">
        <v>2885</v>
      </c>
      <c r="G7" s="327" t="s">
        <v>2880</v>
      </c>
      <c r="H7" s="329" t="s">
        <v>2886</v>
      </c>
    </row>
    <row r="8" spans="2:8" ht="19.899999999999999" customHeight="1" x14ac:dyDescent="0.3">
      <c r="C8" s="330" t="s">
        <v>2887</v>
      </c>
      <c r="D8" s="331"/>
      <c r="E8" s="331"/>
      <c r="F8" s="331"/>
      <c r="G8" s="332"/>
      <c r="H8" s="336">
        <f>+C5</f>
        <v>22.277568000000002</v>
      </c>
    </row>
    <row r="9" spans="2:8" ht="19.899999999999999" customHeight="1" x14ac:dyDescent="0.3">
      <c r="C9" s="330">
        <v>4</v>
      </c>
      <c r="D9" s="334">
        <f t="shared" ref="D9:D15" si="0">$C$2</f>
        <v>3.89</v>
      </c>
      <c r="E9" s="337">
        <f>+C4</f>
        <v>3</v>
      </c>
      <c r="F9" s="333">
        <f t="shared" ref="F9:F16" si="1">(C9*D9)+E9</f>
        <v>18.560000000000002</v>
      </c>
      <c r="G9" s="335">
        <f>$C$3</f>
        <v>0.20030000000000001</v>
      </c>
      <c r="H9" s="333">
        <f t="shared" ref="H9:H16" si="2">(F9*G9)+F9</f>
        <v>22.277568000000002</v>
      </c>
    </row>
    <row r="10" spans="2:8" ht="52.15" customHeight="1" x14ac:dyDescent="0.3">
      <c r="C10" s="330">
        <v>5</v>
      </c>
      <c r="D10" s="334">
        <f t="shared" si="0"/>
        <v>3.89</v>
      </c>
      <c r="E10" s="334">
        <f t="shared" ref="E10:E16" si="3">+E9</f>
        <v>3</v>
      </c>
      <c r="F10" s="333">
        <f t="shared" si="1"/>
        <v>22.45</v>
      </c>
      <c r="G10" s="335">
        <f t="shared" ref="G10:G16" si="4">$C$3</f>
        <v>0.20030000000000001</v>
      </c>
      <c r="H10" s="333">
        <f t="shared" si="2"/>
        <v>26.946735</v>
      </c>
    </row>
    <row r="11" spans="2:8" ht="19.899999999999999" customHeight="1" x14ac:dyDescent="0.3">
      <c r="C11" s="330">
        <v>6</v>
      </c>
      <c r="D11" s="334">
        <f t="shared" si="0"/>
        <v>3.89</v>
      </c>
      <c r="E11" s="334">
        <f t="shared" si="3"/>
        <v>3</v>
      </c>
      <c r="F11" s="333">
        <f t="shared" si="1"/>
        <v>26.34</v>
      </c>
      <c r="G11" s="335">
        <f t="shared" si="4"/>
        <v>0.20030000000000001</v>
      </c>
      <c r="H11" s="333">
        <f t="shared" si="2"/>
        <v>31.615901999999998</v>
      </c>
    </row>
    <row r="12" spans="2:8" ht="19.899999999999999" customHeight="1" x14ac:dyDescent="0.3">
      <c r="C12" s="330">
        <v>7</v>
      </c>
      <c r="D12" s="334">
        <f t="shared" si="0"/>
        <v>3.89</v>
      </c>
      <c r="E12" s="334">
        <f t="shared" si="3"/>
        <v>3</v>
      </c>
      <c r="F12" s="333">
        <f t="shared" si="1"/>
        <v>30.23</v>
      </c>
      <c r="G12" s="335">
        <f t="shared" si="4"/>
        <v>0.20030000000000001</v>
      </c>
      <c r="H12" s="333">
        <f t="shared" si="2"/>
        <v>36.285069</v>
      </c>
    </row>
    <row r="13" spans="2:8" ht="19.899999999999999" customHeight="1" x14ac:dyDescent="0.3">
      <c r="C13" s="330">
        <v>8</v>
      </c>
      <c r="D13" s="334">
        <f t="shared" si="0"/>
        <v>3.89</v>
      </c>
      <c r="E13" s="334">
        <f t="shared" si="3"/>
        <v>3</v>
      </c>
      <c r="F13" s="333">
        <f t="shared" si="1"/>
        <v>34.120000000000005</v>
      </c>
      <c r="G13" s="335">
        <f t="shared" si="4"/>
        <v>0.20030000000000001</v>
      </c>
      <c r="H13" s="333">
        <f t="shared" si="2"/>
        <v>40.954236000000009</v>
      </c>
    </row>
    <row r="14" spans="2:8" ht="19.899999999999999" customHeight="1" x14ac:dyDescent="0.3">
      <c r="C14" s="330">
        <v>10</v>
      </c>
      <c r="D14" s="334">
        <f t="shared" si="0"/>
        <v>3.89</v>
      </c>
      <c r="E14" s="334">
        <f t="shared" si="3"/>
        <v>3</v>
      </c>
      <c r="F14" s="333">
        <f t="shared" si="1"/>
        <v>41.9</v>
      </c>
      <c r="G14" s="335">
        <f t="shared" si="4"/>
        <v>0.20030000000000001</v>
      </c>
      <c r="H14" s="333">
        <f t="shared" si="2"/>
        <v>50.292569999999998</v>
      </c>
    </row>
    <row r="15" spans="2:8" ht="19.899999999999999" customHeight="1" x14ac:dyDescent="0.3">
      <c r="C15" s="330">
        <v>12</v>
      </c>
      <c r="D15" s="334">
        <f t="shared" si="0"/>
        <v>3.89</v>
      </c>
      <c r="E15" s="334">
        <f t="shared" si="3"/>
        <v>3</v>
      </c>
      <c r="F15" s="333">
        <f t="shared" si="1"/>
        <v>49.68</v>
      </c>
      <c r="G15" s="335">
        <f t="shared" si="4"/>
        <v>0.20030000000000001</v>
      </c>
      <c r="H15" s="333">
        <f t="shared" si="2"/>
        <v>59.630904000000001</v>
      </c>
    </row>
    <row r="16" spans="2:8" ht="19.899999999999999" customHeight="1" x14ac:dyDescent="0.3">
      <c r="B16" s="323" t="s">
        <v>2888</v>
      </c>
      <c r="C16" s="330">
        <v>28</v>
      </c>
      <c r="D16" s="334">
        <v>5</v>
      </c>
      <c r="E16" s="334">
        <f t="shared" si="3"/>
        <v>3</v>
      </c>
      <c r="F16" s="333">
        <f t="shared" si="1"/>
        <v>143</v>
      </c>
      <c r="G16" s="335">
        <f t="shared" si="4"/>
        <v>0.20030000000000001</v>
      </c>
      <c r="H16" s="333">
        <f t="shared" si="2"/>
        <v>171.6429</v>
      </c>
    </row>
    <row r="17" spans="8:8" x14ac:dyDescent="0.3">
      <c r="H17" s="320"/>
    </row>
    <row r="18" spans="8:8" x14ac:dyDescent="0.3">
      <c r="H18" s="320"/>
    </row>
    <row r="19" spans="8:8" x14ac:dyDescent="0.3">
      <c r="H19" s="320"/>
    </row>
    <row r="20" spans="8:8" x14ac:dyDescent="0.3">
      <c r="H20" s="320"/>
    </row>
    <row r="21" spans="8:8" x14ac:dyDescent="0.3">
      <c r="H21" s="320"/>
    </row>
    <row r="22" spans="8:8" x14ac:dyDescent="0.3">
      <c r="H22" s="320"/>
    </row>
    <row r="23" spans="8:8" x14ac:dyDescent="0.3">
      <c r="H23" s="320"/>
    </row>
    <row r="24" spans="8:8" x14ac:dyDescent="0.3">
      <c r="H24" s="320"/>
    </row>
    <row r="25" spans="8:8" x14ac:dyDescent="0.3">
      <c r="H25" s="320"/>
    </row>
    <row r="26" spans="8:8" x14ac:dyDescent="0.3">
      <c r="H26" s="320"/>
    </row>
    <row r="27" spans="8:8" x14ac:dyDescent="0.3">
      <c r="H27" s="320"/>
    </row>
    <row r="28" spans="8:8" x14ac:dyDescent="0.3">
      <c r="H28" s="320"/>
    </row>
    <row r="29" spans="8:8" x14ac:dyDescent="0.3">
      <c r="H29" s="320"/>
    </row>
    <row r="30" spans="8:8" x14ac:dyDescent="0.3">
      <c r="H30" s="320"/>
    </row>
    <row r="31" spans="8:8" x14ac:dyDescent="0.3">
      <c r="H31" s="320"/>
    </row>
    <row r="32" spans="8:8" x14ac:dyDescent="0.3">
      <c r="H32" s="320"/>
    </row>
    <row r="33" spans="8:8" ht="19.899999999999999" customHeight="1" x14ac:dyDescent="0.3">
      <c r="H33" s="320"/>
    </row>
    <row r="34" spans="8:8" ht="19.899999999999999" customHeight="1" x14ac:dyDescent="0.3">
      <c r="H34" s="320"/>
    </row>
    <row r="35" spans="8:8" ht="19.899999999999999" customHeight="1" x14ac:dyDescent="0.3">
      <c r="H35" s="320"/>
    </row>
    <row r="36" spans="8:8" ht="19.899999999999999" customHeight="1" x14ac:dyDescent="0.3">
      <c r="H36" s="320"/>
    </row>
    <row r="37" spans="8:8" ht="19.899999999999999" customHeight="1" x14ac:dyDescent="0.3">
      <c r="H37" s="320"/>
    </row>
    <row r="38" spans="8:8" ht="19.899999999999999" customHeight="1" x14ac:dyDescent="0.3">
      <c r="H38" s="320"/>
    </row>
    <row r="39" spans="8:8" ht="19.899999999999999" customHeight="1" x14ac:dyDescent="0.3">
      <c r="H39" s="320"/>
    </row>
    <row r="40" spans="8:8" ht="19.899999999999999" customHeight="1" x14ac:dyDescent="0.3">
      <c r="H40" s="320"/>
    </row>
    <row r="41" spans="8:8" ht="19.899999999999999" customHeight="1" x14ac:dyDescent="0.3">
      <c r="H41" s="320"/>
    </row>
    <row r="42" spans="8:8" ht="19.899999999999999" customHeight="1" x14ac:dyDescent="0.3">
      <c r="H42" s="320"/>
    </row>
    <row r="43" spans="8:8" ht="19.899999999999999" customHeight="1" x14ac:dyDescent="0.3">
      <c r="H43" s="320"/>
    </row>
    <row r="44" spans="8:8" ht="19.899999999999999" customHeight="1" x14ac:dyDescent="0.3">
      <c r="H44" s="320"/>
    </row>
    <row r="45" spans="8:8" ht="19.899999999999999" customHeight="1" x14ac:dyDescent="0.3">
      <c r="H45" s="320"/>
    </row>
    <row r="46" spans="8:8" ht="19.899999999999999" customHeight="1" x14ac:dyDescent="0.3">
      <c r="H46" s="320"/>
    </row>
    <row r="47" spans="8:8" ht="19.899999999999999" customHeight="1" x14ac:dyDescent="0.3">
      <c r="H47" s="320"/>
    </row>
    <row r="48" spans="8:8" ht="19.899999999999999" customHeight="1" x14ac:dyDescent="0.3">
      <c r="H48" s="320"/>
    </row>
    <row r="49" s="320" customFormat="1" ht="19.899999999999999" customHeight="1" x14ac:dyDescent="0.3"/>
  </sheetData>
  <pageMargins left="0.7" right="0.7" top="0.75" bottom="0.75" header="0.3" footer="0.3"/>
  <pageSetup orientation="portrait" verticalDpi="0"/>
  <tableParts count="1">
    <tablePart r:id="rId1"/>
  </tablePart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H31"/>
  <sheetViews>
    <sheetView workbookViewId="0">
      <selection activeCell="A11" sqref="A11"/>
    </sheetView>
  </sheetViews>
  <sheetFormatPr baseColWidth="10" defaultColWidth="11.42578125" defaultRowHeight="15" x14ac:dyDescent="0.25"/>
  <cols>
    <col min="1" max="1" width="31.42578125" style="186" customWidth="1"/>
    <col min="2" max="2" width="16.42578125" style="186" bestFit="1" customWidth="1"/>
    <col min="3" max="3" width="26.5703125" style="186" customWidth="1"/>
    <col min="4" max="4" width="25.42578125" style="186" hidden="1" customWidth="1"/>
    <col min="5" max="5" width="14.42578125" style="186" hidden="1" customWidth="1"/>
    <col min="6" max="6" width="17.140625" style="186" hidden="1" customWidth="1"/>
    <col min="7" max="7" width="18" style="186" hidden="1" customWidth="1"/>
    <col min="8" max="8" width="6.42578125" style="186" hidden="1" customWidth="1"/>
    <col min="9" max="9" width="9.42578125" style="186" hidden="1" customWidth="1"/>
    <col min="10" max="11" width="18.140625" style="186" hidden="1" customWidth="1"/>
    <col min="12" max="12" width="17.42578125" style="186" hidden="1" customWidth="1"/>
    <col min="13" max="13" width="15.42578125" style="186" hidden="1" customWidth="1"/>
    <col min="14" max="14" width="15.5703125" style="186" hidden="1" customWidth="1"/>
    <col min="15" max="15" width="15.5703125" style="186" bestFit="1" customWidth="1"/>
    <col min="16" max="16" width="9.42578125" style="187" bestFit="1" customWidth="1"/>
    <col min="17" max="17" width="9.5703125" style="188" bestFit="1" customWidth="1"/>
    <col min="18" max="18" width="11.42578125" style="189" bestFit="1" customWidth="1"/>
    <col min="19" max="19" width="11.140625" style="187" customWidth="1"/>
    <col min="20" max="16384" width="11.42578125" style="186"/>
  </cols>
  <sheetData>
    <row r="1" spans="1:190" s="156" customFormat="1" ht="26.25" x14ac:dyDescent="0.25">
      <c r="A1" s="151" t="s">
        <v>1331</v>
      </c>
      <c r="B1" s="151"/>
      <c r="C1" s="151"/>
      <c r="D1" s="151"/>
      <c r="E1" s="151"/>
      <c r="F1" s="151"/>
      <c r="G1" s="151"/>
      <c r="H1" s="151"/>
      <c r="I1" s="151"/>
      <c r="J1" s="152"/>
      <c r="K1" s="152"/>
      <c r="L1" s="152"/>
      <c r="M1" s="152"/>
      <c r="N1" s="152"/>
      <c r="O1" s="152"/>
      <c r="P1" s="153"/>
      <c r="Q1" s="153"/>
      <c r="R1" s="154"/>
      <c r="S1" s="155"/>
    </row>
    <row r="2" spans="1:190" s="162" customFormat="1" ht="66.75" customHeight="1" x14ac:dyDescent="0.25">
      <c r="A2" s="157" t="s">
        <v>1332</v>
      </c>
      <c r="B2" s="157"/>
      <c r="C2" s="157"/>
      <c r="D2" s="157"/>
      <c r="E2" s="157"/>
      <c r="F2" s="157"/>
      <c r="G2" s="157"/>
      <c r="H2" s="157"/>
      <c r="I2" s="157"/>
      <c r="J2" s="158"/>
      <c r="K2" s="158"/>
      <c r="L2" s="158"/>
      <c r="M2" s="158"/>
      <c r="N2" s="158"/>
      <c r="O2" s="158"/>
      <c r="P2" s="159"/>
      <c r="Q2" s="159"/>
      <c r="R2" s="160"/>
      <c r="S2" s="161"/>
    </row>
    <row r="3" spans="1:190" s="169" customFormat="1" ht="45" x14ac:dyDescent="0.25">
      <c r="A3" s="163" t="s">
        <v>1333</v>
      </c>
      <c r="B3" s="163" t="s">
        <v>1334</v>
      </c>
      <c r="C3" s="163" t="s">
        <v>1335</v>
      </c>
      <c r="D3" s="163" t="s">
        <v>1336</v>
      </c>
      <c r="E3" s="163" t="s">
        <v>5</v>
      </c>
      <c r="F3" s="164" t="s">
        <v>439</v>
      </c>
      <c r="G3" s="163" t="s">
        <v>1337</v>
      </c>
      <c r="H3" s="163" t="s">
        <v>6</v>
      </c>
      <c r="I3" s="163" t="s">
        <v>9</v>
      </c>
      <c r="J3" s="163" t="s">
        <v>22</v>
      </c>
      <c r="K3" s="163" t="s">
        <v>442</v>
      </c>
      <c r="L3" s="163" t="s">
        <v>1338</v>
      </c>
      <c r="M3" s="163" t="s">
        <v>444</v>
      </c>
      <c r="N3" s="163" t="s">
        <v>1339</v>
      </c>
      <c r="O3" s="163" t="s">
        <v>1340</v>
      </c>
      <c r="P3" s="165" t="s">
        <v>1287</v>
      </c>
      <c r="Q3" s="165" t="s">
        <v>18</v>
      </c>
      <c r="R3" s="166" t="s">
        <v>1341</v>
      </c>
      <c r="S3" s="167" t="s">
        <v>1342</v>
      </c>
      <c r="T3" s="168"/>
      <c r="U3" s="168"/>
      <c r="V3" s="168"/>
      <c r="W3" s="168"/>
      <c r="X3" s="168"/>
      <c r="Y3" s="168"/>
      <c r="Z3" s="168"/>
      <c r="AA3" s="168"/>
      <c r="AB3" s="168"/>
      <c r="AC3" s="168"/>
      <c r="AD3" s="168"/>
      <c r="AE3" s="168"/>
      <c r="AF3" s="168"/>
      <c r="AG3" s="168"/>
      <c r="AH3" s="168"/>
      <c r="AI3" s="168"/>
      <c r="AJ3" s="168"/>
      <c r="AK3" s="168"/>
      <c r="AL3" s="168"/>
      <c r="AM3" s="168"/>
      <c r="AN3" s="168"/>
      <c r="AO3" s="168"/>
      <c r="AP3" s="168"/>
      <c r="AQ3" s="168"/>
      <c r="AR3" s="168"/>
      <c r="AS3" s="168"/>
      <c r="AT3" s="168"/>
      <c r="AU3" s="168"/>
      <c r="AV3" s="168"/>
      <c r="AW3" s="168"/>
      <c r="AX3" s="168"/>
      <c r="AY3" s="168"/>
      <c r="AZ3" s="168"/>
      <c r="BA3" s="168"/>
      <c r="BB3" s="168"/>
      <c r="BC3" s="168"/>
      <c r="BD3" s="168"/>
      <c r="BE3" s="168"/>
      <c r="BF3" s="168"/>
      <c r="BG3" s="168"/>
      <c r="BH3" s="168"/>
      <c r="BI3" s="168"/>
      <c r="BJ3" s="168"/>
      <c r="BK3" s="168"/>
      <c r="BL3" s="168"/>
      <c r="BM3" s="168"/>
      <c r="BN3" s="168"/>
      <c r="BO3" s="168"/>
      <c r="BP3" s="168"/>
      <c r="BQ3" s="168"/>
      <c r="BR3" s="168"/>
      <c r="BS3" s="168"/>
      <c r="BT3" s="168"/>
      <c r="BU3" s="168"/>
      <c r="BV3" s="168"/>
      <c r="BW3" s="168"/>
      <c r="BX3" s="168"/>
      <c r="BY3" s="168"/>
      <c r="BZ3" s="168"/>
      <c r="CA3" s="168"/>
      <c r="CB3" s="168"/>
      <c r="CC3" s="168"/>
      <c r="CD3" s="168"/>
      <c r="CE3" s="168"/>
      <c r="CF3" s="168"/>
      <c r="CG3" s="168"/>
      <c r="CH3" s="168"/>
      <c r="CI3" s="168"/>
      <c r="CJ3" s="168"/>
      <c r="CK3" s="168"/>
      <c r="CL3" s="168"/>
      <c r="CM3" s="168"/>
      <c r="CN3" s="168"/>
      <c r="CO3" s="168"/>
      <c r="CP3" s="168"/>
      <c r="CQ3" s="168"/>
      <c r="CR3" s="168"/>
      <c r="CS3" s="168"/>
      <c r="CT3" s="168"/>
      <c r="CU3" s="168"/>
      <c r="CV3" s="168"/>
      <c r="CW3" s="168"/>
      <c r="CX3" s="168"/>
      <c r="CY3" s="168"/>
      <c r="CZ3" s="168"/>
      <c r="DA3" s="168"/>
      <c r="DB3" s="168"/>
      <c r="DC3" s="168"/>
      <c r="DD3" s="168"/>
      <c r="DE3" s="168"/>
      <c r="DF3" s="168"/>
      <c r="DG3" s="168"/>
      <c r="DH3" s="168"/>
      <c r="DI3" s="168"/>
      <c r="DJ3" s="168"/>
      <c r="DK3" s="168"/>
      <c r="DL3" s="168"/>
      <c r="DM3" s="168"/>
      <c r="DN3" s="168"/>
      <c r="DO3" s="168"/>
      <c r="DP3" s="168"/>
      <c r="DQ3" s="168"/>
      <c r="DR3" s="168"/>
      <c r="DS3" s="168"/>
      <c r="DT3" s="168"/>
      <c r="DU3" s="168"/>
      <c r="DV3" s="168"/>
      <c r="DW3" s="168"/>
      <c r="DX3" s="168"/>
      <c r="DY3" s="168"/>
      <c r="DZ3" s="168"/>
      <c r="EA3" s="168"/>
      <c r="EB3" s="168"/>
      <c r="EC3" s="168"/>
      <c r="ED3" s="168"/>
      <c r="EE3" s="168"/>
      <c r="EF3" s="168"/>
      <c r="EG3" s="168"/>
      <c r="EH3" s="168"/>
      <c r="EI3" s="168"/>
      <c r="EJ3" s="168"/>
      <c r="EK3" s="168"/>
      <c r="EL3" s="168"/>
      <c r="EM3" s="168"/>
      <c r="EN3" s="168"/>
      <c r="EO3" s="168"/>
      <c r="EP3" s="168"/>
      <c r="EQ3" s="168"/>
      <c r="ER3" s="168"/>
      <c r="ES3" s="168"/>
      <c r="ET3" s="168"/>
      <c r="EU3" s="168"/>
      <c r="EV3" s="168"/>
      <c r="EW3" s="168"/>
      <c r="EX3" s="168"/>
      <c r="EY3" s="168"/>
      <c r="EZ3" s="168"/>
      <c r="FA3" s="168"/>
      <c r="FB3" s="168"/>
      <c r="FC3" s="168"/>
      <c r="FD3" s="168"/>
      <c r="FE3" s="168"/>
      <c r="FF3" s="168"/>
      <c r="FG3" s="168"/>
      <c r="FH3" s="168"/>
      <c r="FI3" s="168"/>
      <c r="FJ3" s="168"/>
      <c r="FK3" s="168"/>
      <c r="FL3" s="168"/>
      <c r="FM3" s="168"/>
      <c r="FN3" s="168"/>
      <c r="FO3" s="168"/>
      <c r="FP3" s="168"/>
      <c r="FQ3" s="168"/>
      <c r="FR3" s="168"/>
      <c r="FS3" s="168"/>
      <c r="FT3" s="168"/>
      <c r="FU3" s="168"/>
      <c r="FV3" s="168"/>
      <c r="FW3" s="168"/>
      <c r="FX3" s="168"/>
      <c r="FY3" s="168"/>
      <c r="FZ3" s="168"/>
      <c r="GA3" s="168"/>
      <c r="GB3" s="168"/>
      <c r="GC3" s="168"/>
      <c r="GD3" s="168"/>
      <c r="GE3" s="168"/>
      <c r="GF3" s="168"/>
      <c r="GG3" s="168"/>
    </row>
    <row r="4" spans="1:190" s="181" customFormat="1" ht="86.25" customHeight="1" x14ac:dyDescent="0.3">
      <c r="A4" s="170"/>
      <c r="B4" s="171" t="s">
        <v>1343</v>
      </c>
      <c r="C4" s="170" t="s">
        <v>1344</v>
      </c>
      <c r="D4" s="172" t="s">
        <v>1345</v>
      </c>
      <c r="E4" s="173" t="s">
        <v>1330</v>
      </c>
      <c r="F4" s="174">
        <v>816324010614</v>
      </c>
      <c r="G4" s="175" t="s">
        <v>1346</v>
      </c>
      <c r="H4" s="170" t="s">
        <v>268</v>
      </c>
      <c r="I4" s="176" t="s">
        <v>264</v>
      </c>
      <c r="J4" s="176"/>
      <c r="K4" s="177">
        <v>1</v>
      </c>
      <c r="L4" s="176" t="s">
        <v>268</v>
      </c>
      <c r="M4" s="177">
        <v>1</v>
      </c>
      <c r="N4" s="176" t="s">
        <v>1347</v>
      </c>
      <c r="O4" s="170">
        <v>3</v>
      </c>
      <c r="P4" s="178">
        <f>SUM(S4*0.45)</f>
        <v>11.2455</v>
      </c>
      <c r="Q4" s="178">
        <f>SUM(S4*0.45)</f>
        <v>11.2455</v>
      </c>
      <c r="R4" s="178">
        <f>SUM(S4*0.45)</f>
        <v>11.2455</v>
      </c>
      <c r="S4" s="179">
        <v>24.99</v>
      </c>
      <c r="T4" s="180"/>
      <c r="U4" s="180"/>
      <c r="V4" s="180"/>
      <c r="W4" s="180"/>
      <c r="X4" s="180"/>
      <c r="Y4" s="180"/>
      <c r="Z4" s="180"/>
      <c r="AA4" s="180"/>
      <c r="AB4" s="180"/>
      <c r="AC4" s="180"/>
      <c r="AD4" s="180"/>
      <c r="AE4" s="180"/>
      <c r="AF4" s="180"/>
      <c r="AG4" s="180"/>
      <c r="AH4" s="180"/>
      <c r="AI4" s="180"/>
      <c r="AJ4" s="180"/>
      <c r="AK4" s="180"/>
      <c r="AL4" s="180"/>
      <c r="AM4" s="180"/>
      <c r="AN4" s="180"/>
      <c r="AO4" s="180"/>
      <c r="AP4" s="180"/>
      <c r="AQ4" s="180"/>
      <c r="AR4" s="180"/>
      <c r="AS4" s="180"/>
      <c r="AT4" s="180"/>
      <c r="AU4" s="180"/>
      <c r="AV4" s="180"/>
      <c r="AW4" s="180"/>
      <c r="AX4" s="180"/>
      <c r="AY4" s="180"/>
      <c r="AZ4" s="180"/>
      <c r="BA4" s="180"/>
      <c r="BB4" s="180"/>
      <c r="BC4" s="180"/>
      <c r="BD4" s="180"/>
      <c r="BE4" s="180"/>
      <c r="BF4" s="180"/>
      <c r="BG4" s="180"/>
      <c r="BH4" s="180"/>
      <c r="BI4" s="180"/>
      <c r="BJ4" s="180"/>
      <c r="BK4" s="180"/>
      <c r="BL4" s="180"/>
      <c r="BM4" s="180"/>
      <c r="BN4" s="180"/>
      <c r="BO4" s="180"/>
      <c r="BP4" s="180"/>
      <c r="BQ4" s="180"/>
      <c r="BR4" s="180"/>
      <c r="BS4" s="180"/>
      <c r="BT4" s="180"/>
      <c r="BU4" s="180"/>
      <c r="BV4" s="180"/>
      <c r="BW4" s="180"/>
      <c r="BX4" s="180"/>
      <c r="BY4" s="180"/>
      <c r="BZ4" s="180"/>
      <c r="CA4" s="180"/>
      <c r="CB4" s="180"/>
      <c r="CC4" s="180"/>
      <c r="CD4" s="180"/>
      <c r="CE4" s="180"/>
      <c r="CF4" s="180"/>
      <c r="CG4" s="180"/>
      <c r="CH4" s="180"/>
      <c r="CI4" s="180"/>
      <c r="CJ4" s="180"/>
      <c r="CK4" s="180"/>
      <c r="CL4" s="180"/>
      <c r="CM4" s="180"/>
      <c r="CN4" s="180"/>
      <c r="CO4" s="180"/>
      <c r="CP4" s="180"/>
      <c r="CQ4" s="180"/>
      <c r="CR4" s="180"/>
      <c r="CS4" s="180"/>
      <c r="CT4" s="180"/>
      <c r="CU4" s="180"/>
      <c r="CV4" s="180"/>
      <c r="CW4" s="180"/>
      <c r="CX4" s="180"/>
      <c r="CY4" s="180"/>
      <c r="CZ4" s="180"/>
      <c r="DA4" s="180"/>
      <c r="DB4" s="180"/>
      <c r="DC4" s="180"/>
      <c r="DD4" s="180"/>
      <c r="DE4" s="180"/>
      <c r="DF4" s="180"/>
      <c r="DG4" s="180"/>
      <c r="DH4" s="180"/>
      <c r="DI4" s="180"/>
      <c r="DJ4" s="180"/>
      <c r="DK4" s="180"/>
      <c r="DL4" s="180"/>
      <c r="DM4" s="180"/>
      <c r="DN4" s="180"/>
      <c r="DO4" s="180"/>
      <c r="DP4" s="180"/>
      <c r="DQ4" s="180"/>
      <c r="DR4" s="180"/>
      <c r="DS4" s="180"/>
      <c r="DT4" s="180"/>
      <c r="DU4" s="180"/>
      <c r="DV4" s="180"/>
      <c r="DW4" s="180"/>
      <c r="DX4" s="180"/>
      <c r="DY4" s="180"/>
      <c r="DZ4" s="180"/>
      <c r="EA4" s="180"/>
      <c r="EB4" s="180"/>
      <c r="EC4" s="180"/>
      <c r="ED4" s="180"/>
      <c r="EE4" s="180"/>
      <c r="EF4" s="180"/>
      <c r="EG4" s="180"/>
      <c r="EH4" s="180"/>
      <c r="EI4" s="180"/>
      <c r="EJ4" s="180"/>
      <c r="EK4" s="180"/>
      <c r="EL4" s="180"/>
      <c r="EM4" s="180"/>
      <c r="EN4" s="180"/>
      <c r="EO4" s="180"/>
      <c r="EP4" s="180"/>
      <c r="EQ4" s="180"/>
      <c r="ER4" s="180"/>
      <c r="ES4" s="180"/>
      <c r="ET4" s="180"/>
      <c r="EU4" s="180"/>
      <c r="EV4" s="180"/>
      <c r="EW4" s="180"/>
      <c r="EX4" s="180"/>
      <c r="EY4" s="180"/>
      <c r="EZ4" s="180"/>
      <c r="FA4" s="180"/>
      <c r="FB4" s="180"/>
      <c r="FC4" s="180"/>
      <c r="FD4" s="180"/>
      <c r="FE4" s="180"/>
      <c r="FF4" s="180"/>
      <c r="FG4" s="180"/>
      <c r="FH4" s="180"/>
      <c r="FI4" s="180"/>
      <c r="FJ4" s="180"/>
      <c r="FK4" s="180"/>
      <c r="FL4" s="180"/>
      <c r="FM4" s="180"/>
      <c r="FN4" s="180"/>
      <c r="FO4" s="180"/>
      <c r="FP4" s="180"/>
      <c r="FQ4" s="180"/>
      <c r="FR4" s="180"/>
      <c r="FS4" s="180"/>
      <c r="FT4" s="180"/>
      <c r="FU4" s="180"/>
      <c r="FV4" s="180"/>
      <c r="FW4" s="180"/>
      <c r="FX4" s="180"/>
      <c r="FY4" s="180"/>
      <c r="FZ4" s="180"/>
      <c r="GA4" s="180"/>
      <c r="GB4" s="180"/>
      <c r="GC4" s="180"/>
      <c r="GD4" s="180"/>
      <c r="GE4" s="180"/>
      <c r="GF4" s="180"/>
      <c r="GG4" s="180"/>
      <c r="GH4" s="180"/>
    </row>
    <row r="5" spans="1:190" s="181" customFormat="1" ht="114" customHeight="1" x14ac:dyDescent="0.3">
      <c r="A5" s="170"/>
      <c r="B5" s="171" t="s">
        <v>1343</v>
      </c>
      <c r="C5" s="170" t="s">
        <v>1348</v>
      </c>
      <c r="D5" s="172" t="s">
        <v>1345</v>
      </c>
      <c r="E5" s="173" t="s">
        <v>1330</v>
      </c>
      <c r="F5" s="182">
        <v>816324010379</v>
      </c>
      <c r="G5" s="170" t="s">
        <v>1349</v>
      </c>
      <c r="H5" s="170" t="s">
        <v>268</v>
      </c>
      <c r="I5" s="176" t="s">
        <v>264</v>
      </c>
      <c r="J5" s="176"/>
      <c r="K5" s="177">
        <v>1</v>
      </c>
      <c r="L5" s="176" t="s">
        <v>268</v>
      </c>
      <c r="M5" s="177">
        <v>1</v>
      </c>
      <c r="N5" s="176" t="s">
        <v>1350</v>
      </c>
      <c r="O5" s="170">
        <v>8</v>
      </c>
      <c r="P5" s="178">
        <f t="shared" ref="P5:P31" si="0">SUM(S5*0.45)</f>
        <v>22.4955</v>
      </c>
      <c r="Q5" s="178">
        <f t="shared" ref="Q5:Q31" si="1">SUM(S5*0.45)</f>
        <v>22.4955</v>
      </c>
      <c r="R5" s="178">
        <f t="shared" ref="R5:R31" si="2">SUM(S5*0.45)</f>
        <v>22.4955</v>
      </c>
      <c r="S5" s="179">
        <v>49.99</v>
      </c>
      <c r="T5" s="180"/>
      <c r="U5" s="180"/>
      <c r="V5" s="180"/>
      <c r="W5" s="180"/>
      <c r="X5" s="180"/>
      <c r="Y5" s="180"/>
      <c r="Z5" s="180"/>
      <c r="AA5" s="180"/>
      <c r="AB5" s="180"/>
      <c r="AC5" s="180"/>
      <c r="AD5" s="180"/>
      <c r="AE5" s="180"/>
      <c r="AF5" s="180"/>
      <c r="AG5" s="180"/>
      <c r="AH5" s="180"/>
      <c r="AI5" s="180"/>
      <c r="AJ5" s="180"/>
      <c r="AK5" s="180"/>
      <c r="AL5" s="180"/>
      <c r="AM5" s="180"/>
      <c r="AN5" s="180"/>
      <c r="AO5" s="180"/>
      <c r="AP5" s="180"/>
      <c r="AQ5" s="180"/>
      <c r="AR5" s="180"/>
      <c r="AS5" s="180"/>
      <c r="AT5" s="180"/>
      <c r="AU5" s="180"/>
      <c r="AV5" s="180"/>
      <c r="AW5" s="180"/>
      <c r="AX5" s="180"/>
      <c r="AY5" s="180"/>
      <c r="AZ5" s="180"/>
      <c r="BA5" s="180"/>
      <c r="BB5" s="180"/>
      <c r="BC5" s="180"/>
      <c r="BD5" s="180"/>
      <c r="BE5" s="180"/>
      <c r="BF5" s="180"/>
      <c r="BG5" s="180"/>
      <c r="BH5" s="180"/>
      <c r="BI5" s="180"/>
      <c r="BJ5" s="180"/>
      <c r="BK5" s="180"/>
      <c r="BL5" s="180"/>
      <c r="BM5" s="180"/>
      <c r="BN5" s="180"/>
      <c r="BO5" s="180"/>
      <c r="BP5" s="180"/>
      <c r="BQ5" s="180"/>
      <c r="BR5" s="180"/>
      <c r="BS5" s="180"/>
      <c r="BT5" s="180"/>
      <c r="BU5" s="180"/>
      <c r="BV5" s="180"/>
      <c r="BW5" s="180"/>
      <c r="BX5" s="180"/>
      <c r="BY5" s="180"/>
      <c r="BZ5" s="180"/>
      <c r="CA5" s="180"/>
      <c r="CB5" s="180"/>
      <c r="CC5" s="180"/>
      <c r="CD5" s="180"/>
      <c r="CE5" s="180"/>
      <c r="CF5" s="180"/>
      <c r="CG5" s="180"/>
      <c r="CH5" s="180"/>
      <c r="CI5" s="180"/>
      <c r="CJ5" s="180"/>
      <c r="CK5" s="180"/>
      <c r="CL5" s="180"/>
      <c r="CM5" s="180"/>
      <c r="CN5" s="180"/>
      <c r="CO5" s="180"/>
      <c r="CP5" s="180"/>
      <c r="CQ5" s="180"/>
      <c r="CR5" s="180"/>
      <c r="CS5" s="180"/>
      <c r="CT5" s="180"/>
      <c r="CU5" s="180"/>
      <c r="CV5" s="180"/>
      <c r="CW5" s="180"/>
      <c r="CX5" s="180"/>
      <c r="CY5" s="180"/>
      <c r="CZ5" s="180"/>
      <c r="DA5" s="180"/>
      <c r="DB5" s="180"/>
      <c r="DC5" s="180"/>
      <c r="DD5" s="180"/>
      <c r="DE5" s="180"/>
      <c r="DF5" s="180"/>
      <c r="DG5" s="180"/>
      <c r="DH5" s="180"/>
      <c r="DI5" s="180"/>
      <c r="DJ5" s="180"/>
      <c r="DK5" s="180"/>
      <c r="DL5" s="180"/>
      <c r="DM5" s="180"/>
      <c r="DN5" s="180"/>
      <c r="DO5" s="180"/>
      <c r="DP5" s="180"/>
      <c r="DQ5" s="180"/>
      <c r="DR5" s="180"/>
      <c r="DS5" s="180"/>
      <c r="DT5" s="180"/>
      <c r="DU5" s="180"/>
      <c r="DV5" s="180"/>
      <c r="DW5" s="180"/>
      <c r="DX5" s="180"/>
      <c r="DY5" s="180"/>
      <c r="DZ5" s="180"/>
      <c r="EA5" s="180"/>
      <c r="EB5" s="180"/>
      <c r="EC5" s="180"/>
      <c r="ED5" s="180"/>
      <c r="EE5" s="180"/>
      <c r="EF5" s="180"/>
      <c r="EG5" s="180"/>
      <c r="EH5" s="180"/>
      <c r="EI5" s="180"/>
      <c r="EJ5" s="180"/>
      <c r="EK5" s="180"/>
      <c r="EL5" s="180"/>
      <c r="EM5" s="180"/>
      <c r="EN5" s="180"/>
      <c r="EO5" s="180"/>
      <c r="EP5" s="180"/>
      <c r="EQ5" s="180"/>
      <c r="ER5" s="180"/>
      <c r="ES5" s="180"/>
      <c r="ET5" s="180"/>
      <c r="EU5" s="180"/>
      <c r="EV5" s="180"/>
      <c r="EW5" s="180"/>
      <c r="EX5" s="180"/>
      <c r="EY5" s="180"/>
      <c r="EZ5" s="180"/>
      <c r="FA5" s="180"/>
      <c r="FB5" s="180"/>
      <c r="FC5" s="180"/>
      <c r="FD5" s="180"/>
      <c r="FE5" s="180"/>
      <c r="FF5" s="180"/>
      <c r="FG5" s="180"/>
      <c r="FH5" s="180"/>
      <c r="FI5" s="180"/>
      <c r="FJ5" s="180"/>
      <c r="FK5" s="180"/>
      <c r="FL5" s="180"/>
      <c r="FM5" s="180"/>
      <c r="FN5" s="180"/>
      <c r="FO5" s="180"/>
      <c r="FP5" s="180"/>
      <c r="FQ5" s="180"/>
      <c r="FR5" s="180"/>
      <c r="FS5" s="180"/>
      <c r="FT5" s="180"/>
      <c r="FU5" s="180"/>
      <c r="FV5" s="180"/>
      <c r="FW5" s="180"/>
      <c r="FX5" s="180"/>
      <c r="FY5" s="180"/>
      <c r="FZ5" s="180"/>
      <c r="GA5" s="180"/>
      <c r="GB5" s="180"/>
      <c r="GC5" s="180"/>
      <c r="GD5" s="180"/>
      <c r="GE5" s="180"/>
      <c r="GF5" s="180"/>
      <c r="GG5" s="180"/>
      <c r="GH5" s="180"/>
    </row>
    <row r="6" spans="1:190" s="181" customFormat="1" ht="87" customHeight="1" x14ac:dyDescent="0.3">
      <c r="A6" s="170"/>
      <c r="B6" s="171" t="s">
        <v>1343</v>
      </c>
      <c r="C6" s="170" t="s">
        <v>1351</v>
      </c>
      <c r="D6" s="172" t="s">
        <v>1345</v>
      </c>
      <c r="E6" s="173" t="s">
        <v>1330</v>
      </c>
      <c r="F6" s="182">
        <v>816324010768</v>
      </c>
      <c r="G6" s="170" t="s">
        <v>1352</v>
      </c>
      <c r="H6" s="170" t="s">
        <v>1353</v>
      </c>
      <c r="I6" s="176" t="s">
        <v>264</v>
      </c>
      <c r="J6" s="175"/>
      <c r="K6" s="177">
        <v>1</v>
      </c>
      <c r="L6" s="176" t="s">
        <v>268</v>
      </c>
      <c r="M6" s="177">
        <v>1</v>
      </c>
      <c r="N6" s="175" t="s">
        <v>1354</v>
      </c>
      <c r="O6" s="170">
        <v>5</v>
      </c>
      <c r="P6" s="178">
        <f t="shared" si="0"/>
        <v>13.4955</v>
      </c>
      <c r="Q6" s="178">
        <f t="shared" si="1"/>
        <v>13.4955</v>
      </c>
      <c r="R6" s="178">
        <f t="shared" si="2"/>
        <v>13.4955</v>
      </c>
      <c r="S6" s="179">
        <v>29.99</v>
      </c>
      <c r="T6" s="180"/>
      <c r="U6" s="180"/>
      <c r="V6" s="180"/>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c r="BB6" s="180"/>
      <c r="BC6" s="180"/>
      <c r="BD6" s="180"/>
      <c r="BE6" s="180"/>
      <c r="BF6" s="180"/>
      <c r="BG6" s="180"/>
      <c r="BH6" s="180"/>
      <c r="BI6" s="180"/>
      <c r="BJ6" s="180"/>
      <c r="BK6" s="180"/>
      <c r="BL6" s="180"/>
      <c r="BM6" s="180"/>
      <c r="BN6" s="180"/>
      <c r="BO6" s="180"/>
      <c r="BP6" s="180"/>
      <c r="BQ6" s="180"/>
      <c r="BR6" s="180"/>
      <c r="BS6" s="180"/>
      <c r="BT6" s="180"/>
      <c r="BU6" s="180"/>
      <c r="BV6" s="180"/>
      <c r="BW6" s="180"/>
      <c r="BX6" s="180"/>
      <c r="BY6" s="180"/>
      <c r="BZ6" s="180"/>
      <c r="CA6" s="180"/>
      <c r="CB6" s="180"/>
      <c r="CC6" s="180"/>
      <c r="CD6" s="180"/>
      <c r="CE6" s="180"/>
      <c r="CF6" s="180"/>
      <c r="CG6" s="180"/>
      <c r="CH6" s="180"/>
      <c r="CI6" s="180"/>
      <c r="CJ6" s="180"/>
      <c r="CK6" s="180"/>
      <c r="CL6" s="180"/>
      <c r="CM6" s="180"/>
      <c r="CN6" s="180"/>
      <c r="CO6" s="180"/>
      <c r="CP6" s="180"/>
      <c r="CQ6" s="180"/>
      <c r="CR6" s="180"/>
      <c r="CS6" s="180"/>
      <c r="CT6" s="180"/>
      <c r="CU6" s="180"/>
      <c r="CV6" s="180"/>
      <c r="CW6" s="180"/>
      <c r="CX6" s="180"/>
      <c r="CY6" s="180"/>
      <c r="CZ6" s="180"/>
      <c r="DA6" s="180"/>
      <c r="DB6" s="180"/>
      <c r="DC6" s="180"/>
      <c r="DD6" s="180"/>
      <c r="DE6" s="180"/>
      <c r="DF6" s="180"/>
      <c r="DG6" s="180"/>
      <c r="DH6" s="180"/>
      <c r="DI6" s="180"/>
      <c r="DJ6" s="180"/>
      <c r="DK6" s="180"/>
      <c r="DL6" s="180"/>
      <c r="DM6" s="180"/>
      <c r="DN6" s="180"/>
      <c r="DO6" s="180"/>
      <c r="DP6" s="180"/>
      <c r="DQ6" s="180"/>
      <c r="DR6" s="180"/>
      <c r="DS6" s="180"/>
      <c r="DT6" s="180"/>
      <c r="DU6" s="180"/>
      <c r="DV6" s="180"/>
      <c r="DW6" s="180"/>
      <c r="DX6" s="180"/>
      <c r="DY6" s="180"/>
      <c r="DZ6" s="180"/>
      <c r="EA6" s="180"/>
      <c r="EB6" s="180"/>
      <c r="EC6" s="180"/>
      <c r="ED6" s="180"/>
      <c r="EE6" s="180"/>
      <c r="EF6" s="180"/>
      <c r="EG6" s="180"/>
      <c r="EH6" s="180"/>
      <c r="EI6" s="180"/>
      <c r="EJ6" s="180"/>
      <c r="EK6" s="180"/>
      <c r="EL6" s="180"/>
      <c r="EM6" s="180"/>
      <c r="EN6" s="180"/>
      <c r="EO6" s="180"/>
      <c r="EP6" s="180"/>
      <c r="EQ6" s="180"/>
      <c r="ER6" s="180"/>
      <c r="ES6" s="180"/>
      <c r="ET6" s="180"/>
      <c r="EU6" s="180"/>
      <c r="EV6" s="180"/>
      <c r="EW6" s="180"/>
      <c r="EX6" s="180"/>
      <c r="EY6" s="180"/>
      <c r="EZ6" s="180"/>
      <c r="FA6" s="180"/>
      <c r="FB6" s="180"/>
      <c r="FC6" s="180"/>
      <c r="FD6" s="180"/>
      <c r="FE6" s="180"/>
      <c r="FF6" s="180"/>
      <c r="FG6" s="180"/>
      <c r="FH6" s="180"/>
      <c r="FI6" s="180"/>
      <c r="FJ6" s="180"/>
      <c r="FK6" s="180"/>
      <c r="FL6" s="180"/>
      <c r="FM6" s="180"/>
      <c r="FN6" s="180"/>
      <c r="FO6" s="180"/>
      <c r="FP6" s="180"/>
      <c r="FQ6" s="180"/>
      <c r="FR6" s="180"/>
      <c r="FS6" s="180"/>
      <c r="FT6" s="180"/>
      <c r="FU6" s="180"/>
      <c r="FV6" s="180"/>
      <c r="FW6" s="180"/>
      <c r="FX6" s="180"/>
      <c r="FY6" s="180"/>
      <c r="FZ6" s="180"/>
      <c r="GA6" s="180"/>
      <c r="GB6" s="180"/>
      <c r="GC6" s="180"/>
      <c r="GD6" s="180"/>
      <c r="GE6" s="180"/>
      <c r="GF6" s="180"/>
      <c r="GG6" s="180"/>
      <c r="GH6" s="180"/>
    </row>
    <row r="7" spans="1:190" s="181" customFormat="1" ht="86.25" customHeight="1" x14ac:dyDescent="0.3">
      <c r="A7" s="170"/>
      <c r="B7" s="171" t="s">
        <v>1343</v>
      </c>
      <c r="C7" s="170" t="s">
        <v>1355</v>
      </c>
      <c r="D7" s="172" t="s">
        <v>1345</v>
      </c>
      <c r="E7" s="173" t="s">
        <v>1330</v>
      </c>
      <c r="F7" s="182">
        <v>816324010690</v>
      </c>
      <c r="G7" s="170" t="s">
        <v>1356</v>
      </c>
      <c r="H7" s="170" t="s">
        <v>1357</v>
      </c>
      <c r="I7" s="176" t="s">
        <v>264</v>
      </c>
      <c r="J7" s="175"/>
      <c r="K7" s="177">
        <v>1</v>
      </c>
      <c r="L7" s="176" t="s">
        <v>268</v>
      </c>
      <c r="M7" s="177">
        <v>1</v>
      </c>
      <c r="N7" s="175" t="s">
        <v>1358</v>
      </c>
      <c r="O7" s="170">
        <v>10</v>
      </c>
      <c r="P7" s="178">
        <f t="shared" si="0"/>
        <v>17.9955</v>
      </c>
      <c r="Q7" s="178">
        <f t="shared" si="1"/>
        <v>17.9955</v>
      </c>
      <c r="R7" s="178">
        <f t="shared" si="2"/>
        <v>17.9955</v>
      </c>
      <c r="S7" s="179">
        <v>39.99</v>
      </c>
      <c r="T7" s="180"/>
      <c r="U7" s="180"/>
      <c r="V7" s="180"/>
      <c r="W7" s="180"/>
      <c r="X7" s="180"/>
      <c r="Y7" s="180"/>
      <c r="Z7" s="180"/>
      <c r="AA7" s="180"/>
      <c r="AB7" s="180"/>
      <c r="AC7" s="180"/>
      <c r="AD7" s="180"/>
      <c r="AE7" s="180"/>
      <c r="AF7" s="180"/>
      <c r="AG7" s="180"/>
      <c r="AH7" s="180"/>
      <c r="AI7" s="180"/>
      <c r="AJ7" s="180"/>
      <c r="AK7" s="180"/>
      <c r="AL7" s="180"/>
      <c r="AM7" s="180"/>
      <c r="AN7" s="180"/>
      <c r="AO7" s="180"/>
      <c r="AP7" s="180"/>
      <c r="AQ7" s="180"/>
      <c r="AR7" s="180"/>
      <c r="AS7" s="180"/>
      <c r="AT7" s="180"/>
      <c r="AU7" s="180"/>
      <c r="AV7" s="180"/>
      <c r="AW7" s="180"/>
      <c r="AX7" s="180"/>
      <c r="AY7" s="180"/>
      <c r="AZ7" s="180"/>
      <c r="BA7" s="180"/>
      <c r="BB7" s="180"/>
      <c r="BC7" s="180"/>
      <c r="BD7" s="180"/>
      <c r="BE7" s="180"/>
      <c r="BF7" s="180"/>
      <c r="BG7" s="180"/>
      <c r="BH7" s="180"/>
      <c r="BI7" s="180"/>
      <c r="BJ7" s="180"/>
      <c r="BK7" s="180"/>
      <c r="BL7" s="180"/>
      <c r="BM7" s="180"/>
      <c r="BN7" s="180"/>
      <c r="BO7" s="180"/>
      <c r="BP7" s="180"/>
      <c r="BQ7" s="180"/>
      <c r="BR7" s="180"/>
      <c r="BS7" s="180"/>
      <c r="BT7" s="180"/>
      <c r="BU7" s="180"/>
      <c r="BV7" s="180"/>
      <c r="BW7" s="180"/>
      <c r="BX7" s="180"/>
      <c r="BY7" s="180"/>
      <c r="BZ7" s="180"/>
      <c r="CA7" s="180"/>
      <c r="CB7" s="180"/>
      <c r="CC7" s="180"/>
      <c r="CD7" s="180"/>
      <c r="CE7" s="180"/>
      <c r="CF7" s="180"/>
      <c r="CG7" s="180"/>
      <c r="CH7" s="180"/>
      <c r="CI7" s="180"/>
      <c r="CJ7" s="180"/>
      <c r="CK7" s="180"/>
      <c r="CL7" s="180"/>
      <c r="CM7" s="180"/>
      <c r="CN7" s="180"/>
      <c r="CO7" s="180"/>
      <c r="CP7" s="180"/>
      <c r="CQ7" s="180"/>
      <c r="CR7" s="180"/>
      <c r="CS7" s="180"/>
      <c r="CT7" s="180"/>
      <c r="CU7" s="180"/>
      <c r="CV7" s="180"/>
      <c r="CW7" s="180"/>
      <c r="CX7" s="180"/>
      <c r="CY7" s="180"/>
      <c r="CZ7" s="180"/>
      <c r="DA7" s="180"/>
      <c r="DB7" s="180"/>
      <c r="DC7" s="180"/>
      <c r="DD7" s="180"/>
      <c r="DE7" s="180"/>
      <c r="DF7" s="180"/>
      <c r="DG7" s="180"/>
      <c r="DH7" s="180"/>
      <c r="DI7" s="180"/>
      <c r="DJ7" s="180"/>
      <c r="DK7" s="180"/>
      <c r="DL7" s="180"/>
      <c r="DM7" s="180"/>
      <c r="DN7" s="180"/>
      <c r="DO7" s="180"/>
      <c r="DP7" s="180"/>
      <c r="DQ7" s="180"/>
      <c r="DR7" s="180"/>
      <c r="DS7" s="180"/>
      <c r="DT7" s="180"/>
      <c r="DU7" s="180"/>
      <c r="DV7" s="180"/>
      <c r="DW7" s="180"/>
      <c r="DX7" s="180"/>
      <c r="DY7" s="180"/>
      <c r="DZ7" s="180"/>
      <c r="EA7" s="180"/>
      <c r="EB7" s="180"/>
      <c r="EC7" s="180"/>
      <c r="ED7" s="180"/>
      <c r="EE7" s="180"/>
      <c r="EF7" s="180"/>
      <c r="EG7" s="180"/>
      <c r="EH7" s="180"/>
      <c r="EI7" s="180"/>
      <c r="EJ7" s="180"/>
      <c r="EK7" s="180"/>
      <c r="EL7" s="180"/>
      <c r="EM7" s="180"/>
      <c r="EN7" s="180"/>
      <c r="EO7" s="180"/>
      <c r="EP7" s="180"/>
      <c r="EQ7" s="180"/>
      <c r="ER7" s="180"/>
      <c r="ES7" s="180"/>
      <c r="ET7" s="180"/>
      <c r="EU7" s="180"/>
      <c r="EV7" s="180"/>
      <c r="EW7" s="180"/>
      <c r="EX7" s="180"/>
      <c r="EY7" s="180"/>
      <c r="EZ7" s="180"/>
      <c r="FA7" s="180"/>
      <c r="FB7" s="180"/>
      <c r="FC7" s="180"/>
      <c r="FD7" s="180"/>
      <c r="FE7" s="180"/>
      <c r="FF7" s="180"/>
      <c r="FG7" s="180"/>
      <c r="FH7" s="180"/>
      <c r="FI7" s="180"/>
      <c r="FJ7" s="180"/>
      <c r="FK7" s="180"/>
      <c r="FL7" s="180"/>
      <c r="FM7" s="180"/>
      <c r="FN7" s="180"/>
      <c r="FO7" s="180"/>
      <c r="FP7" s="180"/>
      <c r="FQ7" s="180"/>
      <c r="FR7" s="180"/>
      <c r="FS7" s="180"/>
      <c r="FT7" s="180"/>
      <c r="FU7" s="180"/>
      <c r="FV7" s="180"/>
      <c r="FW7" s="180"/>
      <c r="FX7" s="180"/>
      <c r="FY7" s="180"/>
      <c r="FZ7" s="180"/>
      <c r="GA7" s="180"/>
      <c r="GB7" s="180"/>
      <c r="GC7" s="180"/>
      <c r="GD7" s="180"/>
      <c r="GE7" s="180"/>
      <c r="GF7" s="180"/>
      <c r="GG7" s="180"/>
      <c r="GH7" s="180"/>
    </row>
    <row r="8" spans="1:190" s="181" customFormat="1" ht="132.75" customHeight="1" x14ac:dyDescent="0.3">
      <c r="A8" s="170"/>
      <c r="B8" s="171" t="s">
        <v>1343</v>
      </c>
      <c r="C8" s="170" t="s">
        <v>1359</v>
      </c>
      <c r="D8" s="172" t="s">
        <v>1345</v>
      </c>
      <c r="E8" s="173" t="s">
        <v>1330</v>
      </c>
      <c r="F8" s="182">
        <v>816324010386</v>
      </c>
      <c r="G8" s="170" t="s">
        <v>1360</v>
      </c>
      <c r="H8" s="170" t="s">
        <v>268</v>
      </c>
      <c r="I8" s="176" t="s">
        <v>264</v>
      </c>
      <c r="J8" s="183"/>
      <c r="K8" s="177">
        <v>1</v>
      </c>
      <c r="L8" s="176" t="s">
        <v>268</v>
      </c>
      <c r="M8" s="177">
        <v>1</v>
      </c>
      <c r="N8" s="175" t="s">
        <v>1347</v>
      </c>
      <c r="O8" s="170">
        <v>3</v>
      </c>
      <c r="P8" s="178">
        <f t="shared" si="0"/>
        <v>14.845500000000001</v>
      </c>
      <c r="Q8" s="178">
        <f t="shared" si="1"/>
        <v>14.845500000000001</v>
      </c>
      <c r="R8" s="178">
        <f t="shared" si="2"/>
        <v>14.845500000000001</v>
      </c>
      <c r="S8" s="179">
        <v>32.99</v>
      </c>
      <c r="T8" s="180"/>
      <c r="U8" s="180"/>
      <c r="V8" s="180"/>
      <c r="W8" s="180"/>
      <c r="X8" s="180"/>
      <c r="Y8" s="180"/>
      <c r="Z8" s="180"/>
      <c r="AA8" s="180"/>
      <c r="AB8" s="180"/>
      <c r="AC8" s="180"/>
      <c r="AD8" s="180"/>
      <c r="AE8" s="180"/>
      <c r="AF8" s="180"/>
      <c r="AG8" s="180"/>
      <c r="AH8" s="180"/>
      <c r="AI8" s="180"/>
      <c r="AJ8" s="180"/>
      <c r="AK8" s="180"/>
      <c r="AL8" s="180"/>
      <c r="AM8" s="180"/>
      <c r="AN8" s="180"/>
      <c r="AO8" s="180"/>
      <c r="AP8" s="180"/>
      <c r="AQ8" s="180"/>
      <c r="AR8" s="180"/>
      <c r="AS8" s="180"/>
      <c r="AT8" s="180"/>
      <c r="AU8" s="180"/>
      <c r="AV8" s="180"/>
      <c r="AW8" s="180"/>
      <c r="AX8" s="180"/>
      <c r="AY8" s="180"/>
      <c r="AZ8" s="180"/>
      <c r="BA8" s="180"/>
      <c r="BB8" s="180"/>
      <c r="BC8" s="180"/>
      <c r="BD8" s="180"/>
      <c r="BE8" s="180"/>
      <c r="BF8" s="180"/>
      <c r="BG8" s="180"/>
      <c r="BH8" s="180"/>
      <c r="BI8" s="180"/>
      <c r="BJ8" s="180"/>
      <c r="BK8" s="180"/>
      <c r="BL8" s="180"/>
      <c r="BM8" s="180"/>
      <c r="BN8" s="180"/>
      <c r="BO8" s="180"/>
      <c r="BP8" s="180"/>
      <c r="BQ8" s="180"/>
      <c r="BR8" s="180"/>
      <c r="BS8" s="180"/>
      <c r="BT8" s="180"/>
      <c r="BU8" s="180"/>
      <c r="BV8" s="180"/>
      <c r="BW8" s="180"/>
      <c r="BX8" s="180"/>
      <c r="BY8" s="180"/>
      <c r="BZ8" s="180"/>
      <c r="CA8" s="180"/>
      <c r="CB8" s="180"/>
      <c r="CC8" s="180"/>
      <c r="CD8" s="180"/>
      <c r="CE8" s="180"/>
      <c r="CF8" s="180"/>
      <c r="CG8" s="180"/>
      <c r="CH8" s="180"/>
      <c r="CI8" s="180"/>
      <c r="CJ8" s="180"/>
      <c r="CK8" s="180"/>
      <c r="CL8" s="180"/>
      <c r="CM8" s="180"/>
      <c r="CN8" s="180"/>
      <c r="CO8" s="180"/>
      <c r="CP8" s="180"/>
      <c r="CQ8" s="180"/>
      <c r="CR8" s="180"/>
      <c r="CS8" s="180"/>
      <c r="CT8" s="180"/>
      <c r="CU8" s="180"/>
      <c r="CV8" s="180"/>
      <c r="CW8" s="180"/>
      <c r="CX8" s="180"/>
      <c r="CY8" s="180"/>
      <c r="CZ8" s="180"/>
      <c r="DA8" s="180"/>
      <c r="DB8" s="180"/>
      <c r="DC8" s="180"/>
      <c r="DD8" s="180"/>
      <c r="DE8" s="180"/>
      <c r="DF8" s="180"/>
      <c r="DG8" s="180"/>
      <c r="DH8" s="180"/>
      <c r="DI8" s="180"/>
      <c r="DJ8" s="180"/>
      <c r="DK8" s="180"/>
      <c r="DL8" s="180"/>
      <c r="DM8" s="180"/>
      <c r="DN8" s="180"/>
      <c r="DO8" s="180"/>
      <c r="DP8" s="180"/>
      <c r="DQ8" s="180"/>
      <c r="DR8" s="180"/>
      <c r="DS8" s="180"/>
      <c r="DT8" s="180"/>
      <c r="DU8" s="180"/>
      <c r="DV8" s="180"/>
      <c r="DW8" s="180"/>
      <c r="DX8" s="180"/>
      <c r="DY8" s="180"/>
      <c r="DZ8" s="180"/>
      <c r="EA8" s="180"/>
      <c r="EB8" s="180"/>
      <c r="EC8" s="180"/>
      <c r="ED8" s="180"/>
      <c r="EE8" s="180"/>
      <c r="EF8" s="180"/>
      <c r="EG8" s="180"/>
      <c r="EH8" s="180"/>
      <c r="EI8" s="180"/>
      <c r="EJ8" s="180"/>
      <c r="EK8" s="180"/>
      <c r="EL8" s="180"/>
      <c r="EM8" s="180"/>
      <c r="EN8" s="180"/>
      <c r="EO8" s="180"/>
      <c r="EP8" s="180"/>
      <c r="EQ8" s="180"/>
      <c r="ER8" s="180"/>
      <c r="ES8" s="180"/>
      <c r="ET8" s="180"/>
      <c r="EU8" s="180"/>
      <c r="EV8" s="180"/>
      <c r="EW8" s="180"/>
      <c r="EX8" s="180"/>
      <c r="EY8" s="180"/>
      <c r="EZ8" s="180"/>
      <c r="FA8" s="180"/>
      <c r="FB8" s="180"/>
      <c r="FC8" s="180"/>
      <c r="FD8" s="180"/>
      <c r="FE8" s="180"/>
      <c r="FF8" s="180"/>
      <c r="FG8" s="180"/>
      <c r="FH8" s="180"/>
      <c r="FI8" s="180"/>
      <c r="FJ8" s="180"/>
      <c r="FK8" s="180"/>
      <c r="FL8" s="180"/>
      <c r="FM8" s="180"/>
      <c r="FN8" s="180"/>
      <c r="FO8" s="180"/>
      <c r="FP8" s="180"/>
      <c r="FQ8" s="180"/>
      <c r="FR8" s="180"/>
      <c r="FS8" s="180"/>
      <c r="FT8" s="180"/>
      <c r="FU8" s="180"/>
      <c r="FV8" s="180"/>
      <c r="FW8" s="180"/>
      <c r="FX8" s="180"/>
      <c r="FY8" s="180"/>
      <c r="FZ8" s="180"/>
      <c r="GA8" s="180"/>
      <c r="GB8" s="180"/>
      <c r="GC8" s="180"/>
      <c r="GD8" s="180"/>
      <c r="GE8" s="180"/>
      <c r="GF8" s="180"/>
      <c r="GG8" s="180"/>
      <c r="GH8" s="180"/>
    </row>
    <row r="9" spans="1:190" s="181" customFormat="1" ht="124.5" customHeight="1" x14ac:dyDescent="0.3">
      <c r="A9" s="170"/>
      <c r="B9" s="171" t="s">
        <v>1343</v>
      </c>
      <c r="C9" s="170" t="s">
        <v>1361</v>
      </c>
      <c r="D9" s="172" t="s">
        <v>1345</v>
      </c>
      <c r="E9" s="173" t="s">
        <v>1330</v>
      </c>
      <c r="F9" s="184" t="s">
        <v>1362</v>
      </c>
      <c r="G9" s="170" t="s">
        <v>1363</v>
      </c>
      <c r="H9" s="170" t="s">
        <v>1364</v>
      </c>
      <c r="I9" s="176" t="s">
        <v>264</v>
      </c>
      <c r="J9" s="183"/>
      <c r="K9" s="177">
        <v>1</v>
      </c>
      <c r="L9" s="176" t="s">
        <v>268</v>
      </c>
      <c r="M9" s="177">
        <v>1</v>
      </c>
      <c r="N9" s="183" t="s">
        <v>1350</v>
      </c>
      <c r="O9" s="170">
        <v>5</v>
      </c>
      <c r="P9" s="178">
        <f t="shared" si="0"/>
        <v>25.195500000000003</v>
      </c>
      <c r="Q9" s="178">
        <f t="shared" si="1"/>
        <v>25.195500000000003</v>
      </c>
      <c r="R9" s="178">
        <f t="shared" si="2"/>
        <v>25.195500000000003</v>
      </c>
      <c r="S9" s="179">
        <v>55.99</v>
      </c>
      <c r="T9" s="180"/>
      <c r="U9" s="180"/>
      <c r="V9" s="180"/>
      <c r="W9" s="180"/>
      <c r="X9" s="180"/>
      <c r="Y9" s="180"/>
      <c r="Z9" s="180"/>
      <c r="AA9" s="180"/>
      <c r="AB9" s="180"/>
      <c r="AC9" s="180"/>
      <c r="AD9" s="180"/>
      <c r="AE9" s="180"/>
      <c r="AF9" s="180"/>
      <c r="AG9" s="180"/>
      <c r="AH9" s="180"/>
      <c r="AI9" s="180"/>
      <c r="AJ9" s="180"/>
      <c r="AK9" s="180"/>
      <c r="AL9" s="180"/>
      <c r="AM9" s="180"/>
      <c r="AN9" s="180"/>
      <c r="AO9" s="180"/>
      <c r="AP9" s="180"/>
      <c r="AQ9" s="180"/>
      <c r="AR9" s="180"/>
      <c r="AS9" s="180"/>
      <c r="AT9" s="180"/>
      <c r="AU9" s="180"/>
      <c r="AV9" s="180"/>
      <c r="AW9" s="180"/>
      <c r="AX9" s="180"/>
      <c r="AY9" s="180"/>
      <c r="AZ9" s="180"/>
      <c r="BA9" s="180"/>
      <c r="BB9" s="180"/>
      <c r="BC9" s="180"/>
      <c r="BD9" s="180"/>
      <c r="BE9" s="180"/>
      <c r="BF9" s="180"/>
      <c r="BG9" s="180"/>
      <c r="BH9" s="180"/>
      <c r="BI9" s="180"/>
      <c r="BJ9" s="180"/>
      <c r="BK9" s="180"/>
      <c r="BL9" s="180"/>
      <c r="BM9" s="180"/>
      <c r="BN9" s="180"/>
      <c r="BO9" s="180"/>
      <c r="BP9" s="180"/>
      <c r="BQ9" s="180"/>
      <c r="BR9" s="180"/>
      <c r="BS9" s="180"/>
      <c r="BT9" s="180"/>
      <c r="BU9" s="180"/>
      <c r="BV9" s="180"/>
      <c r="BW9" s="180"/>
      <c r="BX9" s="180"/>
      <c r="BY9" s="180"/>
      <c r="BZ9" s="180"/>
      <c r="CA9" s="180"/>
      <c r="CB9" s="180"/>
      <c r="CC9" s="180"/>
      <c r="CD9" s="180"/>
      <c r="CE9" s="180"/>
      <c r="CF9" s="180"/>
      <c r="CG9" s="180"/>
      <c r="CH9" s="180"/>
      <c r="CI9" s="180"/>
      <c r="CJ9" s="180"/>
      <c r="CK9" s="180"/>
      <c r="CL9" s="180"/>
      <c r="CM9" s="180"/>
      <c r="CN9" s="180"/>
      <c r="CO9" s="180"/>
      <c r="CP9" s="180"/>
      <c r="CQ9" s="180"/>
      <c r="CR9" s="180"/>
      <c r="CS9" s="180"/>
      <c r="CT9" s="180"/>
      <c r="CU9" s="180"/>
      <c r="CV9" s="180"/>
      <c r="CW9" s="180"/>
      <c r="CX9" s="180"/>
      <c r="CY9" s="180"/>
      <c r="CZ9" s="180"/>
      <c r="DA9" s="180"/>
      <c r="DB9" s="180"/>
      <c r="DC9" s="180"/>
      <c r="DD9" s="180"/>
      <c r="DE9" s="180"/>
      <c r="DF9" s="180"/>
      <c r="DG9" s="180"/>
      <c r="DH9" s="180"/>
      <c r="DI9" s="180"/>
      <c r="DJ9" s="180"/>
      <c r="DK9" s="180"/>
      <c r="DL9" s="180"/>
      <c r="DM9" s="180"/>
      <c r="DN9" s="180"/>
      <c r="DO9" s="180"/>
      <c r="DP9" s="180"/>
      <c r="DQ9" s="180"/>
      <c r="DR9" s="180"/>
      <c r="DS9" s="180"/>
      <c r="DT9" s="180"/>
      <c r="DU9" s="180"/>
      <c r="DV9" s="180"/>
      <c r="DW9" s="180"/>
      <c r="DX9" s="180"/>
      <c r="DY9" s="180"/>
      <c r="DZ9" s="180"/>
      <c r="EA9" s="180"/>
      <c r="EB9" s="180"/>
      <c r="EC9" s="180"/>
      <c r="ED9" s="180"/>
      <c r="EE9" s="180"/>
      <c r="EF9" s="180"/>
      <c r="EG9" s="180"/>
      <c r="EH9" s="180"/>
      <c r="EI9" s="180"/>
      <c r="EJ9" s="180"/>
      <c r="EK9" s="180"/>
      <c r="EL9" s="180"/>
      <c r="EM9" s="180"/>
      <c r="EN9" s="180"/>
      <c r="EO9" s="180"/>
      <c r="EP9" s="180"/>
      <c r="EQ9" s="180"/>
      <c r="ER9" s="180"/>
      <c r="ES9" s="180"/>
      <c r="ET9" s="180"/>
      <c r="EU9" s="180"/>
      <c r="EV9" s="180"/>
      <c r="EW9" s="180"/>
      <c r="EX9" s="180"/>
      <c r="EY9" s="180"/>
      <c r="EZ9" s="180"/>
      <c r="FA9" s="180"/>
      <c r="FB9" s="180"/>
      <c r="FC9" s="180"/>
      <c r="FD9" s="180"/>
      <c r="FE9" s="180"/>
      <c r="FF9" s="180"/>
      <c r="FG9" s="180"/>
      <c r="FH9" s="180"/>
      <c r="FI9" s="180"/>
      <c r="FJ9" s="180"/>
      <c r="FK9" s="180"/>
      <c r="FL9" s="180"/>
      <c r="FM9" s="180"/>
      <c r="FN9" s="180"/>
      <c r="FO9" s="180"/>
      <c r="FP9" s="180"/>
      <c r="FQ9" s="180"/>
      <c r="FR9" s="180"/>
      <c r="FS9" s="180"/>
      <c r="FT9" s="180"/>
      <c r="FU9" s="180"/>
      <c r="FV9" s="180"/>
      <c r="FW9" s="180"/>
      <c r="FX9" s="180"/>
      <c r="FY9" s="180"/>
      <c r="FZ9" s="180"/>
      <c r="GA9" s="180"/>
      <c r="GB9" s="180"/>
      <c r="GC9" s="180"/>
      <c r="GD9" s="180"/>
      <c r="GE9" s="180"/>
      <c r="GF9" s="180"/>
      <c r="GG9" s="180"/>
      <c r="GH9" s="180"/>
    </row>
    <row r="10" spans="1:190" ht="115.5" customHeight="1" x14ac:dyDescent="0.3">
      <c r="A10" s="170"/>
      <c r="B10" s="171" t="s">
        <v>1343</v>
      </c>
      <c r="C10" s="170" t="s">
        <v>1365</v>
      </c>
      <c r="D10" s="172" t="s">
        <v>1345</v>
      </c>
      <c r="E10" s="173" t="s">
        <v>1330</v>
      </c>
      <c r="F10" s="184" t="s">
        <v>1366</v>
      </c>
      <c r="G10" s="170" t="s">
        <v>1367</v>
      </c>
      <c r="H10" s="170" t="s">
        <v>1368</v>
      </c>
      <c r="I10" s="176" t="s">
        <v>264</v>
      </c>
      <c r="J10" s="170"/>
      <c r="K10" s="177">
        <v>1</v>
      </c>
      <c r="L10" s="176" t="s">
        <v>268</v>
      </c>
      <c r="M10" s="177">
        <v>1</v>
      </c>
      <c r="N10" s="183" t="s">
        <v>1354</v>
      </c>
      <c r="O10" s="170">
        <v>5</v>
      </c>
      <c r="P10" s="178">
        <f t="shared" si="0"/>
        <v>20.2455</v>
      </c>
      <c r="Q10" s="178">
        <f t="shared" si="1"/>
        <v>20.2455</v>
      </c>
      <c r="R10" s="178">
        <f t="shared" si="2"/>
        <v>20.2455</v>
      </c>
      <c r="S10" s="179">
        <v>44.99</v>
      </c>
      <c r="T10" s="185"/>
      <c r="U10" s="185"/>
      <c r="V10" s="185"/>
      <c r="W10" s="185"/>
      <c r="X10" s="185"/>
      <c r="Y10" s="185"/>
      <c r="Z10" s="185"/>
      <c r="AA10" s="185"/>
      <c r="AB10" s="185"/>
      <c r="AC10" s="185"/>
      <c r="AD10" s="185"/>
      <c r="AE10" s="185"/>
      <c r="AF10" s="185"/>
      <c r="AG10" s="185"/>
      <c r="AH10" s="185"/>
      <c r="AI10" s="185"/>
      <c r="AJ10" s="185"/>
      <c r="AK10" s="185"/>
      <c r="AL10" s="185"/>
      <c r="AM10" s="185"/>
      <c r="AN10" s="185"/>
      <c r="AO10" s="185"/>
      <c r="AP10" s="185"/>
      <c r="AQ10" s="185"/>
      <c r="AR10" s="185"/>
      <c r="AS10" s="185"/>
      <c r="AT10" s="185"/>
      <c r="AU10" s="185"/>
      <c r="AV10" s="185"/>
      <c r="AW10" s="185"/>
      <c r="AX10" s="185"/>
      <c r="AY10" s="185"/>
      <c r="AZ10" s="185"/>
      <c r="BA10" s="185"/>
      <c r="BB10" s="185"/>
      <c r="BC10" s="185"/>
      <c r="BD10" s="185"/>
      <c r="BE10" s="185"/>
      <c r="BF10" s="185"/>
      <c r="BG10" s="185"/>
      <c r="BH10" s="185"/>
      <c r="BI10" s="185"/>
      <c r="BJ10" s="185"/>
      <c r="BK10" s="185"/>
      <c r="BL10" s="185"/>
      <c r="BM10" s="185"/>
      <c r="BN10" s="185"/>
      <c r="BO10" s="185"/>
      <c r="BP10" s="185"/>
      <c r="BQ10" s="185"/>
      <c r="BR10" s="185"/>
      <c r="BS10" s="185"/>
      <c r="BT10" s="185"/>
      <c r="BU10" s="185"/>
      <c r="BV10" s="185"/>
      <c r="BW10" s="185"/>
      <c r="BX10" s="185"/>
      <c r="BY10" s="185"/>
      <c r="BZ10" s="185"/>
      <c r="CA10" s="185"/>
      <c r="CB10" s="185"/>
      <c r="CC10" s="185"/>
      <c r="CD10" s="185"/>
      <c r="CE10" s="185"/>
      <c r="CF10" s="185"/>
      <c r="CG10" s="185"/>
      <c r="CH10" s="185"/>
      <c r="CI10" s="185"/>
      <c r="CJ10" s="185"/>
      <c r="CK10" s="185"/>
      <c r="CL10" s="185"/>
      <c r="CM10" s="185"/>
      <c r="CN10" s="185"/>
      <c r="CO10" s="185"/>
      <c r="CP10" s="185"/>
      <c r="CQ10" s="185"/>
      <c r="CR10" s="185"/>
      <c r="CS10" s="185"/>
      <c r="CT10" s="185"/>
      <c r="CU10" s="185"/>
      <c r="CV10" s="185"/>
      <c r="CW10" s="185"/>
      <c r="CX10" s="185"/>
      <c r="CY10" s="185"/>
      <c r="CZ10" s="185"/>
      <c r="DA10" s="185"/>
      <c r="DB10" s="185"/>
      <c r="DC10" s="185"/>
      <c r="DD10" s="185"/>
      <c r="DE10" s="185"/>
      <c r="DF10" s="185"/>
      <c r="DG10" s="185"/>
      <c r="DH10" s="185"/>
      <c r="DI10" s="185"/>
      <c r="DJ10" s="185"/>
      <c r="DK10" s="185"/>
      <c r="DL10" s="185"/>
      <c r="DM10" s="185"/>
      <c r="DN10" s="185"/>
      <c r="DO10" s="185"/>
      <c r="DP10" s="185"/>
      <c r="DQ10" s="185"/>
      <c r="DR10" s="185"/>
      <c r="DS10" s="185"/>
      <c r="DT10" s="185"/>
      <c r="DU10" s="185"/>
      <c r="DV10" s="185"/>
      <c r="DW10" s="185"/>
      <c r="DX10" s="185"/>
      <c r="DY10" s="185"/>
      <c r="DZ10" s="185"/>
      <c r="EA10" s="185"/>
      <c r="EB10" s="185"/>
      <c r="EC10" s="185"/>
      <c r="ED10" s="185"/>
      <c r="EE10" s="185"/>
      <c r="EF10" s="185"/>
      <c r="EG10" s="185"/>
      <c r="EH10" s="185"/>
      <c r="EI10" s="185"/>
      <c r="EJ10" s="185"/>
      <c r="EK10" s="185"/>
      <c r="EL10" s="185"/>
      <c r="EM10" s="185"/>
      <c r="EN10" s="185"/>
      <c r="EO10" s="185"/>
      <c r="EP10" s="185"/>
      <c r="EQ10" s="185"/>
      <c r="ER10" s="185"/>
      <c r="ES10" s="185"/>
      <c r="ET10" s="185"/>
      <c r="EU10" s="185"/>
      <c r="EV10" s="185"/>
      <c r="EW10" s="185"/>
      <c r="EX10" s="185"/>
      <c r="EY10" s="185"/>
      <c r="EZ10" s="185"/>
      <c r="FA10" s="185"/>
      <c r="FB10" s="185"/>
      <c r="FC10" s="185"/>
      <c r="FD10" s="185"/>
      <c r="FE10" s="185"/>
      <c r="FF10" s="185"/>
      <c r="FG10" s="185"/>
      <c r="FH10" s="185"/>
      <c r="FI10" s="185"/>
      <c r="FJ10" s="185"/>
      <c r="FK10" s="185"/>
      <c r="FL10" s="185"/>
      <c r="FM10" s="185"/>
      <c r="FN10" s="185"/>
      <c r="FO10" s="185"/>
      <c r="FP10" s="185"/>
      <c r="FQ10" s="185"/>
      <c r="FR10" s="185"/>
      <c r="FS10" s="185"/>
      <c r="FT10" s="185"/>
      <c r="FU10" s="185"/>
      <c r="FV10" s="185"/>
      <c r="FW10" s="185"/>
      <c r="FX10" s="185"/>
      <c r="FY10" s="185"/>
      <c r="FZ10" s="185"/>
      <c r="GA10" s="185"/>
      <c r="GB10" s="185"/>
      <c r="GC10" s="185"/>
      <c r="GD10" s="185"/>
      <c r="GE10" s="185"/>
      <c r="GF10" s="185"/>
      <c r="GG10" s="185"/>
      <c r="GH10" s="185"/>
    </row>
    <row r="11" spans="1:190" ht="126" customHeight="1" x14ac:dyDescent="0.3">
      <c r="A11" s="170"/>
      <c r="B11" s="171" t="s">
        <v>1343</v>
      </c>
      <c r="C11" s="170" t="s">
        <v>1369</v>
      </c>
      <c r="D11" s="172" t="s">
        <v>1345</v>
      </c>
      <c r="E11" s="173" t="s">
        <v>1330</v>
      </c>
      <c r="F11" s="184" t="s">
        <v>1370</v>
      </c>
      <c r="G11" s="170" t="s">
        <v>1371</v>
      </c>
      <c r="H11" s="170" t="s">
        <v>1372</v>
      </c>
      <c r="I11" s="176" t="s">
        <v>264</v>
      </c>
      <c r="J11" s="183"/>
      <c r="K11" s="177">
        <v>1</v>
      </c>
      <c r="L11" s="176" t="s">
        <v>268</v>
      </c>
      <c r="M11" s="177">
        <v>1</v>
      </c>
      <c r="N11" s="170" t="s">
        <v>1373</v>
      </c>
      <c r="O11" s="170">
        <v>9</v>
      </c>
      <c r="P11" s="178">
        <f t="shared" si="0"/>
        <v>33.7455</v>
      </c>
      <c r="Q11" s="178">
        <f t="shared" si="1"/>
        <v>33.7455</v>
      </c>
      <c r="R11" s="178">
        <f t="shared" si="2"/>
        <v>33.7455</v>
      </c>
      <c r="S11" s="179">
        <v>74.989999999999995</v>
      </c>
      <c r="T11" s="185"/>
      <c r="U11" s="185"/>
      <c r="V11" s="185"/>
      <c r="W11" s="185"/>
      <c r="X11" s="185"/>
      <c r="Y11" s="185"/>
      <c r="Z11" s="185"/>
      <c r="AA11" s="185"/>
      <c r="AB11" s="185"/>
      <c r="AC11" s="185"/>
      <c r="AD11" s="185"/>
      <c r="AE11" s="185"/>
      <c r="AF11" s="185"/>
      <c r="AG11" s="185"/>
      <c r="AH11" s="185"/>
      <c r="AI11" s="185"/>
      <c r="AJ11" s="185"/>
      <c r="AK11" s="185"/>
      <c r="AL11" s="185"/>
      <c r="AM11" s="185"/>
      <c r="AN11" s="185"/>
      <c r="AO11" s="185"/>
      <c r="AP11" s="185"/>
      <c r="AQ11" s="185"/>
      <c r="AR11" s="185"/>
      <c r="AS11" s="185"/>
      <c r="AT11" s="185"/>
      <c r="AU11" s="185"/>
      <c r="AV11" s="185"/>
      <c r="AW11" s="185"/>
      <c r="AX11" s="185"/>
      <c r="AY11" s="185"/>
      <c r="AZ11" s="185"/>
      <c r="BA11" s="185"/>
      <c r="BB11" s="185"/>
      <c r="BC11" s="185"/>
      <c r="BD11" s="185"/>
      <c r="BE11" s="185"/>
      <c r="BF11" s="185"/>
      <c r="BG11" s="185"/>
      <c r="BH11" s="185"/>
      <c r="BI11" s="185"/>
      <c r="BJ11" s="185"/>
      <c r="BK11" s="185"/>
      <c r="BL11" s="185"/>
      <c r="BM11" s="185"/>
      <c r="BN11" s="185"/>
      <c r="BO11" s="185"/>
      <c r="BP11" s="185"/>
      <c r="BQ11" s="185"/>
      <c r="BR11" s="185"/>
      <c r="BS11" s="185"/>
      <c r="BT11" s="185"/>
      <c r="BU11" s="185"/>
      <c r="BV11" s="185"/>
      <c r="BW11" s="185"/>
      <c r="BX11" s="185"/>
      <c r="BY11" s="185"/>
      <c r="BZ11" s="185"/>
      <c r="CA11" s="185"/>
      <c r="CB11" s="185"/>
      <c r="CC11" s="185"/>
      <c r="CD11" s="185"/>
      <c r="CE11" s="185"/>
      <c r="CF11" s="185"/>
      <c r="CG11" s="185"/>
      <c r="CH11" s="185"/>
      <c r="CI11" s="185"/>
      <c r="CJ11" s="185"/>
      <c r="CK11" s="185"/>
      <c r="CL11" s="185"/>
      <c r="CM11" s="185"/>
      <c r="CN11" s="185"/>
      <c r="CO11" s="185"/>
      <c r="CP11" s="185"/>
      <c r="CQ11" s="185"/>
      <c r="CR11" s="185"/>
      <c r="CS11" s="185"/>
      <c r="CT11" s="185"/>
      <c r="CU11" s="185"/>
      <c r="CV11" s="185"/>
      <c r="CW11" s="185"/>
      <c r="CX11" s="185"/>
      <c r="CY11" s="185"/>
      <c r="CZ11" s="185"/>
      <c r="DA11" s="185"/>
      <c r="DB11" s="185"/>
      <c r="DC11" s="185"/>
      <c r="DD11" s="185"/>
      <c r="DE11" s="185"/>
      <c r="DF11" s="185"/>
      <c r="DG11" s="185"/>
      <c r="DH11" s="185"/>
      <c r="DI11" s="185"/>
      <c r="DJ11" s="185"/>
      <c r="DK11" s="185"/>
      <c r="DL11" s="185"/>
      <c r="DM11" s="185"/>
      <c r="DN11" s="185"/>
      <c r="DO11" s="185"/>
      <c r="DP11" s="185"/>
      <c r="DQ11" s="185"/>
      <c r="DR11" s="185"/>
      <c r="DS11" s="185"/>
      <c r="DT11" s="185"/>
      <c r="DU11" s="185"/>
      <c r="DV11" s="185"/>
      <c r="DW11" s="185"/>
      <c r="DX11" s="185"/>
      <c r="DY11" s="185"/>
      <c r="DZ11" s="185"/>
      <c r="EA11" s="185"/>
      <c r="EB11" s="185"/>
      <c r="EC11" s="185"/>
      <c r="ED11" s="185"/>
      <c r="EE11" s="185"/>
      <c r="EF11" s="185"/>
      <c r="EG11" s="185"/>
      <c r="EH11" s="185"/>
      <c r="EI11" s="185"/>
      <c r="EJ11" s="185"/>
      <c r="EK11" s="185"/>
      <c r="EL11" s="185"/>
      <c r="EM11" s="185"/>
      <c r="EN11" s="185"/>
      <c r="EO11" s="185"/>
      <c r="EP11" s="185"/>
      <c r="EQ11" s="185"/>
      <c r="ER11" s="185"/>
      <c r="ES11" s="185"/>
      <c r="ET11" s="185"/>
      <c r="EU11" s="185"/>
      <c r="EV11" s="185"/>
      <c r="EW11" s="185"/>
      <c r="EX11" s="185"/>
      <c r="EY11" s="185"/>
      <c r="EZ11" s="185"/>
      <c r="FA11" s="185"/>
      <c r="FB11" s="185"/>
      <c r="FC11" s="185"/>
      <c r="FD11" s="185"/>
      <c r="FE11" s="185"/>
      <c r="FF11" s="185"/>
      <c r="FG11" s="185"/>
      <c r="FH11" s="185"/>
      <c r="FI11" s="185"/>
      <c r="FJ11" s="185"/>
      <c r="FK11" s="185"/>
      <c r="FL11" s="185"/>
      <c r="FM11" s="185"/>
      <c r="FN11" s="185"/>
      <c r="FO11" s="185"/>
      <c r="FP11" s="185"/>
      <c r="FQ11" s="185"/>
      <c r="FR11" s="185"/>
      <c r="FS11" s="185"/>
      <c r="FT11" s="185"/>
      <c r="FU11" s="185"/>
      <c r="FV11" s="185"/>
      <c r="FW11" s="185"/>
      <c r="FX11" s="185"/>
      <c r="FY11" s="185"/>
      <c r="FZ11" s="185"/>
      <c r="GA11" s="185"/>
      <c r="GB11" s="185"/>
      <c r="GC11" s="185"/>
      <c r="GD11" s="185"/>
      <c r="GE11" s="185"/>
      <c r="GF11" s="185"/>
      <c r="GG11" s="185"/>
      <c r="GH11" s="185"/>
    </row>
    <row r="12" spans="1:190" ht="121.5" customHeight="1" x14ac:dyDescent="0.3">
      <c r="A12" s="170"/>
      <c r="B12" s="171" t="s">
        <v>1343</v>
      </c>
      <c r="C12" s="170" t="s">
        <v>1374</v>
      </c>
      <c r="D12" s="172" t="s">
        <v>1345</v>
      </c>
      <c r="E12" s="173" t="s">
        <v>1330</v>
      </c>
      <c r="F12" s="184" t="s">
        <v>1375</v>
      </c>
      <c r="G12" s="170" t="s">
        <v>1376</v>
      </c>
      <c r="H12" s="170" t="s">
        <v>1377</v>
      </c>
      <c r="I12" s="176" t="s">
        <v>264</v>
      </c>
      <c r="J12" s="170"/>
      <c r="K12" s="177">
        <v>1</v>
      </c>
      <c r="L12" s="176" t="s">
        <v>268</v>
      </c>
      <c r="M12" s="177">
        <v>1</v>
      </c>
      <c r="N12" s="170" t="s">
        <v>1378</v>
      </c>
      <c r="O12" s="170">
        <v>7</v>
      </c>
      <c r="P12" s="178">
        <f t="shared" si="0"/>
        <v>22.4955</v>
      </c>
      <c r="Q12" s="178">
        <f t="shared" si="1"/>
        <v>22.4955</v>
      </c>
      <c r="R12" s="178">
        <f t="shared" si="2"/>
        <v>22.4955</v>
      </c>
      <c r="S12" s="179">
        <v>49.99</v>
      </c>
      <c r="T12" s="185"/>
      <c r="U12" s="185"/>
      <c r="V12" s="185"/>
      <c r="W12" s="185"/>
      <c r="X12" s="185"/>
      <c r="Y12" s="185"/>
      <c r="Z12" s="185"/>
      <c r="AA12" s="185"/>
      <c r="AB12" s="185"/>
      <c r="AC12" s="185"/>
      <c r="AD12" s="185"/>
      <c r="AE12" s="185"/>
      <c r="AF12" s="185"/>
      <c r="AG12" s="185"/>
      <c r="AH12" s="185"/>
      <c r="AI12" s="185"/>
      <c r="AJ12" s="185"/>
      <c r="AK12" s="185"/>
      <c r="AL12" s="185"/>
      <c r="AM12" s="185"/>
      <c r="AN12" s="185"/>
      <c r="AO12" s="185"/>
      <c r="AP12" s="185"/>
      <c r="AQ12" s="185"/>
      <c r="AR12" s="185"/>
      <c r="AS12" s="185"/>
      <c r="AT12" s="185"/>
      <c r="AU12" s="185"/>
      <c r="AV12" s="185"/>
      <c r="AW12" s="185"/>
      <c r="AX12" s="185"/>
      <c r="AY12" s="185"/>
      <c r="AZ12" s="185"/>
      <c r="BA12" s="185"/>
      <c r="BB12" s="185"/>
      <c r="BC12" s="185"/>
      <c r="BD12" s="185"/>
      <c r="BE12" s="185"/>
      <c r="BF12" s="185"/>
      <c r="BG12" s="185"/>
      <c r="BH12" s="185"/>
      <c r="BI12" s="185"/>
      <c r="BJ12" s="185"/>
      <c r="BK12" s="185"/>
      <c r="BL12" s="185"/>
      <c r="BM12" s="185"/>
      <c r="BN12" s="185"/>
      <c r="BO12" s="185"/>
      <c r="BP12" s="185"/>
      <c r="BQ12" s="185"/>
      <c r="BR12" s="185"/>
      <c r="BS12" s="185"/>
      <c r="BT12" s="185"/>
      <c r="BU12" s="185"/>
      <c r="BV12" s="185"/>
      <c r="BW12" s="185"/>
      <c r="BX12" s="185"/>
      <c r="BY12" s="185"/>
      <c r="BZ12" s="185"/>
      <c r="CA12" s="185"/>
      <c r="CB12" s="185"/>
      <c r="CC12" s="185"/>
      <c r="CD12" s="185"/>
      <c r="CE12" s="185"/>
      <c r="CF12" s="185"/>
      <c r="CG12" s="185"/>
      <c r="CH12" s="185"/>
      <c r="CI12" s="185"/>
      <c r="CJ12" s="185"/>
      <c r="CK12" s="185"/>
      <c r="CL12" s="185"/>
      <c r="CM12" s="185"/>
      <c r="CN12" s="185"/>
      <c r="CO12" s="185"/>
      <c r="CP12" s="185"/>
      <c r="CQ12" s="185"/>
      <c r="CR12" s="185"/>
      <c r="CS12" s="185"/>
      <c r="CT12" s="185"/>
      <c r="CU12" s="185"/>
      <c r="CV12" s="185"/>
      <c r="CW12" s="185"/>
      <c r="CX12" s="185"/>
      <c r="CY12" s="185"/>
      <c r="CZ12" s="185"/>
      <c r="DA12" s="185"/>
      <c r="DB12" s="185"/>
      <c r="DC12" s="185"/>
      <c r="DD12" s="185"/>
      <c r="DE12" s="185"/>
      <c r="DF12" s="185"/>
      <c r="DG12" s="185"/>
      <c r="DH12" s="185"/>
      <c r="DI12" s="185"/>
      <c r="DJ12" s="185"/>
      <c r="DK12" s="185"/>
      <c r="DL12" s="185"/>
      <c r="DM12" s="185"/>
      <c r="DN12" s="185"/>
      <c r="DO12" s="185"/>
      <c r="DP12" s="185"/>
      <c r="DQ12" s="185"/>
      <c r="DR12" s="185"/>
      <c r="DS12" s="185"/>
      <c r="DT12" s="185"/>
      <c r="DU12" s="185"/>
      <c r="DV12" s="185"/>
      <c r="DW12" s="185"/>
      <c r="DX12" s="185"/>
      <c r="DY12" s="185"/>
      <c r="DZ12" s="185"/>
      <c r="EA12" s="185"/>
      <c r="EB12" s="185"/>
      <c r="EC12" s="185"/>
      <c r="ED12" s="185"/>
      <c r="EE12" s="185"/>
      <c r="EF12" s="185"/>
      <c r="EG12" s="185"/>
      <c r="EH12" s="185"/>
      <c r="EI12" s="185"/>
      <c r="EJ12" s="185"/>
      <c r="EK12" s="185"/>
      <c r="EL12" s="185"/>
      <c r="EM12" s="185"/>
      <c r="EN12" s="185"/>
      <c r="EO12" s="185"/>
      <c r="EP12" s="185"/>
      <c r="EQ12" s="185"/>
      <c r="ER12" s="185"/>
      <c r="ES12" s="185"/>
      <c r="ET12" s="185"/>
      <c r="EU12" s="185"/>
      <c r="EV12" s="185"/>
      <c r="EW12" s="185"/>
      <c r="EX12" s="185"/>
      <c r="EY12" s="185"/>
      <c r="EZ12" s="185"/>
      <c r="FA12" s="185"/>
      <c r="FB12" s="185"/>
      <c r="FC12" s="185"/>
      <c r="FD12" s="185"/>
      <c r="FE12" s="185"/>
      <c r="FF12" s="185"/>
      <c r="FG12" s="185"/>
      <c r="FH12" s="185"/>
      <c r="FI12" s="185"/>
      <c r="FJ12" s="185"/>
      <c r="FK12" s="185"/>
      <c r="FL12" s="185"/>
      <c r="FM12" s="185"/>
      <c r="FN12" s="185"/>
      <c r="FO12" s="185"/>
      <c r="FP12" s="185"/>
      <c r="FQ12" s="185"/>
      <c r="FR12" s="185"/>
      <c r="FS12" s="185"/>
      <c r="FT12" s="185"/>
      <c r="FU12" s="185"/>
      <c r="FV12" s="185"/>
      <c r="FW12" s="185"/>
      <c r="FX12" s="185"/>
      <c r="FY12" s="185"/>
      <c r="FZ12" s="185"/>
      <c r="GA12" s="185"/>
      <c r="GB12" s="185"/>
      <c r="GC12" s="185"/>
      <c r="GD12" s="185"/>
      <c r="GE12" s="185"/>
      <c r="GF12" s="185"/>
      <c r="GG12" s="185"/>
      <c r="GH12" s="185"/>
    </row>
    <row r="13" spans="1:190" ht="129.75" customHeight="1" x14ac:dyDescent="0.3">
      <c r="A13" s="170"/>
      <c r="B13" s="171" t="s">
        <v>1343</v>
      </c>
      <c r="C13" s="170" t="s">
        <v>1379</v>
      </c>
      <c r="D13" s="172" t="s">
        <v>1345</v>
      </c>
      <c r="E13" s="173" t="s">
        <v>1330</v>
      </c>
      <c r="F13" s="184" t="s">
        <v>1380</v>
      </c>
      <c r="G13" s="170" t="s">
        <v>1381</v>
      </c>
      <c r="H13" s="170" t="s">
        <v>1382</v>
      </c>
      <c r="I13" s="176" t="s">
        <v>264</v>
      </c>
      <c r="J13" s="170"/>
      <c r="K13" s="177">
        <v>1</v>
      </c>
      <c r="L13" s="176" t="s">
        <v>268</v>
      </c>
      <c r="M13" s="177">
        <v>1</v>
      </c>
      <c r="N13" s="170" t="s">
        <v>1383</v>
      </c>
      <c r="O13" s="170">
        <v>13</v>
      </c>
      <c r="P13" s="178">
        <f t="shared" si="0"/>
        <v>31.4955</v>
      </c>
      <c r="Q13" s="178">
        <f t="shared" si="1"/>
        <v>31.4955</v>
      </c>
      <c r="R13" s="178">
        <f t="shared" si="2"/>
        <v>31.4955</v>
      </c>
      <c r="S13" s="179">
        <v>69.989999999999995</v>
      </c>
      <c r="T13" s="185"/>
      <c r="U13" s="185"/>
      <c r="V13" s="185"/>
      <c r="W13" s="185"/>
      <c r="X13" s="185"/>
      <c r="Y13" s="185"/>
      <c r="Z13" s="185"/>
      <c r="AA13" s="185"/>
      <c r="AB13" s="185"/>
      <c r="AC13" s="185"/>
      <c r="AD13" s="185"/>
      <c r="AE13" s="185"/>
      <c r="AF13" s="185"/>
      <c r="AG13" s="185"/>
      <c r="AH13" s="185"/>
      <c r="AI13" s="185"/>
      <c r="AJ13" s="185"/>
      <c r="AK13" s="185"/>
      <c r="AL13" s="185"/>
      <c r="AM13" s="185"/>
      <c r="AN13" s="185"/>
      <c r="AO13" s="185"/>
      <c r="AP13" s="185"/>
      <c r="AQ13" s="185"/>
      <c r="AR13" s="185"/>
      <c r="AS13" s="185"/>
      <c r="AT13" s="185"/>
      <c r="AU13" s="185"/>
      <c r="AV13" s="185"/>
      <c r="AW13" s="185"/>
      <c r="AX13" s="185"/>
      <c r="AY13" s="185"/>
      <c r="AZ13" s="185"/>
      <c r="BA13" s="185"/>
      <c r="BB13" s="185"/>
      <c r="BC13" s="185"/>
      <c r="BD13" s="185"/>
      <c r="BE13" s="185"/>
      <c r="BF13" s="185"/>
      <c r="BG13" s="185"/>
      <c r="BH13" s="185"/>
      <c r="BI13" s="185"/>
      <c r="BJ13" s="185"/>
      <c r="BK13" s="185"/>
      <c r="BL13" s="185"/>
      <c r="BM13" s="185"/>
      <c r="BN13" s="185"/>
      <c r="BO13" s="185"/>
      <c r="BP13" s="185"/>
      <c r="BQ13" s="185"/>
      <c r="BR13" s="185"/>
      <c r="BS13" s="185"/>
      <c r="BT13" s="185"/>
      <c r="BU13" s="185"/>
      <c r="BV13" s="185"/>
      <c r="BW13" s="185"/>
      <c r="BX13" s="185"/>
      <c r="BY13" s="185"/>
      <c r="BZ13" s="185"/>
      <c r="CA13" s="185"/>
      <c r="CB13" s="185"/>
      <c r="CC13" s="185"/>
      <c r="CD13" s="185"/>
      <c r="CE13" s="185"/>
      <c r="CF13" s="185"/>
      <c r="CG13" s="185"/>
      <c r="CH13" s="185"/>
      <c r="CI13" s="185"/>
      <c r="CJ13" s="185"/>
      <c r="CK13" s="185"/>
      <c r="CL13" s="185"/>
      <c r="CM13" s="185"/>
      <c r="CN13" s="185"/>
      <c r="CO13" s="185"/>
      <c r="CP13" s="185"/>
      <c r="CQ13" s="185"/>
      <c r="CR13" s="185"/>
      <c r="CS13" s="185"/>
      <c r="CT13" s="185"/>
      <c r="CU13" s="185"/>
      <c r="CV13" s="185"/>
      <c r="CW13" s="185"/>
      <c r="CX13" s="185"/>
      <c r="CY13" s="185"/>
      <c r="CZ13" s="185"/>
      <c r="DA13" s="185"/>
      <c r="DB13" s="185"/>
      <c r="DC13" s="185"/>
      <c r="DD13" s="185"/>
      <c r="DE13" s="185"/>
      <c r="DF13" s="185"/>
      <c r="DG13" s="185"/>
      <c r="DH13" s="185"/>
      <c r="DI13" s="185"/>
      <c r="DJ13" s="185"/>
      <c r="DK13" s="185"/>
      <c r="DL13" s="185"/>
      <c r="DM13" s="185"/>
      <c r="DN13" s="185"/>
      <c r="DO13" s="185"/>
      <c r="DP13" s="185"/>
      <c r="DQ13" s="185"/>
      <c r="DR13" s="185"/>
      <c r="DS13" s="185"/>
      <c r="DT13" s="185"/>
      <c r="DU13" s="185"/>
      <c r="DV13" s="185"/>
      <c r="DW13" s="185"/>
      <c r="DX13" s="185"/>
      <c r="DY13" s="185"/>
      <c r="DZ13" s="185"/>
      <c r="EA13" s="185"/>
      <c r="EB13" s="185"/>
      <c r="EC13" s="185"/>
      <c r="ED13" s="185"/>
      <c r="EE13" s="185"/>
      <c r="EF13" s="185"/>
      <c r="EG13" s="185"/>
      <c r="EH13" s="185"/>
      <c r="EI13" s="185"/>
      <c r="EJ13" s="185"/>
      <c r="EK13" s="185"/>
      <c r="EL13" s="185"/>
      <c r="EM13" s="185"/>
      <c r="EN13" s="185"/>
      <c r="EO13" s="185"/>
      <c r="EP13" s="185"/>
      <c r="EQ13" s="185"/>
      <c r="ER13" s="185"/>
      <c r="ES13" s="185"/>
      <c r="ET13" s="185"/>
      <c r="EU13" s="185"/>
      <c r="EV13" s="185"/>
      <c r="EW13" s="185"/>
      <c r="EX13" s="185"/>
      <c r="EY13" s="185"/>
      <c r="EZ13" s="185"/>
      <c r="FA13" s="185"/>
      <c r="FB13" s="185"/>
      <c r="FC13" s="185"/>
      <c r="FD13" s="185"/>
      <c r="FE13" s="185"/>
      <c r="FF13" s="185"/>
      <c r="FG13" s="185"/>
      <c r="FH13" s="185"/>
      <c r="FI13" s="185"/>
      <c r="FJ13" s="185"/>
      <c r="FK13" s="185"/>
      <c r="FL13" s="185"/>
      <c r="FM13" s="185"/>
      <c r="FN13" s="185"/>
      <c r="FO13" s="185"/>
      <c r="FP13" s="185"/>
      <c r="FQ13" s="185"/>
      <c r="FR13" s="185"/>
      <c r="FS13" s="185"/>
      <c r="FT13" s="185"/>
      <c r="FU13" s="185"/>
      <c r="FV13" s="185"/>
      <c r="FW13" s="185"/>
      <c r="FX13" s="185"/>
      <c r="FY13" s="185"/>
      <c r="FZ13" s="185"/>
      <c r="GA13" s="185"/>
      <c r="GB13" s="185"/>
      <c r="GC13" s="185"/>
      <c r="GD13" s="185"/>
      <c r="GE13" s="185"/>
      <c r="GF13" s="185"/>
      <c r="GG13" s="185"/>
      <c r="GH13" s="185"/>
    </row>
    <row r="14" spans="1:190" ht="150.75" customHeight="1" x14ac:dyDescent="0.3">
      <c r="A14" s="170"/>
      <c r="B14" s="171" t="s">
        <v>1343</v>
      </c>
      <c r="C14" s="170" t="s">
        <v>1384</v>
      </c>
      <c r="D14" s="172" t="s">
        <v>1345</v>
      </c>
      <c r="E14" s="173" t="s">
        <v>1330</v>
      </c>
      <c r="F14" s="184" t="s">
        <v>1385</v>
      </c>
      <c r="G14" s="170" t="s">
        <v>1386</v>
      </c>
      <c r="H14" s="170" t="s">
        <v>1387</v>
      </c>
      <c r="I14" s="176" t="s">
        <v>264</v>
      </c>
      <c r="J14" s="175"/>
      <c r="K14" s="177">
        <v>1</v>
      </c>
      <c r="L14" s="176" t="s">
        <v>268</v>
      </c>
      <c r="M14" s="177">
        <v>1</v>
      </c>
      <c r="N14" s="175" t="s">
        <v>1388</v>
      </c>
      <c r="O14" s="170">
        <v>12</v>
      </c>
      <c r="P14" s="178">
        <f t="shared" si="0"/>
        <v>53.9955</v>
      </c>
      <c r="Q14" s="178">
        <f t="shared" si="1"/>
        <v>53.9955</v>
      </c>
      <c r="R14" s="178">
        <f t="shared" si="2"/>
        <v>53.9955</v>
      </c>
      <c r="S14" s="179">
        <v>119.99</v>
      </c>
    </row>
    <row r="15" spans="1:190" ht="123.75" customHeight="1" x14ac:dyDescent="0.3">
      <c r="A15" s="170"/>
      <c r="B15" s="171" t="s">
        <v>1343</v>
      </c>
      <c r="C15" s="170" t="s">
        <v>1389</v>
      </c>
      <c r="D15" s="172" t="s">
        <v>1345</v>
      </c>
      <c r="E15" s="173" t="s">
        <v>1330</v>
      </c>
      <c r="F15" s="184" t="s">
        <v>1390</v>
      </c>
      <c r="G15" s="170" t="s">
        <v>1391</v>
      </c>
      <c r="H15" s="170" t="s">
        <v>268</v>
      </c>
      <c r="I15" s="176" t="s">
        <v>264</v>
      </c>
      <c r="J15" s="170"/>
      <c r="K15" s="177">
        <v>1</v>
      </c>
      <c r="L15" s="176" t="s">
        <v>268</v>
      </c>
      <c r="M15" s="177">
        <v>1</v>
      </c>
      <c r="N15" s="170" t="s">
        <v>1392</v>
      </c>
      <c r="O15" s="170">
        <v>3</v>
      </c>
      <c r="P15" s="178">
        <f t="shared" si="0"/>
        <v>14.845500000000001</v>
      </c>
      <c r="Q15" s="178">
        <f t="shared" si="1"/>
        <v>14.845500000000001</v>
      </c>
      <c r="R15" s="178">
        <f t="shared" si="2"/>
        <v>14.845500000000001</v>
      </c>
      <c r="S15" s="179">
        <v>32.99</v>
      </c>
    </row>
    <row r="16" spans="1:190" ht="145.5" customHeight="1" x14ac:dyDescent="0.3">
      <c r="A16" s="170"/>
      <c r="B16" s="171" t="s">
        <v>1343</v>
      </c>
      <c r="C16" s="170" t="s">
        <v>1393</v>
      </c>
      <c r="D16" s="172" t="s">
        <v>1345</v>
      </c>
      <c r="E16" s="173" t="s">
        <v>1330</v>
      </c>
      <c r="F16" s="184" t="s">
        <v>1394</v>
      </c>
      <c r="G16" s="170" t="s">
        <v>1395</v>
      </c>
      <c r="H16" s="170" t="s">
        <v>268</v>
      </c>
      <c r="I16" s="176" t="s">
        <v>264</v>
      </c>
      <c r="J16" s="176"/>
      <c r="K16" s="177">
        <v>1</v>
      </c>
      <c r="L16" s="176" t="s">
        <v>268</v>
      </c>
      <c r="M16" s="177">
        <v>1</v>
      </c>
      <c r="N16" s="176" t="s">
        <v>1396</v>
      </c>
      <c r="O16" s="170">
        <v>5</v>
      </c>
      <c r="P16" s="178">
        <f t="shared" si="0"/>
        <v>20.2455</v>
      </c>
      <c r="Q16" s="178">
        <f t="shared" si="1"/>
        <v>20.2455</v>
      </c>
      <c r="R16" s="178">
        <f t="shared" si="2"/>
        <v>20.2455</v>
      </c>
      <c r="S16" s="179">
        <v>44.99</v>
      </c>
    </row>
    <row r="17" spans="1:19" ht="105.75" customHeight="1" x14ac:dyDescent="0.3">
      <c r="A17" s="170"/>
      <c r="B17" s="171" t="s">
        <v>1343</v>
      </c>
      <c r="C17" s="170" t="s">
        <v>1397</v>
      </c>
      <c r="D17" s="172" t="s">
        <v>1345</v>
      </c>
      <c r="E17" s="173" t="s">
        <v>1330</v>
      </c>
      <c r="F17" s="184" t="s">
        <v>1398</v>
      </c>
      <c r="G17" s="170" t="s">
        <v>1399</v>
      </c>
      <c r="H17" s="170" t="s">
        <v>268</v>
      </c>
      <c r="I17" s="176" t="s">
        <v>264</v>
      </c>
      <c r="J17" s="183"/>
      <c r="K17" s="177">
        <v>1</v>
      </c>
      <c r="L17" s="176" t="s">
        <v>268</v>
      </c>
      <c r="M17" s="177">
        <v>1</v>
      </c>
      <c r="N17" s="170" t="s">
        <v>1392</v>
      </c>
      <c r="O17" s="170">
        <v>4</v>
      </c>
      <c r="P17" s="178">
        <f t="shared" si="0"/>
        <v>15.745500000000002</v>
      </c>
      <c r="Q17" s="178">
        <f t="shared" si="1"/>
        <v>15.745500000000002</v>
      </c>
      <c r="R17" s="178">
        <f t="shared" si="2"/>
        <v>15.745500000000002</v>
      </c>
      <c r="S17" s="179">
        <v>34.99</v>
      </c>
    </row>
    <row r="18" spans="1:19" ht="114.75" customHeight="1" x14ac:dyDescent="0.3">
      <c r="A18" s="170"/>
      <c r="B18" s="171" t="s">
        <v>1343</v>
      </c>
      <c r="C18" s="170" t="s">
        <v>1400</v>
      </c>
      <c r="D18" s="172" t="s">
        <v>1345</v>
      </c>
      <c r="E18" s="173" t="s">
        <v>1330</v>
      </c>
      <c r="F18" s="184" t="s">
        <v>1401</v>
      </c>
      <c r="G18" s="170" t="s">
        <v>1402</v>
      </c>
      <c r="H18" s="170" t="s">
        <v>268</v>
      </c>
      <c r="I18" s="176" t="s">
        <v>264</v>
      </c>
      <c r="J18" s="175"/>
      <c r="K18" s="177">
        <v>1</v>
      </c>
      <c r="L18" s="176" t="s">
        <v>268</v>
      </c>
      <c r="M18" s="177">
        <v>1</v>
      </c>
      <c r="N18" s="175" t="s">
        <v>1403</v>
      </c>
      <c r="O18" s="170">
        <v>2</v>
      </c>
      <c r="P18" s="178">
        <f t="shared" si="0"/>
        <v>8.9954999999999998</v>
      </c>
      <c r="Q18" s="178">
        <f t="shared" si="1"/>
        <v>8.9954999999999998</v>
      </c>
      <c r="R18" s="178">
        <f t="shared" si="2"/>
        <v>8.9954999999999998</v>
      </c>
      <c r="S18" s="179">
        <v>19.989999999999998</v>
      </c>
    </row>
    <row r="19" spans="1:19" ht="138" customHeight="1" x14ac:dyDescent="0.3">
      <c r="A19" s="170"/>
      <c r="B19" s="171" t="s">
        <v>1343</v>
      </c>
      <c r="C19" s="170" t="s">
        <v>1404</v>
      </c>
      <c r="D19" s="172" t="s">
        <v>1345</v>
      </c>
      <c r="E19" s="173" t="s">
        <v>1330</v>
      </c>
      <c r="F19" s="184" t="s">
        <v>1405</v>
      </c>
      <c r="G19" s="170" t="s">
        <v>1406</v>
      </c>
      <c r="H19" s="170" t="s">
        <v>268</v>
      </c>
      <c r="I19" s="176" t="s">
        <v>264</v>
      </c>
      <c r="J19" s="183"/>
      <c r="K19" s="177">
        <v>1</v>
      </c>
      <c r="L19" s="176" t="s">
        <v>268</v>
      </c>
      <c r="M19" s="177">
        <v>1</v>
      </c>
      <c r="N19" s="183" t="s">
        <v>1350</v>
      </c>
      <c r="O19" s="170">
        <v>5</v>
      </c>
      <c r="P19" s="178">
        <f t="shared" si="0"/>
        <v>22.4955</v>
      </c>
      <c r="Q19" s="178">
        <f t="shared" si="1"/>
        <v>22.4955</v>
      </c>
      <c r="R19" s="178">
        <f t="shared" si="2"/>
        <v>22.4955</v>
      </c>
      <c r="S19" s="179">
        <v>49.99</v>
      </c>
    </row>
    <row r="20" spans="1:19" ht="141.75" customHeight="1" x14ac:dyDescent="0.3">
      <c r="A20" s="170"/>
      <c r="B20" s="171" t="s">
        <v>1343</v>
      </c>
      <c r="C20" s="170" t="s">
        <v>1407</v>
      </c>
      <c r="D20" s="172" t="s">
        <v>1345</v>
      </c>
      <c r="E20" s="173" t="s">
        <v>1330</v>
      </c>
      <c r="F20" s="184" t="s">
        <v>1408</v>
      </c>
      <c r="G20" s="170" t="s">
        <v>1409</v>
      </c>
      <c r="H20" s="170" t="s">
        <v>1368</v>
      </c>
      <c r="I20" s="176" t="s">
        <v>264</v>
      </c>
      <c r="J20" s="170"/>
      <c r="K20" s="177">
        <v>1</v>
      </c>
      <c r="L20" s="176" t="s">
        <v>268</v>
      </c>
      <c r="M20" s="177">
        <v>1</v>
      </c>
      <c r="N20" s="183" t="s">
        <v>1354</v>
      </c>
      <c r="O20" s="170">
        <v>5</v>
      </c>
      <c r="P20" s="178">
        <f t="shared" si="0"/>
        <v>15.745500000000002</v>
      </c>
      <c r="Q20" s="178">
        <f t="shared" si="1"/>
        <v>15.745500000000002</v>
      </c>
      <c r="R20" s="178">
        <f t="shared" si="2"/>
        <v>15.745500000000002</v>
      </c>
      <c r="S20" s="179">
        <v>34.99</v>
      </c>
    </row>
    <row r="21" spans="1:19" ht="140.25" customHeight="1" x14ac:dyDescent="0.3">
      <c r="A21" s="170"/>
      <c r="B21" s="171" t="s">
        <v>1343</v>
      </c>
      <c r="C21" s="170" t="s">
        <v>1410</v>
      </c>
      <c r="D21" s="172" t="s">
        <v>1345</v>
      </c>
      <c r="E21" s="173" t="s">
        <v>1330</v>
      </c>
      <c r="F21" s="184" t="s">
        <v>1411</v>
      </c>
      <c r="G21" s="170" t="s">
        <v>1412</v>
      </c>
      <c r="H21" s="170" t="s">
        <v>1377</v>
      </c>
      <c r="I21" s="176" t="s">
        <v>264</v>
      </c>
      <c r="J21" s="170"/>
      <c r="K21" s="177">
        <v>1</v>
      </c>
      <c r="L21" s="176" t="s">
        <v>268</v>
      </c>
      <c r="M21" s="177">
        <v>1</v>
      </c>
      <c r="N21" s="170" t="s">
        <v>1378</v>
      </c>
      <c r="O21" s="170">
        <v>7</v>
      </c>
      <c r="P21" s="178">
        <f t="shared" si="0"/>
        <v>20.695500000000003</v>
      </c>
      <c r="Q21" s="178">
        <f t="shared" si="1"/>
        <v>20.695500000000003</v>
      </c>
      <c r="R21" s="178">
        <f t="shared" si="2"/>
        <v>20.695500000000003</v>
      </c>
      <c r="S21" s="179">
        <v>45.99</v>
      </c>
    </row>
    <row r="22" spans="1:19" ht="144" customHeight="1" x14ac:dyDescent="0.3">
      <c r="A22" s="170"/>
      <c r="B22" s="171" t="s">
        <v>1343</v>
      </c>
      <c r="C22" s="170" t="s">
        <v>1413</v>
      </c>
      <c r="D22" s="172" t="s">
        <v>1345</v>
      </c>
      <c r="E22" s="173" t="s">
        <v>1330</v>
      </c>
      <c r="F22" s="184" t="s">
        <v>1414</v>
      </c>
      <c r="G22" s="170" t="s">
        <v>1415</v>
      </c>
      <c r="H22" s="170" t="s">
        <v>1382</v>
      </c>
      <c r="I22" s="176" t="s">
        <v>264</v>
      </c>
      <c r="J22" s="170"/>
      <c r="K22" s="177">
        <v>1</v>
      </c>
      <c r="L22" s="176" t="s">
        <v>268</v>
      </c>
      <c r="M22" s="177">
        <v>1</v>
      </c>
      <c r="N22" s="170" t="s">
        <v>1383</v>
      </c>
      <c r="O22" s="170">
        <v>13</v>
      </c>
      <c r="P22" s="178">
        <f t="shared" si="0"/>
        <v>29.2455</v>
      </c>
      <c r="Q22" s="178">
        <f t="shared" si="1"/>
        <v>29.2455</v>
      </c>
      <c r="R22" s="178">
        <f t="shared" si="2"/>
        <v>29.2455</v>
      </c>
      <c r="S22" s="179">
        <v>64.989999999999995</v>
      </c>
    </row>
    <row r="23" spans="1:19" ht="121.5" customHeight="1" x14ac:dyDescent="0.3">
      <c r="A23" s="170"/>
      <c r="B23" s="171" t="s">
        <v>1343</v>
      </c>
      <c r="C23" s="170" t="s">
        <v>1416</v>
      </c>
      <c r="D23" s="172" t="s">
        <v>1345</v>
      </c>
      <c r="E23" s="173" t="s">
        <v>1330</v>
      </c>
      <c r="F23" s="184" t="s">
        <v>1417</v>
      </c>
      <c r="G23" s="170" t="s">
        <v>1418</v>
      </c>
      <c r="H23" s="170" t="s">
        <v>1353</v>
      </c>
      <c r="I23" s="176" t="s">
        <v>264</v>
      </c>
      <c r="J23" s="175"/>
      <c r="K23" s="177">
        <v>1</v>
      </c>
      <c r="L23" s="176" t="s">
        <v>268</v>
      </c>
      <c r="M23" s="177">
        <v>1</v>
      </c>
      <c r="N23" s="175" t="s">
        <v>1354</v>
      </c>
      <c r="O23" s="170">
        <v>5</v>
      </c>
      <c r="P23" s="178">
        <f t="shared" si="0"/>
        <v>17.9955</v>
      </c>
      <c r="Q23" s="178">
        <f t="shared" si="1"/>
        <v>17.9955</v>
      </c>
      <c r="R23" s="178">
        <f t="shared" si="2"/>
        <v>17.9955</v>
      </c>
      <c r="S23" s="179">
        <v>39.99</v>
      </c>
    </row>
    <row r="24" spans="1:19" ht="128.25" customHeight="1" x14ac:dyDescent="0.3">
      <c r="A24" s="178"/>
      <c r="B24" s="171" t="s">
        <v>1343</v>
      </c>
      <c r="C24" s="170" t="s">
        <v>1419</v>
      </c>
      <c r="D24" s="172" t="s">
        <v>1345</v>
      </c>
      <c r="E24" s="173" t="s">
        <v>1330</v>
      </c>
      <c r="F24" s="184" t="s">
        <v>1420</v>
      </c>
      <c r="G24" s="170" t="s">
        <v>1421</v>
      </c>
      <c r="H24" s="170" t="s">
        <v>1357</v>
      </c>
      <c r="I24" s="176" t="s">
        <v>264</v>
      </c>
      <c r="J24" s="175"/>
      <c r="K24" s="177">
        <v>1</v>
      </c>
      <c r="L24" s="176" t="s">
        <v>268</v>
      </c>
      <c r="M24" s="177">
        <v>1</v>
      </c>
      <c r="N24" s="175" t="s">
        <v>1358</v>
      </c>
      <c r="O24" s="170">
        <v>10</v>
      </c>
      <c r="P24" s="178">
        <f t="shared" si="0"/>
        <v>22.4955</v>
      </c>
      <c r="Q24" s="178">
        <f t="shared" si="1"/>
        <v>22.4955</v>
      </c>
      <c r="R24" s="178">
        <f t="shared" si="2"/>
        <v>22.4955</v>
      </c>
      <c r="S24" s="179">
        <v>49.99</v>
      </c>
    </row>
    <row r="25" spans="1:19" ht="170.25" customHeight="1" x14ac:dyDescent="0.3">
      <c r="A25" s="170"/>
      <c r="B25" s="171" t="s">
        <v>1343</v>
      </c>
      <c r="C25" s="170" t="s">
        <v>1422</v>
      </c>
      <c r="D25" s="172" t="s">
        <v>1345</v>
      </c>
      <c r="E25" s="173" t="s">
        <v>1330</v>
      </c>
      <c r="F25" s="184" t="s">
        <v>1423</v>
      </c>
      <c r="G25" s="170" t="s">
        <v>1424</v>
      </c>
      <c r="H25" s="170" t="s">
        <v>1364</v>
      </c>
      <c r="I25" s="176" t="s">
        <v>264</v>
      </c>
      <c r="J25" s="183"/>
      <c r="K25" s="177">
        <v>1</v>
      </c>
      <c r="L25" s="176" t="s">
        <v>268</v>
      </c>
      <c r="M25" s="177">
        <v>1</v>
      </c>
      <c r="N25" s="183" t="s">
        <v>1350</v>
      </c>
      <c r="O25" s="170">
        <v>5</v>
      </c>
      <c r="P25" s="178">
        <f t="shared" si="0"/>
        <v>23.845500000000001</v>
      </c>
      <c r="Q25" s="178">
        <f t="shared" si="1"/>
        <v>23.845500000000001</v>
      </c>
      <c r="R25" s="178">
        <f t="shared" si="2"/>
        <v>23.845500000000001</v>
      </c>
      <c r="S25" s="179">
        <v>52.99</v>
      </c>
    </row>
    <row r="26" spans="1:19" ht="97.5" customHeight="1" x14ac:dyDescent="0.3">
      <c r="A26" s="170"/>
      <c r="B26" s="171" t="s">
        <v>1343</v>
      </c>
      <c r="C26" s="170" t="s">
        <v>1425</v>
      </c>
      <c r="D26" s="172" t="s">
        <v>1345</v>
      </c>
      <c r="E26" s="173" t="s">
        <v>1330</v>
      </c>
      <c r="F26" s="184" t="s">
        <v>1426</v>
      </c>
      <c r="G26" s="170" t="s">
        <v>1427</v>
      </c>
      <c r="H26" s="170" t="s">
        <v>268</v>
      </c>
      <c r="I26" s="176" t="s">
        <v>264</v>
      </c>
      <c r="J26" s="176"/>
      <c r="K26" s="177">
        <v>1</v>
      </c>
      <c r="L26" s="176" t="s">
        <v>268</v>
      </c>
      <c r="M26" s="177">
        <v>1</v>
      </c>
      <c r="N26" s="176" t="s">
        <v>1354</v>
      </c>
      <c r="O26" s="170">
        <v>4</v>
      </c>
      <c r="P26" s="178">
        <f t="shared" si="0"/>
        <v>21.145500000000002</v>
      </c>
      <c r="Q26" s="178">
        <f t="shared" si="1"/>
        <v>21.145500000000002</v>
      </c>
      <c r="R26" s="178">
        <f t="shared" si="2"/>
        <v>21.145500000000002</v>
      </c>
      <c r="S26" s="179">
        <v>46.99</v>
      </c>
    </row>
    <row r="27" spans="1:19" ht="113.25" customHeight="1" x14ac:dyDescent="0.3">
      <c r="A27" s="170"/>
      <c r="B27" s="171" t="s">
        <v>1343</v>
      </c>
      <c r="C27" s="170" t="s">
        <v>1428</v>
      </c>
      <c r="D27" s="172" t="s">
        <v>1345</v>
      </c>
      <c r="E27" s="173" t="s">
        <v>1330</v>
      </c>
      <c r="F27" s="184" t="s">
        <v>1429</v>
      </c>
      <c r="G27" s="170" t="s">
        <v>1430</v>
      </c>
      <c r="H27" s="170" t="s">
        <v>268</v>
      </c>
      <c r="I27" s="176" t="s">
        <v>264</v>
      </c>
      <c r="J27" s="183"/>
      <c r="K27" s="177">
        <v>1</v>
      </c>
      <c r="L27" s="176" t="s">
        <v>268</v>
      </c>
      <c r="M27" s="177">
        <v>1</v>
      </c>
      <c r="N27" s="170" t="s">
        <v>1392</v>
      </c>
      <c r="O27" s="170">
        <v>3.5</v>
      </c>
      <c r="P27" s="178">
        <f t="shared" si="0"/>
        <v>17.9955</v>
      </c>
      <c r="Q27" s="178">
        <f t="shared" si="1"/>
        <v>17.9955</v>
      </c>
      <c r="R27" s="178">
        <f t="shared" si="2"/>
        <v>17.9955</v>
      </c>
      <c r="S27" s="179">
        <v>39.99</v>
      </c>
    </row>
    <row r="28" spans="1:19" ht="111.75" customHeight="1" x14ac:dyDescent="0.3">
      <c r="A28" s="170"/>
      <c r="B28" s="171" t="s">
        <v>1343</v>
      </c>
      <c r="C28" s="170" t="s">
        <v>1431</v>
      </c>
      <c r="D28" s="172" t="s">
        <v>1345</v>
      </c>
      <c r="E28" s="173" t="s">
        <v>1330</v>
      </c>
      <c r="F28" s="184" t="s">
        <v>1432</v>
      </c>
      <c r="G28" s="175" t="s">
        <v>1433</v>
      </c>
      <c r="H28" s="170" t="s">
        <v>268</v>
      </c>
      <c r="I28" s="176" t="s">
        <v>264</v>
      </c>
      <c r="J28" s="170"/>
      <c r="K28" s="177">
        <v>1</v>
      </c>
      <c r="L28" s="176" t="s">
        <v>268</v>
      </c>
      <c r="M28" s="177">
        <v>1</v>
      </c>
      <c r="N28" s="183" t="s">
        <v>1354</v>
      </c>
      <c r="O28" s="170">
        <v>6</v>
      </c>
      <c r="P28" s="178">
        <f t="shared" si="0"/>
        <v>26.9955</v>
      </c>
      <c r="Q28" s="178">
        <f t="shared" si="1"/>
        <v>26.9955</v>
      </c>
      <c r="R28" s="178">
        <f t="shared" si="2"/>
        <v>26.9955</v>
      </c>
      <c r="S28" s="179">
        <v>59.99</v>
      </c>
    </row>
    <row r="29" spans="1:19" ht="115.5" customHeight="1" x14ac:dyDescent="0.3">
      <c r="A29" s="170"/>
      <c r="B29" s="171" t="s">
        <v>1343</v>
      </c>
      <c r="C29" s="170" t="s">
        <v>1434</v>
      </c>
      <c r="D29" s="172" t="s">
        <v>1345</v>
      </c>
      <c r="E29" s="173" t="s">
        <v>1330</v>
      </c>
      <c r="F29" s="184" t="s">
        <v>1435</v>
      </c>
      <c r="G29" s="170" t="s">
        <v>1436</v>
      </c>
      <c r="H29" s="170" t="s">
        <v>1368</v>
      </c>
      <c r="I29" s="176" t="s">
        <v>264</v>
      </c>
      <c r="J29" s="170"/>
      <c r="K29" s="177">
        <v>1</v>
      </c>
      <c r="L29" s="176" t="s">
        <v>268</v>
      </c>
      <c r="M29" s="177">
        <v>1</v>
      </c>
      <c r="N29" s="183" t="s">
        <v>1354</v>
      </c>
      <c r="O29" s="170">
        <v>5</v>
      </c>
      <c r="P29" s="178">
        <f t="shared" si="0"/>
        <v>12.595499999999999</v>
      </c>
      <c r="Q29" s="178">
        <f t="shared" si="1"/>
        <v>12.595499999999999</v>
      </c>
      <c r="R29" s="178">
        <f t="shared" si="2"/>
        <v>12.595499999999999</v>
      </c>
      <c r="S29" s="179">
        <v>27.99</v>
      </c>
    </row>
    <row r="30" spans="1:19" ht="150" customHeight="1" x14ac:dyDescent="0.3">
      <c r="A30" s="170"/>
      <c r="B30" s="171" t="s">
        <v>1343</v>
      </c>
      <c r="C30" s="170" t="s">
        <v>1437</v>
      </c>
      <c r="D30" s="172" t="s">
        <v>1345</v>
      </c>
      <c r="E30" s="173" t="s">
        <v>1330</v>
      </c>
      <c r="F30" s="184" t="s">
        <v>1438</v>
      </c>
      <c r="G30" s="170" t="s">
        <v>1439</v>
      </c>
      <c r="H30" s="170" t="s">
        <v>268</v>
      </c>
      <c r="I30" s="176" t="s">
        <v>264</v>
      </c>
      <c r="J30" s="170"/>
      <c r="K30" s="177">
        <v>1</v>
      </c>
      <c r="L30" s="176" t="s">
        <v>268</v>
      </c>
      <c r="M30" s="177">
        <v>1</v>
      </c>
      <c r="N30" s="183" t="s">
        <v>1440</v>
      </c>
      <c r="O30" s="170">
        <v>10</v>
      </c>
      <c r="P30" s="178">
        <f t="shared" si="0"/>
        <v>22.4955</v>
      </c>
      <c r="Q30" s="178">
        <f t="shared" si="1"/>
        <v>22.4955</v>
      </c>
      <c r="R30" s="178">
        <f t="shared" si="2"/>
        <v>22.4955</v>
      </c>
      <c r="S30" s="179">
        <v>49.99</v>
      </c>
    </row>
    <row r="31" spans="1:19" ht="106.5" customHeight="1" x14ac:dyDescent="0.3">
      <c r="A31" s="170"/>
      <c r="B31" s="171" t="s">
        <v>1343</v>
      </c>
      <c r="C31" s="170" t="s">
        <v>1441</v>
      </c>
      <c r="D31" s="172" t="s">
        <v>1345</v>
      </c>
      <c r="E31" s="173" t="s">
        <v>1330</v>
      </c>
      <c r="F31" s="184" t="s">
        <v>1442</v>
      </c>
      <c r="G31" s="170" t="s">
        <v>1443</v>
      </c>
      <c r="H31" s="170" t="s">
        <v>268</v>
      </c>
      <c r="I31" s="176" t="s">
        <v>264</v>
      </c>
      <c r="J31" s="183"/>
      <c r="K31" s="177">
        <v>1</v>
      </c>
      <c r="L31" s="176" t="s">
        <v>268</v>
      </c>
      <c r="M31" s="177">
        <v>1</v>
      </c>
      <c r="N31" s="175" t="s">
        <v>1392</v>
      </c>
      <c r="O31" s="170">
        <v>2</v>
      </c>
      <c r="P31" s="178">
        <f t="shared" si="0"/>
        <v>8.9954999999999998</v>
      </c>
      <c r="Q31" s="178">
        <f t="shared" si="1"/>
        <v>8.9954999999999998</v>
      </c>
      <c r="R31" s="178">
        <f t="shared" si="2"/>
        <v>8.9954999999999998</v>
      </c>
      <c r="S31" s="179">
        <v>19.989999999999998</v>
      </c>
    </row>
  </sheetData>
  <conditionalFormatting sqref="G4:G31">
    <cfRule type="duplicateValues" dxfId="1" priority="2"/>
  </conditionalFormatting>
  <conditionalFormatting sqref="F4:F31">
    <cfRule type="duplicateValues" dxfId="0" priority="1"/>
  </conditionalFormatting>
  <dataValidations count="1">
    <dataValidation allowBlank="1" showErrorMessage="1" sqref="A4:C31 E4:S31"/>
  </dataValidations>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9"/>
  <sheetViews>
    <sheetView topLeftCell="A10" workbookViewId="0">
      <selection activeCell="E16" sqref="E16"/>
    </sheetView>
  </sheetViews>
  <sheetFormatPr baseColWidth="10" defaultColWidth="11.42578125" defaultRowHeight="15" x14ac:dyDescent="0.25"/>
  <cols>
    <col min="1" max="1" width="10.5703125" style="1" customWidth="1"/>
    <col min="2" max="2" width="11.42578125" style="1" customWidth="1"/>
    <col min="3" max="3" width="9.140625" style="1" customWidth="1"/>
    <col min="4" max="4" width="15.42578125" style="1" customWidth="1"/>
    <col min="5" max="5" width="27.5703125" style="1" customWidth="1"/>
    <col min="6" max="6" width="9" style="1" customWidth="1"/>
    <col min="7" max="7" width="7.5703125" style="1" customWidth="1"/>
    <col min="8" max="8" width="4.5703125" style="1" customWidth="1"/>
    <col min="9" max="9" width="10" style="1" customWidth="1"/>
    <col min="10" max="10" width="6.42578125" style="1" customWidth="1"/>
    <col min="11" max="11" width="6.5703125" style="1" customWidth="1"/>
    <col min="12" max="12" width="8.5703125" style="1" customWidth="1"/>
    <col min="13" max="14" width="6.5703125" style="1" customWidth="1"/>
    <col min="15" max="15" width="7" style="1" bestFit="1" customWidth="1"/>
    <col min="16" max="16" width="7" style="1" customWidth="1"/>
    <col min="17" max="17" width="9.42578125" style="1" bestFit="1" customWidth="1"/>
    <col min="18" max="18" width="7.5703125" style="1" customWidth="1"/>
    <col min="19" max="19" width="4.5703125" style="1" customWidth="1"/>
    <col min="20" max="20" width="7.5703125" style="1" customWidth="1"/>
    <col min="21" max="16384" width="11.42578125" style="1"/>
  </cols>
  <sheetData>
    <row r="1" spans="1:16" s="127" customFormat="1" ht="48.75" thickTop="1" x14ac:dyDescent="0.2">
      <c r="A1" s="120" t="s">
        <v>437</v>
      </c>
      <c r="B1" s="121" t="s">
        <v>5</v>
      </c>
      <c r="C1" s="122" t="s">
        <v>439</v>
      </c>
      <c r="D1" s="121" t="s">
        <v>440</v>
      </c>
      <c r="E1" s="121" t="s">
        <v>441</v>
      </c>
      <c r="F1" s="121" t="s">
        <v>22</v>
      </c>
      <c r="G1" s="121" t="s">
        <v>1278</v>
      </c>
      <c r="H1" s="121" t="s">
        <v>1279</v>
      </c>
      <c r="I1" s="121" t="s">
        <v>1280</v>
      </c>
      <c r="J1" s="121" t="s">
        <v>1281</v>
      </c>
      <c r="K1" s="123" t="s">
        <v>1282</v>
      </c>
      <c r="L1" s="123" t="s">
        <v>1283</v>
      </c>
      <c r="M1" s="124" t="s">
        <v>1284</v>
      </c>
      <c r="N1" s="121" t="s">
        <v>1285</v>
      </c>
      <c r="O1" s="125" t="s">
        <v>1286</v>
      </c>
      <c r="P1" s="126" t="s">
        <v>1287</v>
      </c>
    </row>
    <row r="2" spans="1:16" ht="51" customHeight="1" x14ac:dyDescent="0.25">
      <c r="A2" s="128"/>
      <c r="B2" s="129" t="s">
        <v>1273</v>
      </c>
      <c r="C2" s="129"/>
      <c r="D2" s="129"/>
      <c r="E2" s="129" t="s">
        <v>1288</v>
      </c>
      <c r="F2" s="129" t="s">
        <v>1289</v>
      </c>
      <c r="G2" s="130">
        <v>12</v>
      </c>
      <c r="H2" s="130" t="s">
        <v>1274</v>
      </c>
      <c r="I2" s="130" t="s">
        <v>1290</v>
      </c>
      <c r="J2" s="131">
        <v>2.5</v>
      </c>
      <c r="K2" s="132">
        <f>G2*J2</f>
        <v>30</v>
      </c>
      <c r="L2" s="133" t="s">
        <v>1291</v>
      </c>
      <c r="M2" s="134">
        <v>2.5</v>
      </c>
      <c r="N2" s="135">
        <v>9</v>
      </c>
      <c r="O2" s="136">
        <f>(N2*G2)+M2</f>
        <v>110.5</v>
      </c>
      <c r="P2" s="137">
        <f>O2/G2</f>
        <v>9.2083333333333339</v>
      </c>
    </row>
    <row r="3" spans="1:16" ht="51" customHeight="1" x14ac:dyDescent="0.25">
      <c r="A3" s="128"/>
      <c r="B3" s="129" t="s">
        <v>1273</v>
      </c>
      <c r="C3" s="129"/>
      <c r="D3" s="129"/>
      <c r="E3" s="129" t="s">
        <v>1292</v>
      </c>
      <c r="F3" s="129" t="s">
        <v>1289</v>
      </c>
      <c r="G3" s="130">
        <v>12</v>
      </c>
      <c r="H3" s="130" t="s">
        <v>1274</v>
      </c>
      <c r="I3" s="130" t="s">
        <v>1293</v>
      </c>
      <c r="J3" s="131">
        <v>2.5</v>
      </c>
      <c r="K3" s="132">
        <f t="shared" ref="K3:K23" si="0">G3*J3</f>
        <v>30</v>
      </c>
      <c r="L3" s="133" t="s">
        <v>1291</v>
      </c>
      <c r="M3" s="134">
        <v>2.5</v>
      </c>
      <c r="N3" s="135">
        <v>8.5</v>
      </c>
      <c r="O3" s="136">
        <f t="shared" ref="O3:O22" si="1">(N3*G3)+M3</f>
        <v>104.5</v>
      </c>
      <c r="P3" s="137">
        <f t="shared" ref="P3:P22" si="2">O3/G3</f>
        <v>8.7083333333333339</v>
      </c>
    </row>
    <row r="4" spans="1:16" ht="51" customHeight="1" x14ac:dyDescent="0.25">
      <c r="A4" s="128"/>
      <c r="B4" s="129" t="s">
        <v>1273</v>
      </c>
      <c r="C4" s="129"/>
      <c r="D4" s="129"/>
      <c r="E4" s="129" t="s">
        <v>1294</v>
      </c>
      <c r="F4" s="129" t="s">
        <v>1289</v>
      </c>
      <c r="G4" s="130">
        <v>12</v>
      </c>
      <c r="H4" s="130" t="s">
        <v>1274</v>
      </c>
      <c r="I4" s="130" t="s">
        <v>1295</v>
      </c>
      <c r="J4" s="131">
        <v>2.5</v>
      </c>
      <c r="K4" s="132">
        <f t="shared" si="0"/>
        <v>30</v>
      </c>
      <c r="L4" s="133" t="s">
        <v>1291</v>
      </c>
      <c r="M4" s="134">
        <v>2.5</v>
      </c>
      <c r="N4" s="135">
        <v>8.5</v>
      </c>
      <c r="O4" s="136">
        <f t="shared" si="1"/>
        <v>104.5</v>
      </c>
      <c r="P4" s="137">
        <f t="shared" si="2"/>
        <v>8.7083333333333339</v>
      </c>
    </row>
    <row r="5" spans="1:16" ht="51" customHeight="1" x14ac:dyDescent="0.25">
      <c r="A5" s="128"/>
      <c r="B5" s="129" t="s">
        <v>1273</v>
      </c>
      <c r="C5" s="129"/>
      <c r="D5" s="129"/>
      <c r="E5" s="129" t="s">
        <v>1296</v>
      </c>
      <c r="F5" s="129" t="s">
        <v>1289</v>
      </c>
      <c r="G5" s="130">
        <v>12</v>
      </c>
      <c r="H5" s="130" t="s">
        <v>1274</v>
      </c>
      <c r="I5" s="130" t="s">
        <v>1297</v>
      </c>
      <c r="J5" s="131">
        <v>2.5</v>
      </c>
      <c r="K5" s="132">
        <f t="shared" si="0"/>
        <v>30</v>
      </c>
      <c r="L5" s="133" t="s">
        <v>1291</v>
      </c>
      <c r="M5" s="134">
        <v>2.5</v>
      </c>
      <c r="N5" s="135">
        <v>8.5</v>
      </c>
      <c r="O5" s="136">
        <f t="shared" si="1"/>
        <v>104.5</v>
      </c>
      <c r="P5" s="137">
        <f t="shared" si="2"/>
        <v>8.7083333333333339</v>
      </c>
    </row>
    <row r="6" spans="1:16" ht="51" customHeight="1" x14ac:dyDescent="0.25">
      <c r="A6" s="128"/>
      <c r="B6" s="129" t="s">
        <v>1273</v>
      </c>
      <c r="C6" s="129"/>
      <c r="D6" s="129"/>
      <c r="E6" s="129" t="s">
        <v>1298</v>
      </c>
      <c r="F6" s="129" t="s">
        <v>1289</v>
      </c>
      <c r="G6" s="130">
        <v>12</v>
      </c>
      <c r="H6" s="130" t="s">
        <v>1274</v>
      </c>
      <c r="I6" s="130" t="s">
        <v>1299</v>
      </c>
      <c r="J6" s="131">
        <v>2.5</v>
      </c>
      <c r="K6" s="132">
        <f t="shared" si="0"/>
        <v>30</v>
      </c>
      <c r="L6" s="133" t="s">
        <v>1291</v>
      </c>
      <c r="M6" s="134">
        <v>2.5</v>
      </c>
      <c r="N6" s="135">
        <v>8.5</v>
      </c>
      <c r="O6" s="136">
        <f t="shared" si="1"/>
        <v>104.5</v>
      </c>
      <c r="P6" s="137">
        <f t="shared" si="2"/>
        <v>8.7083333333333339</v>
      </c>
    </row>
    <row r="7" spans="1:16" ht="51" customHeight="1" x14ac:dyDescent="0.25">
      <c r="A7" s="138" t="s">
        <v>1300</v>
      </c>
      <c r="B7" s="129" t="s">
        <v>1273</v>
      </c>
      <c r="C7" s="129"/>
      <c r="D7" s="129"/>
      <c r="E7" s="129" t="s">
        <v>1301</v>
      </c>
      <c r="F7" s="129" t="s">
        <v>1289</v>
      </c>
      <c r="G7" s="130">
        <v>12</v>
      </c>
      <c r="H7" s="130" t="s">
        <v>1274</v>
      </c>
      <c r="I7" s="130" t="s">
        <v>1293</v>
      </c>
      <c r="J7" s="131">
        <v>2.5</v>
      </c>
      <c r="K7" s="132">
        <f t="shared" si="0"/>
        <v>30</v>
      </c>
      <c r="L7" s="133" t="s">
        <v>1291</v>
      </c>
      <c r="M7" s="134">
        <v>2.5</v>
      </c>
      <c r="N7" s="135">
        <v>10</v>
      </c>
      <c r="O7" s="136">
        <f t="shared" si="1"/>
        <v>122.5</v>
      </c>
      <c r="P7" s="137">
        <f t="shared" si="2"/>
        <v>10.208333333333334</v>
      </c>
    </row>
    <row r="8" spans="1:16" ht="51" customHeight="1" x14ac:dyDescent="0.25">
      <c r="A8" s="128"/>
      <c r="B8" s="129" t="s">
        <v>1273</v>
      </c>
      <c r="C8" s="129"/>
      <c r="D8" s="129"/>
      <c r="E8" s="129" t="s">
        <v>1302</v>
      </c>
      <c r="F8" s="129" t="s">
        <v>1289</v>
      </c>
      <c r="G8" s="130">
        <v>12</v>
      </c>
      <c r="H8" s="130" t="s">
        <v>1274</v>
      </c>
      <c r="I8" s="130" t="s">
        <v>1299</v>
      </c>
      <c r="J8" s="131">
        <v>2.5</v>
      </c>
      <c r="K8" s="132">
        <f t="shared" si="0"/>
        <v>30</v>
      </c>
      <c r="L8" s="133" t="s">
        <v>1291</v>
      </c>
      <c r="M8" s="134">
        <v>2.5</v>
      </c>
      <c r="N8" s="135">
        <v>8.5</v>
      </c>
      <c r="O8" s="136">
        <f t="shared" si="1"/>
        <v>104.5</v>
      </c>
      <c r="P8" s="137">
        <f t="shared" si="2"/>
        <v>8.7083333333333339</v>
      </c>
    </row>
    <row r="9" spans="1:16" ht="51" customHeight="1" x14ac:dyDescent="0.25">
      <c r="A9" s="128"/>
      <c r="B9" s="129" t="s">
        <v>1273</v>
      </c>
      <c r="C9" s="129"/>
      <c r="D9" s="129"/>
      <c r="E9" s="129" t="s">
        <v>1303</v>
      </c>
      <c r="F9" s="129" t="s">
        <v>1289</v>
      </c>
      <c r="G9" s="130">
        <v>12</v>
      </c>
      <c r="H9" s="130" t="s">
        <v>1274</v>
      </c>
      <c r="I9" s="130" t="s">
        <v>1293</v>
      </c>
      <c r="J9" s="131">
        <v>2.5</v>
      </c>
      <c r="K9" s="132">
        <f t="shared" si="0"/>
        <v>30</v>
      </c>
      <c r="L9" s="133" t="s">
        <v>1291</v>
      </c>
      <c r="M9" s="134">
        <v>2.5</v>
      </c>
      <c r="N9" s="135">
        <v>8.5</v>
      </c>
      <c r="O9" s="136">
        <f t="shared" si="1"/>
        <v>104.5</v>
      </c>
      <c r="P9" s="137">
        <f t="shared" si="2"/>
        <v>8.7083333333333339</v>
      </c>
    </row>
    <row r="10" spans="1:16" ht="51" customHeight="1" x14ac:dyDescent="0.25">
      <c r="A10" s="128"/>
      <c r="B10" s="129" t="s">
        <v>1273</v>
      </c>
      <c r="C10" s="129"/>
      <c r="D10" s="129"/>
      <c r="E10" s="129" t="s">
        <v>1304</v>
      </c>
      <c r="F10" s="129" t="s">
        <v>1289</v>
      </c>
      <c r="G10" s="130">
        <v>12</v>
      </c>
      <c r="H10" s="130" t="s">
        <v>1274</v>
      </c>
      <c r="I10" s="130" t="s">
        <v>1299</v>
      </c>
      <c r="J10" s="131">
        <v>2.5</v>
      </c>
      <c r="K10" s="132">
        <f t="shared" si="0"/>
        <v>30</v>
      </c>
      <c r="L10" s="133" t="s">
        <v>1291</v>
      </c>
      <c r="M10" s="134">
        <v>2.5</v>
      </c>
      <c r="N10" s="135">
        <v>10</v>
      </c>
      <c r="O10" s="136">
        <f t="shared" si="1"/>
        <v>122.5</v>
      </c>
      <c r="P10" s="137">
        <f t="shared" si="2"/>
        <v>10.208333333333334</v>
      </c>
    </row>
    <row r="11" spans="1:16" ht="51" customHeight="1" x14ac:dyDescent="0.25">
      <c r="A11" s="128"/>
      <c r="B11" s="129" t="s">
        <v>1273</v>
      </c>
      <c r="C11" s="129"/>
      <c r="D11" s="129"/>
      <c r="E11" s="129" t="s">
        <v>1305</v>
      </c>
      <c r="F11" s="129" t="s">
        <v>1289</v>
      </c>
      <c r="G11" s="130">
        <v>12</v>
      </c>
      <c r="H11" s="130" t="s">
        <v>1274</v>
      </c>
      <c r="I11" s="130" t="s">
        <v>1306</v>
      </c>
      <c r="J11" s="131">
        <v>2.5</v>
      </c>
      <c r="K11" s="132">
        <f t="shared" si="0"/>
        <v>30</v>
      </c>
      <c r="L11" s="133" t="s">
        <v>1291</v>
      </c>
      <c r="M11" s="134">
        <v>2.5</v>
      </c>
      <c r="N11" s="135">
        <v>12.5</v>
      </c>
      <c r="O11" s="136">
        <f t="shared" si="1"/>
        <v>152.5</v>
      </c>
      <c r="P11" s="137">
        <f t="shared" si="2"/>
        <v>12.708333333333334</v>
      </c>
    </row>
    <row r="12" spans="1:16" ht="51" customHeight="1" x14ac:dyDescent="0.25">
      <c r="A12" s="128"/>
      <c r="B12" s="129" t="s">
        <v>1273</v>
      </c>
      <c r="C12" s="129"/>
      <c r="D12" s="129"/>
      <c r="E12" s="129" t="s">
        <v>1307</v>
      </c>
      <c r="F12" s="129" t="s">
        <v>1289</v>
      </c>
      <c r="G12" s="130">
        <v>15</v>
      </c>
      <c r="H12" s="130" t="s">
        <v>1276</v>
      </c>
      <c r="I12" s="130" t="s">
        <v>1308</v>
      </c>
      <c r="J12" s="131">
        <v>1.5</v>
      </c>
      <c r="K12" s="132">
        <f t="shared" si="0"/>
        <v>22.5</v>
      </c>
      <c r="L12" s="133" t="s">
        <v>1291</v>
      </c>
      <c r="M12" s="134">
        <v>2.5</v>
      </c>
      <c r="N12" s="135">
        <v>6.5</v>
      </c>
      <c r="O12" s="136">
        <f t="shared" si="1"/>
        <v>100</v>
      </c>
      <c r="P12" s="137">
        <f t="shared" si="2"/>
        <v>6.666666666666667</v>
      </c>
    </row>
    <row r="13" spans="1:16" ht="51" customHeight="1" x14ac:dyDescent="0.25">
      <c r="A13" s="128"/>
      <c r="B13" s="129" t="s">
        <v>1273</v>
      </c>
      <c r="C13" s="129"/>
      <c r="D13" s="129"/>
      <c r="E13" s="129" t="s">
        <v>1309</v>
      </c>
      <c r="F13" s="129" t="s">
        <v>1289</v>
      </c>
      <c r="G13" s="130">
        <v>25</v>
      </c>
      <c r="H13" s="130" t="s">
        <v>1275</v>
      </c>
      <c r="I13" s="130" t="s">
        <v>1310</v>
      </c>
      <c r="J13" s="131">
        <v>1</v>
      </c>
      <c r="K13" s="132">
        <f t="shared" si="0"/>
        <v>25</v>
      </c>
      <c r="L13" s="133" t="s">
        <v>1291</v>
      </c>
      <c r="M13" s="134">
        <v>2.5</v>
      </c>
      <c r="N13" s="135">
        <v>5</v>
      </c>
      <c r="O13" s="136">
        <f t="shared" si="1"/>
        <v>127.5</v>
      </c>
      <c r="P13" s="137">
        <f t="shared" si="2"/>
        <v>5.0999999999999996</v>
      </c>
    </row>
    <row r="14" spans="1:16" ht="51" customHeight="1" x14ac:dyDescent="0.25">
      <c r="A14" s="128"/>
      <c r="B14" s="129" t="s">
        <v>1273</v>
      </c>
      <c r="C14" s="129"/>
      <c r="D14" s="129"/>
      <c r="E14" s="129" t="s">
        <v>1311</v>
      </c>
      <c r="F14" s="129" t="s">
        <v>1289</v>
      </c>
      <c r="G14" s="130">
        <v>25</v>
      </c>
      <c r="H14" s="130" t="s">
        <v>1275</v>
      </c>
      <c r="I14" s="130" t="s">
        <v>1310</v>
      </c>
      <c r="J14" s="131">
        <v>1</v>
      </c>
      <c r="K14" s="132">
        <f t="shared" si="0"/>
        <v>25</v>
      </c>
      <c r="L14" s="133" t="s">
        <v>1291</v>
      </c>
      <c r="M14" s="134">
        <v>2.5</v>
      </c>
      <c r="N14" s="135">
        <v>5</v>
      </c>
      <c r="O14" s="136">
        <f t="shared" si="1"/>
        <v>127.5</v>
      </c>
      <c r="P14" s="137">
        <f t="shared" si="2"/>
        <v>5.0999999999999996</v>
      </c>
    </row>
    <row r="15" spans="1:16" ht="51" customHeight="1" x14ac:dyDescent="0.25">
      <c r="B15" s="129" t="s">
        <v>1273</v>
      </c>
      <c r="C15" s="129"/>
      <c r="D15" s="129"/>
      <c r="E15" s="129" t="s">
        <v>1312</v>
      </c>
      <c r="F15" s="129" t="s">
        <v>1289</v>
      </c>
      <c r="G15" s="130">
        <v>25</v>
      </c>
      <c r="H15" s="130" t="s">
        <v>1275</v>
      </c>
      <c r="I15" s="130" t="s">
        <v>1313</v>
      </c>
      <c r="J15" s="131">
        <v>1</v>
      </c>
      <c r="K15" s="132">
        <f t="shared" si="0"/>
        <v>25</v>
      </c>
      <c r="L15" s="133" t="s">
        <v>1291</v>
      </c>
      <c r="M15" s="134">
        <v>2.5</v>
      </c>
      <c r="N15" s="135">
        <v>5</v>
      </c>
      <c r="O15" s="136">
        <f t="shared" si="1"/>
        <v>127.5</v>
      </c>
      <c r="P15" s="137">
        <f t="shared" si="2"/>
        <v>5.0999999999999996</v>
      </c>
    </row>
    <row r="16" spans="1:16" ht="51" customHeight="1" x14ac:dyDescent="0.25">
      <c r="A16" s="128"/>
      <c r="B16" s="129" t="s">
        <v>1273</v>
      </c>
      <c r="C16" s="129"/>
      <c r="D16" s="129"/>
      <c r="E16" s="129" t="s">
        <v>1314</v>
      </c>
      <c r="F16" s="129" t="s">
        <v>1289</v>
      </c>
      <c r="G16" s="130">
        <v>25</v>
      </c>
      <c r="H16" s="130" t="s">
        <v>1275</v>
      </c>
      <c r="I16" s="130" t="s">
        <v>1308</v>
      </c>
      <c r="J16" s="131">
        <v>1</v>
      </c>
      <c r="K16" s="132">
        <f t="shared" si="0"/>
        <v>25</v>
      </c>
      <c r="L16" s="133" t="s">
        <v>1291</v>
      </c>
      <c r="M16" s="134">
        <v>2.5</v>
      </c>
      <c r="N16" s="135">
        <v>3.5</v>
      </c>
      <c r="O16" s="136">
        <f t="shared" si="1"/>
        <v>90</v>
      </c>
      <c r="P16" s="137">
        <f t="shared" si="2"/>
        <v>3.6</v>
      </c>
    </row>
    <row r="17" spans="1:20" ht="51" customHeight="1" x14ac:dyDescent="0.25">
      <c r="A17" s="128"/>
      <c r="B17" s="129" t="s">
        <v>1273</v>
      </c>
      <c r="C17" s="129"/>
      <c r="D17" s="129"/>
      <c r="E17" s="129" t="s">
        <v>1315</v>
      </c>
      <c r="F17" s="129" t="s">
        <v>1289</v>
      </c>
      <c r="G17" s="130">
        <v>25</v>
      </c>
      <c r="H17" s="130" t="s">
        <v>1275</v>
      </c>
      <c r="I17" s="130" t="s">
        <v>1316</v>
      </c>
      <c r="J17" s="131">
        <v>1</v>
      </c>
      <c r="K17" s="132">
        <f t="shared" si="0"/>
        <v>25</v>
      </c>
      <c r="L17" s="133" t="s">
        <v>1291</v>
      </c>
      <c r="M17" s="134">
        <v>2.5</v>
      </c>
      <c r="N17" s="135">
        <v>2.5</v>
      </c>
      <c r="O17" s="136">
        <f t="shared" si="1"/>
        <v>65</v>
      </c>
      <c r="P17" s="137">
        <f t="shared" si="2"/>
        <v>2.6</v>
      </c>
    </row>
    <row r="18" spans="1:20" ht="51" customHeight="1" x14ac:dyDescent="0.25">
      <c r="A18" s="128"/>
      <c r="B18" s="129" t="s">
        <v>1273</v>
      </c>
      <c r="C18" s="129"/>
      <c r="D18" s="129"/>
      <c r="E18" s="129" t="s">
        <v>1317</v>
      </c>
      <c r="F18" s="129" t="s">
        <v>1289</v>
      </c>
      <c r="G18" s="130">
        <v>25</v>
      </c>
      <c r="H18" s="130" t="s">
        <v>1275</v>
      </c>
      <c r="I18" s="130" t="s">
        <v>1318</v>
      </c>
      <c r="J18" s="131">
        <v>1</v>
      </c>
      <c r="K18" s="132">
        <f t="shared" si="0"/>
        <v>25</v>
      </c>
      <c r="L18" s="133" t="s">
        <v>1291</v>
      </c>
      <c r="M18" s="134">
        <v>2.5</v>
      </c>
      <c r="N18" s="135">
        <v>3.5</v>
      </c>
      <c r="O18" s="136">
        <f t="shared" si="1"/>
        <v>90</v>
      </c>
      <c r="P18" s="137">
        <f t="shared" si="2"/>
        <v>3.6</v>
      </c>
    </row>
    <row r="19" spans="1:20" ht="51" customHeight="1" x14ac:dyDescent="0.25">
      <c r="A19" s="128"/>
      <c r="B19" s="129" t="s">
        <v>1273</v>
      </c>
      <c r="C19" s="129"/>
      <c r="D19" s="129"/>
      <c r="E19" s="129" t="s">
        <v>1319</v>
      </c>
      <c r="F19" s="129" t="s">
        <v>1289</v>
      </c>
      <c r="G19" s="130">
        <v>25</v>
      </c>
      <c r="H19" s="130" t="s">
        <v>1275</v>
      </c>
      <c r="I19" s="130" t="s">
        <v>1320</v>
      </c>
      <c r="J19" s="131">
        <v>1</v>
      </c>
      <c r="K19" s="132">
        <f t="shared" si="0"/>
        <v>25</v>
      </c>
      <c r="L19" s="133" t="s">
        <v>1291</v>
      </c>
      <c r="M19" s="134">
        <v>2.5</v>
      </c>
      <c r="N19" s="135">
        <v>5</v>
      </c>
      <c r="O19" s="136">
        <f t="shared" si="1"/>
        <v>127.5</v>
      </c>
      <c r="P19" s="137">
        <f t="shared" si="2"/>
        <v>5.0999999999999996</v>
      </c>
    </row>
    <row r="20" spans="1:20" ht="51" customHeight="1" x14ac:dyDescent="0.25">
      <c r="A20" s="128"/>
      <c r="B20" s="129" t="s">
        <v>1273</v>
      </c>
      <c r="C20" s="129"/>
      <c r="D20" s="129"/>
      <c r="E20" s="129" t="s">
        <v>1321</v>
      </c>
      <c r="F20" s="129" t="s">
        <v>1289</v>
      </c>
      <c r="G20" s="130">
        <v>25</v>
      </c>
      <c r="H20" s="130" t="s">
        <v>1275</v>
      </c>
      <c r="I20" s="130" t="s">
        <v>1318</v>
      </c>
      <c r="J20" s="131">
        <v>1</v>
      </c>
      <c r="K20" s="132">
        <f t="shared" si="0"/>
        <v>25</v>
      </c>
      <c r="L20" s="133" t="s">
        <v>1291</v>
      </c>
      <c r="M20" s="134">
        <v>2.5</v>
      </c>
      <c r="N20" s="135">
        <v>2.5</v>
      </c>
      <c r="O20" s="136">
        <f t="shared" si="1"/>
        <v>65</v>
      </c>
      <c r="P20" s="137">
        <f t="shared" si="2"/>
        <v>2.6</v>
      </c>
    </row>
    <row r="21" spans="1:20" ht="51" customHeight="1" x14ac:dyDescent="0.25">
      <c r="A21" s="128"/>
      <c r="B21" s="129" t="s">
        <v>1273</v>
      </c>
      <c r="C21" s="129"/>
      <c r="D21" s="129"/>
      <c r="E21" s="129" t="s">
        <v>1322</v>
      </c>
      <c r="F21" s="129" t="s">
        <v>1289</v>
      </c>
      <c r="G21" s="130">
        <v>25</v>
      </c>
      <c r="H21" s="130" t="s">
        <v>1275</v>
      </c>
      <c r="I21" s="130" t="s">
        <v>1323</v>
      </c>
      <c r="J21" s="131">
        <v>1</v>
      </c>
      <c r="K21" s="132">
        <f t="shared" si="0"/>
        <v>25</v>
      </c>
      <c r="L21" s="133" t="s">
        <v>1291</v>
      </c>
      <c r="M21" s="134">
        <v>2.5</v>
      </c>
      <c r="N21" s="135">
        <v>8.5</v>
      </c>
      <c r="O21" s="136">
        <f t="shared" si="1"/>
        <v>215</v>
      </c>
      <c r="P21" s="137">
        <f t="shared" si="2"/>
        <v>8.6</v>
      </c>
    </row>
    <row r="22" spans="1:20" ht="51" customHeight="1" thickBot="1" x14ac:dyDescent="0.3">
      <c r="A22" s="139"/>
      <c r="B22" s="140" t="s">
        <v>1273</v>
      </c>
      <c r="C22" s="140"/>
      <c r="D22" s="140"/>
      <c r="E22" s="140" t="s">
        <v>1324</v>
      </c>
      <c r="F22" s="140" t="s">
        <v>1325</v>
      </c>
      <c r="G22" s="141">
        <v>25</v>
      </c>
      <c r="H22" s="142" t="s">
        <v>1277</v>
      </c>
      <c r="I22" s="141" t="s">
        <v>1326</v>
      </c>
      <c r="J22" s="143">
        <v>0.31</v>
      </c>
      <c r="K22" s="132">
        <f t="shared" si="0"/>
        <v>7.75</v>
      </c>
      <c r="L22" s="144" t="s">
        <v>1327</v>
      </c>
      <c r="M22" s="145">
        <v>2.5</v>
      </c>
      <c r="N22" s="146">
        <v>9</v>
      </c>
      <c r="O22" s="147">
        <f t="shared" si="1"/>
        <v>227.5</v>
      </c>
      <c r="P22" s="137">
        <f t="shared" si="2"/>
        <v>9.1</v>
      </c>
      <c r="Q22" s="148"/>
      <c r="R22" s="148"/>
      <c r="S22" s="148"/>
      <c r="T22" s="148"/>
    </row>
    <row r="23" spans="1:20" ht="51" customHeight="1" thickTop="1" x14ac:dyDescent="0.25">
      <c r="A23" s="129"/>
      <c r="B23" s="129" t="s">
        <v>1273</v>
      </c>
      <c r="C23" s="129"/>
      <c r="D23" s="129"/>
      <c r="E23" s="129" t="s">
        <v>1328</v>
      </c>
      <c r="F23" s="129" t="s">
        <v>1325</v>
      </c>
      <c r="G23" s="130">
        <v>50</v>
      </c>
      <c r="H23" s="149" t="s">
        <v>1277</v>
      </c>
      <c r="I23" s="130" t="s">
        <v>1326</v>
      </c>
      <c r="J23" s="131">
        <v>0.31</v>
      </c>
      <c r="K23" s="132">
        <f t="shared" si="0"/>
        <v>15.5</v>
      </c>
      <c r="L23" s="133" t="s">
        <v>1291</v>
      </c>
      <c r="M23" s="134">
        <v>2.5</v>
      </c>
      <c r="N23" s="135">
        <v>9</v>
      </c>
      <c r="O23" s="136">
        <f>(N23*G23)+M23</f>
        <v>452.5</v>
      </c>
      <c r="P23" s="137">
        <f>O23/G23</f>
        <v>9.0500000000000007</v>
      </c>
      <c r="Q23" s="150" t="s">
        <v>1329</v>
      </c>
    </row>
    <row r="24" spans="1:20" x14ac:dyDescent="0.25">
      <c r="A24" s="148"/>
      <c r="B24" s="148"/>
      <c r="C24" s="148"/>
      <c r="D24" s="148"/>
      <c r="E24" s="148"/>
      <c r="F24" s="148"/>
      <c r="G24" s="148"/>
      <c r="H24" s="148"/>
      <c r="I24" s="148"/>
      <c r="J24" s="148"/>
      <c r="K24" s="148"/>
      <c r="L24" s="148"/>
      <c r="M24" s="148"/>
      <c r="O24" s="148"/>
      <c r="P24" s="148"/>
      <c r="Q24" s="148"/>
      <c r="R24" s="148"/>
      <c r="S24" s="148"/>
      <c r="T24" s="148"/>
    </row>
    <row r="25" spans="1:20" x14ac:dyDescent="0.25">
      <c r="A25" s="148"/>
      <c r="B25" s="148"/>
      <c r="C25" s="148"/>
      <c r="D25" s="148"/>
      <c r="E25" s="148"/>
      <c r="F25" s="148"/>
      <c r="G25" s="148"/>
      <c r="H25" s="148"/>
      <c r="I25" s="148"/>
      <c r="J25" s="148"/>
      <c r="K25" s="148"/>
      <c r="L25" s="148"/>
      <c r="M25" s="148"/>
      <c r="O25" s="148"/>
      <c r="P25" s="148"/>
      <c r="Q25" s="148"/>
      <c r="R25" s="148"/>
      <c r="S25" s="148"/>
      <c r="T25" s="148"/>
    </row>
    <row r="26" spans="1:20" x14ac:dyDescent="0.25">
      <c r="A26" s="148"/>
      <c r="B26" s="148"/>
      <c r="C26" s="148"/>
      <c r="D26" s="148"/>
      <c r="E26" s="148"/>
      <c r="F26" s="148"/>
      <c r="G26" s="148"/>
      <c r="H26" s="148"/>
      <c r="I26" s="148"/>
      <c r="J26" s="148"/>
      <c r="K26" s="148"/>
      <c r="L26" s="148"/>
      <c r="M26" s="148"/>
      <c r="O26" s="148"/>
      <c r="P26" s="148"/>
      <c r="Q26" s="148"/>
      <c r="R26" s="148"/>
      <c r="S26" s="148"/>
      <c r="T26" s="148"/>
    </row>
    <row r="27" spans="1:20" x14ac:dyDescent="0.25">
      <c r="A27" s="148"/>
      <c r="B27" s="148"/>
      <c r="C27" s="148"/>
      <c r="D27" s="148"/>
      <c r="E27" s="148"/>
      <c r="F27" s="148"/>
      <c r="G27" s="148"/>
      <c r="H27" s="148"/>
      <c r="I27" s="148"/>
      <c r="J27" s="148"/>
      <c r="K27" s="148"/>
      <c r="L27" s="148"/>
      <c r="M27" s="148"/>
      <c r="O27" s="148"/>
      <c r="P27" s="148"/>
      <c r="Q27" s="148"/>
      <c r="R27" s="148"/>
      <c r="S27" s="148"/>
      <c r="T27" s="148"/>
    </row>
    <row r="28" spans="1:20" x14ac:dyDescent="0.25">
      <c r="A28" s="148"/>
      <c r="B28" s="148"/>
      <c r="C28" s="148"/>
      <c r="D28" s="148"/>
      <c r="E28" s="148"/>
      <c r="F28" s="148"/>
      <c r="G28" s="148"/>
      <c r="H28" s="148"/>
      <c r="I28" s="148"/>
      <c r="J28" s="148"/>
      <c r="K28" s="148"/>
      <c r="L28" s="148"/>
      <c r="M28" s="148"/>
      <c r="O28" s="148"/>
      <c r="P28" s="148"/>
      <c r="Q28" s="148"/>
      <c r="R28" s="148"/>
      <c r="S28" s="148"/>
      <c r="T28" s="148"/>
    </row>
    <row r="29" spans="1:20" x14ac:dyDescent="0.25">
      <c r="A29" s="148"/>
      <c r="B29" s="148"/>
      <c r="C29" s="148"/>
      <c r="D29" s="148"/>
      <c r="E29" s="148"/>
      <c r="F29" s="148"/>
      <c r="G29" s="148"/>
      <c r="H29" s="148"/>
      <c r="I29" s="148"/>
      <c r="J29" s="148"/>
      <c r="K29" s="148"/>
      <c r="L29" s="148"/>
      <c r="M29" s="148"/>
      <c r="O29" s="148"/>
      <c r="P29" s="148"/>
      <c r="Q29" s="148"/>
      <c r="R29" s="148"/>
      <c r="S29" s="148"/>
      <c r="T29" s="148"/>
    </row>
    <row r="30" spans="1:20" x14ac:dyDescent="0.25">
      <c r="A30" s="148"/>
      <c r="B30" s="148"/>
      <c r="C30" s="148"/>
      <c r="D30" s="148"/>
      <c r="E30" s="148"/>
      <c r="F30" s="148"/>
      <c r="G30" s="148"/>
      <c r="H30" s="148"/>
      <c r="I30" s="148"/>
      <c r="J30" s="148"/>
      <c r="K30" s="148"/>
      <c r="L30" s="148"/>
      <c r="M30" s="148"/>
      <c r="O30" s="148"/>
      <c r="P30" s="148"/>
      <c r="Q30" s="148"/>
      <c r="R30" s="148"/>
      <c r="S30" s="148"/>
      <c r="T30" s="148"/>
    </row>
    <row r="31" spans="1:20" x14ac:dyDescent="0.25">
      <c r="A31" s="148"/>
      <c r="B31" s="148"/>
      <c r="C31" s="148"/>
      <c r="D31" s="148"/>
      <c r="E31" s="148"/>
      <c r="F31" s="148"/>
      <c r="G31" s="148"/>
      <c r="H31" s="148"/>
      <c r="I31" s="148"/>
      <c r="J31" s="148"/>
      <c r="K31" s="148"/>
      <c r="L31" s="148"/>
      <c r="M31" s="148"/>
      <c r="O31" s="148"/>
      <c r="P31" s="148"/>
      <c r="Q31" s="148"/>
      <c r="R31" s="148"/>
      <c r="S31" s="148"/>
      <c r="T31" s="148"/>
    </row>
    <row r="32" spans="1:20" x14ac:dyDescent="0.25">
      <c r="A32" s="148"/>
      <c r="B32" s="148"/>
      <c r="C32" s="148"/>
      <c r="D32" s="148"/>
      <c r="E32" s="148"/>
      <c r="F32" s="148"/>
      <c r="G32" s="148"/>
      <c r="H32" s="148"/>
      <c r="I32" s="148"/>
      <c r="J32" s="148"/>
      <c r="K32" s="148"/>
      <c r="L32" s="148"/>
      <c r="M32" s="148"/>
      <c r="O32" s="148"/>
      <c r="P32" s="148"/>
      <c r="Q32" s="148"/>
      <c r="R32" s="148"/>
      <c r="S32" s="148"/>
      <c r="T32" s="148"/>
    </row>
    <row r="33" spans="1:20" x14ac:dyDescent="0.25">
      <c r="A33" s="148"/>
      <c r="B33" s="148"/>
      <c r="C33" s="148"/>
      <c r="D33" s="148"/>
      <c r="E33" s="148"/>
      <c r="F33" s="148"/>
      <c r="G33" s="148"/>
      <c r="H33" s="148"/>
      <c r="I33" s="148"/>
      <c r="J33" s="148"/>
      <c r="K33" s="148"/>
      <c r="L33" s="148"/>
      <c r="M33" s="148"/>
      <c r="O33" s="148"/>
      <c r="P33" s="148"/>
      <c r="Q33" s="148"/>
      <c r="R33" s="148"/>
      <c r="S33" s="148"/>
      <c r="T33" s="148"/>
    </row>
    <row r="34" spans="1:20" x14ac:dyDescent="0.25">
      <c r="A34" s="148"/>
      <c r="B34" s="148"/>
      <c r="C34" s="148"/>
      <c r="D34" s="148"/>
      <c r="E34" s="148"/>
      <c r="F34" s="148"/>
      <c r="G34" s="148"/>
      <c r="H34" s="148"/>
      <c r="I34" s="148"/>
      <c r="J34" s="148"/>
      <c r="K34" s="148"/>
      <c r="L34" s="148"/>
      <c r="M34" s="148"/>
      <c r="O34" s="148"/>
      <c r="P34" s="148"/>
      <c r="Q34" s="148"/>
      <c r="R34" s="148"/>
      <c r="S34" s="148"/>
      <c r="T34" s="148"/>
    </row>
    <row r="35" spans="1:20" x14ac:dyDescent="0.25">
      <c r="A35" s="148"/>
      <c r="B35" s="148"/>
      <c r="C35" s="148"/>
      <c r="D35" s="148"/>
      <c r="E35" s="148"/>
      <c r="F35" s="148"/>
      <c r="G35" s="148"/>
      <c r="H35" s="148"/>
      <c r="I35" s="148"/>
      <c r="J35" s="148"/>
      <c r="K35" s="148"/>
      <c r="L35" s="148"/>
      <c r="M35" s="148"/>
      <c r="O35" s="148"/>
      <c r="P35" s="148"/>
      <c r="Q35" s="148"/>
      <c r="R35" s="148"/>
      <c r="S35" s="148"/>
      <c r="T35" s="148"/>
    </row>
    <row r="36" spans="1:20" x14ac:dyDescent="0.25">
      <c r="A36" s="148"/>
      <c r="B36" s="148"/>
      <c r="C36" s="148"/>
      <c r="D36" s="148"/>
      <c r="E36" s="148"/>
      <c r="F36" s="148"/>
      <c r="G36" s="148"/>
      <c r="H36" s="148"/>
      <c r="I36" s="148"/>
      <c r="J36" s="148"/>
      <c r="K36" s="148"/>
      <c r="L36" s="148"/>
      <c r="M36" s="148"/>
      <c r="O36" s="148"/>
      <c r="P36" s="148"/>
      <c r="Q36" s="148"/>
      <c r="R36" s="148"/>
      <c r="S36" s="148"/>
      <c r="T36" s="148"/>
    </row>
    <row r="37" spans="1:20" x14ac:dyDescent="0.25">
      <c r="A37" s="148"/>
      <c r="B37" s="148"/>
      <c r="C37" s="148"/>
      <c r="D37" s="148"/>
      <c r="E37" s="148"/>
      <c r="F37" s="148"/>
      <c r="G37" s="148"/>
      <c r="H37" s="148"/>
      <c r="I37" s="148"/>
      <c r="J37" s="148"/>
      <c r="K37" s="148"/>
      <c r="L37" s="148"/>
      <c r="M37" s="148"/>
      <c r="O37" s="148"/>
      <c r="P37" s="148"/>
      <c r="Q37" s="148"/>
      <c r="R37" s="148"/>
      <c r="S37" s="148"/>
      <c r="T37" s="148"/>
    </row>
    <row r="38" spans="1:20" x14ac:dyDescent="0.25">
      <c r="A38" s="148"/>
      <c r="B38" s="148"/>
      <c r="C38" s="148"/>
      <c r="D38" s="148"/>
      <c r="E38" s="148"/>
      <c r="F38" s="148"/>
      <c r="G38" s="148"/>
      <c r="H38" s="148"/>
      <c r="I38" s="148"/>
      <c r="J38" s="148"/>
      <c r="K38" s="148"/>
      <c r="L38" s="148"/>
      <c r="M38" s="148"/>
      <c r="O38" s="148"/>
      <c r="P38" s="148"/>
      <c r="Q38" s="148"/>
      <c r="R38" s="148"/>
      <c r="S38" s="148"/>
      <c r="T38" s="148"/>
    </row>
    <row r="39" spans="1:20" x14ac:dyDescent="0.25">
      <c r="A39" s="148"/>
      <c r="B39" s="148"/>
      <c r="C39" s="148"/>
      <c r="D39" s="148"/>
      <c r="E39" s="148"/>
      <c r="F39" s="148"/>
      <c r="G39" s="148"/>
      <c r="H39" s="148"/>
      <c r="I39" s="148"/>
      <c r="J39" s="148"/>
      <c r="K39" s="148"/>
      <c r="L39" s="148"/>
      <c r="M39" s="148"/>
      <c r="O39" s="148"/>
      <c r="P39" s="148"/>
      <c r="Q39" s="148"/>
      <c r="R39" s="148"/>
      <c r="S39" s="148"/>
      <c r="T39" s="148"/>
    </row>
  </sheetData>
  <pageMargins left="0.7" right="0.7" top="0.75" bottom="0.75" header="0.3" footer="0.3"/>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
  <sheetViews>
    <sheetView view="pageBreakPreview" topLeftCell="A18" zoomScaleSheetLayoutView="100" workbookViewId="0">
      <selection activeCell="A3" sqref="A1:IV65536"/>
    </sheetView>
  </sheetViews>
  <sheetFormatPr baseColWidth="10" defaultColWidth="11.42578125" defaultRowHeight="12.75" x14ac:dyDescent="0.2"/>
  <cols>
    <col min="1" max="1" width="12.5703125" style="58" customWidth="1"/>
    <col min="2" max="2" width="9.5703125" style="58" customWidth="1"/>
    <col min="3" max="3" width="6.5703125" style="58" customWidth="1"/>
    <col min="4" max="4" width="13.5703125" style="59" customWidth="1"/>
    <col min="5" max="5" width="12.5703125" style="58" customWidth="1"/>
    <col min="6" max="6" width="6.5703125" style="58" customWidth="1"/>
    <col min="7" max="7" width="20.42578125" style="60" customWidth="1"/>
    <col min="8" max="8" width="7.5703125" style="61" customWidth="1"/>
    <col min="9" max="9" width="6.5703125" style="94" customWidth="1"/>
    <col min="10" max="10" width="8.140625" style="58" customWidth="1"/>
    <col min="11" max="11" width="7.140625" style="58" customWidth="1"/>
    <col min="12" max="12" width="7.5703125" style="58" customWidth="1"/>
    <col min="13" max="13" width="5.5703125" style="58" customWidth="1"/>
    <col min="14" max="14" width="6.42578125" style="58" customWidth="1"/>
    <col min="15" max="15" width="7.5703125" style="58" customWidth="1"/>
    <col min="16" max="16" width="6.5703125" style="62" customWidth="1"/>
    <col min="17" max="17" width="9.5703125" style="58" bestFit="1" customWidth="1"/>
    <col min="18" max="18" width="7.5703125" style="58" customWidth="1"/>
    <col min="19" max="19" width="5.42578125" style="58" customWidth="1"/>
    <col min="20" max="20" width="7.5703125" style="58" customWidth="1"/>
    <col min="21" max="21" width="11.5703125" style="58" hidden="1" customWidth="1"/>
    <col min="22" max="22" width="11" style="63" hidden="1" customWidth="1"/>
    <col min="23" max="16384" width="11.42578125" style="58"/>
  </cols>
  <sheetData>
    <row r="1" spans="1:22" ht="12" hidden="1" customHeight="1" x14ac:dyDescent="0.2"/>
    <row r="2" spans="1:22" ht="12" hidden="1" customHeight="1" x14ac:dyDescent="0.2"/>
    <row r="3" spans="1:22" s="69" customFormat="1" ht="45" x14ac:dyDescent="0.2">
      <c r="A3" s="64" t="s">
        <v>437</v>
      </c>
      <c r="B3" s="64" t="s">
        <v>5</v>
      </c>
      <c r="C3" s="64" t="s">
        <v>438</v>
      </c>
      <c r="D3" s="65" t="s">
        <v>439</v>
      </c>
      <c r="E3" s="64" t="s">
        <v>332</v>
      </c>
      <c r="F3" s="64" t="s">
        <v>440</v>
      </c>
      <c r="G3" s="64" t="s">
        <v>441</v>
      </c>
      <c r="H3" s="64" t="s">
        <v>22</v>
      </c>
      <c r="I3" s="95" t="s">
        <v>442</v>
      </c>
      <c r="J3" s="64" t="s">
        <v>443</v>
      </c>
      <c r="K3" s="64" t="s">
        <v>444</v>
      </c>
      <c r="L3" s="64" t="s">
        <v>445</v>
      </c>
      <c r="M3" s="64" t="s">
        <v>446</v>
      </c>
      <c r="N3" s="66" t="s">
        <v>447</v>
      </c>
      <c r="O3" s="67" t="s">
        <v>448</v>
      </c>
      <c r="P3" s="68" t="s">
        <v>18</v>
      </c>
      <c r="Q3" s="67" t="s">
        <v>449</v>
      </c>
      <c r="R3" s="67" t="s">
        <v>20</v>
      </c>
      <c r="S3" s="67" t="s">
        <v>21</v>
      </c>
      <c r="T3" s="64" t="s">
        <v>450</v>
      </c>
      <c r="U3" s="69" t="s">
        <v>21</v>
      </c>
      <c r="V3" s="70" t="s">
        <v>451</v>
      </c>
    </row>
    <row r="4" spans="1:22" ht="63.75" customHeight="1" x14ac:dyDescent="0.2">
      <c r="A4" s="71"/>
      <c r="B4" s="72" t="s">
        <v>452</v>
      </c>
      <c r="C4" s="73">
        <v>132.30000000000001</v>
      </c>
      <c r="D4" s="93">
        <v>40630695179</v>
      </c>
      <c r="E4" s="74" t="s">
        <v>300</v>
      </c>
      <c r="F4" s="74">
        <v>69517</v>
      </c>
      <c r="G4" s="75" t="s">
        <v>453</v>
      </c>
      <c r="H4" s="75" t="s">
        <v>454</v>
      </c>
      <c r="I4" s="96">
        <v>5</v>
      </c>
      <c r="J4" s="76" t="s">
        <v>455</v>
      </c>
      <c r="K4" s="73">
        <v>150</v>
      </c>
      <c r="L4" s="73" t="s">
        <v>456</v>
      </c>
      <c r="M4" s="73">
        <v>5</v>
      </c>
      <c r="N4" s="73">
        <v>12.65</v>
      </c>
      <c r="O4" s="77">
        <v>3.25</v>
      </c>
      <c r="P4" s="78">
        <f>O4*I4</f>
        <v>16.25</v>
      </c>
      <c r="Q4" s="77">
        <v>2</v>
      </c>
      <c r="R4" s="77">
        <f>P4+Q4</f>
        <v>18.25</v>
      </c>
      <c r="S4" s="79">
        <v>0.25</v>
      </c>
      <c r="T4" s="80">
        <f>R4/(1-S4)</f>
        <v>24.333333333333332</v>
      </c>
      <c r="U4" s="81">
        <v>0.2</v>
      </c>
      <c r="V4" s="82">
        <f>P4/(1-U4)</f>
        <v>20.3125</v>
      </c>
    </row>
    <row r="5" spans="1:22" ht="55.5" customHeight="1" x14ac:dyDescent="0.2">
      <c r="A5" s="71"/>
      <c r="B5" s="72" t="s">
        <v>457</v>
      </c>
      <c r="C5" s="73">
        <v>103</v>
      </c>
      <c r="D5" s="93">
        <v>40630696179</v>
      </c>
      <c r="E5" s="74" t="s">
        <v>328</v>
      </c>
      <c r="F5" s="74">
        <v>69617</v>
      </c>
      <c r="G5" s="75" t="s">
        <v>458</v>
      </c>
      <c r="H5" s="75" t="s">
        <v>457</v>
      </c>
      <c r="I5" s="96">
        <v>10</v>
      </c>
      <c r="J5" s="73" t="s">
        <v>459</v>
      </c>
      <c r="K5" s="73" t="s">
        <v>459</v>
      </c>
      <c r="L5" s="73" t="s">
        <v>460</v>
      </c>
      <c r="M5" s="73">
        <v>8</v>
      </c>
      <c r="N5" s="73">
        <v>22.77</v>
      </c>
      <c r="O5" s="77">
        <v>2.5</v>
      </c>
      <c r="P5" s="78">
        <f t="shared" ref="P5:P25" si="0">O5*I5</f>
        <v>25</v>
      </c>
      <c r="Q5" s="77">
        <v>2</v>
      </c>
      <c r="R5" s="77">
        <f t="shared" ref="R5:R25" si="1">P5+Q5</f>
        <v>27</v>
      </c>
      <c r="S5" s="79">
        <v>0.25</v>
      </c>
      <c r="T5" s="80">
        <f t="shared" ref="T5:T25" si="2">R5/(1-S5)</f>
        <v>36</v>
      </c>
      <c r="U5" s="81">
        <v>0.2</v>
      </c>
      <c r="V5" s="82">
        <f>P5/(1-U5)</f>
        <v>31.25</v>
      </c>
    </row>
    <row r="6" spans="1:22" ht="63" customHeight="1" x14ac:dyDescent="0.2">
      <c r="A6" s="71"/>
      <c r="B6" s="72" t="s">
        <v>457</v>
      </c>
      <c r="C6" s="73">
        <v>235</v>
      </c>
      <c r="D6" s="93">
        <v>40630696259</v>
      </c>
      <c r="E6" s="74" t="s">
        <v>302</v>
      </c>
      <c r="F6" s="74">
        <v>69625</v>
      </c>
      <c r="G6" s="75" t="s">
        <v>461</v>
      </c>
      <c r="H6" s="75" t="s">
        <v>457</v>
      </c>
      <c r="I6" s="96">
        <v>8</v>
      </c>
      <c r="J6" s="73" t="s">
        <v>459</v>
      </c>
      <c r="K6" s="73" t="s">
        <v>459</v>
      </c>
      <c r="L6" s="73" t="s">
        <v>456</v>
      </c>
      <c r="M6" s="73">
        <v>4</v>
      </c>
      <c r="N6" s="73">
        <v>12.65</v>
      </c>
      <c r="O6" s="77">
        <v>2.5</v>
      </c>
      <c r="P6" s="78">
        <v>25</v>
      </c>
      <c r="Q6" s="77">
        <v>2</v>
      </c>
      <c r="R6" s="77">
        <f t="shared" si="1"/>
        <v>27</v>
      </c>
      <c r="S6" s="79">
        <v>0.25</v>
      </c>
      <c r="T6" s="80">
        <f t="shared" si="2"/>
        <v>36</v>
      </c>
      <c r="U6" s="81">
        <v>0.2</v>
      </c>
      <c r="V6" s="82">
        <f>P6/(1-U6)</f>
        <v>31.25</v>
      </c>
    </row>
    <row r="7" spans="1:22" ht="55.5" customHeight="1" x14ac:dyDescent="0.2">
      <c r="A7" s="71"/>
      <c r="B7" s="72" t="s">
        <v>457</v>
      </c>
      <c r="C7" s="73">
        <v>236</v>
      </c>
      <c r="D7" s="93">
        <v>40630696329</v>
      </c>
      <c r="E7" s="74" t="s">
        <v>303</v>
      </c>
      <c r="F7" s="74">
        <v>69632</v>
      </c>
      <c r="G7" s="75" t="s">
        <v>462</v>
      </c>
      <c r="H7" s="75" t="s">
        <v>457</v>
      </c>
      <c r="I7" s="96">
        <v>8</v>
      </c>
      <c r="J7" s="73" t="s">
        <v>459</v>
      </c>
      <c r="K7" s="73" t="s">
        <v>459</v>
      </c>
      <c r="L7" s="73" t="s">
        <v>456</v>
      </c>
      <c r="M7" s="73">
        <v>4</v>
      </c>
      <c r="N7" s="73">
        <v>12.65</v>
      </c>
      <c r="O7" s="77">
        <v>1.75</v>
      </c>
      <c r="P7" s="78">
        <v>17.5</v>
      </c>
      <c r="Q7" s="77">
        <v>2</v>
      </c>
      <c r="R7" s="77">
        <f t="shared" si="1"/>
        <v>19.5</v>
      </c>
      <c r="S7" s="79">
        <v>0.25</v>
      </c>
      <c r="T7" s="80">
        <f t="shared" si="2"/>
        <v>26</v>
      </c>
      <c r="U7" s="81">
        <v>0.2</v>
      </c>
      <c r="V7" s="82">
        <f>P7/(1-U7)</f>
        <v>21.875</v>
      </c>
    </row>
    <row r="8" spans="1:22" ht="71.25" customHeight="1" x14ac:dyDescent="0.2">
      <c r="A8" s="74"/>
      <c r="B8" s="72" t="s">
        <v>452</v>
      </c>
      <c r="C8" s="73" t="s">
        <v>465</v>
      </c>
      <c r="D8" s="93">
        <v>40637995449</v>
      </c>
      <c r="E8" s="74" t="s">
        <v>466</v>
      </c>
      <c r="F8" s="74">
        <v>799544</v>
      </c>
      <c r="G8" s="75" t="s">
        <v>467</v>
      </c>
      <c r="H8" s="75" t="s">
        <v>454</v>
      </c>
      <c r="I8" s="96">
        <v>5</v>
      </c>
      <c r="J8" s="76" t="s">
        <v>468</v>
      </c>
      <c r="K8" s="73">
        <v>150</v>
      </c>
      <c r="L8" s="73" t="s">
        <v>456</v>
      </c>
      <c r="M8" s="73">
        <v>8</v>
      </c>
      <c r="N8" s="73">
        <v>12.65</v>
      </c>
      <c r="O8" s="86">
        <v>2.95</v>
      </c>
      <c r="P8" s="78">
        <f t="shared" si="0"/>
        <v>14.75</v>
      </c>
      <c r="Q8" s="77">
        <v>2</v>
      </c>
      <c r="R8" s="77">
        <f t="shared" si="1"/>
        <v>16.75</v>
      </c>
      <c r="S8" s="79">
        <v>0.25</v>
      </c>
      <c r="T8" s="80">
        <f t="shared" si="2"/>
        <v>22.333333333333332</v>
      </c>
      <c r="U8" s="81">
        <v>0.2</v>
      </c>
      <c r="V8" s="82" t="e">
        <f>#REF!/(1-U8)</f>
        <v>#REF!</v>
      </c>
    </row>
    <row r="9" spans="1:22" ht="96.75" customHeight="1" x14ac:dyDescent="0.2">
      <c r="A9" s="74"/>
      <c r="B9" s="72" t="s">
        <v>452</v>
      </c>
      <c r="C9" s="73" t="s">
        <v>322</v>
      </c>
      <c r="D9" s="93">
        <v>40637997019</v>
      </c>
      <c r="E9" s="74" t="s">
        <v>323</v>
      </c>
      <c r="F9" s="74">
        <v>799701</v>
      </c>
      <c r="G9" s="75" t="s">
        <v>469</v>
      </c>
      <c r="H9" s="75" t="s">
        <v>454</v>
      </c>
      <c r="I9" s="96">
        <v>5</v>
      </c>
      <c r="J9" s="76" t="s">
        <v>455</v>
      </c>
      <c r="K9" s="73">
        <v>150</v>
      </c>
      <c r="L9" s="73" t="s">
        <v>456</v>
      </c>
      <c r="M9" s="73">
        <v>5</v>
      </c>
      <c r="N9" s="73">
        <v>12.65</v>
      </c>
      <c r="O9" s="86">
        <v>3.45</v>
      </c>
      <c r="P9" s="78">
        <f t="shared" si="0"/>
        <v>17.25</v>
      </c>
      <c r="Q9" s="77">
        <v>2</v>
      </c>
      <c r="R9" s="77">
        <f t="shared" si="1"/>
        <v>19.25</v>
      </c>
      <c r="S9" s="79">
        <v>0.25</v>
      </c>
      <c r="T9" s="80">
        <f t="shared" si="2"/>
        <v>25.666666666666668</v>
      </c>
      <c r="U9" s="81">
        <v>0.2</v>
      </c>
      <c r="V9" s="82">
        <f t="shared" ref="V9:V17" si="3">P8/(1-U9)</f>
        <v>18.4375</v>
      </c>
    </row>
    <row r="10" spans="1:22" ht="75.75" customHeight="1" x14ac:dyDescent="0.2">
      <c r="A10" s="74"/>
      <c r="B10" s="72" t="s">
        <v>457</v>
      </c>
      <c r="C10" s="73">
        <v>132.9</v>
      </c>
      <c r="D10" s="93">
        <v>40638007839</v>
      </c>
      <c r="E10" s="74" t="s">
        <v>470</v>
      </c>
      <c r="F10" s="74">
        <v>800783</v>
      </c>
      <c r="G10" s="75" t="s">
        <v>471</v>
      </c>
      <c r="H10" s="75" t="s">
        <v>464</v>
      </c>
      <c r="I10" s="96">
        <v>5</v>
      </c>
      <c r="J10" s="73" t="s">
        <v>268</v>
      </c>
      <c r="K10" s="73" t="s">
        <v>268</v>
      </c>
      <c r="L10" s="87" t="s">
        <v>460</v>
      </c>
      <c r="M10" s="73">
        <v>8</v>
      </c>
      <c r="N10" s="73">
        <v>22.77</v>
      </c>
      <c r="O10" s="87">
        <v>4.75</v>
      </c>
      <c r="P10" s="78">
        <v>23.75</v>
      </c>
      <c r="Q10" s="77">
        <v>2</v>
      </c>
      <c r="R10" s="77">
        <f t="shared" si="1"/>
        <v>25.75</v>
      </c>
      <c r="S10" s="79">
        <v>0.25</v>
      </c>
      <c r="T10" s="80">
        <f t="shared" si="2"/>
        <v>34.333333333333336</v>
      </c>
      <c r="U10" s="81">
        <v>0.2</v>
      </c>
      <c r="V10" s="82">
        <f t="shared" si="3"/>
        <v>21.5625</v>
      </c>
    </row>
    <row r="11" spans="1:22" ht="69.75" customHeight="1" x14ac:dyDescent="0.2">
      <c r="A11" s="74"/>
      <c r="B11" s="72" t="s">
        <v>457</v>
      </c>
      <c r="C11" s="73" t="s">
        <v>324</v>
      </c>
      <c r="D11" s="93">
        <v>40638008129</v>
      </c>
      <c r="E11" s="74" t="s">
        <v>325</v>
      </c>
      <c r="F11" s="74">
        <v>800812</v>
      </c>
      <c r="G11" s="75" t="s">
        <v>472</v>
      </c>
      <c r="H11" s="75" t="s">
        <v>473</v>
      </c>
      <c r="I11" s="96">
        <v>5</v>
      </c>
      <c r="J11" s="73" t="s">
        <v>268</v>
      </c>
      <c r="K11" s="73" t="s">
        <v>268</v>
      </c>
      <c r="L11" s="73" t="s">
        <v>474</v>
      </c>
      <c r="M11" s="73">
        <v>5</v>
      </c>
      <c r="N11" s="73">
        <v>15.94</v>
      </c>
      <c r="O11" s="86">
        <v>4.47</v>
      </c>
      <c r="P11" s="78">
        <v>22.33</v>
      </c>
      <c r="Q11" s="77">
        <v>2</v>
      </c>
      <c r="R11" s="77">
        <f t="shared" si="1"/>
        <v>24.33</v>
      </c>
      <c r="S11" s="79">
        <v>0.25</v>
      </c>
      <c r="T11" s="80">
        <f t="shared" si="2"/>
        <v>32.44</v>
      </c>
      <c r="U11" s="81">
        <v>0.2</v>
      </c>
      <c r="V11" s="82">
        <f t="shared" si="3"/>
        <v>29.6875</v>
      </c>
    </row>
    <row r="12" spans="1:22" ht="75" customHeight="1" x14ac:dyDescent="0.2">
      <c r="A12" s="74"/>
      <c r="B12" s="72" t="s">
        <v>457</v>
      </c>
      <c r="C12" s="73" t="s">
        <v>326</v>
      </c>
      <c r="D12" s="93">
        <v>40638008909</v>
      </c>
      <c r="E12" s="74" t="s">
        <v>327</v>
      </c>
      <c r="F12" s="74">
        <v>800890</v>
      </c>
      <c r="G12" s="75" t="s">
        <v>475</v>
      </c>
      <c r="H12" s="75" t="s">
        <v>476</v>
      </c>
      <c r="I12" s="96">
        <v>5</v>
      </c>
      <c r="J12" s="73" t="s">
        <v>268</v>
      </c>
      <c r="K12" s="73" t="s">
        <v>268</v>
      </c>
      <c r="L12" s="73" t="s">
        <v>477</v>
      </c>
      <c r="M12" s="73">
        <v>5</v>
      </c>
      <c r="N12" s="73">
        <v>11.81</v>
      </c>
      <c r="O12" s="86">
        <f>P12/I12</f>
        <v>5.2359999999999998</v>
      </c>
      <c r="P12" s="78">
        <v>26.18</v>
      </c>
      <c r="Q12" s="77">
        <v>2</v>
      </c>
      <c r="R12" s="77">
        <f t="shared" si="1"/>
        <v>28.18</v>
      </c>
      <c r="S12" s="79">
        <v>0.25</v>
      </c>
      <c r="T12" s="80">
        <f t="shared" si="2"/>
        <v>37.573333333333331</v>
      </c>
      <c r="U12" s="81">
        <v>0.2</v>
      </c>
      <c r="V12" s="82">
        <f t="shared" si="3"/>
        <v>27.912499999999998</v>
      </c>
    </row>
    <row r="13" spans="1:22" ht="66.75" customHeight="1" x14ac:dyDescent="0.2">
      <c r="A13" s="74"/>
      <c r="B13" s="72" t="s">
        <v>457</v>
      </c>
      <c r="C13" s="73" t="s">
        <v>478</v>
      </c>
      <c r="D13" s="93">
        <v>40638009049</v>
      </c>
      <c r="E13" s="74" t="s">
        <v>479</v>
      </c>
      <c r="F13" s="74">
        <v>800904</v>
      </c>
      <c r="G13" s="75" t="s">
        <v>480</v>
      </c>
      <c r="H13" s="75" t="s">
        <v>480</v>
      </c>
      <c r="I13" s="96">
        <v>100</v>
      </c>
      <c r="J13" s="73" t="s">
        <v>268</v>
      </c>
      <c r="K13" s="73" t="s">
        <v>268</v>
      </c>
      <c r="L13" s="73" t="s">
        <v>456</v>
      </c>
      <c r="M13" s="73">
        <v>4</v>
      </c>
      <c r="N13" s="73">
        <v>12.65</v>
      </c>
      <c r="O13" s="87">
        <v>0.28499999999999998</v>
      </c>
      <c r="P13" s="78">
        <f t="shared" si="0"/>
        <v>28.499999999999996</v>
      </c>
      <c r="Q13" s="77">
        <v>2</v>
      </c>
      <c r="R13" s="77">
        <f t="shared" si="1"/>
        <v>30.499999999999996</v>
      </c>
      <c r="S13" s="79">
        <v>0.25</v>
      </c>
      <c r="T13" s="80">
        <f t="shared" si="2"/>
        <v>40.666666666666664</v>
      </c>
      <c r="U13" s="81">
        <v>0.2</v>
      </c>
      <c r="V13" s="82">
        <f t="shared" si="3"/>
        <v>32.724999999999994</v>
      </c>
    </row>
    <row r="14" spans="1:22" ht="57.75" customHeight="1" x14ac:dyDescent="0.2">
      <c r="A14" s="74"/>
      <c r="B14" s="72" t="s">
        <v>457</v>
      </c>
      <c r="C14" s="73" t="s">
        <v>481</v>
      </c>
      <c r="D14" s="93">
        <v>40638009129</v>
      </c>
      <c r="E14" s="74" t="s">
        <v>482</v>
      </c>
      <c r="F14" s="74">
        <v>800912</v>
      </c>
      <c r="G14" s="75" t="s">
        <v>483</v>
      </c>
      <c r="H14" s="75" t="s">
        <v>483</v>
      </c>
      <c r="I14" s="96">
        <v>30</v>
      </c>
      <c r="J14" s="73" t="s">
        <v>268</v>
      </c>
      <c r="K14" s="73" t="s">
        <v>268</v>
      </c>
      <c r="L14" s="73" t="s">
        <v>484</v>
      </c>
      <c r="M14" s="73">
        <v>6</v>
      </c>
      <c r="N14" s="73">
        <v>25.98</v>
      </c>
      <c r="O14" s="86">
        <f>P14/I14</f>
        <v>1.2266666666666666</v>
      </c>
      <c r="P14" s="78">
        <v>36.799999999999997</v>
      </c>
      <c r="Q14" s="77">
        <v>2</v>
      </c>
      <c r="R14" s="77">
        <f t="shared" si="1"/>
        <v>38.799999999999997</v>
      </c>
      <c r="S14" s="79">
        <v>0.25</v>
      </c>
      <c r="T14" s="80">
        <f t="shared" si="2"/>
        <v>51.733333333333327</v>
      </c>
      <c r="U14" s="81">
        <v>0.2</v>
      </c>
      <c r="V14" s="82">
        <f t="shared" si="3"/>
        <v>35.624999999999993</v>
      </c>
    </row>
    <row r="15" spans="1:22" ht="60.75" customHeight="1" x14ac:dyDescent="0.2">
      <c r="A15" s="74"/>
      <c r="B15" s="72" t="s">
        <v>457</v>
      </c>
      <c r="C15" s="73" t="s">
        <v>307</v>
      </c>
      <c r="D15" s="93">
        <v>81200001251</v>
      </c>
      <c r="E15" s="74" t="s">
        <v>308</v>
      </c>
      <c r="F15" s="74">
        <v>615992</v>
      </c>
      <c r="G15" s="75" t="s">
        <v>485</v>
      </c>
      <c r="H15" s="75" t="s">
        <v>486</v>
      </c>
      <c r="I15" s="96">
        <v>6</v>
      </c>
      <c r="J15" s="73" t="s">
        <v>268</v>
      </c>
      <c r="K15" s="73" t="s">
        <v>268</v>
      </c>
      <c r="L15" s="73" t="s">
        <v>456</v>
      </c>
      <c r="M15" s="73">
        <v>6</v>
      </c>
      <c r="N15" s="73">
        <v>12.65</v>
      </c>
      <c r="O15" s="86">
        <v>7.09</v>
      </c>
      <c r="P15" s="78">
        <f t="shared" si="0"/>
        <v>42.54</v>
      </c>
      <c r="Q15" s="77">
        <v>2</v>
      </c>
      <c r="R15" s="77">
        <f t="shared" si="1"/>
        <v>44.54</v>
      </c>
      <c r="S15" s="79">
        <v>0.25</v>
      </c>
      <c r="T15" s="80">
        <f t="shared" si="2"/>
        <v>59.386666666666663</v>
      </c>
      <c r="U15" s="81">
        <v>0.2</v>
      </c>
      <c r="V15" s="82">
        <f t="shared" si="3"/>
        <v>45.999999999999993</v>
      </c>
    </row>
    <row r="16" spans="1:22" ht="57" customHeight="1" x14ac:dyDescent="0.2">
      <c r="A16" s="74"/>
      <c r="B16" s="72" t="s">
        <v>457</v>
      </c>
      <c r="C16" s="73" t="s">
        <v>309</v>
      </c>
      <c r="D16" s="93">
        <v>81200001252</v>
      </c>
      <c r="E16" s="74" t="s">
        <v>310</v>
      </c>
      <c r="F16" s="74">
        <v>615999</v>
      </c>
      <c r="G16" s="75" t="s">
        <v>487</v>
      </c>
      <c r="H16" s="75" t="s">
        <v>486</v>
      </c>
      <c r="I16" s="96">
        <v>2</v>
      </c>
      <c r="J16" s="73" t="s">
        <v>268</v>
      </c>
      <c r="K16" s="73" t="s">
        <v>268</v>
      </c>
      <c r="L16" s="73" t="s">
        <v>456</v>
      </c>
      <c r="M16" s="73">
        <v>5</v>
      </c>
      <c r="N16" s="73">
        <v>12.65</v>
      </c>
      <c r="O16" s="86">
        <v>18.489999999999998</v>
      </c>
      <c r="P16" s="78">
        <f t="shared" si="0"/>
        <v>36.979999999999997</v>
      </c>
      <c r="Q16" s="77">
        <v>2</v>
      </c>
      <c r="R16" s="77">
        <f t="shared" si="1"/>
        <v>38.979999999999997</v>
      </c>
      <c r="S16" s="79">
        <v>0.25</v>
      </c>
      <c r="T16" s="80">
        <f t="shared" si="2"/>
        <v>51.973333333333329</v>
      </c>
      <c r="U16" s="81">
        <v>0.2</v>
      </c>
      <c r="V16" s="82">
        <f t="shared" si="3"/>
        <v>53.174999999999997</v>
      </c>
    </row>
    <row r="17" spans="1:22" s="94" customFormat="1" ht="65.25" customHeight="1" x14ac:dyDescent="0.2">
      <c r="A17" s="192"/>
      <c r="B17" s="192" t="s">
        <v>457</v>
      </c>
      <c r="C17" s="96" t="s">
        <v>318</v>
      </c>
      <c r="D17" s="93">
        <v>40637663729</v>
      </c>
      <c r="E17" s="192" t="s">
        <v>319</v>
      </c>
      <c r="F17" s="192">
        <v>766372</v>
      </c>
      <c r="G17" s="193" t="s">
        <v>488</v>
      </c>
      <c r="H17" s="193" t="s">
        <v>489</v>
      </c>
      <c r="I17" s="96">
        <v>10</v>
      </c>
      <c r="J17" s="96" t="s">
        <v>268</v>
      </c>
      <c r="K17" s="96" t="s">
        <v>268</v>
      </c>
      <c r="L17" s="96" t="s">
        <v>456</v>
      </c>
      <c r="M17" s="96">
        <v>10</v>
      </c>
      <c r="N17" s="96">
        <v>12.65</v>
      </c>
      <c r="O17" s="194">
        <f>P17/I17</f>
        <v>2.125</v>
      </c>
      <c r="P17" s="195">
        <v>21.25</v>
      </c>
      <c r="Q17" s="196">
        <v>2</v>
      </c>
      <c r="R17" s="196">
        <f t="shared" si="1"/>
        <v>23.25</v>
      </c>
      <c r="S17" s="197">
        <v>0.25</v>
      </c>
      <c r="T17" s="198">
        <f t="shared" si="2"/>
        <v>31</v>
      </c>
      <c r="U17" s="199">
        <v>0.2</v>
      </c>
      <c r="V17" s="200">
        <f t="shared" si="3"/>
        <v>46.224999999999994</v>
      </c>
    </row>
    <row r="18" spans="1:22" s="85" customFormat="1" ht="50.25" customHeight="1" x14ac:dyDescent="0.2">
      <c r="A18" s="74"/>
      <c r="B18" s="72" t="s">
        <v>463</v>
      </c>
      <c r="C18" s="73" t="s">
        <v>320</v>
      </c>
      <c r="D18" s="93">
        <v>40637665599</v>
      </c>
      <c r="E18" s="74" t="s">
        <v>321</v>
      </c>
      <c r="F18" s="74">
        <v>766559</v>
      </c>
      <c r="G18" s="75" t="s">
        <v>490</v>
      </c>
      <c r="H18" s="75" t="s">
        <v>491</v>
      </c>
      <c r="I18" s="96">
        <v>15</v>
      </c>
      <c r="J18" s="73" t="s">
        <v>268</v>
      </c>
      <c r="K18" s="73" t="s">
        <v>268</v>
      </c>
      <c r="L18" s="73" t="s">
        <v>456</v>
      </c>
      <c r="M18" s="73">
        <v>10</v>
      </c>
      <c r="N18" s="73">
        <v>12.65</v>
      </c>
      <c r="O18" s="86">
        <f>P18/I18</f>
        <v>1.0333333333333334</v>
      </c>
      <c r="P18" s="78">
        <v>15.5</v>
      </c>
      <c r="Q18" s="77">
        <v>2</v>
      </c>
      <c r="R18" s="77">
        <f t="shared" si="1"/>
        <v>17.5</v>
      </c>
      <c r="S18" s="79">
        <v>0.25</v>
      </c>
      <c r="T18" s="80">
        <f t="shared" si="2"/>
        <v>23.333333333333332</v>
      </c>
      <c r="U18" s="83">
        <v>0.2</v>
      </c>
      <c r="V18" s="84" t="e">
        <f>#REF!/(1-U18)</f>
        <v>#REF!</v>
      </c>
    </row>
    <row r="19" spans="1:22" ht="60" customHeight="1" x14ac:dyDescent="0.2">
      <c r="A19" s="74"/>
      <c r="B19" s="72" t="s">
        <v>492</v>
      </c>
      <c r="C19" s="73" t="s">
        <v>311</v>
      </c>
      <c r="D19" s="93">
        <v>81200001253</v>
      </c>
      <c r="E19" s="74" t="s">
        <v>312</v>
      </c>
      <c r="F19" s="74">
        <v>616006</v>
      </c>
      <c r="G19" s="75" t="s">
        <v>493</v>
      </c>
      <c r="H19" s="75" t="s">
        <v>494</v>
      </c>
      <c r="I19" s="96">
        <v>1</v>
      </c>
      <c r="J19" s="73" t="s">
        <v>268</v>
      </c>
      <c r="K19" s="73" t="s">
        <v>268</v>
      </c>
      <c r="L19" s="73" t="s">
        <v>495</v>
      </c>
      <c r="M19" s="73">
        <v>15</v>
      </c>
      <c r="N19" s="73">
        <v>36.65</v>
      </c>
      <c r="O19" s="86">
        <v>47.25</v>
      </c>
      <c r="P19" s="78">
        <f t="shared" si="0"/>
        <v>47.25</v>
      </c>
      <c r="Q19" s="77">
        <v>2</v>
      </c>
      <c r="R19" s="77">
        <f t="shared" si="1"/>
        <v>49.25</v>
      </c>
      <c r="S19" s="79">
        <v>0.25</v>
      </c>
      <c r="T19" s="80">
        <f t="shared" si="2"/>
        <v>65.666666666666671</v>
      </c>
      <c r="U19" s="81">
        <v>0.2</v>
      </c>
      <c r="V19" s="82">
        <f t="shared" ref="V19:V25" si="4">P18/(1-U19)</f>
        <v>19.375</v>
      </c>
    </row>
    <row r="20" spans="1:22" ht="60.75" customHeight="1" x14ac:dyDescent="0.2">
      <c r="A20" s="74"/>
      <c r="B20" s="72" t="s">
        <v>492</v>
      </c>
      <c r="C20" s="73" t="s">
        <v>313</v>
      </c>
      <c r="D20" s="93">
        <v>81200001254</v>
      </c>
      <c r="E20" s="74" t="s">
        <v>314</v>
      </c>
      <c r="F20" s="74">
        <v>616013</v>
      </c>
      <c r="G20" s="75" t="s">
        <v>496</v>
      </c>
      <c r="H20" s="75" t="s">
        <v>494</v>
      </c>
      <c r="I20" s="96">
        <v>1</v>
      </c>
      <c r="J20" s="73" t="s">
        <v>268</v>
      </c>
      <c r="K20" s="73" t="s">
        <v>268</v>
      </c>
      <c r="L20" s="73" t="s">
        <v>456</v>
      </c>
      <c r="M20" s="73">
        <v>8</v>
      </c>
      <c r="N20" s="73">
        <v>12.65</v>
      </c>
      <c r="O20" s="86">
        <v>23.5</v>
      </c>
      <c r="P20" s="78">
        <v>23.5</v>
      </c>
      <c r="Q20" s="77">
        <v>2</v>
      </c>
      <c r="R20" s="77">
        <f t="shared" si="1"/>
        <v>25.5</v>
      </c>
      <c r="S20" s="79">
        <v>0.25</v>
      </c>
      <c r="T20" s="80">
        <f t="shared" si="2"/>
        <v>34</v>
      </c>
      <c r="U20" s="81">
        <v>0.2</v>
      </c>
      <c r="V20" s="82">
        <f t="shared" si="4"/>
        <v>59.0625</v>
      </c>
    </row>
    <row r="21" spans="1:22" s="94" customFormat="1" ht="93.75" customHeight="1" x14ac:dyDescent="0.2">
      <c r="A21" s="192"/>
      <c r="B21" s="192" t="s">
        <v>457</v>
      </c>
      <c r="C21" s="96" t="s">
        <v>497</v>
      </c>
      <c r="D21" s="93">
        <v>40638009199</v>
      </c>
      <c r="E21" s="192" t="s">
        <v>498</v>
      </c>
      <c r="F21" s="192">
        <v>800919</v>
      </c>
      <c r="G21" s="193" t="s">
        <v>499</v>
      </c>
      <c r="H21" s="193" t="s">
        <v>500</v>
      </c>
      <c r="I21" s="96">
        <v>5</v>
      </c>
      <c r="J21" s="96" t="s">
        <v>268</v>
      </c>
      <c r="K21" s="96" t="s">
        <v>268</v>
      </c>
      <c r="L21" s="96" t="s">
        <v>501</v>
      </c>
      <c r="M21" s="96">
        <v>40</v>
      </c>
      <c r="N21" s="96">
        <v>43.86</v>
      </c>
      <c r="O21" s="201">
        <v>3.75</v>
      </c>
      <c r="P21" s="195">
        <f t="shared" si="0"/>
        <v>18.75</v>
      </c>
      <c r="Q21" s="196">
        <v>2</v>
      </c>
      <c r="R21" s="196">
        <f t="shared" si="1"/>
        <v>20.75</v>
      </c>
      <c r="S21" s="197">
        <v>0.25</v>
      </c>
      <c r="T21" s="198">
        <f t="shared" si="2"/>
        <v>27.666666666666668</v>
      </c>
      <c r="U21" s="199">
        <v>0.2</v>
      </c>
      <c r="V21" s="200">
        <f t="shared" si="4"/>
        <v>29.375</v>
      </c>
    </row>
    <row r="22" spans="1:22" ht="72" customHeight="1" x14ac:dyDescent="0.2">
      <c r="A22" s="74"/>
      <c r="B22" s="72" t="s">
        <v>457</v>
      </c>
      <c r="C22" s="73" t="s">
        <v>502</v>
      </c>
      <c r="D22" s="93">
        <v>40637663799</v>
      </c>
      <c r="E22" s="74" t="s">
        <v>503</v>
      </c>
      <c r="F22" s="74">
        <v>766379</v>
      </c>
      <c r="G22" s="75" t="s">
        <v>504</v>
      </c>
      <c r="H22" s="75" t="s">
        <v>505</v>
      </c>
      <c r="I22" s="96">
        <v>2</v>
      </c>
      <c r="J22" s="73" t="s">
        <v>268</v>
      </c>
      <c r="K22" s="73" t="s">
        <v>268</v>
      </c>
      <c r="L22" s="73" t="s">
        <v>506</v>
      </c>
      <c r="M22" s="73">
        <v>4</v>
      </c>
      <c r="N22" s="73">
        <v>55.52</v>
      </c>
      <c r="O22" s="87">
        <v>17.75</v>
      </c>
      <c r="P22" s="78">
        <f t="shared" si="0"/>
        <v>35.5</v>
      </c>
      <c r="Q22" s="77">
        <v>2</v>
      </c>
      <c r="R22" s="77">
        <f t="shared" si="1"/>
        <v>37.5</v>
      </c>
      <c r="S22" s="79">
        <v>0.25</v>
      </c>
      <c r="T22" s="80">
        <f t="shared" si="2"/>
        <v>50</v>
      </c>
      <c r="U22" s="81">
        <v>0.2</v>
      </c>
      <c r="V22" s="82">
        <f t="shared" si="4"/>
        <v>23.4375</v>
      </c>
    </row>
    <row r="23" spans="1:22" ht="66.75" customHeight="1" x14ac:dyDescent="0.2">
      <c r="A23" s="74"/>
      <c r="B23" s="72" t="s">
        <v>457</v>
      </c>
      <c r="C23" s="73" t="s">
        <v>316</v>
      </c>
      <c r="D23" s="93">
        <v>40637023599</v>
      </c>
      <c r="E23" s="74" t="s">
        <v>317</v>
      </c>
      <c r="F23" s="74">
        <v>702359</v>
      </c>
      <c r="G23" s="75" t="s">
        <v>507</v>
      </c>
      <c r="H23" s="75" t="s">
        <v>505</v>
      </c>
      <c r="I23" s="96">
        <v>2</v>
      </c>
      <c r="J23" s="73" t="s">
        <v>268</v>
      </c>
      <c r="K23" s="73" t="s">
        <v>268</v>
      </c>
      <c r="L23" s="73" t="s">
        <v>508</v>
      </c>
      <c r="M23" s="73">
        <v>20</v>
      </c>
      <c r="N23" s="73">
        <v>41.64</v>
      </c>
      <c r="O23" s="87">
        <v>11.14</v>
      </c>
      <c r="P23" s="78">
        <f t="shared" si="0"/>
        <v>22.28</v>
      </c>
      <c r="Q23" s="77">
        <v>2</v>
      </c>
      <c r="R23" s="77">
        <f t="shared" si="1"/>
        <v>24.28</v>
      </c>
      <c r="S23" s="79">
        <v>0.25</v>
      </c>
      <c r="T23" s="80">
        <f t="shared" si="2"/>
        <v>32.373333333333335</v>
      </c>
      <c r="U23" s="81">
        <v>0.2</v>
      </c>
      <c r="V23" s="82">
        <f t="shared" si="4"/>
        <v>44.375</v>
      </c>
    </row>
    <row r="24" spans="1:22" ht="58.5" customHeight="1" x14ac:dyDescent="0.2">
      <c r="A24" s="88"/>
      <c r="B24" s="72" t="s">
        <v>457</v>
      </c>
      <c r="C24" s="73" t="s">
        <v>315</v>
      </c>
      <c r="D24" s="93">
        <v>81200001255</v>
      </c>
      <c r="E24" s="74" t="s">
        <v>509</v>
      </c>
      <c r="F24" s="74">
        <v>616020</v>
      </c>
      <c r="G24" s="75" t="s">
        <v>510</v>
      </c>
      <c r="H24" s="75" t="s">
        <v>511</v>
      </c>
      <c r="I24" s="96">
        <v>5</v>
      </c>
      <c r="J24" s="73" t="s">
        <v>268</v>
      </c>
      <c r="K24" s="73" t="s">
        <v>268</v>
      </c>
      <c r="L24" s="73" t="s">
        <v>460</v>
      </c>
      <c r="M24" s="73">
        <v>12</v>
      </c>
      <c r="N24" s="73">
        <v>22.77</v>
      </c>
      <c r="O24" s="87">
        <v>6.95</v>
      </c>
      <c r="P24" s="78">
        <f t="shared" si="0"/>
        <v>34.75</v>
      </c>
      <c r="Q24" s="77">
        <v>2</v>
      </c>
      <c r="R24" s="77">
        <f t="shared" si="1"/>
        <v>36.75</v>
      </c>
      <c r="S24" s="79">
        <v>0.25</v>
      </c>
      <c r="T24" s="80">
        <f t="shared" si="2"/>
        <v>49</v>
      </c>
      <c r="U24" s="81">
        <v>0.2</v>
      </c>
      <c r="V24" s="82">
        <f t="shared" si="4"/>
        <v>27.85</v>
      </c>
    </row>
    <row r="25" spans="1:22" s="92" customFormat="1" ht="69.75" customHeight="1" x14ac:dyDescent="0.2">
      <c r="A25" s="88"/>
      <c r="B25" s="72" t="s">
        <v>457</v>
      </c>
      <c r="C25" s="73" t="s">
        <v>512</v>
      </c>
      <c r="D25" s="93">
        <v>40638009269</v>
      </c>
      <c r="E25" s="74" t="s">
        <v>513</v>
      </c>
      <c r="F25" s="74">
        <v>800962</v>
      </c>
      <c r="G25" s="75" t="s">
        <v>514</v>
      </c>
      <c r="H25" s="75" t="s">
        <v>515</v>
      </c>
      <c r="I25" s="96">
        <v>1</v>
      </c>
      <c r="J25" s="73" t="s">
        <v>268</v>
      </c>
      <c r="K25" s="73" t="s">
        <v>268</v>
      </c>
      <c r="L25" s="89" t="s">
        <v>516</v>
      </c>
      <c r="M25" s="73">
        <v>3</v>
      </c>
      <c r="N25" s="73">
        <v>14.46</v>
      </c>
      <c r="O25" s="90">
        <v>24.5</v>
      </c>
      <c r="P25" s="78">
        <f t="shared" si="0"/>
        <v>24.5</v>
      </c>
      <c r="Q25" s="77">
        <v>2</v>
      </c>
      <c r="R25" s="77">
        <f t="shared" si="1"/>
        <v>26.5</v>
      </c>
      <c r="S25" s="79">
        <v>0.25</v>
      </c>
      <c r="T25" s="80">
        <f t="shared" si="2"/>
        <v>35.333333333333336</v>
      </c>
      <c r="U25" s="81">
        <v>0.2</v>
      </c>
      <c r="V25" s="91">
        <f t="shared" si="4"/>
        <v>43.4375</v>
      </c>
    </row>
  </sheetData>
  <autoFilter ref="A3:V25"/>
  <pageMargins left="0.25" right="0.25" top="0.75" bottom="0.75" header="0.3" footer="0.3"/>
  <pageSetup scale="75" orientation="landscape" r:id="rId1"/>
  <headerFooter alignWithMargins="0">
    <oddHeader>&amp;C&amp;"Arial,Bold"&amp;12SAM'S HOLIDAY OFFERINGS</oddHeader>
  </headerFooter>
  <drawing r:id="rId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A7"/>
  <sheetViews>
    <sheetView workbookViewId="0">
      <selection activeCell="F5" sqref="F5"/>
    </sheetView>
  </sheetViews>
  <sheetFormatPr baseColWidth="10" defaultColWidth="11.42578125" defaultRowHeight="15" x14ac:dyDescent="0.25"/>
  <cols>
    <col min="1" max="1" width="14.5703125" bestFit="1" customWidth="1"/>
    <col min="2" max="2" width="9.42578125" bestFit="1" customWidth="1"/>
    <col min="3" max="3" width="7" bestFit="1" customWidth="1"/>
    <col min="4" max="4" width="12" bestFit="1" customWidth="1"/>
    <col min="5" max="5" width="16.5703125" bestFit="1" customWidth="1"/>
    <col min="6" max="6" width="27.140625" bestFit="1" customWidth="1"/>
    <col min="7" max="7" width="12.42578125" bestFit="1" customWidth="1"/>
    <col min="8" max="8" width="9.42578125" bestFit="1" customWidth="1"/>
    <col min="9" max="9" width="6" bestFit="1" customWidth="1"/>
    <col min="10" max="10" width="7.5703125" bestFit="1" customWidth="1"/>
    <col min="11" max="11" width="15" bestFit="1" customWidth="1"/>
    <col min="12" max="12" width="29.5703125" bestFit="1" customWidth="1"/>
    <col min="13" max="13" width="17.140625" bestFit="1" customWidth="1"/>
    <col min="14" max="14" width="12.42578125" bestFit="1" customWidth="1"/>
    <col min="15" max="15" width="7.5703125" bestFit="1" customWidth="1"/>
    <col min="16" max="16" width="6.42578125" bestFit="1" customWidth="1"/>
    <col min="17" max="18" width="11.140625" bestFit="1" customWidth="1"/>
    <col min="19" max="19" width="10.42578125" bestFit="1" customWidth="1"/>
    <col min="20" max="20" width="13" bestFit="1" customWidth="1"/>
    <col min="21" max="21" width="4.140625" bestFit="1" customWidth="1"/>
    <col min="22" max="22" width="10.42578125" bestFit="1" customWidth="1"/>
    <col min="23" max="23" width="9" bestFit="1" customWidth="1"/>
    <col min="24" max="24" width="7.5703125" bestFit="1" customWidth="1"/>
    <col min="25" max="25" width="9" bestFit="1" customWidth="1"/>
    <col min="26" max="26" width="6.5703125" bestFit="1" customWidth="1"/>
    <col min="27" max="27" width="9.5703125" bestFit="1" customWidth="1"/>
  </cols>
  <sheetData>
    <row r="1" spans="1:27" s="1" customFormat="1" ht="31.5" customHeight="1" x14ac:dyDescent="0.25">
      <c r="A1" s="5" t="s">
        <v>23</v>
      </c>
      <c r="B1" s="5" t="s">
        <v>0</v>
      </c>
      <c r="C1" s="5" t="s">
        <v>1</v>
      </c>
      <c r="D1" s="5" t="s">
        <v>2</v>
      </c>
      <c r="E1" s="102" t="s">
        <v>663</v>
      </c>
      <c r="F1" s="10" t="s">
        <v>3</v>
      </c>
      <c r="G1" s="2" t="s">
        <v>248</v>
      </c>
      <c r="H1" s="2" t="s">
        <v>4</v>
      </c>
      <c r="I1" s="2" t="s">
        <v>5</v>
      </c>
      <c r="J1" s="2" t="s">
        <v>6</v>
      </c>
      <c r="K1" s="2" t="s">
        <v>7</v>
      </c>
      <c r="L1" s="5" t="s">
        <v>8</v>
      </c>
      <c r="M1" s="5" t="s">
        <v>9</v>
      </c>
      <c r="N1" s="5" t="s">
        <v>22</v>
      </c>
      <c r="O1" s="2" t="s">
        <v>10</v>
      </c>
      <c r="P1" s="2" t="s">
        <v>11</v>
      </c>
      <c r="Q1" s="2" t="s">
        <v>12</v>
      </c>
      <c r="R1" s="2" t="s">
        <v>13</v>
      </c>
      <c r="S1" s="2" t="s">
        <v>14</v>
      </c>
      <c r="T1" s="2" t="s">
        <v>15</v>
      </c>
      <c r="U1" s="2" t="s">
        <v>16</v>
      </c>
      <c r="V1" s="13" t="s">
        <v>17</v>
      </c>
      <c r="W1" s="13" t="s">
        <v>18</v>
      </c>
      <c r="X1" s="14" t="s">
        <v>19</v>
      </c>
      <c r="Y1" s="14" t="s">
        <v>20</v>
      </c>
      <c r="Z1" s="15" t="s">
        <v>21</v>
      </c>
      <c r="AA1" s="16" t="s">
        <v>330</v>
      </c>
    </row>
    <row r="2" spans="1:27" ht="31.5" customHeight="1" x14ac:dyDescent="0.3">
      <c r="A2" s="6"/>
      <c r="B2" s="3" t="s">
        <v>24</v>
      </c>
      <c r="C2" s="12">
        <v>406168</v>
      </c>
      <c r="D2" s="11">
        <v>40634061689</v>
      </c>
      <c r="E2" s="101"/>
      <c r="F2" s="6" t="s">
        <v>305</v>
      </c>
      <c r="G2" s="12" t="s">
        <v>143</v>
      </c>
      <c r="H2" s="6" t="s">
        <v>277</v>
      </c>
      <c r="I2" s="3" t="s">
        <v>293</v>
      </c>
      <c r="J2" s="3" t="s">
        <v>360</v>
      </c>
      <c r="K2" s="6" t="s">
        <v>283</v>
      </c>
      <c r="L2" s="3" t="s">
        <v>296</v>
      </c>
      <c r="M2" s="7" t="s">
        <v>262</v>
      </c>
      <c r="N2" s="6" t="s">
        <v>290</v>
      </c>
      <c r="O2" s="3" t="s">
        <v>269</v>
      </c>
      <c r="P2" s="3">
        <v>4</v>
      </c>
      <c r="Q2" s="3">
        <v>25</v>
      </c>
      <c r="R2" s="3">
        <f>P2*Q2</f>
        <v>100</v>
      </c>
      <c r="S2" s="3" t="s">
        <v>275</v>
      </c>
      <c r="T2" s="6" t="s">
        <v>669</v>
      </c>
      <c r="U2" s="6">
        <v>12</v>
      </c>
      <c r="V2" s="24">
        <v>1</v>
      </c>
      <c r="W2" s="17">
        <f>R2*V2</f>
        <v>100</v>
      </c>
      <c r="X2" s="18">
        <f>FLETES!$P$28</f>
        <v>0</v>
      </c>
      <c r="Y2" s="17">
        <f>SUM(W2:X2)</f>
        <v>100</v>
      </c>
      <c r="Z2" s="19">
        <v>0.25</v>
      </c>
      <c r="AA2" s="22">
        <f>Y2/(1-Z2)</f>
        <v>133.33333333333334</v>
      </c>
    </row>
    <row r="3" spans="1:27" s="1" customFormat="1" ht="31.5" customHeight="1" x14ac:dyDescent="0.3">
      <c r="A3" s="6"/>
      <c r="B3" s="3" t="s">
        <v>24</v>
      </c>
      <c r="C3" s="12">
        <v>69391</v>
      </c>
      <c r="D3" s="11">
        <v>40630693919</v>
      </c>
      <c r="E3" s="101"/>
      <c r="F3" s="6" t="s">
        <v>298</v>
      </c>
      <c r="G3" s="12" t="s">
        <v>107</v>
      </c>
      <c r="H3" s="6" t="s">
        <v>277</v>
      </c>
      <c r="I3" s="3" t="s">
        <v>293</v>
      </c>
      <c r="J3" s="3" t="s">
        <v>331</v>
      </c>
      <c r="K3" s="6" t="s">
        <v>283</v>
      </c>
      <c r="L3" s="3" t="s">
        <v>296</v>
      </c>
      <c r="M3" s="7" t="s">
        <v>261</v>
      </c>
      <c r="N3" s="6" t="s">
        <v>295</v>
      </c>
      <c r="O3" s="8" t="s">
        <v>270</v>
      </c>
      <c r="P3" s="3">
        <v>4</v>
      </c>
      <c r="Q3" s="3">
        <v>25</v>
      </c>
      <c r="R3" s="3">
        <v>100</v>
      </c>
      <c r="S3" s="3" t="s">
        <v>272</v>
      </c>
      <c r="T3" s="6" t="s">
        <v>599</v>
      </c>
      <c r="U3" s="6">
        <v>6</v>
      </c>
      <c r="V3" s="24">
        <v>0.35</v>
      </c>
      <c r="W3" s="17">
        <v>35</v>
      </c>
      <c r="X3" s="18">
        <v>31.463999999999999</v>
      </c>
      <c r="Y3" s="17">
        <v>66.463999999999999</v>
      </c>
      <c r="Z3" s="19">
        <v>0.25</v>
      </c>
      <c r="AA3" s="22">
        <v>88.61866666666667</v>
      </c>
    </row>
    <row r="4" spans="1:27" s="1" customFormat="1" ht="31.5" customHeight="1" thickBot="1" x14ac:dyDescent="0.3">
      <c r="A4" s="6"/>
      <c r="B4" s="3" t="s">
        <v>24</v>
      </c>
      <c r="C4" s="12">
        <v>327416</v>
      </c>
      <c r="D4" s="103">
        <v>81200001129</v>
      </c>
      <c r="E4" s="104"/>
      <c r="F4" s="106" t="s">
        <v>304</v>
      </c>
      <c r="G4" s="105" t="s">
        <v>112</v>
      </c>
      <c r="H4" s="100" t="s">
        <v>277</v>
      </c>
      <c r="I4" s="3" t="s">
        <v>293</v>
      </c>
      <c r="J4" s="3" t="s">
        <v>257</v>
      </c>
      <c r="K4" s="6" t="s">
        <v>283</v>
      </c>
      <c r="L4" s="3" t="s">
        <v>296</v>
      </c>
      <c r="M4" s="3" t="s">
        <v>329</v>
      </c>
      <c r="N4" s="6" t="s">
        <v>363</v>
      </c>
      <c r="O4" s="9" t="s">
        <v>271</v>
      </c>
      <c r="P4" s="3">
        <v>4</v>
      </c>
      <c r="Q4" s="3">
        <v>25</v>
      </c>
      <c r="R4" s="3">
        <v>100</v>
      </c>
      <c r="S4" s="3" t="s">
        <v>272</v>
      </c>
      <c r="T4" s="6" t="s">
        <v>599</v>
      </c>
      <c r="U4" s="6">
        <v>6</v>
      </c>
      <c r="V4" s="107">
        <v>0.4</v>
      </c>
      <c r="W4" s="17">
        <v>40</v>
      </c>
      <c r="X4" s="18">
        <v>31.463999999999999</v>
      </c>
      <c r="Y4" s="17">
        <v>71.463999999999999</v>
      </c>
      <c r="Z4" s="19">
        <v>0.25</v>
      </c>
      <c r="AA4" s="22">
        <v>95.285333333333327</v>
      </c>
    </row>
    <row r="5" spans="1:27" s="1" customFormat="1" ht="31.5" customHeight="1" thickTop="1" x14ac:dyDescent="0.25">
      <c r="A5" s="6"/>
      <c r="B5" s="3" t="s">
        <v>24</v>
      </c>
      <c r="C5" s="12">
        <v>69433</v>
      </c>
      <c r="D5" s="103">
        <v>40630694339</v>
      </c>
      <c r="E5" s="104"/>
      <c r="F5" s="106" t="s">
        <v>299</v>
      </c>
      <c r="G5" s="105" t="s">
        <v>119</v>
      </c>
      <c r="H5" s="100" t="s">
        <v>277</v>
      </c>
      <c r="I5" s="3" t="s">
        <v>293</v>
      </c>
      <c r="J5" s="3" t="s">
        <v>331</v>
      </c>
      <c r="K5" s="6" t="s">
        <v>283</v>
      </c>
      <c r="L5" s="3" t="s">
        <v>296</v>
      </c>
      <c r="M5" s="8" t="s">
        <v>260</v>
      </c>
      <c r="N5" s="6" t="s">
        <v>294</v>
      </c>
      <c r="O5" s="8" t="s">
        <v>270</v>
      </c>
      <c r="P5" s="3">
        <v>4</v>
      </c>
      <c r="Q5" s="3">
        <v>25</v>
      </c>
      <c r="R5" s="3">
        <v>100</v>
      </c>
      <c r="S5" s="3" t="s">
        <v>272</v>
      </c>
      <c r="T5" s="6" t="s">
        <v>599</v>
      </c>
      <c r="U5" s="6">
        <v>6</v>
      </c>
      <c r="V5" s="107">
        <v>0.4</v>
      </c>
      <c r="W5" s="17">
        <v>40</v>
      </c>
      <c r="X5" s="21">
        <v>31.463999999999999</v>
      </c>
      <c r="Y5" s="17">
        <v>71.463999999999999</v>
      </c>
      <c r="Z5" s="19">
        <v>0.25</v>
      </c>
      <c r="AA5" s="22">
        <v>95.285333333333327</v>
      </c>
    </row>
    <row r="6" spans="1:27" s="1" customFormat="1" ht="31.5" customHeight="1" x14ac:dyDescent="0.25">
      <c r="A6" s="6"/>
      <c r="B6" s="3" t="s">
        <v>24</v>
      </c>
      <c r="C6" s="97">
        <v>69554</v>
      </c>
      <c r="D6" s="109">
        <v>40630695549</v>
      </c>
      <c r="E6" s="105"/>
      <c r="F6" s="106" t="s">
        <v>301</v>
      </c>
      <c r="G6" s="105" t="s">
        <v>120</v>
      </c>
      <c r="H6" s="100" t="s">
        <v>277</v>
      </c>
      <c r="I6" s="3" t="s">
        <v>293</v>
      </c>
      <c r="J6" s="3" t="s">
        <v>331</v>
      </c>
      <c r="K6" s="6" t="s">
        <v>283</v>
      </c>
      <c r="L6" s="3" t="s">
        <v>296</v>
      </c>
      <c r="M6" s="3" t="s">
        <v>329</v>
      </c>
      <c r="N6" s="6" t="s">
        <v>436</v>
      </c>
      <c r="O6" s="8" t="s">
        <v>270</v>
      </c>
      <c r="P6" s="3">
        <v>4</v>
      </c>
      <c r="Q6" s="3">
        <v>25</v>
      </c>
      <c r="R6" s="3">
        <v>100</v>
      </c>
      <c r="S6" s="3" t="s">
        <v>272</v>
      </c>
      <c r="T6" s="6" t="s">
        <v>599</v>
      </c>
      <c r="U6" s="6">
        <v>6</v>
      </c>
      <c r="V6" s="107">
        <v>0.4</v>
      </c>
      <c r="W6" s="17">
        <v>40</v>
      </c>
      <c r="X6" s="18">
        <v>31.463999999999999</v>
      </c>
      <c r="Y6" s="17">
        <v>71.463999999999999</v>
      </c>
      <c r="Z6" s="19">
        <v>0.25</v>
      </c>
      <c r="AA6" s="99">
        <v>95.285333333333327</v>
      </c>
    </row>
    <row r="7" spans="1:27" ht="31.5" customHeight="1" x14ac:dyDescent="0.25">
      <c r="A7" s="6"/>
      <c r="B7" s="3" t="s">
        <v>24</v>
      </c>
      <c r="C7" s="12">
        <v>511996</v>
      </c>
      <c r="D7" s="11">
        <v>40635119969</v>
      </c>
      <c r="E7" s="101"/>
      <c r="F7" s="6" t="s">
        <v>306</v>
      </c>
      <c r="G7" s="12" t="s">
        <v>110</v>
      </c>
      <c r="H7" s="6" t="s">
        <v>277</v>
      </c>
      <c r="I7" s="3" t="s">
        <v>293</v>
      </c>
      <c r="J7" s="4" t="s">
        <v>251</v>
      </c>
      <c r="K7" s="6" t="s">
        <v>283</v>
      </c>
      <c r="L7" s="3" t="s">
        <v>296</v>
      </c>
      <c r="M7" s="8" t="s">
        <v>263</v>
      </c>
      <c r="N7" s="6" t="s">
        <v>289</v>
      </c>
      <c r="O7" s="8" t="s">
        <v>265</v>
      </c>
      <c r="P7" s="3">
        <v>5</v>
      </c>
      <c r="Q7" s="3">
        <v>25</v>
      </c>
      <c r="R7" s="3">
        <f>P7*Q7</f>
        <v>125</v>
      </c>
      <c r="S7" s="3" t="s">
        <v>272</v>
      </c>
      <c r="T7" s="6" t="s">
        <v>599</v>
      </c>
      <c r="U7" s="6">
        <v>6</v>
      </c>
      <c r="V7" s="24">
        <v>0.35</v>
      </c>
      <c r="W7" s="17">
        <f>R7*V7</f>
        <v>43.75</v>
      </c>
      <c r="X7" s="18">
        <f>FLETES!$P$35</f>
        <v>0</v>
      </c>
      <c r="Y7" s="17">
        <f>SUM(W7:X7)</f>
        <v>43.75</v>
      </c>
      <c r="Z7" s="19">
        <v>0.25</v>
      </c>
      <c r="AA7" s="22">
        <f>Y7/(1-Z7)</f>
        <v>58.333333333333336</v>
      </c>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B5"/>
  <sheetViews>
    <sheetView topLeftCell="A2" workbookViewId="0">
      <selection activeCell="A13" sqref="A13"/>
    </sheetView>
  </sheetViews>
  <sheetFormatPr baseColWidth="10" defaultColWidth="11.42578125" defaultRowHeight="15" x14ac:dyDescent="0.25"/>
  <cols>
    <col min="1" max="1" width="14.5703125" style="1" bestFit="1" customWidth="1"/>
    <col min="2" max="2" width="9.42578125" style="1" bestFit="1" customWidth="1"/>
    <col min="3" max="3" width="7" style="1" bestFit="1" customWidth="1"/>
    <col min="4" max="4" width="12" style="1" bestFit="1" customWidth="1"/>
    <col min="5" max="5" width="19.140625" style="1" bestFit="1" customWidth="1"/>
    <col min="6" max="6" width="27.140625" style="1" bestFit="1" customWidth="1"/>
    <col min="7" max="7" width="20.5703125" style="1" bestFit="1" customWidth="1"/>
    <col min="8" max="8" width="9.42578125" style="1" bestFit="1" customWidth="1"/>
    <col min="9" max="9" width="6" style="1" bestFit="1" customWidth="1"/>
    <col min="10" max="10" width="7.5703125" style="1" bestFit="1" customWidth="1"/>
    <col min="11" max="11" width="15" style="1" bestFit="1" customWidth="1"/>
    <col min="12" max="12" width="29.5703125" style="1" bestFit="1" customWidth="1"/>
    <col min="13" max="13" width="17.140625" style="1" bestFit="1" customWidth="1"/>
    <col min="14" max="14" width="16.42578125" style="1" bestFit="1" customWidth="1"/>
    <col min="15" max="15" width="7.5703125" style="1" bestFit="1" customWidth="1"/>
    <col min="16" max="16" width="6.42578125" style="1" bestFit="1" customWidth="1"/>
    <col min="17" max="18" width="11.140625" style="1" bestFit="1" customWidth="1"/>
    <col min="19" max="19" width="10.42578125" style="1" bestFit="1" customWidth="1"/>
    <col min="20" max="20" width="16.5703125" style="1" bestFit="1" customWidth="1"/>
    <col min="21" max="21" width="4.140625" style="1" bestFit="1" customWidth="1"/>
    <col min="22" max="22" width="10.42578125" style="1" bestFit="1" customWidth="1"/>
    <col min="23" max="23" width="9" style="1" bestFit="1" customWidth="1"/>
    <col min="24" max="24" width="7.5703125" style="1" bestFit="1" customWidth="1"/>
    <col min="25" max="25" width="9" style="1" bestFit="1" customWidth="1"/>
    <col min="26" max="26" width="6.5703125" style="1" bestFit="1" customWidth="1"/>
    <col min="27" max="27" width="9.5703125" style="1" bestFit="1" customWidth="1"/>
    <col min="28" max="16384" width="11.42578125" style="1"/>
  </cols>
  <sheetData>
    <row r="1" spans="1:28" ht="15.75" hidden="1" thickBot="1" x14ac:dyDescent="0.3">
      <c r="AB1" s="115">
        <v>6.8000000000000005E-2</v>
      </c>
    </row>
    <row r="2" spans="1:28" ht="31.5" customHeight="1" thickTop="1" x14ac:dyDescent="0.25">
      <c r="A2" s="5" t="s">
        <v>23</v>
      </c>
      <c r="B2" s="5" t="s">
        <v>0</v>
      </c>
      <c r="C2" s="5" t="s">
        <v>1</v>
      </c>
      <c r="D2" s="5" t="s">
        <v>2</v>
      </c>
      <c r="E2" s="102" t="s">
        <v>663</v>
      </c>
      <c r="F2" s="10" t="s">
        <v>3</v>
      </c>
      <c r="G2" s="2" t="s">
        <v>248</v>
      </c>
      <c r="H2" s="2" t="s">
        <v>4</v>
      </c>
      <c r="I2" s="2" t="s">
        <v>5</v>
      </c>
      <c r="J2" s="2" t="s">
        <v>6</v>
      </c>
      <c r="K2" s="2" t="s">
        <v>7</v>
      </c>
      <c r="L2" s="5" t="s">
        <v>8</v>
      </c>
      <c r="M2" s="5" t="s">
        <v>9</v>
      </c>
      <c r="N2" s="5" t="s">
        <v>22</v>
      </c>
      <c r="O2" s="2" t="s">
        <v>10</v>
      </c>
      <c r="P2" s="2" t="s">
        <v>11</v>
      </c>
      <c r="Q2" s="2" t="s">
        <v>12</v>
      </c>
      <c r="R2" s="2" t="s">
        <v>13</v>
      </c>
      <c r="S2" s="2" t="s">
        <v>14</v>
      </c>
      <c r="T2" s="2" t="s">
        <v>15</v>
      </c>
      <c r="U2" s="2" t="s">
        <v>16</v>
      </c>
      <c r="V2" s="13" t="s">
        <v>17</v>
      </c>
      <c r="W2" s="13" t="s">
        <v>18</v>
      </c>
      <c r="X2" s="14" t="s">
        <v>19</v>
      </c>
      <c r="Y2" s="14" t="s">
        <v>20</v>
      </c>
      <c r="Z2" s="15" t="s">
        <v>21</v>
      </c>
      <c r="AA2" s="16" t="s">
        <v>330</v>
      </c>
      <c r="AB2" s="113" t="s">
        <v>1231</v>
      </c>
    </row>
    <row r="3" spans="1:28" ht="31.5" customHeight="1" x14ac:dyDescent="0.3">
      <c r="A3" s="6"/>
      <c r="B3" s="3" t="s">
        <v>24</v>
      </c>
      <c r="C3" s="12"/>
      <c r="D3" s="6" t="s">
        <v>676</v>
      </c>
      <c r="E3" s="6" t="s">
        <v>676</v>
      </c>
      <c r="F3" s="6"/>
      <c r="G3" s="12" t="s">
        <v>671</v>
      </c>
      <c r="H3" s="6" t="s">
        <v>277</v>
      </c>
      <c r="I3" s="3" t="s">
        <v>293</v>
      </c>
      <c r="J3" s="3" t="s">
        <v>257</v>
      </c>
      <c r="K3" s="6" t="s">
        <v>283</v>
      </c>
      <c r="L3" s="3" t="s">
        <v>296</v>
      </c>
      <c r="M3" s="7" t="s">
        <v>261</v>
      </c>
      <c r="N3" s="6" t="s">
        <v>672</v>
      </c>
      <c r="O3" s="8" t="s">
        <v>270</v>
      </c>
      <c r="P3" s="3">
        <v>4</v>
      </c>
      <c r="Q3" s="3">
        <v>25</v>
      </c>
      <c r="R3" s="3">
        <v>100</v>
      </c>
      <c r="S3" s="3" t="s">
        <v>272</v>
      </c>
      <c r="T3" s="6" t="s">
        <v>599</v>
      </c>
      <c r="U3" s="6">
        <v>6</v>
      </c>
      <c r="V3" s="110">
        <v>0.45</v>
      </c>
      <c r="W3" s="98">
        <v>35</v>
      </c>
      <c r="X3" s="18">
        <v>31.463999999999999</v>
      </c>
      <c r="Y3" s="98">
        <v>66.463999999999999</v>
      </c>
      <c r="Z3" s="19">
        <v>0.25</v>
      </c>
      <c r="AA3" s="22">
        <v>88.61866666666667</v>
      </c>
      <c r="AB3" s="114">
        <f>(W3*$AB$1)+AA3</f>
        <v>90.998666666666665</v>
      </c>
    </row>
    <row r="4" spans="1:28" ht="31.5" customHeight="1" thickBot="1" x14ac:dyDescent="0.3">
      <c r="A4" s="6"/>
      <c r="B4" s="3" t="s">
        <v>24</v>
      </c>
      <c r="C4" s="12"/>
      <c r="D4" s="6" t="s">
        <v>677</v>
      </c>
      <c r="E4" s="6" t="s">
        <v>677</v>
      </c>
      <c r="F4" s="6"/>
      <c r="G4" s="12" t="s">
        <v>673</v>
      </c>
      <c r="H4" s="6" t="s">
        <v>277</v>
      </c>
      <c r="I4" s="3" t="s">
        <v>293</v>
      </c>
      <c r="J4" s="3" t="s">
        <v>257</v>
      </c>
      <c r="K4" s="6" t="s">
        <v>283</v>
      </c>
      <c r="L4" s="3" t="s">
        <v>296</v>
      </c>
      <c r="M4" s="3" t="s">
        <v>329</v>
      </c>
      <c r="N4" s="6" t="s">
        <v>674</v>
      </c>
      <c r="O4" s="9" t="s">
        <v>271</v>
      </c>
      <c r="P4" s="3">
        <v>4</v>
      </c>
      <c r="Q4" s="3">
        <v>25</v>
      </c>
      <c r="R4" s="3">
        <v>100</v>
      </c>
      <c r="S4" s="3" t="s">
        <v>272</v>
      </c>
      <c r="T4" s="6" t="s">
        <v>599</v>
      </c>
      <c r="U4" s="6">
        <v>6</v>
      </c>
      <c r="V4" s="107">
        <v>0.45</v>
      </c>
      <c r="W4" s="98">
        <v>40</v>
      </c>
      <c r="X4" s="18">
        <v>31.463999999999999</v>
      </c>
      <c r="Y4" s="98">
        <v>71.463999999999999</v>
      </c>
      <c r="Z4" s="19">
        <v>0.25</v>
      </c>
      <c r="AA4" s="22">
        <v>95.285333333333327</v>
      </c>
      <c r="AB4" s="114">
        <f>(W4*$AB$1)+AA4</f>
        <v>98.005333333333326</v>
      </c>
    </row>
    <row r="5" spans="1:28" ht="31.5" customHeight="1" thickTop="1" x14ac:dyDescent="0.25">
      <c r="A5" s="6"/>
      <c r="B5" s="3" t="s">
        <v>24</v>
      </c>
      <c r="C5" s="12"/>
      <c r="D5" s="6" t="s">
        <v>678</v>
      </c>
      <c r="E5" s="6" t="s">
        <v>678</v>
      </c>
      <c r="F5" s="6"/>
      <c r="G5" s="12" t="s">
        <v>675</v>
      </c>
      <c r="H5" s="6" t="s">
        <v>277</v>
      </c>
      <c r="I5" s="3" t="s">
        <v>293</v>
      </c>
      <c r="J5" s="3" t="s">
        <v>257</v>
      </c>
      <c r="K5" s="6" t="s">
        <v>283</v>
      </c>
      <c r="L5" s="3" t="s">
        <v>296</v>
      </c>
      <c r="M5" s="8" t="s">
        <v>260</v>
      </c>
      <c r="N5" s="6" t="s">
        <v>679</v>
      </c>
      <c r="O5" s="8" t="s">
        <v>270</v>
      </c>
      <c r="P5" s="3">
        <v>4</v>
      </c>
      <c r="Q5" s="3">
        <v>25</v>
      </c>
      <c r="R5" s="3">
        <v>100</v>
      </c>
      <c r="S5" s="3" t="s">
        <v>272</v>
      </c>
      <c r="T5" s="6" t="s">
        <v>599</v>
      </c>
      <c r="U5" s="6">
        <v>6</v>
      </c>
      <c r="V5" s="107">
        <v>0.45</v>
      </c>
      <c r="W5" s="98">
        <v>40</v>
      </c>
      <c r="X5" s="21">
        <v>31.463999999999999</v>
      </c>
      <c r="Y5" s="98">
        <v>71.463999999999999</v>
      </c>
      <c r="Z5" s="19">
        <v>0.25</v>
      </c>
      <c r="AA5" s="22">
        <v>95.285333333333327</v>
      </c>
      <c r="AB5" s="114">
        <f>(W5*$AB$1)+AA5</f>
        <v>98.005333333333326</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5</vt:i4>
      </vt:variant>
    </vt:vector>
  </HeadingPairs>
  <TitlesOfParts>
    <vt:vector size="17" baseType="lpstr">
      <vt:lpstr>RETAIL</vt:lpstr>
      <vt:lpstr>cuadro master</vt:lpstr>
      <vt:lpstr>Christmas USA</vt:lpstr>
      <vt:lpstr>QUOTE BQT </vt:lpstr>
      <vt:lpstr>PG MADRES</vt:lpstr>
      <vt:lpstr>WEDDING</vt:lpstr>
      <vt:lpstr>FLETES</vt:lpstr>
      <vt:lpstr>WORCESTER</vt:lpstr>
      <vt:lpstr>BULLIS BROMELIADS</vt:lpstr>
      <vt:lpstr>GREENS SUTTON</vt:lpstr>
      <vt:lpstr>VARIEDADES ELIMINADAS</vt:lpstr>
      <vt:lpstr>VARIEDADES NUEVAS</vt:lpstr>
      <vt:lpstr>'PG MADRES'!Área_de_impresión</vt:lpstr>
      <vt:lpstr>COMBO</vt:lpstr>
      <vt:lpstr>PETALOS</vt:lpstr>
      <vt:lpstr>RETAIL</vt:lpstr>
      <vt:lpstr>SPRAYCOMBO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Hortensia</dc:creator>
  <cp:lastModifiedBy>EMHT-PC</cp:lastModifiedBy>
  <cp:lastPrinted>2015-08-14T20:29:15Z</cp:lastPrinted>
  <dcterms:created xsi:type="dcterms:W3CDTF">2014-03-06T17:07:21Z</dcterms:created>
  <dcterms:modified xsi:type="dcterms:W3CDTF">2016-11-06T23:22:38Z</dcterms:modified>
</cp:coreProperties>
</file>