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gdrive\My Drive\Econ PhD\Work 2023\Quota baskets\belize_basket\belize_data\step10\"/>
    </mc:Choice>
  </mc:AlternateContent>
  <xr:revisionPtr revIDLastSave="0" documentId="13_ncr:1_{AB062C96-42DD-44C9-A598-62D78C34A5F7}" xr6:coauthVersionLast="47" xr6:coauthVersionMax="47" xr10:uidLastSave="{00000000-0000-0000-0000-000000000000}"/>
  <bookViews>
    <workbookView xWindow="-108" yWindow="-108" windowWidth="23256" windowHeight="12456" xr2:uid="{CB18AE6F-12B1-46A7-B85B-B2CDF551B611}"/>
  </bookViews>
  <sheets>
    <sheet name="black grouper" sheetId="4" r:id="rId1"/>
    <sheet name="lutjanus (2)" sheetId="3" r:id="rId2"/>
    <sheet name="lutjanus" sheetId="2" r:id="rId3"/>
    <sheet name="guttatus" sheetId="1" r:id="rId4"/>
  </sheets>
  <definedNames>
    <definedName name="solver_adj" localSheetId="0" hidden="1">'black grouper'!$D$11:$D$40</definedName>
    <definedName name="solver_adj" localSheetId="3" hidden="1">guttatus!$D$11:$D$40</definedName>
    <definedName name="solver_adj" localSheetId="2" hidden="1">lutjanus!$D$11:$D$40</definedName>
    <definedName name="solver_adj" localSheetId="1" hidden="1">'lutjanus (2)'!$D$11:$D$40</definedName>
    <definedName name="solver_cvg" localSheetId="0" hidden="1">0.0001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3" hidden="1">1</definedName>
    <definedName name="solver_drv" localSheetId="2" hidden="1">1</definedName>
    <definedName name="solver_drv" localSheetId="1" hidden="1">1</definedName>
    <definedName name="solver_eng" localSheetId="0" hidden="1">1</definedName>
    <definedName name="solver_eng" localSheetId="3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3" hidden="1">2147483647</definedName>
    <definedName name="solver_itr" localSheetId="2" hidden="1">2147483647</definedName>
    <definedName name="solver_itr" localSheetId="1" hidden="1">2147483647</definedName>
    <definedName name="solver_mip" localSheetId="0" hidden="1">2147483647</definedName>
    <definedName name="solver_mip" localSheetId="3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3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3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3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3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3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3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opt" localSheetId="0" hidden="1">'black grouper'!$E$42</definedName>
    <definedName name="solver_opt" localSheetId="3" hidden="1">guttatus!$E$42</definedName>
    <definedName name="solver_opt" localSheetId="2" hidden="1">lutjanus!$E$42</definedName>
    <definedName name="solver_opt" localSheetId="1" hidden="1">'lutjanus (2)'!$E$42</definedName>
    <definedName name="solver_pre" localSheetId="0" hidden="1">0.000001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3" hidden="1">1</definedName>
    <definedName name="solver_rbv" localSheetId="2" hidden="1">1</definedName>
    <definedName name="solver_rbv" localSheetId="1" hidden="1">1</definedName>
    <definedName name="solver_rlx" localSheetId="0" hidden="1">2</definedName>
    <definedName name="solver_rlx" localSheetId="3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3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3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3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3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3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3" hidden="1">0.01</definedName>
    <definedName name="solver_tol" localSheetId="2" hidden="1">0.01</definedName>
    <definedName name="solver_tol" localSheetId="1" hidden="1">0.01</definedName>
    <definedName name="solver_typ" localSheetId="0" hidden="1">1</definedName>
    <definedName name="solver_typ" localSheetId="3" hidden="1">1</definedName>
    <definedName name="solver_typ" localSheetId="2" hidden="1">1</definedName>
    <definedName name="solver_typ" localSheetId="1" hidden="1">1</definedName>
    <definedName name="solver_val" localSheetId="0" hidden="1">0</definedName>
    <definedName name="solver_val" localSheetId="3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3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4" l="1"/>
  <c r="I11" i="4"/>
  <c r="B6" i="4"/>
  <c r="H5" i="4"/>
  <c r="H4" i="4"/>
  <c r="X10" i="4"/>
  <c r="B6" i="3"/>
  <c r="H10" i="3" s="1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11" i="2"/>
  <c r="I11" i="2"/>
  <c r="O42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11" i="1"/>
  <c r="N11" i="1"/>
  <c r="B6" i="2"/>
  <c r="B10" i="2" s="1"/>
  <c r="B6" i="1"/>
  <c r="B10" i="1" s="1"/>
  <c r="C11" i="1" s="1"/>
  <c r="E11" i="1" s="1"/>
  <c r="Z11" i="4" l="1"/>
  <c r="AA11" i="4"/>
  <c r="AC11" i="4" s="1"/>
  <c r="B10" i="4"/>
  <c r="H10" i="4"/>
  <c r="L11" i="4"/>
  <c r="K11" i="4"/>
  <c r="C11" i="4"/>
  <c r="E11" i="4" s="1"/>
  <c r="L11" i="3"/>
  <c r="K11" i="3"/>
  <c r="X10" i="3"/>
  <c r="B10" i="3"/>
  <c r="H10" i="2"/>
  <c r="C11" i="2"/>
  <c r="E11" i="2" s="1"/>
  <c r="X10" i="2"/>
  <c r="H10" i="1"/>
  <c r="B11" i="1"/>
  <c r="C12" i="1" s="1"/>
  <c r="E12" i="1" s="1"/>
  <c r="B11" i="4" l="1"/>
  <c r="AB11" i="4"/>
  <c r="X11" i="4" s="1"/>
  <c r="C12" i="4"/>
  <c r="E12" i="4" s="1"/>
  <c r="N11" i="4"/>
  <c r="P11" i="4" s="1"/>
  <c r="Z11" i="3"/>
  <c r="AA11" i="3"/>
  <c r="C11" i="3"/>
  <c r="E11" i="3" s="1"/>
  <c r="N11" i="3"/>
  <c r="P11" i="3" s="1"/>
  <c r="M11" i="3"/>
  <c r="K11" i="2"/>
  <c r="AA11" i="2"/>
  <c r="Z11" i="2"/>
  <c r="L11" i="2"/>
  <c r="B11" i="2"/>
  <c r="K11" i="1"/>
  <c r="J11" i="1"/>
  <c r="B12" i="1"/>
  <c r="C13" i="1" s="1"/>
  <c r="E13" i="1" s="1"/>
  <c r="B12" i="4" l="1"/>
  <c r="Z12" i="4"/>
  <c r="AA12" i="4"/>
  <c r="Y11" i="4"/>
  <c r="C13" i="4"/>
  <c r="E13" i="4" s="1"/>
  <c r="O11" i="4"/>
  <c r="B11" i="3"/>
  <c r="C12" i="3" s="1"/>
  <c r="E12" i="3" s="1"/>
  <c r="AC11" i="3"/>
  <c r="AB11" i="3"/>
  <c r="I11" i="3"/>
  <c r="O11" i="3"/>
  <c r="N11" i="2"/>
  <c r="P11" i="2" s="1"/>
  <c r="M11" i="2"/>
  <c r="C12" i="2"/>
  <c r="E12" i="2" s="1"/>
  <c r="AC11" i="2"/>
  <c r="AB11" i="2"/>
  <c r="L11" i="1"/>
  <c r="M11" i="1"/>
  <c r="B13" i="1"/>
  <c r="AB12" i="4" l="1"/>
  <c r="AC12" i="4"/>
  <c r="B13" i="4"/>
  <c r="C14" i="4"/>
  <c r="E14" i="4" s="1"/>
  <c r="J11" i="4"/>
  <c r="H11" i="4"/>
  <c r="X11" i="3"/>
  <c r="B12" i="3"/>
  <c r="J11" i="3"/>
  <c r="H11" i="3"/>
  <c r="Z12" i="3"/>
  <c r="Y11" i="3"/>
  <c r="AA12" i="3"/>
  <c r="X11" i="2"/>
  <c r="Z12" i="2" s="1"/>
  <c r="I11" i="1"/>
  <c r="H11" i="1" s="1"/>
  <c r="B12" i="2"/>
  <c r="O11" i="2"/>
  <c r="H11" i="2"/>
  <c r="C14" i="1"/>
  <c r="E14" i="1" s="1"/>
  <c r="B14" i="4" l="1"/>
  <c r="X12" i="4"/>
  <c r="L12" i="4"/>
  <c r="K12" i="4"/>
  <c r="C15" i="4"/>
  <c r="E15" i="4" s="1"/>
  <c r="L12" i="3"/>
  <c r="K12" i="3"/>
  <c r="AB12" i="3"/>
  <c r="AC12" i="3"/>
  <c r="C13" i="3"/>
  <c r="E13" i="3" s="1"/>
  <c r="B13" i="3"/>
  <c r="Y11" i="2"/>
  <c r="AA12" i="2"/>
  <c r="AC12" i="2" s="1"/>
  <c r="K12" i="2"/>
  <c r="L12" i="2"/>
  <c r="C13" i="2"/>
  <c r="E13" i="2" s="1"/>
  <c r="J12" i="1"/>
  <c r="K12" i="1"/>
  <c r="B14" i="1"/>
  <c r="AA13" i="4" l="1"/>
  <c r="Y12" i="4"/>
  <c r="Z13" i="4"/>
  <c r="B15" i="4"/>
  <c r="M12" i="4"/>
  <c r="N12" i="4"/>
  <c r="P12" i="4" s="1"/>
  <c r="X12" i="3"/>
  <c r="C14" i="3"/>
  <c r="E14" i="3" s="1"/>
  <c r="B14" i="3"/>
  <c r="Y12" i="3"/>
  <c r="AA13" i="3"/>
  <c r="Z13" i="3"/>
  <c r="N12" i="3"/>
  <c r="P12" i="3" s="1"/>
  <c r="M12" i="3"/>
  <c r="AB12" i="2"/>
  <c r="X12" i="2" s="1"/>
  <c r="AA13" i="2"/>
  <c r="Y12" i="2"/>
  <c r="Z13" i="2"/>
  <c r="B13" i="2"/>
  <c r="C14" i="2" s="1"/>
  <c r="M12" i="2"/>
  <c r="N12" i="2"/>
  <c r="P12" i="2" s="1"/>
  <c r="L12" i="1"/>
  <c r="M12" i="1"/>
  <c r="C15" i="1"/>
  <c r="E15" i="1" s="1"/>
  <c r="AC13" i="4" l="1"/>
  <c r="AB13" i="4"/>
  <c r="X13" i="4" s="1"/>
  <c r="I12" i="4"/>
  <c r="O12" i="4"/>
  <c r="C16" i="4"/>
  <c r="E16" i="4" s="1"/>
  <c r="B16" i="4"/>
  <c r="O12" i="3"/>
  <c r="I12" i="3"/>
  <c r="C15" i="3"/>
  <c r="E15" i="3" s="1"/>
  <c r="B15" i="3"/>
  <c r="AC13" i="3"/>
  <c r="AB13" i="3"/>
  <c r="X13" i="3" s="1"/>
  <c r="E14" i="2"/>
  <c r="I12" i="2"/>
  <c r="H12" i="2" s="1"/>
  <c r="O12" i="2"/>
  <c r="AC13" i="2"/>
  <c r="AB13" i="2"/>
  <c r="I12" i="1"/>
  <c r="H12" i="1" s="1"/>
  <c r="N12" i="1"/>
  <c r="B15" i="1"/>
  <c r="Z14" i="4" l="1"/>
  <c r="AA14" i="4"/>
  <c r="Y13" i="4"/>
  <c r="C17" i="4"/>
  <c r="E17" i="4" s="1"/>
  <c r="J12" i="4"/>
  <c r="H12" i="4"/>
  <c r="Z14" i="3"/>
  <c r="Y13" i="3"/>
  <c r="AA14" i="3"/>
  <c r="C16" i="3"/>
  <c r="E16" i="3" s="1"/>
  <c r="J12" i="3"/>
  <c r="H12" i="3"/>
  <c r="X13" i="2"/>
  <c r="AA14" i="2" s="1"/>
  <c r="K13" i="2"/>
  <c r="L13" i="2"/>
  <c r="B14" i="2"/>
  <c r="J13" i="1"/>
  <c r="K13" i="1"/>
  <c r="L13" i="1"/>
  <c r="M13" i="1"/>
  <c r="C16" i="1"/>
  <c r="E16" i="1" s="1"/>
  <c r="AC14" i="4" l="1"/>
  <c r="AB14" i="4"/>
  <c r="X14" i="4" s="1"/>
  <c r="L13" i="4"/>
  <c r="K13" i="4"/>
  <c r="B17" i="4"/>
  <c r="B16" i="3"/>
  <c r="L13" i="3"/>
  <c r="K13" i="3"/>
  <c r="C17" i="3"/>
  <c r="E17" i="3" s="1"/>
  <c r="AC14" i="3"/>
  <c r="AB14" i="3"/>
  <c r="Y13" i="2"/>
  <c r="Z14" i="2"/>
  <c r="AB14" i="2" s="1"/>
  <c r="C15" i="2"/>
  <c r="E15" i="2" s="1"/>
  <c r="M13" i="2"/>
  <c r="N13" i="2"/>
  <c r="P13" i="2" s="1"/>
  <c r="AC14" i="2"/>
  <c r="I13" i="1"/>
  <c r="N13" i="1"/>
  <c r="H13" i="1"/>
  <c r="B16" i="1"/>
  <c r="Z15" i="4" l="1"/>
  <c r="Y14" i="4"/>
  <c r="AA15" i="4"/>
  <c r="C18" i="4"/>
  <c r="E18" i="4" s="1"/>
  <c r="B18" i="4"/>
  <c r="M13" i="4"/>
  <c r="N13" i="4"/>
  <c r="P13" i="4" s="1"/>
  <c r="X14" i="3"/>
  <c r="B17" i="3"/>
  <c r="C18" i="3"/>
  <c r="E18" i="3" s="1"/>
  <c r="B18" i="3"/>
  <c r="Y14" i="3"/>
  <c r="Z15" i="3"/>
  <c r="AA15" i="3"/>
  <c r="M13" i="3"/>
  <c r="N13" i="3"/>
  <c r="P13" i="3" s="1"/>
  <c r="X14" i="2"/>
  <c r="Y14" i="2" s="1"/>
  <c r="I13" i="2"/>
  <c r="H13" i="2" s="1"/>
  <c r="O13" i="2"/>
  <c r="B15" i="2"/>
  <c r="J14" i="1"/>
  <c r="K14" i="1"/>
  <c r="C17" i="1"/>
  <c r="E17" i="1" s="1"/>
  <c r="AC15" i="4" l="1"/>
  <c r="AB15" i="4"/>
  <c r="X15" i="4" s="1"/>
  <c r="I13" i="4"/>
  <c r="O13" i="4"/>
  <c r="C19" i="4"/>
  <c r="E19" i="4" s="1"/>
  <c r="I13" i="3"/>
  <c r="O13" i="3"/>
  <c r="AC15" i="3"/>
  <c r="AB15" i="3"/>
  <c r="X15" i="3" s="1"/>
  <c r="C19" i="3"/>
  <c r="E19" i="3" s="1"/>
  <c r="Z15" i="2"/>
  <c r="AA15" i="2"/>
  <c r="AC15" i="2" s="1"/>
  <c r="C16" i="2"/>
  <c r="E16" i="2" s="1"/>
  <c r="K14" i="2"/>
  <c r="L14" i="2"/>
  <c r="L14" i="1"/>
  <c r="M14" i="1"/>
  <c r="B17" i="1"/>
  <c r="Z16" i="4" l="1"/>
  <c r="AA16" i="4"/>
  <c r="Y15" i="4"/>
  <c r="B19" i="4"/>
  <c r="J13" i="4"/>
  <c r="H13" i="4"/>
  <c r="Z16" i="3"/>
  <c r="Y15" i="3"/>
  <c r="AA16" i="3"/>
  <c r="B19" i="3"/>
  <c r="J13" i="3"/>
  <c r="H13" i="3"/>
  <c r="AB15" i="2"/>
  <c r="X15" i="2" s="1"/>
  <c r="Y15" i="2" s="1"/>
  <c r="N14" i="2"/>
  <c r="P14" i="2" s="1"/>
  <c r="M14" i="2"/>
  <c r="B16" i="2"/>
  <c r="I14" i="1"/>
  <c r="H14" i="1" s="1"/>
  <c r="N14" i="1"/>
  <c r="C18" i="1"/>
  <c r="E18" i="1" s="1"/>
  <c r="AC16" i="4" l="1"/>
  <c r="AB16" i="4"/>
  <c r="X16" i="4" s="1"/>
  <c r="L14" i="4"/>
  <c r="K14" i="4"/>
  <c r="C20" i="4"/>
  <c r="E20" i="4" s="1"/>
  <c r="C20" i="3"/>
  <c r="E20" i="3" s="1"/>
  <c r="B20" i="3"/>
  <c r="L14" i="3"/>
  <c r="K14" i="3"/>
  <c r="AC16" i="3"/>
  <c r="AB16" i="3"/>
  <c r="AA16" i="2"/>
  <c r="AC16" i="2" s="1"/>
  <c r="Z16" i="2"/>
  <c r="C17" i="2"/>
  <c r="E17" i="2" s="1"/>
  <c r="O14" i="2"/>
  <c r="I14" i="2"/>
  <c r="H14" i="2" s="1"/>
  <c r="J15" i="1"/>
  <c r="K15" i="1"/>
  <c r="B18" i="1"/>
  <c r="B20" i="4" l="1"/>
  <c r="Y16" i="4"/>
  <c r="Z17" i="4"/>
  <c r="AA17" i="4"/>
  <c r="C21" i="4"/>
  <c r="E21" i="4" s="1"/>
  <c r="M14" i="4"/>
  <c r="N14" i="4"/>
  <c r="P14" i="4" s="1"/>
  <c r="X16" i="3"/>
  <c r="C21" i="3"/>
  <c r="E21" i="3" s="1"/>
  <c r="M14" i="3"/>
  <c r="N14" i="3"/>
  <c r="P14" i="3" s="1"/>
  <c r="AB16" i="2"/>
  <c r="X16" i="2" s="1"/>
  <c r="AA17" i="2" s="1"/>
  <c r="L15" i="2"/>
  <c r="K15" i="2"/>
  <c r="B17" i="2"/>
  <c r="L15" i="1"/>
  <c r="M15" i="1"/>
  <c r="C19" i="1"/>
  <c r="E19" i="1" s="1"/>
  <c r="AC17" i="4" l="1"/>
  <c r="AB17" i="4"/>
  <c r="X17" i="4" s="1"/>
  <c r="B21" i="4"/>
  <c r="I14" i="4"/>
  <c r="O14" i="4"/>
  <c r="C22" i="4"/>
  <c r="E22" i="4" s="1"/>
  <c r="O14" i="3"/>
  <c r="I14" i="3"/>
  <c r="B21" i="3"/>
  <c r="Y16" i="3"/>
  <c r="AA17" i="3"/>
  <c r="Z17" i="3"/>
  <c r="Y16" i="2"/>
  <c r="Z17" i="2"/>
  <c r="C18" i="2"/>
  <c r="E18" i="2" s="1"/>
  <c r="N15" i="2"/>
  <c r="P15" i="2" s="1"/>
  <c r="M15" i="2"/>
  <c r="AC17" i="2"/>
  <c r="AB17" i="2"/>
  <c r="I15" i="1"/>
  <c r="N15" i="1"/>
  <c r="H15" i="1"/>
  <c r="B19" i="1"/>
  <c r="Y17" i="4" l="1"/>
  <c r="AA18" i="4"/>
  <c r="Z18" i="4"/>
  <c r="B22" i="4"/>
  <c r="J14" i="4"/>
  <c r="H14" i="4"/>
  <c r="J14" i="3"/>
  <c r="H14" i="3"/>
  <c r="AC17" i="3"/>
  <c r="AB17" i="3"/>
  <c r="X17" i="3" s="1"/>
  <c r="C22" i="3"/>
  <c r="E22" i="3" s="1"/>
  <c r="B22" i="3"/>
  <c r="X17" i="2"/>
  <c r="Y17" i="2" s="1"/>
  <c r="O15" i="2"/>
  <c r="I15" i="2"/>
  <c r="H15" i="2" s="1"/>
  <c r="B18" i="2"/>
  <c r="C19" i="2" s="1"/>
  <c r="J16" i="1"/>
  <c r="K16" i="1"/>
  <c r="C20" i="1"/>
  <c r="E20" i="1" s="1"/>
  <c r="AC18" i="4" l="1"/>
  <c r="AB18" i="4"/>
  <c r="X18" i="4" s="1"/>
  <c r="L15" i="4"/>
  <c r="K15" i="4"/>
  <c r="C23" i="4"/>
  <c r="E23" i="4" s="1"/>
  <c r="Y18" i="4"/>
  <c r="AA19" i="4"/>
  <c r="Z19" i="4"/>
  <c r="C23" i="3"/>
  <c r="E23" i="3" s="1"/>
  <c r="B23" i="3"/>
  <c r="Z18" i="3"/>
  <c r="Y17" i="3"/>
  <c r="AA18" i="3"/>
  <c r="L15" i="3"/>
  <c r="K15" i="3"/>
  <c r="Z18" i="2"/>
  <c r="AB18" i="2" s="1"/>
  <c r="X18" i="2" s="1"/>
  <c r="AA18" i="2"/>
  <c r="E19" i="2"/>
  <c r="L16" i="2"/>
  <c r="K16" i="2"/>
  <c r="AC18" i="2"/>
  <c r="L16" i="1"/>
  <c r="M16" i="1"/>
  <c r="B20" i="1"/>
  <c r="AC19" i="4" l="1"/>
  <c r="AB19" i="4"/>
  <c r="X19" i="4" s="1"/>
  <c r="B23" i="4"/>
  <c r="M15" i="4"/>
  <c r="N15" i="4"/>
  <c r="P15" i="4" s="1"/>
  <c r="M15" i="3"/>
  <c r="N15" i="3"/>
  <c r="P15" i="3" s="1"/>
  <c r="C24" i="3"/>
  <c r="E24" i="3" s="1"/>
  <c r="B24" i="3"/>
  <c r="AB18" i="3"/>
  <c r="AC18" i="3"/>
  <c r="AA19" i="2"/>
  <c r="Z19" i="2"/>
  <c r="Y18" i="2"/>
  <c r="N16" i="2"/>
  <c r="P16" i="2" s="1"/>
  <c r="M16" i="2"/>
  <c r="B19" i="2"/>
  <c r="I16" i="1"/>
  <c r="H16" i="1" s="1"/>
  <c r="N16" i="1"/>
  <c r="C21" i="1"/>
  <c r="E21" i="1" s="1"/>
  <c r="O15" i="4" l="1"/>
  <c r="I15" i="4"/>
  <c r="Z20" i="4"/>
  <c r="Y19" i="4"/>
  <c r="AA20" i="4"/>
  <c r="C24" i="4"/>
  <c r="E24" i="4" s="1"/>
  <c r="B24" i="4"/>
  <c r="X18" i="3"/>
  <c r="C25" i="3"/>
  <c r="E25" i="3" s="1"/>
  <c r="I15" i="3"/>
  <c r="O15" i="3"/>
  <c r="C20" i="2"/>
  <c r="E20" i="2" s="1"/>
  <c r="O16" i="2"/>
  <c r="I16" i="2"/>
  <c r="H16" i="2" s="1"/>
  <c r="AC19" i="2"/>
  <c r="AB19" i="2"/>
  <c r="X19" i="2" s="1"/>
  <c r="K17" i="1"/>
  <c r="J17" i="1"/>
  <c r="B21" i="1"/>
  <c r="C25" i="4" l="1"/>
  <c r="E25" i="4" s="1"/>
  <c r="AC20" i="4"/>
  <c r="AB20" i="4"/>
  <c r="J15" i="4"/>
  <c r="H15" i="4"/>
  <c r="J15" i="3"/>
  <c r="H15" i="3"/>
  <c r="B25" i="3"/>
  <c r="Y18" i="3"/>
  <c r="Z19" i="3"/>
  <c r="AA19" i="3"/>
  <c r="B20" i="2"/>
  <c r="C21" i="2" s="1"/>
  <c r="E21" i="2" s="1"/>
  <c r="AA20" i="2"/>
  <c r="Z20" i="2"/>
  <c r="Y19" i="2"/>
  <c r="L17" i="2"/>
  <c r="K17" i="2"/>
  <c r="L17" i="1"/>
  <c r="M17" i="1"/>
  <c r="C22" i="1"/>
  <c r="E22" i="1" s="1"/>
  <c r="X20" i="4" l="1"/>
  <c r="Z21" i="4"/>
  <c r="Y20" i="4"/>
  <c r="AA21" i="4"/>
  <c r="L16" i="4"/>
  <c r="K16" i="4"/>
  <c r="B25" i="4"/>
  <c r="AC19" i="3"/>
  <c r="AB19" i="3"/>
  <c r="X19" i="3" s="1"/>
  <c r="L16" i="3"/>
  <c r="K16" i="3"/>
  <c r="C26" i="3"/>
  <c r="E26" i="3" s="1"/>
  <c r="B21" i="2"/>
  <c r="N17" i="2"/>
  <c r="P17" i="2" s="1"/>
  <c r="M17" i="2"/>
  <c r="AC20" i="2"/>
  <c r="AB20" i="2"/>
  <c r="X20" i="2" s="1"/>
  <c r="I17" i="1"/>
  <c r="H17" i="1" s="1"/>
  <c r="N17" i="1"/>
  <c r="B22" i="1"/>
  <c r="AC21" i="4" l="1"/>
  <c r="AB21" i="4"/>
  <c r="X21" i="4" s="1"/>
  <c r="N16" i="4"/>
  <c r="P16" i="4" s="1"/>
  <c r="M16" i="4"/>
  <c r="C26" i="4"/>
  <c r="E26" i="4" s="1"/>
  <c r="N16" i="3"/>
  <c r="P16" i="3" s="1"/>
  <c r="M16" i="3"/>
  <c r="B26" i="3"/>
  <c r="Z20" i="3"/>
  <c r="Y19" i="3"/>
  <c r="AA20" i="3"/>
  <c r="AA21" i="2"/>
  <c r="Z21" i="2"/>
  <c r="Y20" i="2"/>
  <c r="O17" i="2"/>
  <c r="I17" i="2"/>
  <c r="H17" i="2" s="1"/>
  <c r="C22" i="2"/>
  <c r="E22" i="2" s="1"/>
  <c r="J18" i="1"/>
  <c r="K18" i="1"/>
  <c r="C23" i="1"/>
  <c r="E23" i="1" s="1"/>
  <c r="B26" i="4" l="1"/>
  <c r="I16" i="4"/>
  <c r="O16" i="4"/>
  <c r="C27" i="4"/>
  <c r="E27" i="4" s="1"/>
  <c r="Z22" i="4"/>
  <c r="Y21" i="4"/>
  <c r="AA22" i="4"/>
  <c r="AB20" i="3"/>
  <c r="AC20" i="3"/>
  <c r="O16" i="3"/>
  <c r="I16" i="3"/>
  <c r="C27" i="3"/>
  <c r="E27" i="3" s="1"/>
  <c r="B22" i="2"/>
  <c r="L18" i="2"/>
  <c r="K18" i="2"/>
  <c r="AC21" i="2"/>
  <c r="AB21" i="2"/>
  <c r="X21" i="2" s="1"/>
  <c r="M18" i="1"/>
  <c r="L18" i="1"/>
  <c r="B23" i="1"/>
  <c r="B27" i="4" l="1"/>
  <c r="C28" i="4"/>
  <c r="E28" i="4" s="1"/>
  <c r="B28" i="4"/>
  <c r="AC22" i="4"/>
  <c r="AB22" i="4"/>
  <c r="X22" i="4" s="1"/>
  <c r="J16" i="4"/>
  <c r="H16" i="4"/>
  <c r="B27" i="3"/>
  <c r="C28" i="3" s="1"/>
  <c r="E28" i="3" s="1"/>
  <c r="J16" i="3"/>
  <c r="H16" i="3"/>
  <c r="X20" i="3"/>
  <c r="AA22" i="2"/>
  <c r="Z22" i="2"/>
  <c r="Y21" i="2"/>
  <c r="N18" i="2"/>
  <c r="P18" i="2" s="1"/>
  <c r="M18" i="2"/>
  <c r="C23" i="2"/>
  <c r="E23" i="2" s="1"/>
  <c r="I18" i="1"/>
  <c r="H18" i="1" s="1"/>
  <c r="J19" i="1" s="1"/>
  <c r="N18" i="1"/>
  <c r="C24" i="1"/>
  <c r="E24" i="1" s="1"/>
  <c r="Z23" i="4" l="1"/>
  <c r="Y22" i="4"/>
  <c r="AA23" i="4"/>
  <c r="C29" i="4"/>
  <c r="E29" i="4" s="1"/>
  <c r="L17" i="4"/>
  <c r="K17" i="4"/>
  <c r="B28" i="3"/>
  <c r="C29" i="3" s="1"/>
  <c r="E29" i="3" s="1"/>
  <c r="Y20" i="3"/>
  <c r="AA21" i="3"/>
  <c r="Z21" i="3"/>
  <c r="L17" i="3"/>
  <c r="K17" i="3"/>
  <c r="B23" i="2"/>
  <c r="I18" i="2"/>
  <c r="H18" i="2" s="1"/>
  <c r="O18" i="2"/>
  <c r="AC22" i="2"/>
  <c r="AB22" i="2"/>
  <c r="X22" i="2" s="1"/>
  <c r="K19" i="1"/>
  <c r="L19" i="1" s="1"/>
  <c r="B24" i="1"/>
  <c r="B29" i="4" l="1"/>
  <c r="AC23" i="4"/>
  <c r="AB23" i="4"/>
  <c r="X23" i="4" s="1"/>
  <c r="C30" i="4"/>
  <c r="E30" i="4" s="1"/>
  <c r="M17" i="4"/>
  <c r="N17" i="4"/>
  <c r="P17" i="4" s="1"/>
  <c r="B29" i="3"/>
  <c r="C30" i="3" s="1"/>
  <c r="E30" i="3" s="1"/>
  <c r="M17" i="3"/>
  <c r="N17" i="3"/>
  <c r="P17" i="3" s="1"/>
  <c r="AC21" i="3"/>
  <c r="AB21" i="3"/>
  <c r="X21" i="3" s="1"/>
  <c r="M19" i="1"/>
  <c r="AA23" i="2"/>
  <c r="Z23" i="2"/>
  <c r="Y22" i="2"/>
  <c r="L19" i="2"/>
  <c r="K19" i="2"/>
  <c r="C24" i="2"/>
  <c r="E24" i="2" s="1"/>
  <c r="I19" i="1"/>
  <c r="H19" i="1" s="1"/>
  <c r="N19" i="1"/>
  <c r="C25" i="1"/>
  <c r="E25" i="1" s="1"/>
  <c r="B30" i="4" l="1"/>
  <c r="C31" i="4"/>
  <c r="E31" i="4" s="1"/>
  <c r="B31" i="4"/>
  <c r="Z24" i="4"/>
  <c r="AA24" i="4"/>
  <c r="Y23" i="4"/>
  <c r="O17" i="4"/>
  <c r="I17" i="4"/>
  <c r="B30" i="3"/>
  <c r="C31" i="3" s="1"/>
  <c r="E31" i="3" s="1"/>
  <c r="Z22" i="3"/>
  <c r="Y21" i="3"/>
  <c r="AA22" i="3"/>
  <c r="I17" i="3"/>
  <c r="O17" i="3"/>
  <c r="B24" i="2"/>
  <c r="N19" i="2"/>
  <c r="P19" i="2" s="1"/>
  <c r="M19" i="2"/>
  <c r="AC23" i="2"/>
  <c r="AB23" i="2"/>
  <c r="X23" i="2" s="1"/>
  <c r="K20" i="1"/>
  <c r="J20" i="1"/>
  <c r="B25" i="1"/>
  <c r="AC24" i="4" l="1"/>
  <c r="AB24" i="4"/>
  <c r="X24" i="4" s="1"/>
  <c r="C32" i="4"/>
  <c r="E32" i="4" s="1"/>
  <c r="B32" i="4"/>
  <c r="J17" i="4"/>
  <c r="H17" i="4"/>
  <c r="B31" i="3"/>
  <c r="C32" i="3" s="1"/>
  <c r="E32" i="3" s="1"/>
  <c r="J17" i="3"/>
  <c r="H17" i="3"/>
  <c r="L18" i="3" s="1"/>
  <c r="AC22" i="3"/>
  <c r="AB22" i="3"/>
  <c r="AA24" i="2"/>
  <c r="Z24" i="2"/>
  <c r="Y23" i="2"/>
  <c r="O19" i="2"/>
  <c r="I19" i="2"/>
  <c r="H19" i="2" s="1"/>
  <c r="C25" i="2"/>
  <c r="E25" i="2" s="1"/>
  <c r="L20" i="1"/>
  <c r="M20" i="1"/>
  <c r="C26" i="1"/>
  <c r="E26" i="1" s="1"/>
  <c r="C33" i="4" l="1"/>
  <c r="E33" i="4" s="1"/>
  <c r="L18" i="4"/>
  <c r="K18" i="4"/>
  <c r="Z25" i="4"/>
  <c r="Y24" i="4"/>
  <c r="AA25" i="4"/>
  <c r="N18" i="3"/>
  <c r="X22" i="3"/>
  <c r="B32" i="3"/>
  <c r="Y22" i="3"/>
  <c r="Z23" i="3"/>
  <c r="AA23" i="3"/>
  <c r="C33" i="3"/>
  <c r="E33" i="3" s="1"/>
  <c r="K18" i="3"/>
  <c r="M18" i="3" s="1"/>
  <c r="I18" i="3" s="1"/>
  <c r="J18" i="3" s="1"/>
  <c r="B25" i="2"/>
  <c r="K20" i="2"/>
  <c r="L20" i="2"/>
  <c r="AC24" i="2"/>
  <c r="AB24" i="2"/>
  <c r="X24" i="2" s="1"/>
  <c r="I20" i="1"/>
  <c r="H20" i="1" s="1"/>
  <c r="N20" i="1"/>
  <c r="B26" i="1"/>
  <c r="M18" i="4" l="1"/>
  <c r="N18" i="4"/>
  <c r="P18" i="4" s="1"/>
  <c r="AC25" i="4"/>
  <c r="AB25" i="4"/>
  <c r="X25" i="4" s="1"/>
  <c r="B33" i="4"/>
  <c r="P18" i="3"/>
  <c r="AC23" i="3"/>
  <c r="AB23" i="3"/>
  <c r="X23" i="3" s="1"/>
  <c r="B33" i="3"/>
  <c r="N20" i="2"/>
  <c r="P20" i="2" s="1"/>
  <c r="M20" i="2"/>
  <c r="AA25" i="2"/>
  <c r="Z25" i="2"/>
  <c r="Y24" i="2"/>
  <c r="C26" i="2"/>
  <c r="E26" i="2" s="1"/>
  <c r="J21" i="1"/>
  <c r="K21" i="1"/>
  <c r="C27" i="1"/>
  <c r="E27" i="1" s="1"/>
  <c r="C34" i="4" l="1"/>
  <c r="E34" i="4" s="1"/>
  <c r="B34" i="4"/>
  <c r="Z26" i="4"/>
  <c r="Y25" i="4"/>
  <c r="AA26" i="4"/>
  <c r="I18" i="4"/>
  <c r="O18" i="4"/>
  <c r="Z24" i="3"/>
  <c r="Y23" i="3"/>
  <c r="AA24" i="3"/>
  <c r="C34" i="3"/>
  <c r="E34" i="3" s="1"/>
  <c r="B34" i="3"/>
  <c r="O18" i="3"/>
  <c r="B26" i="2"/>
  <c r="AC25" i="2"/>
  <c r="AB25" i="2"/>
  <c r="X25" i="2" s="1"/>
  <c r="I20" i="2"/>
  <c r="H20" i="2" s="1"/>
  <c r="O20" i="2"/>
  <c r="L21" i="1"/>
  <c r="M21" i="1"/>
  <c r="B27" i="1"/>
  <c r="C35" i="4" l="1"/>
  <c r="E35" i="4" s="1"/>
  <c r="B35" i="4"/>
  <c r="J18" i="4"/>
  <c r="H18" i="4"/>
  <c r="AC26" i="4"/>
  <c r="AB26" i="4"/>
  <c r="H18" i="3"/>
  <c r="C35" i="3"/>
  <c r="E35" i="3" s="1"/>
  <c r="AC24" i="3"/>
  <c r="AB24" i="3"/>
  <c r="X24" i="3" s="1"/>
  <c r="L21" i="2"/>
  <c r="K21" i="2"/>
  <c r="AA26" i="2"/>
  <c r="Z26" i="2"/>
  <c r="Y25" i="2"/>
  <c r="C27" i="2"/>
  <c r="E27" i="2" s="1"/>
  <c r="I21" i="1"/>
  <c r="N21" i="1"/>
  <c r="H21" i="1"/>
  <c r="C28" i="1"/>
  <c r="E28" i="1" s="1"/>
  <c r="C36" i="4" l="1"/>
  <c r="E36" i="4" s="1"/>
  <c r="B36" i="4"/>
  <c r="X26" i="4"/>
  <c r="L19" i="4"/>
  <c r="K19" i="4"/>
  <c r="Y24" i="3"/>
  <c r="Z25" i="3"/>
  <c r="AA25" i="3"/>
  <c r="L19" i="3"/>
  <c r="K19" i="3"/>
  <c r="B35" i="3"/>
  <c r="B27" i="2"/>
  <c r="AC26" i="2"/>
  <c r="AB26" i="2"/>
  <c r="X26" i="2" s="1"/>
  <c r="N21" i="2"/>
  <c r="P21" i="2" s="1"/>
  <c r="M21" i="2"/>
  <c r="K22" i="1"/>
  <c r="J22" i="1"/>
  <c r="B28" i="1"/>
  <c r="Z27" i="4" l="1"/>
  <c r="Y26" i="4"/>
  <c r="AA27" i="4"/>
  <c r="M19" i="4"/>
  <c r="N19" i="4"/>
  <c r="P19" i="4" s="1"/>
  <c r="C37" i="4"/>
  <c r="E37" i="4" s="1"/>
  <c r="M19" i="3"/>
  <c r="N19" i="3"/>
  <c r="P19" i="3" s="1"/>
  <c r="C36" i="3"/>
  <c r="E36" i="3" s="1"/>
  <c r="B36" i="3"/>
  <c r="AC25" i="3"/>
  <c r="AB25" i="3"/>
  <c r="AA27" i="2"/>
  <c r="Z27" i="2"/>
  <c r="Y26" i="2"/>
  <c r="O21" i="2"/>
  <c r="I21" i="2"/>
  <c r="H21" i="2" s="1"/>
  <c r="C28" i="2"/>
  <c r="E28" i="2" s="1"/>
  <c r="M22" i="1"/>
  <c r="L22" i="1"/>
  <c r="C29" i="1"/>
  <c r="E29" i="1" s="1"/>
  <c r="B37" i="4" l="1"/>
  <c r="O19" i="4"/>
  <c r="I19" i="4"/>
  <c r="AC27" i="4"/>
  <c r="AB27" i="4"/>
  <c r="X25" i="3"/>
  <c r="Z26" i="3"/>
  <c r="Y25" i="3"/>
  <c r="AA26" i="3"/>
  <c r="C37" i="3"/>
  <c r="E37" i="3" s="1"/>
  <c r="I19" i="3"/>
  <c r="O19" i="3"/>
  <c r="B28" i="2"/>
  <c r="L22" i="2"/>
  <c r="K22" i="2"/>
  <c r="AC27" i="2"/>
  <c r="AB27" i="2"/>
  <c r="X27" i="2" s="1"/>
  <c r="I22" i="1"/>
  <c r="H22" i="1" s="1"/>
  <c r="N22" i="1"/>
  <c r="B29" i="1"/>
  <c r="X27" i="4" l="1"/>
  <c r="Z28" i="4"/>
  <c r="Y27" i="4"/>
  <c r="AA28" i="4"/>
  <c r="J19" i="4"/>
  <c r="H19" i="4"/>
  <c r="C38" i="4"/>
  <c r="E38" i="4" s="1"/>
  <c r="B38" i="4"/>
  <c r="J19" i="3"/>
  <c r="H19" i="3"/>
  <c r="B37" i="3"/>
  <c r="AB26" i="3"/>
  <c r="AC26" i="3"/>
  <c r="J23" i="1"/>
  <c r="K23" i="1"/>
  <c r="AA28" i="2"/>
  <c r="Z28" i="2"/>
  <c r="Y27" i="2"/>
  <c r="N22" i="2"/>
  <c r="P22" i="2" s="1"/>
  <c r="M22" i="2"/>
  <c r="C29" i="2"/>
  <c r="E29" i="2" s="1"/>
  <c r="M23" i="1"/>
  <c r="L23" i="1"/>
  <c r="C30" i="1"/>
  <c r="E30" i="1" s="1"/>
  <c r="L20" i="4" l="1"/>
  <c r="K20" i="4"/>
  <c r="C39" i="4"/>
  <c r="E39" i="4" s="1"/>
  <c r="AC28" i="4"/>
  <c r="AB28" i="4"/>
  <c r="L20" i="3"/>
  <c r="K20" i="3"/>
  <c r="X26" i="3"/>
  <c r="C38" i="3"/>
  <c r="E38" i="3" s="1"/>
  <c r="B38" i="3"/>
  <c r="I22" i="2"/>
  <c r="H22" i="2" s="1"/>
  <c r="O22" i="2"/>
  <c r="B29" i="2"/>
  <c r="AC28" i="2"/>
  <c r="AB28" i="2"/>
  <c r="X28" i="2" s="1"/>
  <c r="I23" i="1"/>
  <c r="H23" i="1"/>
  <c r="J24" i="1" s="1"/>
  <c r="N23" i="1"/>
  <c r="B30" i="1"/>
  <c r="X28" i="4" l="1"/>
  <c r="Z29" i="4"/>
  <c r="Y28" i="4"/>
  <c r="AA29" i="4"/>
  <c r="B39" i="4"/>
  <c r="N20" i="4"/>
  <c r="P20" i="4" s="1"/>
  <c r="M20" i="4"/>
  <c r="C39" i="3"/>
  <c r="E39" i="3" s="1"/>
  <c r="Y26" i="3"/>
  <c r="AA27" i="3"/>
  <c r="Z27" i="3"/>
  <c r="N20" i="3"/>
  <c r="P20" i="3" s="1"/>
  <c r="M20" i="3"/>
  <c r="AA29" i="2"/>
  <c r="Z29" i="2"/>
  <c r="Y28" i="2"/>
  <c r="C30" i="2"/>
  <c r="E30" i="2" s="1"/>
  <c r="L23" i="2"/>
  <c r="K23" i="2"/>
  <c r="K24" i="1"/>
  <c r="L24" i="1"/>
  <c r="M24" i="1"/>
  <c r="C31" i="1"/>
  <c r="E31" i="1" s="1"/>
  <c r="I20" i="4" l="1"/>
  <c r="O20" i="4"/>
  <c r="C40" i="4"/>
  <c r="E40" i="4" s="1"/>
  <c r="E42" i="4" s="1"/>
  <c r="AB29" i="4"/>
  <c r="AC29" i="4"/>
  <c r="O20" i="3"/>
  <c r="I20" i="3"/>
  <c r="AC27" i="3"/>
  <c r="AB27" i="3"/>
  <c r="X27" i="3" s="1"/>
  <c r="B39" i="3"/>
  <c r="N23" i="2"/>
  <c r="P23" i="2" s="1"/>
  <c r="M23" i="2"/>
  <c r="B30" i="2"/>
  <c r="AC29" i="2"/>
  <c r="AB29" i="2"/>
  <c r="X29" i="2" s="1"/>
  <c r="I24" i="1"/>
  <c r="N24" i="1"/>
  <c r="H24" i="1"/>
  <c r="B31" i="1"/>
  <c r="X29" i="4" l="1"/>
  <c r="B40" i="4"/>
  <c r="J20" i="4"/>
  <c r="H20" i="4"/>
  <c r="J20" i="3"/>
  <c r="H20" i="3"/>
  <c r="C40" i="3"/>
  <c r="E40" i="3" s="1"/>
  <c r="E42" i="3" s="1"/>
  <c r="Z28" i="3"/>
  <c r="Y27" i="3"/>
  <c r="AA28" i="3"/>
  <c r="AA30" i="2"/>
  <c r="Z30" i="2"/>
  <c r="Y29" i="2"/>
  <c r="C31" i="2"/>
  <c r="E31" i="2" s="1"/>
  <c r="I23" i="2"/>
  <c r="H23" i="2" s="1"/>
  <c r="O23" i="2"/>
  <c r="J25" i="1"/>
  <c r="K25" i="1"/>
  <c r="C32" i="1"/>
  <c r="E32" i="1" s="1"/>
  <c r="L21" i="4" l="1"/>
  <c r="K21" i="4"/>
  <c r="Z30" i="4"/>
  <c r="Y29" i="4"/>
  <c r="AA30" i="4"/>
  <c r="AB28" i="3"/>
  <c r="AC28" i="3"/>
  <c r="B40" i="3"/>
  <c r="L21" i="3"/>
  <c r="K21" i="3"/>
  <c r="K24" i="2"/>
  <c r="L24" i="2"/>
  <c r="B31" i="2"/>
  <c r="AC30" i="2"/>
  <c r="AB30" i="2"/>
  <c r="L25" i="1"/>
  <c r="M25" i="1"/>
  <c r="B32" i="1"/>
  <c r="AC30" i="4" l="1"/>
  <c r="AB30" i="4"/>
  <c r="X30" i="4" s="1"/>
  <c r="M21" i="4"/>
  <c r="N21" i="4"/>
  <c r="P21" i="4" s="1"/>
  <c r="M21" i="3"/>
  <c r="N21" i="3"/>
  <c r="P21" i="3" s="1"/>
  <c r="X28" i="3"/>
  <c r="X30" i="2"/>
  <c r="AA31" i="2"/>
  <c r="Z31" i="2"/>
  <c r="Y30" i="2"/>
  <c r="C32" i="2"/>
  <c r="E32" i="2" s="1"/>
  <c r="N24" i="2"/>
  <c r="P24" i="2" s="1"/>
  <c r="M24" i="2"/>
  <c r="I25" i="1"/>
  <c r="N25" i="1"/>
  <c r="H25" i="1"/>
  <c r="C33" i="1"/>
  <c r="E33" i="1" s="1"/>
  <c r="O21" i="4" l="1"/>
  <c r="I21" i="4"/>
  <c r="Z31" i="4"/>
  <c r="Y30" i="4"/>
  <c r="AA31" i="4"/>
  <c r="Y28" i="3"/>
  <c r="AA29" i="3"/>
  <c r="Z29" i="3"/>
  <c r="I21" i="3"/>
  <c r="O21" i="3"/>
  <c r="O24" i="2"/>
  <c r="I24" i="2"/>
  <c r="H24" i="2" s="1"/>
  <c r="B32" i="2"/>
  <c r="AC31" i="2"/>
  <c r="AB31" i="2"/>
  <c r="X31" i="2" s="1"/>
  <c r="J26" i="1"/>
  <c r="K26" i="1"/>
  <c r="B33" i="1"/>
  <c r="C34" i="1" s="1"/>
  <c r="E34" i="1" s="1"/>
  <c r="AB31" i="4" l="1"/>
  <c r="AC31" i="4"/>
  <c r="J21" i="4"/>
  <c r="H21" i="4"/>
  <c r="AC29" i="3"/>
  <c r="AB29" i="3"/>
  <c r="J21" i="3"/>
  <c r="H21" i="3"/>
  <c r="C33" i="2"/>
  <c r="E33" i="2" s="1"/>
  <c r="AA32" i="2"/>
  <c r="Z32" i="2"/>
  <c r="Y31" i="2"/>
  <c r="L25" i="2"/>
  <c r="K25" i="2"/>
  <c r="M26" i="1"/>
  <c r="L26" i="1"/>
  <c r="B34" i="1"/>
  <c r="L22" i="4" l="1"/>
  <c r="K22" i="4"/>
  <c r="X31" i="4"/>
  <c r="X29" i="3"/>
  <c r="L22" i="3"/>
  <c r="K22" i="3"/>
  <c r="Z30" i="3"/>
  <c r="Y29" i="3"/>
  <c r="AA30" i="3"/>
  <c r="N25" i="2"/>
  <c r="P25" i="2" s="1"/>
  <c r="M25" i="2"/>
  <c r="AC32" i="2"/>
  <c r="AB32" i="2"/>
  <c r="B33" i="2"/>
  <c r="I26" i="1"/>
  <c r="H26" i="1"/>
  <c r="J27" i="1" s="1"/>
  <c r="N26" i="1"/>
  <c r="K27" i="1"/>
  <c r="C35" i="1"/>
  <c r="E35" i="1" s="1"/>
  <c r="Z32" i="4" l="1"/>
  <c r="Y31" i="4"/>
  <c r="AA32" i="4"/>
  <c r="M22" i="4"/>
  <c r="N22" i="4"/>
  <c r="P22" i="4" s="1"/>
  <c r="AC30" i="3"/>
  <c r="AB30" i="3"/>
  <c r="X30" i="3" s="1"/>
  <c r="M22" i="3"/>
  <c r="N22" i="3"/>
  <c r="P22" i="3" s="1"/>
  <c r="X32" i="2"/>
  <c r="AA33" i="2"/>
  <c r="Z33" i="2"/>
  <c r="Y32" i="2"/>
  <c r="C34" i="2"/>
  <c r="E34" i="2" s="1"/>
  <c r="O25" i="2"/>
  <c r="I25" i="2"/>
  <c r="H25" i="2" s="1"/>
  <c r="L27" i="1"/>
  <c r="M27" i="1"/>
  <c r="B35" i="1"/>
  <c r="I22" i="4" l="1"/>
  <c r="O22" i="4"/>
  <c r="AC32" i="4"/>
  <c r="AB32" i="4"/>
  <c r="Y30" i="3"/>
  <c r="Z31" i="3"/>
  <c r="AA31" i="3"/>
  <c r="O22" i="3"/>
  <c r="I22" i="3"/>
  <c r="L26" i="2"/>
  <c r="K26" i="2"/>
  <c r="B34" i="2"/>
  <c r="AC33" i="2"/>
  <c r="AB33" i="2"/>
  <c r="X33" i="2" s="1"/>
  <c r="I27" i="1"/>
  <c r="N27" i="1"/>
  <c r="H27" i="1"/>
  <c r="C36" i="1"/>
  <c r="E36" i="1" s="1"/>
  <c r="X32" i="4" l="1"/>
  <c r="J22" i="4"/>
  <c r="H22" i="4"/>
  <c r="AC31" i="3"/>
  <c r="AB31" i="3"/>
  <c r="X31" i="3" s="1"/>
  <c r="J22" i="3"/>
  <c r="H22" i="3"/>
  <c r="C35" i="2"/>
  <c r="E35" i="2" s="1"/>
  <c r="AA34" i="2"/>
  <c r="Z34" i="2"/>
  <c r="Y33" i="2"/>
  <c r="N26" i="2"/>
  <c r="P26" i="2" s="1"/>
  <c r="M26" i="2"/>
  <c r="J28" i="1"/>
  <c r="K28" i="1"/>
  <c r="B36" i="1"/>
  <c r="L23" i="4" l="1"/>
  <c r="K23" i="4"/>
  <c r="Z33" i="4"/>
  <c r="Y32" i="4"/>
  <c r="AA33" i="4"/>
  <c r="L23" i="3"/>
  <c r="K23" i="3"/>
  <c r="Z32" i="3"/>
  <c r="Y31" i="3"/>
  <c r="AA32" i="3"/>
  <c r="I26" i="2"/>
  <c r="H26" i="2" s="1"/>
  <c r="O26" i="2"/>
  <c r="AC34" i="2"/>
  <c r="AB34" i="2"/>
  <c r="X34" i="2" s="1"/>
  <c r="B35" i="2"/>
  <c r="M28" i="1"/>
  <c r="L28" i="1"/>
  <c r="C37" i="1"/>
  <c r="E37" i="1" s="1"/>
  <c r="AC33" i="4" l="1"/>
  <c r="AB33" i="4"/>
  <c r="X33" i="4" s="1"/>
  <c r="M23" i="4"/>
  <c r="N23" i="4"/>
  <c r="P23" i="4" s="1"/>
  <c r="AB32" i="3"/>
  <c r="AC32" i="3"/>
  <c r="M23" i="3"/>
  <c r="N23" i="3"/>
  <c r="P23" i="3" s="1"/>
  <c r="C36" i="2"/>
  <c r="E36" i="2" s="1"/>
  <c r="AA35" i="2"/>
  <c r="Z35" i="2"/>
  <c r="Y34" i="2"/>
  <c r="K27" i="2"/>
  <c r="L27" i="2"/>
  <c r="I28" i="1"/>
  <c r="H28" i="1" s="1"/>
  <c r="N28" i="1"/>
  <c r="B37" i="1"/>
  <c r="Z34" i="4" l="1"/>
  <c r="Y33" i="4"/>
  <c r="AA34" i="4"/>
  <c r="O23" i="4"/>
  <c r="I23" i="4"/>
  <c r="I23" i="3"/>
  <c r="O23" i="3"/>
  <c r="X32" i="3"/>
  <c r="K29" i="1"/>
  <c r="J29" i="1"/>
  <c r="L29" i="1" s="1"/>
  <c r="N27" i="2"/>
  <c r="P27" i="2" s="1"/>
  <c r="M27" i="2"/>
  <c r="AC35" i="2"/>
  <c r="AB35" i="2"/>
  <c r="X35" i="2" s="1"/>
  <c r="B36" i="2"/>
  <c r="M29" i="1"/>
  <c r="C38" i="1"/>
  <c r="E38" i="1" s="1"/>
  <c r="J23" i="4" l="1"/>
  <c r="H23" i="4"/>
  <c r="AC34" i="4"/>
  <c r="AB34" i="4"/>
  <c r="X34" i="4" s="1"/>
  <c r="Y32" i="3"/>
  <c r="Z33" i="3"/>
  <c r="AA33" i="3"/>
  <c r="J23" i="3"/>
  <c r="H23" i="3"/>
  <c r="C37" i="2"/>
  <c r="E37" i="2" s="1"/>
  <c r="AA36" i="2"/>
  <c r="Z36" i="2"/>
  <c r="Y35" i="2"/>
  <c r="I27" i="2"/>
  <c r="H27" i="2" s="1"/>
  <c r="O27" i="2"/>
  <c r="I29" i="1"/>
  <c r="H29" i="1" s="1"/>
  <c r="N29" i="1"/>
  <c r="B38" i="1"/>
  <c r="K24" i="4" l="1"/>
  <c r="L24" i="4"/>
  <c r="Z35" i="4"/>
  <c r="Y34" i="4"/>
  <c r="AA35" i="4"/>
  <c r="L24" i="3"/>
  <c r="K24" i="3"/>
  <c r="AC33" i="3"/>
  <c r="AB33" i="3"/>
  <c r="X33" i="3" s="1"/>
  <c r="L28" i="2"/>
  <c r="K28" i="2"/>
  <c r="AC36" i="2"/>
  <c r="AB36" i="2"/>
  <c r="B37" i="2"/>
  <c r="J30" i="1"/>
  <c r="K30" i="1"/>
  <c r="C39" i="1"/>
  <c r="E39" i="1" s="1"/>
  <c r="AC35" i="4" l="1"/>
  <c r="AB35" i="4"/>
  <c r="M24" i="4"/>
  <c r="N24" i="4"/>
  <c r="P24" i="4" s="1"/>
  <c r="Z34" i="3"/>
  <c r="Y33" i="3"/>
  <c r="AA34" i="3"/>
  <c r="M24" i="3"/>
  <c r="N24" i="3"/>
  <c r="P24" i="3" s="1"/>
  <c r="X36" i="2"/>
  <c r="C38" i="2"/>
  <c r="E38" i="2" s="1"/>
  <c r="AA37" i="2"/>
  <c r="Z37" i="2"/>
  <c r="Y36" i="2"/>
  <c r="N28" i="2"/>
  <c r="P28" i="2" s="1"/>
  <c r="M28" i="2"/>
  <c r="M30" i="1"/>
  <c r="L30" i="1"/>
  <c r="B39" i="1"/>
  <c r="X35" i="4" l="1"/>
  <c r="I24" i="4"/>
  <c r="O24" i="4"/>
  <c r="Z36" i="4"/>
  <c r="Y35" i="4"/>
  <c r="AA36" i="4"/>
  <c r="O24" i="3"/>
  <c r="I24" i="3"/>
  <c r="AC34" i="3"/>
  <c r="AB34" i="3"/>
  <c r="X34" i="3" s="1"/>
  <c r="I28" i="2"/>
  <c r="H28" i="2" s="1"/>
  <c r="O28" i="2"/>
  <c r="AC37" i="2"/>
  <c r="AB37" i="2"/>
  <c r="X37" i="2" s="1"/>
  <c r="B38" i="2"/>
  <c r="I30" i="1"/>
  <c r="H30" i="1"/>
  <c r="J31" i="1" s="1"/>
  <c r="N30" i="1"/>
  <c r="K31" i="1"/>
  <c r="C40" i="1"/>
  <c r="E40" i="1" s="1"/>
  <c r="E42" i="1" s="1"/>
  <c r="AC36" i="4" l="1"/>
  <c r="AB36" i="4"/>
  <c r="X36" i="4" s="1"/>
  <c r="J24" i="4"/>
  <c r="H24" i="4"/>
  <c r="J24" i="3"/>
  <c r="H24" i="3"/>
  <c r="Y34" i="3"/>
  <c r="Z35" i="3"/>
  <c r="AA35" i="3"/>
  <c r="C39" i="2"/>
  <c r="E39" i="2" s="1"/>
  <c r="AA38" i="2"/>
  <c r="Z38" i="2"/>
  <c r="Y37" i="2"/>
  <c r="L29" i="2"/>
  <c r="K29" i="2"/>
  <c r="M31" i="1"/>
  <c r="L31" i="1"/>
  <c r="B40" i="1"/>
  <c r="Z37" i="4" l="1"/>
  <c r="Y36" i="4"/>
  <c r="AA37" i="4"/>
  <c r="L25" i="4"/>
  <c r="K25" i="4"/>
  <c r="AC35" i="3"/>
  <c r="AB35" i="3"/>
  <c r="X35" i="3" s="1"/>
  <c r="L25" i="3"/>
  <c r="K25" i="3"/>
  <c r="N29" i="2"/>
  <c r="P29" i="2" s="1"/>
  <c r="M29" i="2"/>
  <c r="AC38" i="2"/>
  <c r="AB38" i="2"/>
  <c r="B39" i="2"/>
  <c r="I31" i="1"/>
  <c r="H31" i="1"/>
  <c r="J32" i="1" s="1"/>
  <c r="N31" i="1"/>
  <c r="M25" i="4" l="1"/>
  <c r="N25" i="4"/>
  <c r="P25" i="4" s="1"/>
  <c r="AB37" i="4"/>
  <c r="AC37" i="4"/>
  <c r="M25" i="3"/>
  <c r="N25" i="3"/>
  <c r="P25" i="3" s="1"/>
  <c r="Z36" i="3"/>
  <c r="Y35" i="3"/>
  <c r="AA36" i="3"/>
  <c r="K32" i="1"/>
  <c r="C40" i="2"/>
  <c r="E40" i="2" s="1"/>
  <c r="E42" i="2" s="1"/>
  <c r="X38" i="2"/>
  <c r="I29" i="2"/>
  <c r="H29" i="2" s="1"/>
  <c r="O29" i="2"/>
  <c r="M32" i="1"/>
  <c r="L32" i="1"/>
  <c r="X37" i="4" l="1"/>
  <c r="Z38" i="4" s="1"/>
  <c r="Y37" i="4"/>
  <c r="AA38" i="4"/>
  <c r="O25" i="4"/>
  <c r="I25" i="4"/>
  <c r="AC36" i="3"/>
  <c r="AB36" i="3"/>
  <c r="X36" i="3" s="1"/>
  <c r="I25" i="3"/>
  <c r="O25" i="3"/>
  <c r="K30" i="2"/>
  <c r="L30" i="2"/>
  <c r="AA39" i="2"/>
  <c r="Z39" i="2"/>
  <c r="Y38" i="2"/>
  <c r="B40" i="2"/>
  <c r="I32" i="1"/>
  <c r="H32" i="1"/>
  <c r="J33" i="1" s="1"/>
  <c r="N32" i="1"/>
  <c r="J25" i="4" l="1"/>
  <c r="H25" i="4"/>
  <c r="AC38" i="4"/>
  <c r="AB38" i="4"/>
  <c r="X38" i="4" s="1"/>
  <c r="J25" i="3"/>
  <c r="H25" i="3"/>
  <c r="Y36" i="3"/>
  <c r="Z37" i="3"/>
  <c r="AA37" i="3"/>
  <c r="AC39" i="2"/>
  <c r="AB39" i="2"/>
  <c r="N30" i="2"/>
  <c r="P30" i="2" s="1"/>
  <c r="M30" i="2"/>
  <c r="K33" i="1"/>
  <c r="L33" i="1"/>
  <c r="M33" i="1"/>
  <c r="K26" i="4" l="1"/>
  <c r="L26" i="4"/>
  <c r="Z39" i="4"/>
  <c r="Y38" i="4"/>
  <c r="AA39" i="4"/>
  <c r="AC37" i="3"/>
  <c r="AB37" i="3"/>
  <c r="X37" i="3" s="1"/>
  <c r="L26" i="3"/>
  <c r="K26" i="3"/>
  <c r="I30" i="2"/>
  <c r="H30" i="2" s="1"/>
  <c r="O30" i="2"/>
  <c r="X39" i="2"/>
  <c r="I33" i="1"/>
  <c r="H33" i="1" s="1"/>
  <c r="N33" i="1"/>
  <c r="M26" i="4" l="1"/>
  <c r="N26" i="4"/>
  <c r="P26" i="4" s="1"/>
  <c r="AB39" i="4"/>
  <c r="AC39" i="4"/>
  <c r="N26" i="3"/>
  <c r="P26" i="3" s="1"/>
  <c r="M26" i="3"/>
  <c r="Z38" i="3"/>
  <c r="Y37" i="3"/>
  <c r="AA38" i="3"/>
  <c r="AA40" i="2"/>
  <c r="Z40" i="2"/>
  <c r="Y39" i="2"/>
  <c r="L31" i="2"/>
  <c r="K31" i="2"/>
  <c r="K34" i="1"/>
  <c r="J34" i="1"/>
  <c r="X39" i="4" l="1"/>
  <c r="AA40" i="4"/>
  <c r="Z40" i="4"/>
  <c r="Y39" i="4"/>
  <c r="I26" i="4"/>
  <c r="O26" i="4"/>
  <c r="O26" i="3"/>
  <c r="I26" i="3"/>
  <c r="AB38" i="3"/>
  <c r="AC38" i="3"/>
  <c r="N31" i="2"/>
  <c r="P31" i="2" s="1"/>
  <c r="M31" i="2"/>
  <c r="AC40" i="2"/>
  <c r="AB40" i="2"/>
  <c r="L34" i="1"/>
  <c r="M34" i="1"/>
  <c r="J26" i="4" l="1"/>
  <c r="H26" i="4"/>
  <c r="AC40" i="4"/>
  <c r="AB40" i="4"/>
  <c r="X40" i="4" s="1"/>
  <c r="Y40" i="4" s="1"/>
  <c r="X38" i="3"/>
  <c r="J26" i="3"/>
  <c r="H26" i="3"/>
  <c r="X40" i="2"/>
  <c r="Y40" i="2" s="1"/>
  <c r="I31" i="2"/>
  <c r="H31" i="2" s="1"/>
  <c r="O31" i="2"/>
  <c r="I34" i="1"/>
  <c r="N34" i="1"/>
  <c r="H34" i="1"/>
  <c r="L27" i="4" l="1"/>
  <c r="K27" i="4"/>
  <c r="L27" i="3"/>
  <c r="K27" i="3"/>
  <c r="Y38" i="3"/>
  <c r="Z39" i="3"/>
  <c r="AA39" i="3"/>
  <c r="L32" i="2"/>
  <c r="K32" i="2"/>
  <c r="J35" i="1"/>
  <c r="K35" i="1"/>
  <c r="M27" i="4" l="1"/>
  <c r="N27" i="4"/>
  <c r="P27" i="4" s="1"/>
  <c r="AC39" i="3"/>
  <c r="AB39" i="3"/>
  <c r="X39" i="3" s="1"/>
  <c r="M27" i="3"/>
  <c r="N27" i="3"/>
  <c r="P27" i="3" s="1"/>
  <c r="N32" i="2"/>
  <c r="P32" i="2" s="1"/>
  <c r="M32" i="2"/>
  <c r="L35" i="1"/>
  <c r="M35" i="1"/>
  <c r="O27" i="4" l="1"/>
  <c r="I27" i="4"/>
  <c r="I27" i="3"/>
  <c r="O27" i="3"/>
  <c r="AA40" i="3"/>
  <c r="Z40" i="3"/>
  <c r="Y39" i="3"/>
  <c r="O32" i="2"/>
  <c r="I32" i="2"/>
  <c r="H32" i="2" s="1"/>
  <c r="I35" i="1"/>
  <c r="N35" i="1"/>
  <c r="H35" i="1"/>
  <c r="J27" i="4" l="1"/>
  <c r="H27" i="4"/>
  <c r="AB40" i="3"/>
  <c r="AC40" i="3"/>
  <c r="J27" i="3"/>
  <c r="H27" i="3"/>
  <c r="L33" i="2"/>
  <c r="K33" i="2"/>
  <c r="J36" i="1"/>
  <c r="K36" i="1"/>
  <c r="L28" i="4" l="1"/>
  <c r="K28" i="4"/>
  <c r="L28" i="3"/>
  <c r="K28" i="3"/>
  <c r="X40" i="3"/>
  <c r="Y40" i="3" s="1"/>
  <c r="N33" i="2"/>
  <c r="P33" i="2" s="1"/>
  <c r="M33" i="2"/>
  <c r="M36" i="1"/>
  <c r="L36" i="1"/>
  <c r="M28" i="4" l="1"/>
  <c r="N28" i="4"/>
  <c r="P28" i="4" s="1"/>
  <c r="M28" i="3"/>
  <c r="N28" i="3"/>
  <c r="P28" i="3" s="1"/>
  <c r="O33" i="2"/>
  <c r="I33" i="2"/>
  <c r="H33" i="2" s="1"/>
  <c r="I36" i="1"/>
  <c r="H36" i="1"/>
  <c r="K37" i="1" s="1"/>
  <c r="N36" i="1"/>
  <c r="I28" i="4" l="1"/>
  <c r="O28" i="4"/>
  <c r="O28" i="3"/>
  <c r="I28" i="3"/>
  <c r="K34" i="2"/>
  <c r="L34" i="2"/>
  <c r="J37" i="1"/>
  <c r="L37" i="1"/>
  <c r="M37" i="1"/>
  <c r="J28" i="4" l="1"/>
  <c r="H28" i="4"/>
  <c r="J28" i="3"/>
  <c r="H28" i="3"/>
  <c r="N34" i="2"/>
  <c r="P34" i="2" s="1"/>
  <c r="M34" i="2"/>
  <c r="I37" i="1"/>
  <c r="N37" i="1"/>
  <c r="H37" i="1"/>
  <c r="L29" i="4" l="1"/>
  <c r="K29" i="4"/>
  <c r="L29" i="3"/>
  <c r="K29" i="3"/>
  <c r="O34" i="2"/>
  <c r="I34" i="2"/>
  <c r="H34" i="2" s="1"/>
  <c r="J38" i="1"/>
  <c r="K38" i="1"/>
  <c r="M29" i="4" l="1"/>
  <c r="N29" i="4"/>
  <c r="P29" i="4" s="1"/>
  <c r="M29" i="3"/>
  <c r="N29" i="3"/>
  <c r="P29" i="3" s="1"/>
  <c r="L35" i="2"/>
  <c r="K35" i="2"/>
  <c r="L38" i="1"/>
  <c r="M38" i="1"/>
  <c r="O29" i="4" l="1"/>
  <c r="I29" i="4"/>
  <c r="I29" i="3"/>
  <c r="O29" i="3"/>
  <c r="N35" i="2"/>
  <c r="P35" i="2" s="1"/>
  <c r="M35" i="2"/>
  <c r="I38" i="1"/>
  <c r="H38" i="1" s="1"/>
  <c r="N38" i="1"/>
  <c r="J29" i="4" l="1"/>
  <c r="H29" i="4"/>
  <c r="J29" i="3"/>
  <c r="H29" i="3"/>
  <c r="O35" i="2"/>
  <c r="I35" i="2"/>
  <c r="H35" i="2" s="1"/>
  <c r="J39" i="1"/>
  <c r="K39" i="1"/>
  <c r="K30" i="4" l="1"/>
  <c r="L30" i="4"/>
  <c r="L30" i="3"/>
  <c r="K30" i="3"/>
  <c r="K36" i="2"/>
  <c r="L36" i="2"/>
  <c r="M39" i="1"/>
  <c r="L39" i="1"/>
  <c r="M30" i="4" l="1"/>
  <c r="N30" i="4"/>
  <c r="P30" i="4" s="1"/>
  <c r="M30" i="3"/>
  <c r="N30" i="3"/>
  <c r="P30" i="3" s="1"/>
  <c r="N36" i="2"/>
  <c r="P36" i="2" s="1"/>
  <c r="M36" i="2"/>
  <c r="I39" i="1"/>
  <c r="H39" i="1"/>
  <c r="J40" i="1" s="1"/>
  <c r="N39" i="1"/>
  <c r="I30" i="4" l="1"/>
  <c r="O30" i="4"/>
  <c r="O30" i="3"/>
  <c r="I30" i="3"/>
  <c r="I36" i="2"/>
  <c r="H36" i="2" s="1"/>
  <c r="O36" i="2"/>
  <c r="K40" i="1"/>
  <c r="L40" i="1" s="1"/>
  <c r="M40" i="1"/>
  <c r="J30" i="4" l="1"/>
  <c r="H30" i="4"/>
  <c r="J30" i="3"/>
  <c r="H30" i="3"/>
  <c r="L37" i="2"/>
  <c r="K37" i="2"/>
  <c r="I40" i="1"/>
  <c r="N40" i="1"/>
  <c r="H40" i="1"/>
  <c r="L31" i="4" l="1"/>
  <c r="K31" i="4"/>
  <c r="L31" i="3"/>
  <c r="K31" i="3"/>
  <c r="N37" i="2"/>
  <c r="P37" i="2" s="1"/>
  <c r="M37" i="2"/>
  <c r="M31" i="4" l="1"/>
  <c r="N31" i="4"/>
  <c r="P31" i="4" s="1"/>
  <c r="M31" i="3"/>
  <c r="N31" i="3"/>
  <c r="P31" i="3" s="1"/>
  <c r="I37" i="2"/>
  <c r="H37" i="2" s="1"/>
  <c r="O37" i="2"/>
  <c r="O31" i="4" l="1"/>
  <c r="I31" i="4"/>
  <c r="I31" i="3"/>
  <c r="O31" i="3"/>
  <c r="L38" i="2"/>
  <c r="K38" i="2"/>
  <c r="J31" i="4" l="1"/>
  <c r="H31" i="4"/>
  <c r="J31" i="3"/>
  <c r="H31" i="3"/>
  <c r="N38" i="2"/>
  <c r="P38" i="2" s="1"/>
  <c r="M38" i="2"/>
  <c r="L32" i="4" l="1"/>
  <c r="K32" i="4"/>
  <c r="K32" i="3"/>
  <c r="L32" i="3"/>
  <c r="I38" i="2"/>
  <c r="H38" i="2" s="1"/>
  <c r="O38" i="2"/>
  <c r="M32" i="4" l="1"/>
  <c r="N32" i="4"/>
  <c r="P32" i="4" s="1"/>
  <c r="N32" i="3"/>
  <c r="P32" i="3" s="1"/>
  <c r="M32" i="3"/>
  <c r="L39" i="2"/>
  <c r="K39" i="2"/>
  <c r="I32" i="4" l="1"/>
  <c r="O32" i="4"/>
  <c r="O32" i="3"/>
  <c r="I32" i="3"/>
  <c r="N39" i="2"/>
  <c r="P39" i="2" s="1"/>
  <c r="M39" i="2"/>
  <c r="J32" i="4" l="1"/>
  <c r="H32" i="4"/>
  <c r="J32" i="3"/>
  <c r="H32" i="3"/>
  <c r="O39" i="2"/>
  <c r="I39" i="2"/>
  <c r="H39" i="2" s="1"/>
  <c r="L33" i="4" l="1"/>
  <c r="K33" i="4"/>
  <c r="L33" i="3"/>
  <c r="K33" i="3"/>
  <c r="L40" i="2"/>
  <c r="K40" i="2"/>
  <c r="M33" i="4" l="1"/>
  <c r="N33" i="4"/>
  <c r="P33" i="4" s="1"/>
  <c r="M33" i="3"/>
  <c r="N33" i="3"/>
  <c r="P33" i="3" s="1"/>
  <c r="N40" i="2"/>
  <c r="P40" i="2" s="1"/>
  <c r="P42" i="2" s="1"/>
  <c r="M40" i="2"/>
  <c r="O33" i="4" l="1"/>
  <c r="I33" i="4"/>
  <c r="I33" i="3"/>
  <c r="O33" i="3"/>
  <c r="O40" i="2"/>
  <c r="I40" i="2"/>
  <c r="H40" i="2" s="1"/>
  <c r="H42" i="2" s="1"/>
  <c r="J33" i="4" l="1"/>
  <c r="H33" i="4"/>
  <c r="J33" i="3"/>
  <c r="H33" i="3"/>
  <c r="L34" i="4" l="1"/>
  <c r="K34" i="4"/>
  <c r="K34" i="3"/>
  <c r="L34" i="3"/>
  <c r="M34" i="4" l="1"/>
  <c r="N34" i="4"/>
  <c r="P34" i="4" s="1"/>
  <c r="N34" i="3"/>
  <c r="P34" i="3" s="1"/>
  <c r="M34" i="3"/>
  <c r="I34" i="4" l="1"/>
  <c r="O34" i="4"/>
  <c r="O34" i="3"/>
  <c r="I34" i="3"/>
  <c r="J34" i="4" l="1"/>
  <c r="H34" i="4"/>
  <c r="J34" i="3"/>
  <c r="H34" i="3"/>
  <c r="L35" i="4" l="1"/>
  <c r="K35" i="4"/>
  <c r="L35" i="3"/>
  <c r="K35" i="3"/>
  <c r="M35" i="4" l="1"/>
  <c r="N35" i="4"/>
  <c r="P35" i="4" s="1"/>
  <c r="M35" i="3"/>
  <c r="N35" i="3"/>
  <c r="P35" i="3" s="1"/>
  <c r="O35" i="4" l="1"/>
  <c r="I35" i="4"/>
  <c r="I35" i="3"/>
  <c r="O35" i="3"/>
  <c r="J35" i="4" l="1"/>
  <c r="H35" i="4"/>
  <c r="J35" i="3"/>
  <c r="H35" i="3"/>
  <c r="K36" i="4" l="1"/>
  <c r="L36" i="4"/>
  <c r="L36" i="3"/>
  <c r="K36" i="3"/>
  <c r="M36" i="4" l="1"/>
  <c r="N36" i="4"/>
  <c r="P36" i="4" s="1"/>
  <c r="N36" i="3"/>
  <c r="P36" i="3" s="1"/>
  <c r="M36" i="3"/>
  <c r="I36" i="4" l="1"/>
  <c r="O36" i="4"/>
  <c r="O36" i="3"/>
  <c r="I36" i="3"/>
  <c r="J36" i="4" l="1"/>
  <c r="H36" i="4"/>
  <c r="J36" i="3"/>
  <c r="H36" i="3"/>
  <c r="L37" i="4" l="1"/>
  <c r="K37" i="4"/>
  <c r="L37" i="3"/>
  <c r="K37" i="3"/>
  <c r="M37" i="4" l="1"/>
  <c r="N37" i="4"/>
  <c r="P37" i="4" s="1"/>
  <c r="M37" i="3"/>
  <c r="N37" i="3"/>
  <c r="P37" i="3" s="1"/>
  <c r="O37" i="4" l="1"/>
  <c r="I37" i="4"/>
  <c r="I37" i="3"/>
  <c r="O37" i="3"/>
  <c r="J37" i="4" l="1"/>
  <c r="H37" i="4"/>
  <c r="J37" i="3"/>
  <c r="H37" i="3"/>
  <c r="L38" i="4" l="1"/>
  <c r="K38" i="4"/>
  <c r="L38" i="3"/>
  <c r="K38" i="3"/>
  <c r="M38" i="4" l="1"/>
  <c r="N38" i="4"/>
  <c r="P38" i="4" s="1"/>
  <c r="M38" i="3"/>
  <c r="N38" i="3"/>
  <c r="P38" i="3" s="1"/>
  <c r="I38" i="4" l="1"/>
  <c r="O38" i="4"/>
  <c r="O38" i="3"/>
  <c r="I38" i="3"/>
  <c r="J38" i="4" l="1"/>
  <c r="H38" i="4"/>
  <c r="J38" i="3"/>
  <c r="H38" i="3"/>
  <c r="L39" i="4" l="1"/>
  <c r="K39" i="4"/>
  <c r="L39" i="3"/>
  <c r="K39" i="3"/>
  <c r="M39" i="4" l="1"/>
  <c r="N39" i="4"/>
  <c r="P39" i="4" s="1"/>
  <c r="M39" i="3"/>
  <c r="N39" i="3"/>
  <c r="P39" i="3" s="1"/>
  <c r="O39" i="4" l="1"/>
  <c r="I39" i="4"/>
  <c r="I39" i="3"/>
  <c r="O39" i="3"/>
  <c r="J39" i="4" l="1"/>
  <c r="H39" i="4"/>
  <c r="J39" i="3"/>
  <c r="H39" i="3"/>
  <c r="K40" i="4" l="1"/>
  <c r="L40" i="4"/>
  <c r="L40" i="3"/>
  <c r="K40" i="3"/>
  <c r="M40" i="4" l="1"/>
  <c r="N40" i="4"/>
  <c r="P40" i="4" s="1"/>
  <c r="P42" i="4" s="1"/>
  <c r="M40" i="3"/>
  <c r="N40" i="3"/>
  <c r="P40" i="3" s="1"/>
  <c r="P42" i="3" s="1"/>
  <c r="I40" i="4" l="1"/>
  <c r="O40" i="4"/>
  <c r="O40" i="3"/>
  <c r="I40" i="3"/>
  <c r="J40" i="4" l="1"/>
  <c r="H40" i="4"/>
  <c r="H42" i="4" s="1"/>
  <c r="J40" i="3"/>
  <c r="H40" i="3"/>
  <c r="H42" i="3" s="1"/>
</calcChain>
</file>

<file path=xl/sharedStrings.xml><?xml version="1.0" encoding="utf-8"?>
<sst xmlns="http://schemas.openxmlformats.org/spreadsheetml/2006/main" count="118" uniqueCount="25">
  <si>
    <t>r</t>
  </si>
  <si>
    <t>k</t>
  </si>
  <si>
    <t>p</t>
  </si>
  <si>
    <t>c</t>
  </si>
  <si>
    <t>year</t>
  </si>
  <si>
    <t>X</t>
  </si>
  <si>
    <t>H</t>
  </si>
  <si>
    <t>PI</t>
  </si>
  <si>
    <t>B_0</t>
  </si>
  <si>
    <t>e</t>
  </si>
  <si>
    <t>q</t>
  </si>
  <si>
    <t>FX</t>
  </si>
  <si>
    <t>FX*</t>
  </si>
  <si>
    <t>num</t>
  </si>
  <si>
    <t>denom</t>
  </si>
  <si>
    <t>start %</t>
  </si>
  <si>
    <t>%</t>
  </si>
  <si>
    <t>Bellman equation</t>
  </si>
  <si>
    <t>MSY</t>
  </si>
  <si>
    <t>K</t>
  </si>
  <si>
    <t>Price</t>
  </si>
  <si>
    <t>Black grouper</t>
  </si>
  <si>
    <t>Goliath grouper</t>
  </si>
  <si>
    <t>Tiger grouper</t>
  </si>
  <si>
    <t>Yellowfin grouper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</si>
</sst>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Lutjanus analis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'black grouper'!$G$10:$G$40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'black grouper'!$H$10:$H$40</c:f>
              <c:numCache>
                <c:formatCode>General</c:formatCode>
                <c:ptCount val="31"/>
                <c:pt idx="0">
                  <c:v>25.16</c:v>
                </c:pt>
                <c:pt idx="1">
                  <c:v>29.266112</c:v>
                </c:pt>
                <c:pt idx="2">
                  <c:v>33.847471315681283</c:v>
                </c:pt>
                <c:pt idx="3">
                  <c:v>38.89454252170318</c:v>
                </c:pt>
                <c:pt idx="4">
                  <c:v>44.375863621039962</c:v>
                </c:pt>
                <c:pt idx="5">
                  <c:v>50.235214493602697</c:v>
                </c:pt>
                <c:pt idx="6">
                  <c:v>56.390911587781531</c:v>
                </c:pt>
                <c:pt idx="7">
                  <c:v>62.738006346768429</c:v>
                </c:pt>
                <c:pt idx="8">
                  <c:v>66.332752335298636</c:v>
                </c:pt>
                <c:pt idx="9">
                  <c:v>61.305138596296544</c:v>
                </c:pt>
                <c:pt idx="10">
                  <c:v>67.71681386727434</c:v>
                </c:pt>
                <c:pt idx="11">
                  <c:v>59.348006326335351</c:v>
                </c:pt>
                <c:pt idx="12">
                  <c:v>65.74334687921467</c:v>
                </c:pt>
                <c:pt idx="13">
                  <c:v>62.134960354135671</c:v>
                </c:pt>
                <c:pt idx="14">
                  <c:v>67.168388559454613</c:v>
                </c:pt>
                <c:pt idx="15">
                  <c:v>60.124939523127935</c:v>
                </c:pt>
                <c:pt idx="16">
                  <c:v>66.528251478830157</c:v>
                </c:pt>
                <c:pt idx="17">
                  <c:v>61.029418515503636</c:v>
                </c:pt>
                <c:pt idx="18">
                  <c:v>67.439544339681788</c:v>
                </c:pt>
                <c:pt idx="19">
                  <c:v>59.741038890962713</c:v>
                </c:pt>
                <c:pt idx="20">
                  <c:v>66.140656671576096</c:v>
                </c:pt>
                <c:pt idx="21">
                  <c:v>61.575826746947627</c:v>
                </c:pt>
                <c:pt idx="22">
                  <c:v>67.941192932394728</c:v>
                </c:pt>
                <c:pt idx="23">
                  <c:v>59.02959368048144</c:v>
                </c:pt>
                <c:pt idx="24">
                  <c:v>65.421101715489812</c:v>
                </c:pt>
                <c:pt idx="25">
                  <c:v>62.587735488760202</c:v>
                </c:pt>
                <c:pt idx="26">
                  <c:v>66.541189464512343</c:v>
                </c:pt>
                <c:pt idx="27">
                  <c:v>61.011163165013713</c:v>
                </c:pt>
                <c:pt idx="28">
                  <c:v>67.421177698112302</c:v>
                </c:pt>
                <c:pt idx="29">
                  <c:v>59.767056796049161</c:v>
                </c:pt>
                <c:pt idx="30">
                  <c:v>66.16694003963967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0-427C-8144-17FC3E93E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837375"/>
        <c:axId val="80627855"/>
      </c:lineChart>
      <c:catAx>
        <c:axId val="45283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7855"/>
        <c:crosses val="autoZero"/>
        <c:auto val="1"/>
        <c:lblAlgn val="ctr"/>
        <c:lblOffset val="100"/>
        <c:noMultiLvlLbl val="0"/>
      </c:catAx>
      <c:valAx>
        <c:axId val="806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3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Lutjanus analis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'lutjanus (2)'!$G$10:$G$40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'lutjanus (2)'!$H$10:$H$40</c:f>
              <c:numCache>
                <c:formatCode>General</c:formatCode>
                <c:ptCount val="31"/>
                <c:pt idx="0">
                  <c:v>1631.2</c:v>
                </c:pt>
                <c:pt idx="1">
                  <c:v>2022.6880000000001</c:v>
                </c:pt>
                <c:pt idx="2">
                  <c:v>2479.0064128000004</c:v>
                </c:pt>
                <c:pt idx="3">
                  <c:v>2996.661029331141</c:v>
                </c:pt>
                <c:pt idx="4">
                  <c:v>3565.3511972018919</c:v>
                </c:pt>
                <c:pt idx="5">
                  <c:v>4108.0953586655614</c:v>
                </c:pt>
                <c:pt idx="6">
                  <c:v>4400.0611403579851</c:v>
                </c:pt>
                <c:pt idx="7">
                  <c:v>4557.4664943562047</c:v>
                </c:pt>
                <c:pt idx="8">
                  <c:v>4642.4308948481021</c:v>
                </c:pt>
                <c:pt idx="9">
                  <c:v>4688.3238249711221</c:v>
                </c:pt>
                <c:pt idx="10">
                  <c:v>4713.1216431382172</c:v>
                </c:pt>
                <c:pt idx="11">
                  <c:v>4726.5235770211093</c:v>
                </c:pt>
                <c:pt idx="12">
                  <c:v>4733.7674071058609</c:v>
                </c:pt>
                <c:pt idx="13">
                  <c:v>4737.6829714467422</c:v>
                </c:pt>
                <c:pt idx="14">
                  <c:v>4739.7995489517643</c:v>
                </c:pt>
                <c:pt idx="15">
                  <c:v>4740.9436948217826</c:v>
                </c:pt>
                <c:pt idx="16">
                  <c:v>4741.5621847401362</c:v>
                </c:pt>
                <c:pt idx="17">
                  <c:v>4741.8965229543401</c:v>
                </c:pt>
                <c:pt idx="18">
                  <c:v>4742.0772572550241</c:v>
                </c:pt>
                <c:pt idx="19">
                  <c:v>4742.174957528784</c:v>
                </c:pt>
                <c:pt idx="20">
                  <c:v>4742.2277718035393</c:v>
                </c:pt>
                <c:pt idx="21">
                  <c:v>4742.256321864852</c:v>
                </c:pt>
                <c:pt idx="22">
                  <c:v>4742.2717553095481</c:v>
                </c:pt>
                <c:pt idx="23">
                  <c:v>4742.2800982424142</c:v>
                </c:pt>
                <c:pt idx="24">
                  <c:v>4742.2846082228407</c:v>
                </c:pt>
                <c:pt idx="25">
                  <c:v>4742.2870462053233</c:v>
                </c:pt>
                <c:pt idx="26">
                  <c:v>4742.2883641176295</c:v>
                </c:pt>
                <c:pt idx="27">
                  <c:v>4742.2890765480424</c:v>
                </c:pt>
                <c:pt idx="28">
                  <c:v>4742.2894616700969</c:v>
                </c:pt>
                <c:pt idx="29">
                  <c:v>4742.2896698574441</c:v>
                </c:pt>
                <c:pt idx="30">
                  <c:v>4742.2897823983149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0-42B7-BFFF-2CE3705F4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837375"/>
        <c:axId val="80627855"/>
      </c:lineChart>
      <c:catAx>
        <c:axId val="45283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7855"/>
        <c:crosses val="autoZero"/>
        <c:auto val="1"/>
        <c:lblAlgn val="ctr"/>
        <c:lblOffset val="100"/>
        <c:noMultiLvlLbl val="0"/>
      </c:catAx>
      <c:valAx>
        <c:axId val="806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3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Lutjanus analis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lutjanus!$G$10:$G$40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lutjanus!$H$10:$H$40</c:f>
              <c:numCache>
                <c:formatCode>General</c:formatCode>
                <c:ptCount val="31"/>
                <c:pt idx="0">
                  <c:v>815.6</c:v>
                </c:pt>
                <c:pt idx="1">
                  <c:v>1035.8120000000001</c:v>
                </c:pt>
                <c:pt idx="2">
                  <c:v>1307.0911628000001</c:v>
                </c:pt>
                <c:pt idx="3">
                  <c:v>1636.3756729493482</c:v>
                </c:pt>
                <c:pt idx="4">
                  <c:v>2028.7943087593453</c:v>
                </c:pt>
                <c:pt idx="5">
                  <c:v>2486.0346239256123</c:v>
                </c:pt>
                <c:pt idx="6">
                  <c:v>3004.5141570808478</c:v>
                </c:pt>
                <c:pt idx="7">
                  <c:v>3573.8267666340171</c:v>
                </c:pt>
                <c:pt idx="8">
                  <c:v>4112.6485326674756</c:v>
                </c:pt>
                <c:pt idx="9">
                  <c:v>4402.5139738221987</c:v>
                </c:pt>
                <c:pt idx="10">
                  <c:v>4558.7899241020559</c:v>
                </c:pt>
                <c:pt idx="11">
                  <c:v>4643.1455698342597</c:v>
                </c:pt>
                <c:pt idx="12">
                  <c:v>4688.7099440292022</c:v>
                </c:pt>
                <c:pt idx="13">
                  <c:v>4713.3303061062588</c:v>
                </c:pt>
                <c:pt idx="14">
                  <c:v>4726.6363564761104</c:v>
                </c:pt>
                <c:pt idx="15">
                  <c:v>4733.8283674415079</c:v>
                </c:pt>
                <c:pt idx="16">
                  <c:v>4737.715923495919</c:v>
                </c:pt>
                <c:pt idx="17">
                  <c:v>4739.8173615424494</c:v>
                </c:pt>
                <c:pt idx="18">
                  <c:v>4740.9533237274472</c:v>
                </c:pt>
                <c:pt idx="19">
                  <c:v>4741.5673898461246</c:v>
                </c:pt>
                <c:pt idx="20">
                  <c:v>4741.8993366928671</c:v>
                </c:pt>
                <c:pt idx="21">
                  <c:v>4742.0787782883035</c:v>
                </c:pt>
                <c:pt idx="22">
                  <c:v>4742.175779760335</c:v>
                </c:pt>
                <c:pt idx="23">
                  <c:v>4742.228216281057</c:v>
                </c:pt>
                <c:pt idx="24">
                  <c:v>4742.2565621381937</c:v>
                </c:pt>
                <c:pt idx="25">
                  <c:v>4742.2718851952814</c:v>
                </c:pt>
                <c:pt idx="26">
                  <c:v>4742.2801684553851</c:v>
                </c:pt>
                <c:pt idx="27">
                  <c:v>4742.2846461782137</c:v>
                </c:pt>
                <c:pt idx="28">
                  <c:v>4742.2870667230482</c:v>
                </c:pt>
                <c:pt idx="29">
                  <c:v>4742.2883752089983</c:v>
                </c:pt>
                <c:pt idx="30">
                  <c:v>4742.289082543758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2-406E-A999-5DB2C5EFE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837375"/>
        <c:axId val="80627855"/>
      </c:lineChart>
      <c:catAx>
        <c:axId val="45283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7855"/>
        <c:crosses val="autoZero"/>
        <c:auto val="1"/>
        <c:lblAlgn val="ctr"/>
        <c:lblOffset val="100"/>
        <c:noMultiLvlLbl val="0"/>
      </c:catAx>
      <c:valAx>
        <c:axId val="806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3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43</xdr:row>
      <xdr:rowOff>119062</xdr:rowOff>
    </xdr:from>
    <xdr:to>
      <xdr:col>13</xdr:col>
      <xdr:colOff>428625</xdr:colOff>
      <xdr:row>58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6CD03-81A7-4997-A63C-2712E9168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43</xdr:row>
      <xdr:rowOff>119062</xdr:rowOff>
    </xdr:from>
    <xdr:to>
      <xdr:col>13</xdr:col>
      <xdr:colOff>428625</xdr:colOff>
      <xdr:row>58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E8546-B640-4397-AE21-8DAF94315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43</xdr:row>
      <xdr:rowOff>119062</xdr:rowOff>
    </xdr:from>
    <xdr:to>
      <xdr:col>13</xdr:col>
      <xdr:colOff>428625</xdr:colOff>
      <xdr:row>58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D5243-DA45-B2AA-9E07-915F675AD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023B-FA4A-4FB7-89A7-A4303EC12062}">
  <dimension ref="A1:AC42"/>
  <sheetViews>
    <sheetView tabSelected="1" topLeftCell="A16" workbookViewId="0">
      <selection activeCell="I11" sqref="I11:I40"/>
    </sheetView>
  </sheetViews>
  <sheetFormatPr defaultRowHeight="14.4" x14ac:dyDescent="0.3"/>
  <cols>
    <col min="17" max="17" width="11.6640625" bestFit="1" customWidth="1"/>
  </cols>
  <sheetData>
    <row r="1" spans="1:29" x14ac:dyDescent="0.3">
      <c r="A1" t="s">
        <v>0</v>
      </c>
      <c r="B1" s="4">
        <v>0.20399999999999999</v>
      </c>
      <c r="F1" s="2"/>
      <c r="G1" s="3" t="s">
        <v>0</v>
      </c>
      <c r="H1" s="3" t="s">
        <v>18</v>
      </c>
      <c r="I1" s="3" t="s">
        <v>19</v>
      </c>
      <c r="J1" s="3" t="s">
        <v>20</v>
      </c>
      <c r="K1" s="3" t="s">
        <v>10</v>
      </c>
    </row>
    <row r="2" spans="1:29" x14ac:dyDescent="0.3">
      <c r="A2" t="s">
        <v>1</v>
      </c>
      <c r="B2" s="4">
        <v>125.8</v>
      </c>
      <c r="F2" s="2" t="s">
        <v>21</v>
      </c>
      <c r="G2" s="4">
        <v>0.20399999999999999</v>
      </c>
      <c r="H2" s="4">
        <v>6.42</v>
      </c>
      <c r="I2" s="4">
        <v>125.8</v>
      </c>
      <c r="J2" s="4">
        <v>2398.5</v>
      </c>
      <c r="K2" s="4">
        <v>2.7900000000000001E-2</v>
      </c>
    </row>
    <row r="3" spans="1:29" x14ac:dyDescent="0.3">
      <c r="A3" t="s">
        <v>2</v>
      </c>
      <c r="B3" s="4">
        <v>2398.5</v>
      </c>
      <c r="F3" s="2" t="s">
        <v>22</v>
      </c>
      <c r="G3" s="4">
        <v>0.158</v>
      </c>
      <c r="H3" s="4">
        <v>20.6</v>
      </c>
      <c r="I3" s="4">
        <v>522.70000000000005</v>
      </c>
      <c r="J3" s="4">
        <v>1749.81</v>
      </c>
      <c r="K3" s="4">
        <v>6.4000000000000003E-3</v>
      </c>
    </row>
    <row r="4" spans="1:29" x14ac:dyDescent="0.3">
      <c r="A4" t="s">
        <v>3</v>
      </c>
      <c r="B4">
        <v>1</v>
      </c>
      <c r="F4" s="2" t="s">
        <v>23</v>
      </c>
      <c r="G4" s="4">
        <v>0.32</v>
      </c>
      <c r="H4" s="5">
        <f>0.25*I4*G4</f>
        <v>121.05600000000001</v>
      </c>
      <c r="I4" s="4">
        <v>1513.2</v>
      </c>
      <c r="J4" s="4">
        <v>2074</v>
      </c>
      <c r="K4" s="4">
        <v>7.2099999999999997E-2</v>
      </c>
    </row>
    <row r="5" spans="1:29" x14ac:dyDescent="0.3">
      <c r="A5" t="s">
        <v>15</v>
      </c>
      <c r="B5">
        <v>0.2</v>
      </c>
      <c r="F5" s="2" t="s">
        <v>24</v>
      </c>
      <c r="G5" s="4">
        <v>0.35</v>
      </c>
      <c r="H5" s="5">
        <f>0.25*I5*G5</f>
        <v>128.23124999999999</v>
      </c>
      <c r="I5" s="4">
        <v>1465.5</v>
      </c>
      <c r="J5" s="4">
        <v>2074</v>
      </c>
      <c r="K5" s="4">
        <v>7.2099999999999997E-2</v>
      </c>
    </row>
    <row r="6" spans="1:29" x14ac:dyDescent="0.3">
      <c r="A6" t="s">
        <v>8</v>
      </c>
      <c r="B6">
        <f>B5*B2</f>
        <v>25.16</v>
      </c>
    </row>
    <row r="7" spans="1:29" x14ac:dyDescent="0.3">
      <c r="A7" t="s">
        <v>10</v>
      </c>
      <c r="B7" s="4">
        <v>2.7900000000000001E-2</v>
      </c>
      <c r="G7" t="s">
        <v>17</v>
      </c>
    </row>
    <row r="9" spans="1:29" x14ac:dyDescent="0.3">
      <c r="A9" t="s">
        <v>4</v>
      </c>
      <c r="B9" t="s">
        <v>5</v>
      </c>
      <c r="C9" t="s">
        <v>6</v>
      </c>
      <c r="D9" t="s">
        <v>9</v>
      </c>
      <c r="E9" t="s">
        <v>7</v>
      </c>
      <c r="G9" t="s">
        <v>4</v>
      </c>
      <c r="H9" t="s">
        <v>5</v>
      </c>
      <c r="I9" t="s">
        <v>6</v>
      </c>
      <c r="K9" t="s">
        <v>11</v>
      </c>
      <c r="L9" t="s">
        <v>12</v>
      </c>
      <c r="M9" t="s">
        <v>13</v>
      </c>
      <c r="N9" t="s">
        <v>14</v>
      </c>
      <c r="O9" t="s">
        <v>16</v>
      </c>
      <c r="P9" t="s">
        <v>7</v>
      </c>
      <c r="W9" t="s">
        <v>4</v>
      </c>
      <c r="X9" t="s">
        <v>5</v>
      </c>
      <c r="Y9" t="s">
        <v>6</v>
      </c>
      <c r="Z9" t="s">
        <v>11</v>
      </c>
      <c r="AA9" t="s">
        <v>12</v>
      </c>
      <c r="AB9" t="s">
        <v>13</v>
      </c>
      <c r="AC9" t="s">
        <v>14</v>
      </c>
    </row>
    <row r="10" spans="1:29" x14ac:dyDescent="0.3">
      <c r="A10">
        <v>0</v>
      </c>
      <c r="B10">
        <f>+B6</f>
        <v>25.16</v>
      </c>
      <c r="G10">
        <v>0</v>
      </c>
      <c r="H10">
        <f>+B6</f>
        <v>25.16</v>
      </c>
      <c r="I10" s="1"/>
      <c r="W10">
        <v>0</v>
      </c>
      <c r="X10">
        <f>B6</f>
        <v>25.16</v>
      </c>
    </row>
    <row r="11" spans="1:29" x14ac:dyDescent="0.3">
      <c r="A11">
        <v>1</v>
      </c>
      <c r="B11">
        <f>B10+B10*$B$1*(1-B10/$B$2)-C11</f>
        <v>29.266112</v>
      </c>
      <c r="C11">
        <f>+B10*$B$7*D11</f>
        <v>0</v>
      </c>
      <c r="D11">
        <v>0</v>
      </c>
      <c r="E11">
        <f>C11*$B$3-C11*C11*$B$4</f>
        <v>0</v>
      </c>
      <c r="G11">
        <v>1</v>
      </c>
      <c r="H11">
        <f>H10+H10*$B$1*(1-H10/$B$2)-I11</f>
        <v>29.266112</v>
      </c>
      <c r="I11" s="1">
        <f>MAX((M11/N11)-0.25*$B$2,0)</f>
        <v>0</v>
      </c>
      <c r="J11">
        <f>I11/(H10*$B$7)</f>
        <v>0</v>
      </c>
      <c r="K11">
        <f t="shared" ref="K11:K40" si="0">H10+H10*$B$1*(1-H10/$B$2)</f>
        <v>29.266112</v>
      </c>
      <c r="L11">
        <f t="shared" ref="L11:L40" si="1">1+$B$1-2*$B$1*H10/$B$2</f>
        <v>1.1224000000000001</v>
      </c>
      <c r="M11">
        <f>$B$3-$B$3*L11+2*$B$4*K11*L11</f>
        <v>-227.87983178240037</v>
      </c>
      <c r="N11">
        <f>2*$B$4*(1+L11)</f>
        <v>4.2447999999999997</v>
      </c>
      <c r="O11">
        <f t="shared" ref="O11:O40" si="2">+M11/(N11*H10)</f>
        <v>-2.1337229123582722</v>
      </c>
      <c r="P11">
        <f>N11*$B$3-N11*N11*$B$4</f>
        <v>10163.13447296</v>
      </c>
      <c r="W11">
        <v>1</v>
      </c>
      <c r="X11">
        <f>(AB11/AC11)+0.25*$B$2</f>
        <v>-22.234468474934129</v>
      </c>
      <c r="Y11">
        <f>+X11-0.25*$B$2</f>
        <v>-53.684468474934128</v>
      </c>
      <c r="Z11">
        <f t="shared" ref="Z11:Z40" si="3">X10+X10*$B$1*(1-X10/$B$2)</f>
        <v>29.266112</v>
      </c>
      <c r="AA11">
        <f t="shared" ref="AA11:AA40" si="4">1+$B$1-2*$B$1*X10/$B$2</f>
        <v>1.1224000000000001</v>
      </c>
      <c r="AB11">
        <f>$B$3-$B$3*AA11+2*$B$4*Z11*AA11</f>
        <v>-227.87983178240037</v>
      </c>
      <c r="AC11">
        <f>2*$B$4*(1+AA11)</f>
        <v>4.2447999999999997</v>
      </c>
    </row>
    <row r="12" spans="1:29" x14ac:dyDescent="0.3">
      <c r="A12">
        <v>2</v>
      </c>
      <c r="B12">
        <f t="shared" ref="B12:B40" si="5">B11+B11*$B$1*(1-B11/$B$2)-C12</f>
        <v>33.847471315681283</v>
      </c>
      <c r="C12">
        <f t="shared" ref="C12:C40" si="6">+B11*$B$7*D12</f>
        <v>0</v>
      </c>
      <c r="D12">
        <v>0</v>
      </c>
      <c r="E12">
        <f t="shared" ref="E12:E40" si="7">C12*$B$3-C12*C12*$B$4</f>
        <v>0</v>
      </c>
      <c r="G12">
        <v>2</v>
      </c>
      <c r="H12">
        <f t="shared" ref="H12:H40" si="8">H11+H11*$B$1*(1-H11/$B$2)-I12</f>
        <v>33.847471315681283</v>
      </c>
      <c r="I12" s="1">
        <f t="shared" ref="I12:I40" si="9">MAX((M12/N12)-0.25*$B$2,0)</f>
        <v>0</v>
      </c>
      <c r="J12">
        <f t="shared" ref="J12:J40" si="10">I12/(H11*$B$7)</f>
        <v>0</v>
      </c>
      <c r="K12">
        <f t="shared" si="0"/>
        <v>33.847471315681283</v>
      </c>
      <c r="L12">
        <f t="shared" si="1"/>
        <v>1.1090828799999999</v>
      </c>
      <c r="M12">
        <f t="shared" ref="M12:M40" si="11">$B$3-$B$3*L12+2*$B$4*K12*L12</f>
        <v>-186.55598574497333</v>
      </c>
      <c r="N12">
        <f t="shared" ref="N12:N40" si="12">2*$B$4*(1+L12)</f>
        <v>4.2181657599999998</v>
      </c>
      <c r="O12">
        <f t="shared" si="2"/>
        <v>-1.5111950271520038</v>
      </c>
      <c r="P12">
        <f t="shared" ref="P12:P40" si="13">N12*$B$3-N12*N12*$B$4</f>
        <v>10099.477652981164</v>
      </c>
      <c r="W12">
        <v>2</v>
      </c>
      <c r="X12">
        <f t="shared" ref="X12:X40" si="14">(AB12/AC12)+0.25*$B$2</f>
        <v>-129.48761249610152</v>
      </c>
      <c r="Y12">
        <f t="shared" ref="Y12:Y40" si="15">+X12-0.25*$B$2</f>
        <v>-160.93761249610151</v>
      </c>
      <c r="Z12">
        <f t="shared" si="3"/>
        <v>-27.571983700625296</v>
      </c>
      <c r="AA12">
        <f t="shared" si="4"/>
        <v>1.2761117896484349</v>
      </c>
      <c r="AB12">
        <f t="shared" ref="AB12:AB40" si="16">$B$3-$B$3*AA12+2*$B$4*Z12*AA12</f>
        <v>-732.6239944004958</v>
      </c>
      <c r="AC12">
        <f t="shared" ref="AC12:AC40" si="17">2*$B$4*(1+AA12)</f>
        <v>4.5522235792968697</v>
      </c>
    </row>
    <row r="13" spans="1:29" x14ac:dyDescent="0.3">
      <c r="A13">
        <v>3</v>
      </c>
      <c r="B13">
        <f t="shared" si="5"/>
        <v>38.89454252170318</v>
      </c>
      <c r="C13">
        <f t="shared" si="6"/>
        <v>0</v>
      </c>
      <c r="D13">
        <v>0</v>
      </c>
      <c r="E13">
        <f t="shared" si="7"/>
        <v>0</v>
      </c>
      <c r="G13">
        <v>3</v>
      </c>
      <c r="H13">
        <f t="shared" si="8"/>
        <v>38.89454252170318</v>
      </c>
      <c r="I13" s="1">
        <f t="shared" si="9"/>
        <v>0</v>
      </c>
      <c r="J13">
        <f t="shared" si="10"/>
        <v>0</v>
      </c>
      <c r="K13">
        <f t="shared" si="0"/>
        <v>38.89454252170318</v>
      </c>
      <c r="L13">
        <f t="shared" si="1"/>
        <v>1.0942244173545472</v>
      </c>
      <c r="M13">
        <f t="shared" si="11"/>
        <v>-140.87854876671682</v>
      </c>
      <c r="N13">
        <f t="shared" si="12"/>
        <v>4.188448834709094</v>
      </c>
      <c r="O13">
        <f t="shared" si="2"/>
        <v>-0.99372319210725124</v>
      </c>
      <c r="P13">
        <f t="shared" si="13"/>
        <v>10028.451426408787</v>
      </c>
      <c r="W13">
        <v>3</v>
      </c>
      <c r="X13">
        <f t="shared" si="14"/>
        <v>-367.03906817622629</v>
      </c>
      <c r="Y13">
        <f t="shared" si="15"/>
        <v>-398.48906817622628</v>
      </c>
      <c r="Z13">
        <f t="shared" si="3"/>
        <v>-183.09288294250712</v>
      </c>
      <c r="AA13">
        <f t="shared" si="4"/>
        <v>1.6239598243116806</v>
      </c>
      <c r="AB13">
        <f t="shared" si="16"/>
        <v>-2091.238610643632</v>
      </c>
      <c r="AC13">
        <f t="shared" si="17"/>
        <v>5.2479196486233608</v>
      </c>
    </row>
    <row r="14" spans="1:29" x14ac:dyDescent="0.3">
      <c r="A14">
        <v>4</v>
      </c>
      <c r="B14">
        <f t="shared" si="5"/>
        <v>-96.290969597926136</v>
      </c>
      <c r="C14">
        <f>+B13*$B$7*D14</f>
        <v>140.6668332189661</v>
      </c>
      <c r="D14">
        <v>129.62800568642947</v>
      </c>
      <c r="E14">
        <f t="shared" si="7"/>
        <v>317602.24150783778</v>
      </c>
      <c r="G14">
        <v>4</v>
      </c>
      <c r="H14">
        <f t="shared" si="8"/>
        <v>44.375863621039962</v>
      </c>
      <c r="I14" s="1">
        <f t="shared" si="9"/>
        <v>0</v>
      </c>
      <c r="J14">
        <f t="shared" si="10"/>
        <v>0</v>
      </c>
      <c r="K14">
        <f t="shared" si="0"/>
        <v>44.375863621039962</v>
      </c>
      <c r="L14">
        <f t="shared" si="1"/>
        <v>1.077855537767449</v>
      </c>
      <c r="M14">
        <f t="shared" si="11"/>
        <v>-91.074966640924629</v>
      </c>
      <c r="N14">
        <f t="shared" si="12"/>
        <v>4.1557110755348976</v>
      </c>
      <c r="O14">
        <f t="shared" si="2"/>
        <v>-0.56346248647703689</v>
      </c>
      <c r="P14">
        <f t="shared" si="13"/>
        <v>9950.2030801271285</v>
      </c>
      <c r="W14">
        <v>4</v>
      </c>
      <c r="X14">
        <f t="shared" si="14"/>
        <v>-927.02162934501553</v>
      </c>
      <c r="Y14">
        <f t="shared" si="15"/>
        <v>-958.47162934501557</v>
      </c>
      <c r="Z14">
        <f t="shared" si="3"/>
        <v>-660.37613684256428</v>
      </c>
      <c r="AA14">
        <f t="shared" si="4"/>
        <v>2.3943969778688423</v>
      </c>
      <c r="AB14">
        <f t="shared" si="16"/>
        <v>-6506.8664040434924</v>
      </c>
      <c r="AC14">
        <f t="shared" si="17"/>
        <v>6.7887939557376846</v>
      </c>
    </row>
    <row r="15" spans="1:29" x14ac:dyDescent="0.3">
      <c r="A15">
        <v>5</v>
      </c>
      <c r="B15">
        <f t="shared" si="5"/>
        <v>379.53592438112094</v>
      </c>
      <c r="C15">
        <f t="shared" si="6"/>
        <v>-510.50584771125438</v>
      </c>
      <c r="D15">
        <v>190.02509488912727</v>
      </c>
      <c r="E15">
        <f t="shared" si="7"/>
        <v>-1485064.4962828301</v>
      </c>
      <c r="G15">
        <v>5</v>
      </c>
      <c r="H15">
        <f t="shared" si="8"/>
        <v>50.235214493602697</v>
      </c>
      <c r="I15" s="1">
        <f t="shared" si="9"/>
        <v>0</v>
      </c>
      <c r="J15">
        <f t="shared" si="10"/>
        <v>0</v>
      </c>
      <c r="K15">
        <f t="shared" si="0"/>
        <v>50.235214493602697</v>
      </c>
      <c r="L15">
        <f t="shared" si="1"/>
        <v>1.0600782801479784</v>
      </c>
      <c r="M15">
        <f t="shared" si="11"/>
        <v>-37.591235368440053</v>
      </c>
      <c r="N15">
        <f t="shared" si="12"/>
        <v>4.1201565602959569</v>
      </c>
      <c r="O15">
        <f t="shared" si="2"/>
        <v>-0.20560139695831259</v>
      </c>
      <c r="P15">
        <f t="shared" si="13"/>
        <v>9865.2198197885027</v>
      </c>
      <c r="W15">
        <v>5</v>
      </c>
      <c r="X15">
        <f t="shared" si="14"/>
        <v>-2735.5321942975606</v>
      </c>
      <c r="Y15">
        <f t="shared" si="15"/>
        <v>-2766.9821942975605</v>
      </c>
      <c r="Z15">
        <f t="shared" si="3"/>
        <v>-2509.705557310027</v>
      </c>
      <c r="AA15">
        <f t="shared" si="4"/>
        <v>4.2105566357135631</v>
      </c>
      <c r="AB15">
        <f t="shared" si="16"/>
        <v>-28835.034866796857</v>
      </c>
      <c r="AC15">
        <f t="shared" si="17"/>
        <v>10.421113271427126</v>
      </c>
    </row>
    <row r="16" spans="1:29" x14ac:dyDescent="0.3">
      <c r="A16">
        <v>6</v>
      </c>
      <c r="B16">
        <f t="shared" si="5"/>
        <v>-2091.0831070247818</v>
      </c>
      <c r="C16">
        <f t="shared" si="6"/>
        <v>2314.4537904188428</v>
      </c>
      <c r="D16">
        <v>218.57043737082688</v>
      </c>
      <c r="E16">
        <f t="shared" si="7"/>
        <v>194521.0683354456</v>
      </c>
      <c r="G16">
        <v>6</v>
      </c>
      <c r="H16">
        <f t="shared" si="8"/>
        <v>56.390911587781531</v>
      </c>
      <c r="I16" s="1">
        <f t="shared" si="9"/>
        <v>0</v>
      </c>
      <c r="J16">
        <f t="shared" si="10"/>
        <v>0</v>
      </c>
      <c r="K16">
        <f t="shared" si="0"/>
        <v>56.390911587781531</v>
      </c>
      <c r="L16">
        <f t="shared" si="1"/>
        <v>1.0410749800207479</v>
      </c>
      <c r="M16">
        <f t="shared" si="11"/>
        <v>18.895994729438883</v>
      </c>
      <c r="N16">
        <f t="shared" si="12"/>
        <v>4.0821499600414963</v>
      </c>
      <c r="O16">
        <f t="shared" si="2"/>
        <v>9.2145163179960216E-2</v>
      </c>
      <c r="P16">
        <f t="shared" si="13"/>
        <v>9774.3727308632624</v>
      </c>
      <c r="W16">
        <v>6</v>
      </c>
      <c r="X16">
        <f t="shared" si="14"/>
        <v>-14986.689257921353</v>
      </c>
      <c r="Y16">
        <f t="shared" si="15"/>
        <v>-15018.139257921353</v>
      </c>
      <c r="Z16">
        <f t="shared" si="3"/>
        <v>-15428.396523077659</v>
      </c>
      <c r="AA16">
        <f t="shared" si="4"/>
        <v>10.075996305829927</v>
      </c>
      <c r="AB16">
        <f t="shared" si="16"/>
        <v>-332681.70988235262</v>
      </c>
      <c r="AC16">
        <f t="shared" si="17"/>
        <v>22.151992611659853</v>
      </c>
    </row>
    <row r="17" spans="1:29" x14ac:dyDescent="0.3">
      <c r="A17">
        <v>7</v>
      </c>
      <c r="B17">
        <f t="shared" si="5"/>
        <v>4071.5153896151514</v>
      </c>
      <c r="C17">
        <f t="shared" si="6"/>
        <v>-13679.928467474743</v>
      </c>
      <c r="D17">
        <v>234.48136284406235</v>
      </c>
      <c r="E17">
        <f t="shared" si="7"/>
        <v>-219951751.30446404</v>
      </c>
      <c r="G17">
        <v>7</v>
      </c>
      <c r="H17">
        <f t="shared" si="8"/>
        <v>62.738006346768429</v>
      </c>
      <c r="I17" s="1">
        <f t="shared" si="9"/>
        <v>0</v>
      </c>
      <c r="J17">
        <f t="shared" si="10"/>
        <v>0</v>
      </c>
      <c r="K17">
        <f t="shared" si="0"/>
        <v>62.738006346768429</v>
      </c>
      <c r="L17">
        <f t="shared" si="1"/>
        <v>1.0211105570126005</v>
      </c>
      <c r="M17">
        <f t="shared" si="11"/>
        <v>77.491210218495297</v>
      </c>
      <c r="N17">
        <f t="shared" si="12"/>
        <v>4.0422211140252013</v>
      </c>
      <c r="O17">
        <f t="shared" si="2"/>
        <v>0.33995643169194706</v>
      </c>
      <c r="P17">
        <f t="shared" si="13"/>
        <v>9678.9277904547744</v>
      </c>
      <c r="W17">
        <v>7</v>
      </c>
      <c r="X17">
        <f t="shared" si="14"/>
        <v>-375858.740270807</v>
      </c>
      <c r="Y17">
        <f t="shared" si="15"/>
        <v>-375890.19027080701</v>
      </c>
      <c r="Z17">
        <f t="shared" si="3"/>
        <v>-382261.57642896206</v>
      </c>
      <c r="AA17">
        <f t="shared" si="4"/>
        <v>49.809478674339516</v>
      </c>
      <c r="AB17">
        <f t="shared" si="16"/>
        <v>-38197569.212915987</v>
      </c>
      <c r="AC17">
        <f t="shared" si="17"/>
        <v>101.61895734867903</v>
      </c>
    </row>
    <row r="18" spans="1:29" x14ac:dyDescent="0.3">
      <c r="A18">
        <v>8</v>
      </c>
      <c r="B18">
        <f t="shared" si="5"/>
        <v>-49662.03428027645</v>
      </c>
      <c r="C18">
        <f t="shared" si="6"/>
        <v>27682.13194255198</v>
      </c>
      <c r="D18">
        <v>243.69086546565316</v>
      </c>
      <c r="E18">
        <f t="shared" si="7"/>
        <v>-699904835.42064571</v>
      </c>
      <c r="G18">
        <v>8</v>
      </c>
      <c r="H18">
        <f t="shared" si="8"/>
        <v>66.332752335298636</v>
      </c>
      <c r="I18" s="1">
        <f>MAX((M18/N18)-0.25*$B$2,0)</f>
        <v>2.8210114569665201</v>
      </c>
      <c r="J18">
        <f>I18/(H17*$B$7)</f>
        <v>1.6116470325213093</v>
      </c>
      <c r="K18">
        <f t="shared" si="0"/>
        <v>69.153763792265153</v>
      </c>
      <c r="L18">
        <f>1+$B$1-2*$B$1*H17/$B$2</f>
        <v>1.0005253848212916</v>
      </c>
      <c r="M18">
        <f>$B$3-$B$3*L18+2*$B$4*K18*L18</f>
        <v>137.12005676632569</v>
      </c>
      <c r="N18">
        <f>2*$B$4*(1+L18)</f>
        <v>4.0010507696425837</v>
      </c>
      <c r="O18">
        <f t="shared" si="2"/>
        <v>0.54625598504903372</v>
      </c>
      <c r="P18">
        <f t="shared" si="13"/>
        <v>9580.5118637264804</v>
      </c>
      <c r="W18">
        <v>8</v>
      </c>
      <c r="X18">
        <f t="shared" si="14"/>
        <v>-229351889.21958318</v>
      </c>
      <c r="Y18">
        <f t="shared" si="15"/>
        <v>-229351920.66958317</v>
      </c>
      <c r="Z18">
        <f t="shared" si="3"/>
        <v>-229538684.14700162</v>
      </c>
      <c r="AA18">
        <f t="shared" si="4"/>
        <v>1220.2053197972118</v>
      </c>
      <c r="AB18">
        <f t="shared" si="16"/>
        <v>-560171571254.80615</v>
      </c>
      <c r="AC18">
        <f t="shared" si="17"/>
        <v>2442.4106395944236</v>
      </c>
    </row>
    <row r="19" spans="1:29" x14ac:dyDescent="0.3">
      <c r="A19">
        <v>9</v>
      </c>
      <c r="B19">
        <f t="shared" si="5"/>
        <v>-3713338.833353837</v>
      </c>
      <c r="C19">
        <f>+B18*$B$7*D19</f>
        <v>-345888.28109045839</v>
      </c>
      <c r="D19">
        <v>249.63595650952303</v>
      </c>
      <c r="E19">
        <f t="shared" si="7"/>
        <v>-120468316037.90742</v>
      </c>
      <c r="G19">
        <v>9</v>
      </c>
      <c r="H19">
        <f t="shared" si="8"/>
        <v>61.305138596296544</v>
      </c>
      <c r="I19" s="1">
        <f t="shared" si="9"/>
        <v>11.42430489263101</v>
      </c>
      <c r="J19">
        <f t="shared" si="10"/>
        <v>6.1730182937816886</v>
      </c>
      <c r="K19">
        <f t="shared" si="0"/>
        <v>72.729443488927558</v>
      </c>
      <c r="L19">
        <f t="shared" si="1"/>
        <v>0.98886674918281514</v>
      </c>
      <c r="M19">
        <f t="shared" si="11"/>
        <v>170.54255879055981</v>
      </c>
      <c r="N19">
        <f t="shared" si="12"/>
        <v>3.9777334983656303</v>
      </c>
      <c r="O19">
        <f t="shared" si="2"/>
        <v>0.64635196615858903</v>
      </c>
      <c r="P19">
        <f t="shared" si="13"/>
        <v>9524.7714320459436</v>
      </c>
      <c r="W19">
        <v>9</v>
      </c>
      <c r="X19">
        <f t="shared" si="14"/>
        <v>-85301170797718.172</v>
      </c>
      <c r="Y19">
        <f t="shared" si="15"/>
        <v>-85301170797749.625</v>
      </c>
      <c r="Z19">
        <f t="shared" si="3"/>
        <v>-85301285472526.438</v>
      </c>
      <c r="AA19">
        <f t="shared" si="4"/>
        <v>743845.16903648607</v>
      </c>
      <c r="AB19">
        <f t="shared" si="16"/>
        <v>-1.2690189822446607E+20</v>
      </c>
      <c r="AC19">
        <f t="shared" si="17"/>
        <v>1487692.3380729721</v>
      </c>
    </row>
    <row r="20" spans="1:29" x14ac:dyDescent="0.3">
      <c r="A20">
        <v>10</v>
      </c>
      <c r="B20">
        <f t="shared" si="5"/>
        <v>-22338539518.489079</v>
      </c>
      <c r="C20">
        <f t="shared" si="6"/>
        <v>-26285867.888388693</v>
      </c>
      <c r="D20">
        <v>253.71931965612583</v>
      </c>
      <c r="E20">
        <f t="shared" si="7"/>
        <v>-691009897299954.13</v>
      </c>
      <c r="G20">
        <v>10</v>
      </c>
      <c r="H20">
        <f t="shared" si="8"/>
        <v>67.71681386727434</v>
      </c>
      <c r="I20" s="1">
        <f t="shared" si="9"/>
        <v>0</v>
      </c>
      <c r="J20">
        <f t="shared" si="10"/>
        <v>0</v>
      </c>
      <c r="K20">
        <f t="shared" si="0"/>
        <v>67.71681386727434</v>
      </c>
      <c r="L20">
        <f t="shared" si="1"/>
        <v>1.0051725234714706</v>
      </c>
      <c r="M20">
        <f t="shared" si="11"/>
        <v>123.72786380650996</v>
      </c>
      <c r="N20">
        <f t="shared" si="12"/>
        <v>4.0103450469429411</v>
      </c>
      <c r="O20">
        <f t="shared" si="2"/>
        <v>0.50325592373772332</v>
      </c>
      <c r="P20">
        <f t="shared" si="13"/>
        <v>9602.729727697104</v>
      </c>
      <c r="W20">
        <v>10</v>
      </c>
      <c r="X20">
        <f t="shared" si="14"/>
        <v>-1.1799388766754353E+25</v>
      </c>
      <c r="Y20">
        <f t="shared" si="15"/>
        <v>-1.1799388766754353E+25</v>
      </c>
      <c r="Z20">
        <f t="shared" si="3"/>
        <v>-1.1799388766797004E+25</v>
      </c>
      <c r="AA20">
        <f t="shared" si="4"/>
        <v>276652445831.6413</v>
      </c>
      <c r="AB20">
        <f t="shared" si="16"/>
        <v>-6.5286595233055694E+36</v>
      </c>
      <c r="AC20">
        <f t="shared" si="17"/>
        <v>553304891665.28259</v>
      </c>
    </row>
    <row r="21" spans="1:29" x14ac:dyDescent="0.3">
      <c r="A21">
        <v>11</v>
      </c>
      <c r="B21">
        <f t="shared" si="5"/>
        <v>-8.0920583578550272E+17</v>
      </c>
      <c r="C21">
        <f t="shared" si="6"/>
        <v>-160546474381.74985</v>
      </c>
      <c r="D21">
        <v>257.59758894398999</v>
      </c>
      <c r="E21">
        <f t="shared" si="7"/>
        <v>-2.5775170821480579E+22</v>
      </c>
      <c r="G21">
        <v>11</v>
      </c>
      <c r="H21">
        <f t="shared" si="8"/>
        <v>59.348006326335351</v>
      </c>
      <c r="I21" s="1">
        <f t="shared" si="9"/>
        <v>14.746983169319574</v>
      </c>
      <c r="J21">
        <f t="shared" si="10"/>
        <v>7.8055312234495755</v>
      </c>
      <c r="K21">
        <f t="shared" si="0"/>
        <v>74.094989495654929</v>
      </c>
      <c r="L21">
        <f t="shared" si="1"/>
        <v>0.98437790097100208</v>
      </c>
      <c r="M21">
        <f t="shared" si="11"/>
        <v>183.34454498545418</v>
      </c>
      <c r="N21">
        <f t="shared" si="12"/>
        <v>3.9687558019420042</v>
      </c>
      <c r="O21">
        <f t="shared" si="2"/>
        <v>0.68220845800374108</v>
      </c>
      <c r="P21">
        <f t="shared" si="13"/>
        <v>9503.3097683424494</v>
      </c>
      <c r="W21">
        <v>11</v>
      </c>
      <c r="X21">
        <f t="shared" si="14"/>
        <v>-2.2577120313893319E+47</v>
      </c>
      <c r="Y21">
        <f t="shared" si="15"/>
        <v>-2.2577120313893319E+47</v>
      </c>
      <c r="Z21">
        <f t="shared" si="3"/>
        <v>-2.2577120313893319E+47</v>
      </c>
      <c r="AA21">
        <f t="shared" si="4"/>
        <v>3.8268287892176276E+22</v>
      </c>
      <c r="AB21">
        <f t="shared" si="16"/>
        <v>-1.7279754798967415E+70</v>
      </c>
      <c r="AC21">
        <f t="shared" si="17"/>
        <v>7.6536575784352553E+22</v>
      </c>
    </row>
    <row r="22" spans="1:29" x14ac:dyDescent="0.3">
      <c r="A22">
        <v>12</v>
      </c>
      <c r="B22">
        <f t="shared" si="5"/>
        <v>-1.0618606778421259E+33</v>
      </c>
      <c r="C22">
        <f t="shared" si="6"/>
        <v>-5.8871484567481846E+18</v>
      </c>
      <c r="D22">
        <v>260.76048383284763</v>
      </c>
      <c r="E22">
        <f t="shared" si="7"/>
        <v>-3.4658516951792544E+37</v>
      </c>
      <c r="G22">
        <v>12</v>
      </c>
      <c r="H22">
        <f t="shared" si="8"/>
        <v>65.74334687921467</v>
      </c>
      <c r="I22" s="1">
        <f t="shared" si="9"/>
        <v>0</v>
      </c>
      <c r="J22">
        <f t="shared" si="10"/>
        <v>0</v>
      </c>
      <c r="K22">
        <f t="shared" si="0"/>
        <v>65.74334687921467</v>
      </c>
      <c r="L22">
        <f t="shared" si="1"/>
        <v>1.0115199794821557</v>
      </c>
      <c r="M22">
        <f t="shared" si="11"/>
        <v>105.37074698475263</v>
      </c>
      <c r="N22">
        <f t="shared" si="12"/>
        <v>4.0230399589643113</v>
      </c>
      <c r="O22">
        <f t="shared" si="2"/>
        <v>0.4413260653687256</v>
      </c>
      <c r="P22">
        <f t="shared" si="13"/>
        <v>9633.0764910644775</v>
      </c>
      <c r="W22">
        <v>12</v>
      </c>
      <c r="X22">
        <f t="shared" si="14"/>
        <v>-8.2658328919137465E+91</v>
      </c>
      <c r="Y22">
        <f t="shared" si="15"/>
        <v>-8.2658328919137465E+91</v>
      </c>
      <c r="Z22">
        <f t="shared" si="3"/>
        <v>-8.2658328919137465E+91</v>
      </c>
      <c r="AA22">
        <f t="shared" si="4"/>
        <v>7.3223092909924272E+44</v>
      </c>
      <c r="AB22">
        <f t="shared" si="16"/>
        <v>-1.2104996996450165E+137</v>
      </c>
      <c r="AC22">
        <f t="shared" si="17"/>
        <v>1.4644618581984854E+45</v>
      </c>
    </row>
    <row r="23" spans="1:29" x14ac:dyDescent="0.3">
      <c r="A23">
        <v>13</v>
      </c>
      <c r="B23">
        <f t="shared" si="5"/>
        <v>-1.8284563769956851E+63</v>
      </c>
      <c r="C23">
        <f t="shared" si="6"/>
        <v>-7.8174770473535553E+33</v>
      </c>
      <c r="D23">
        <v>263.87295036707849</v>
      </c>
      <c r="E23">
        <f t="shared" si="7"/>
        <v>-6.1112947385899667E+67</v>
      </c>
      <c r="G23">
        <v>13</v>
      </c>
      <c r="H23">
        <f t="shared" si="8"/>
        <v>62.134960354135671</v>
      </c>
      <c r="I23" s="1">
        <f t="shared" si="9"/>
        <v>10.011076328091637</v>
      </c>
      <c r="J23">
        <f t="shared" si="10"/>
        <v>5.4578897653963683</v>
      </c>
      <c r="K23">
        <f t="shared" si="0"/>
        <v>72.146036682227304</v>
      </c>
      <c r="L23">
        <f t="shared" si="1"/>
        <v>0.99077833444579022</v>
      </c>
      <c r="M23">
        <f t="shared" si="11"/>
        <v>165.0796249535361</v>
      </c>
      <c r="N23">
        <f t="shared" si="12"/>
        <v>3.9815566688915807</v>
      </c>
      <c r="O23">
        <f t="shared" si="2"/>
        <v>0.63065052657366183</v>
      </c>
      <c r="P23">
        <f t="shared" si="13"/>
        <v>9533.9108768288625</v>
      </c>
      <c r="W23">
        <v>13</v>
      </c>
      <c r="X23">
        <f t="shared" si="14"/>
        <v>-1.1079566496817811E+181</v>
      </c>
      <c r="Y23">
        <f t="shared" si="15"/>
        <v>-1.1079566496817811E+181</v>
      </c>
      <c r="Z23">
        <f t="shared" si="3"/>
        <v>-1.1079566496817811E+181</v>
      </c>
      <c r="AA23">
        <f t="shared" si="4"/>
        <v>2.6808106676477017E+89</v>
      </c>
      <c r="AB23">
        <f t="shared" si="16"/>
        <v>-5.9404440115162523E+270</v>
      </c>
      <c r="AC23">
        <f t="shared" si="17"/>
        <v>5.3616213352954034E+89</v>
      </c>
    </row>
    <row r="24" spans="1:29" x14ac:dyDescent="0.3">
      <c r="A24">
        <v>14</v>
      </c>
      <c r="B24">
        <f t="shared" si="5"/>
        <v>-5.4214909014748976E+123</v>
      </c>
      <c r="C24">
        <f t="shared" si="6"/>
        <v>-1.3654173618798663E+64</v>
      </c>
      <c r="D24">
        <v>267.65577240826269</v>
      </c>
      <c r="E24">
        <f t="shared" si="7"/>
        <v>-1.8643645721229738E+128</v>
      </c>
      <c r="G24">
        <v>14</v>
      </c>
      <c r="H24">
        <f t="shared" si="8"/>
        <v>67.168388559454613</v>
      </c>
      <c r="I24" s="1">
        <f t="shared" si="9"/>
        <v>1.3814226828003875</v>
      </c>
      <c r="J24">
        <f t="shared" si="10"/>
        <v>0.79686793914836573</v>
      </c>
      <c r="K24">
        <f t="shared" si="0"/>
        <v>68.549811242255004</v>
      </c>
      <c r="L24">
        <f t="shared" si="1"/>
        <v>1.0024812096622626</v>
      </c>
      <c r="M24">
        <f t="shared" si="11"/>
        <v>131.48861401757432</v>
      </c>
      <c r="N24">
        <f t="shared" si="12"/>
        <v>4.0049624193245252</v>
      </c>
      <c r="O24">
        <f t="shared" si="2"/>
        <v>0.52838888921275606</v>
      </c>
      <c r="P24">
        <f t="shared" si="13"/>
        <v>9589.8626387696713</v>
      </c>
      <c r="W24">
        <v>14</v>
      </c>
      <c r="X24" t="e">
        <f t="shared" si="14"/>
        <v>#NUM!</v>
      </c>
      <c r="Y24" t="e">
        <f t="shared" si="15"/>
        <v>#NUM!</v>
      </c>
      <c r="Z24" t="e">
        <f t="shared" si="3"/>
        <v>#NUM!</v>
      </c>
      <c r="AA24">
        <f t="shared" si="4"/>
        <v>3.5933729178868571E+178</v>
      </c>
      <c r="AB24" t="e">
        <f t="shared" si="16"/>
        <v>#NUM!</v>
      </c>
      <c r="AC24">
        <f t="shared" si="17"/>
        <v>7.1867458357737141E+178</v>
      </c>
    </row>
    <row r="25" spans="1:29" x14ac:dyDescent="0.3">
      <c r="A25">
        <v>15</v>
      </c>
      <c r="B25">
        <f t="shared" si="5"/>
        <v>-4.7663616640175838E+244</v>
      </c>
      <c r="C25">
        <f t="shared" si="6"/>
        <v>-4.1157389775902653E+124</v>
      </c>
      <c r="D25">
        <v>272.09771031502146</v>
      </c>
      <c r="E25">
        <f t="shared" si="7"/>
        <v>-1.6939307331655763E+249</v>
      </c>
      <c r="G25">
        <v>15</v>
      </c>
      <c r="H25">
        <f t="shared" si="8"/>
        <v>60.124939523127935</v>
      </c>
      <c r="I25" s="1">
        <f t="shared" si="9"/>
        <v>13.429704483524819</v>
      </c>
      <c r="J25">
        <f t="shared" si="10"/>
        <v>7.1663385932510373</v>
      </c>
      <c r="K25">
        <f t="shared" si="0"/>
        <v>73.554644006652751</v>
      </c>
      <c r="L25">
        <f t="shared" si="1"/>
        <v>0.98615657764501208</v>
      </c>
      <c r="M25">
        <f t="shared" si="11"/>
        <v>178.2762405254343</v>
      </c>
      <c r="N25">
        <f t="shared" si="12"/>
        <v>3.9723131552900242</v>
      </c>
      <c r="O25">
        <f t="shared" si="2"/>
        <v>0.66816705664747633</v>
      </c>
      <c r="P25">
        <f t="shared" si="13"/>
        <v>9511.8138311594321</v>
      </c>
      <c r="W25">
        <v>15</v>
      </c>
      <c r="X25" t="e">
        <f t="shared" si="14"/>
        <v>#NUM!</v>
      </c>
      <c r="Y25" t="e">
        <f t="shared" si="15"/>
        <v>#NUM!</v>
      </c>
      <c r="Z25" t="e">
        <f t="shared" si="3"/>
        <v>#NUM!</v>
      </c>
      <c r="AA25" t="e">
        <f t="shared" si="4"/>
        <v>#NUM!</v>
      </c>
      <c r="AB25" t="e">
        <f t="shared" si="16"/>
        <v>#NUM!</v>
      </c>
      <c r="AC25" t="e">
        <f t="shared" si="17"/>
        <v>#NUM!</v>
      </c>
    </row>
    <row r="26" spans="1:29" x14ac:dyDescent="0.3">
      <c r="A26">
        <v>16</v>
      </c>
      <c r="B26" t="e">
        <f t="shared" si="5"/>
        <v>#NUM!</v>
      </c>
      <c r="C26">
        <f t="shared" si="6"/>
        <v>-3.6894326656002742E+245</v>
      </c>
      <c r="D26">
        <v>277.43956348953793</v>
      </c>
      <c r="E26" t="e">
        <f t="shared" si="7"/>
        <v>#NUM!</v>
      </c>
      <c r="G26">
        <v>16</v>
      </c>
      <c r="H26">
        <f t="shared" si="8"/>
        <v>66.528251478830157</v>
      </c>
      <c r="I26" s="1">
        <f t="shared" si="9"/>
        <v>0</v>
      </c>
      <c r="J26">
        <f t="shared" si="10"/>
        <v>0</v>
      </c>
      <c r="K26">
        <f t="shared" si="0"/>
        <v>66.528251478830157</v>
      </c>
      <c r="L26">
        <f t="shared" si="1"/>
        <v>1.0090001961412067</v>
      </c>
      <c r="M26">
        <f t="shared" si="11"/>
        <v>112.66706713745776</v>
      </c>
      <c r="N26">
        <f t="shared" si="12"/>
        <v>4.0180003922824135</v>
      </c>
      <c r="O26">
        <f t="shared" si="2"/>
        <v>0.46637188561728804</v>
      </c>
      <c r="P26">
        <f t="shared" si="13"/>
        <v>9621.029613736986</v>
      </c>
      <c r="W26">
        <v>16</v>
      </c>
      <c r="X26" t="e">
        <f t="shared" si="14"/>
        <v>#NUM!</v>
      </c>
      <c r="Y26" t="e">
        <f t="shared" si="15"/>
        <v>#NUM!</v>
      </c>
      <c r="Z26" t="e">
        <f t="shared" si="3"/>
        <v>#NUM!</v>
      </c>
      <c r="AA26" t="e">
        <f t="shared" si="4"/>
        <v>#NUM!</v>
      </c>
      <c r="AB26" t="e">
        <f t="shared" si="16"/>
        <v>#NUM!</v>
      </c>
      <c r="AC26" t="e">
        <f t="shared" si="17"/>
        <v>#NUM!</v>
      </c>
    </row>
    <row r="27" spans="1:29" x14ac:dyDescent="0.3">
      <c r="A27">
        <v>17</v>
      </c>
      <c r="B27" t="e">
        <f t="shared" si="5"/>
        <v>#NUM!</v>
      </c>
      <c r="C27" t="e">
        <f t="shared" si="6"/>
        <v>#NUM!</v>
      </c>
      <c r="D27">
        <v>284.02030643566707</v>
      </c>
      <c r="E27" t="e">
        <f t="shared" si="7"/>
        <v>#NUM!</v>
      </c>
      <c r="G27">
        <v>17</v>
      </c>
      <c r="H27">
        <f t="shared" si="8"/>
        <v>61.029418515503636</v>
      </c>
      <c r="I27" s="1">
        <f t="shared" si="9"/>
        <v>11.893285597715217</v>
      </c>
      <c r="J27">
        <f t="shared" si="10"/>
        <v>6.4075430878652559</v>
      </c>
      <c r="K27">
        <f t="shared" si="0"/>
        <v>72.922704113218856</v>
      </c>
      <c r="L27">
        <f t="shared" si="1"/>
        <v>0.98823269790649682</v>
      </c>
      <c r="M27">
        <f t="shared" si="11"/>
        <v>172.35307532015426</v>
      </c>
      <c r="N27">
        <f t="shared" si="12"/>
        <v>3.9764653958129936</v>
      </c>
      <c r="O27">
        <f t="shared" si="2"/>
        <v>0.65150195043841497</v>
      </c>
      <c r="P27">
        <f t="shared" si="13"/>
        <v>9521.7399748133666</v>
      </c>
      <c r="W27">
        <v>17</v>
      </c>
      <c r="X27" t="e">
        <f t="shared" si="14"/>
        <v>#NUM!</v>
      </c>
      <c r="Y27" t="e">
        <f t="shared" si="15"/>
        <v>#NUM!</v>
      </c>
      <c r="Z27" t="e">
        <f t="shared" si="3"/>
        <v>#NUM!</v>
      </c>
      <c r="AA27" t="e">
        <f t="shared" si="4"/>
        <v>#NUM!</v>
      </c>
      <c r="AB27" t="e">
        <f t="shared" si="16"/>
        <v>#NUM!</v>
      </c>
      <c r="AC27" t="e">
        <f t="shared" si="17"/>
        <v>#NUM!</v>
      </c>
    </row>
    <row r="28" spans="1:29" x14ac:dyDescent="0.3">
      <c r="A28">
        <v>18</v>
      </c>
      <c r="B28" t="e">
        <f t="shared" si="5"/>
        <v>#NUM!</v>
      </c>
      <c r="C28" t="e">
        <f t="shared" si="6"/>
        <v>#NUM!</v>
      </c>
      <c r="D28">
        <v>292.21132952900689</v>
      </c>
      <c r="E28" t="e">
        <f t="shared" si="7"/>
        <v>#NUM!</v>
      </c>
      <c r="G28">
        <v>18</v>
      </c>
      <c r="H28">
        <f t="shared" si="8"/>
        <v>67.439544339681788</v>
      </c>
      <c r="I28" s="1">
        <f t="shared" si="9"/>
        <v>0</v>
      </c>
      <c r="J28">
        <f t="shared" si="10"/>
        <v>0</v>
      </c>
      <c r="K28">
        <f t="shared" si="0"/>
        <v>67.439544339681788</v>
      </c>
      <c r="L28">
        <f t="shared" si="1"/>
        <v>1.0060667507605288</v>
      </c>
      <c r="M28">
        <f t="shared" si="11"/>
        <v>121.14626479406039</v>
      </c>
      <c r="N28">
        <f t="shared" si="12"/>
        <v>4.012133501521058</v>
      </c>
      <c r="O28">
        <f t="shared" si="2"/>
        <v>0.49476095698984518</v>
      </c>
      <c r="P28">
        <f t="shared" si="13"/>
        <v>9607.0049881642299</v>
      </c>
      <c r="W28">
        <v>18</v>
      </c>
      <c r="X28" t="e">
        <f t="shared" si="14"/>
        <v>#NUM!</v>
      </c>
      <c r="Y28" t="e">
        <f t="shared" si="15"/>
        <v>#NUM!</v>
      </c>
      <c r="Z28" t="e">
        <f t="shared" si="3"/>
        <v>#NUM!</v>
      </c>
      <c r="AA28" t="e">
        <f t="shared" si="4"/>
        <v>#NUM!</v>
      </c>
      <c r="AB28" t="e">
        <f t="shared" si="16"/>
        <v>#NUM!</v>
      </c>
      <c r="AC28" t="e">
        <f t="shared" si="17"/>
        <v>#NUM!</v>
      </c>
    </row>
    <row r="29" spans="1:29" x14ac:dyDescent="0.3">
      <c r="A29">
        <v>19</v>
      </c>
      <c r="B29" t="e">
        <f t="shared" si="5"/>
        <v>#NUM!</v>
      </c>
      <c r="C29" t="e">
        <f t="shared" si="6"/>
        <v>#NUM!</v>
      </c>
      <c r="D29">
        <v>302.48996038079008</v>
      </c>
      <c r="E29" t="e">
        <f t="shared" si="7"/>
        <v>#NUM!</v>
      </c>
      <c r="G29">
        <v>19</v>
      </c>
      <c r="H29">
        <f t="shared" si="8"/>
        <v>59.741038890962713</v>
      </c>
      <c r="I29" s="1">
        <f t="shared" si="9"/>
        <v>14.080887941456485</v>
      </c>
      <c r="J29">
        <f t="shared" si="10"/>
        <v>7.4836111217551275</v>
      </c>
      <c r="K29">
        <f t="shared" si="0"/>
        <v>73.821926832419194</v>
      </c>
      <c r="L29">
        <f t="shared" si="1"/>
        <v>0.98527715349292389</v>
      </c>
      <c r="M29">
        <f t="shared" si="11"/>
        <v>180.78286321684004</v>
      </c>
      <c r="N29">
        <f t="shared" si="12"/>
        <v>3.9705543069858478</v>
      </c>
      <c r="O29">
        <f t="shared" si="2"/>
        <v>0.67513635193210919</v>
      </c>
      <c r="P29">
        <f t="shared" si="13"/>
        <v>9507.6092038008319</v>
      </c>
      <c r="W29">
        <v>19</v>
      </c>
      <c r="X29" t="e">
        <f t="shared" si="14"/>
        <v>#NUM!</v>
      </c>
      <c r="Y29" t="e">
        <f t="shared" si="15"/>
        <v>#NUM!</v>
      </c>
      <c r="Z29" t="e">
        <f t="shared" si="3"/>
        <v>#NUM!</v>
      </c>
      <c r="AA29" t="e">
        <f t="shared" si="4"/>
        <v>#NUM!</v>
      </c>
      <c r="AB29" t="e">
        <f t="shared" si="16"/>
        <v>#NUM!</v>
      </c>
      <c r="AC29" t="e">
        <f t="shared" si="17"/>
        <v>#NUM!</v>
      </c>
    </row>
    <row r="30" spans="1:29" x14ac:dyDescent="0.3">
      <c r="A30">
        <v>20</v>
      </c>
      <c r="B30" t="e">
        <f t="shared" si="5"/>
        <v>#NUM!</v>
      </c>
      <c r="C30" t="e">
        <f t="shared" si="6"/>
        <v>#NUM!</v>
      </c>
      <c r="D30">
        <v>315.50106421834266</v>
      </c>
      <c r="E30" t="e">
        <f t="shared" si="7"/>
        <v>#NUM!</v>
      </c>
      <c r="G30">
        <v>20</v>
      </c>
      <c r="H30">
        <f t="shared" si="8"/>
        <v>66.140656671576096</v>
      </c>
      <c r="I30" s="1">
        <f t="shared" si="9"/>
        <v>0</v>
      </c>
      <c r="J30">
        <f t="shared" si="10"/>
        <v>0</v>
      </c>
      <c r="K30">
        <f t="shared" si="0"/>
        <v>66.140656671576096</v>
      </c>
      <c r="L30">
        <f t="shared" si="1"/>
        <v>1.0102452792725534</v>
      </c>
      <c r="M30">
        <f t="shared" si="11"/>
        <v>109.06327000567387</v>
      </c>
      <c r="N30">
        <f t="shared" si="12"/>
        <v>4.0204905585451067</v>
      </c>
      <c r="O30">
        <f t="shared" si="2"/>
        <v>0.45407406525303273</v>
      </c>
      <c r="P30">
        <f t="shared" si="13"/>
        <v>9626.9822603390894</v>
      </c>
      <c r="W30">
        <v>20</v>
      </c>
      <c r="X30" t="e">
        <f t="shared" si="14"/>
        <v>#NUM!</v>
      </c>
      <c r="Y30" t="e">
        <f t="shared" si="15"/>
        <v>#NUM!</v>
      </c>
      <c r="Z30" t="e">
        <f t="shared" si="3"/>
        <v>#NUM!</v>
      </c>
      <c r="AA30" t="e">
        <f t="shared" si="4"/>
        <v>#NUM!</v>
      </c>
      <c r="AB30" t="e">
        <f t="shared" si="16"/>
        <v>#NUM!</v>
      </c>
      <c r="AC30" t="e">
        <f t="shared" si="17"/>
        <v>#NUM!</v>
      </c>
    </row>
    <row r="31" spans="1:29" x14ac:dyDescent="0.3">
      <c r="A31">
        <v>21</v>
      </c>
      <c r="B31" t="e">
        <f t="shared" si="5"/>
        <v>#NUM!</v>
      </c>
      <c r="C31" t="e">
        <f t="shared" si="6"/>
        <v>#NUM!</v>
      </c>
      <c r="D31">
        <v>332.10802821296647</v>
      </c>
      <c r="E31" t="e">
        <f t="shared" si="7"/>
        <v>#NUM!</v>
      </c>
      <c r="G31">
        <v>21</v>
      </c>
      <c r="H31">
        <f t="shared" si="8"/>
        <v>61.575826746947627</v>
      </c>
      <c r="I31" s="1">
        <f t="shared" si="9"/>
        <v>10.963599888418141</v>
      </c>
      <c r="J31">
        <f t="shared" si="10"/>
        <v>5.9412861808828588</v>
      </c>
      <c r="K31">
        <f t="shared" si="0"/>
        <v>72.539426635365771</v>
      </c>
      <c r="L31">
        <f t="shared" si="1"/>
        <v>0.98948976214623963</v>
      </c>
      <c r="M31">
        <f t="shared" si="11"/>
        <v>168.76284550754957</v>
      </c>
      <c r="N31">
        <f t="shared" si="12"/>
        <v>3.9789795242924795</v>
      </c>
      <c r="O31">
        <f t="shared" si="2"/>
        <v>0.64126366478374197</v>
      </c>
      <c r="P31">
        <f t="shared" si="13"/>
        <v>9527.7501109607729</v>
      </c>
      <c r="W31">
        <v>21</v>
      </c>
      <c r="X31" t="e">
        <f t="shared" si="14"/>
        <v>#NUM!</v>
      </c>
      <c r="Y31" t="e">
        <f t="shared" si="15"/>
        <v>#NUM!</v>
      </c>
      <c r="Z31" t="e">
        <f t="shared" si="3"/>
        <v>#NUM!</v>
      </c>
      <c r="AA31" t="e">
        <f t="shared" si="4"/>
        <v>#NUM!</v>
      </c>
      <c r="AB31" t="e">
        <f t="shared" si="16"/>
        <v>#NUM!</v>
      </c>
      <c r="AC31" t="e">
        <f t="shared" si="17"/>
        <v>#NUM!</v>
      </c>
    </row>
    <row r="32" spans="1:29" x14ac:dyDescent="0.3">
      <c r="A32">
        <v>22</v>
      </c>
      <c r="B32" t="e">
        <f t="shared" si="5"/>
        <v>#NUM!</v>
      </c>
      <c r="C32" t="e">
        <f t="shared" si="6"/>
        <v>#NUM!</v>
      </c>
      <c r="D32">
        <v>353.43299859527042</v>
      </c>
      <c r="E32" t="e">
        <f t="shared" si="7"/>
        <v>#NUM!</v>
      </c>
      <c r="G32">
        <v>22</v>
      </c>
      <c r="H32">
        <f t="shared" si="8"/>
        <v>67.941192932394728</v>
      </c>
      <c r="I32" s="1">
        <f t="shared" si="9"/>
        <v>4.7590406762459736E-2</v>
      </c>
      <c r="J32">
        <f t="shared" si="10"/>
        <v>2.7701606887629446E-2</v>
      </c>
      <c r="K32">
        <f t="shared" si="0"/>
        <v>67.988783339157195</v>
      </c>
      <c r="L32">
        <f t="shared" si="1"/>
        <v>1.0042946159558455</v>
      </c>
      <c r="M32">
        <f t="shared" si="11"/>
        <v>126.26090173571296</v>
      </c>
      <c r="N32">
        <f t="shared" si="12"/>
        <v>4.0085892319116905</v>
      </c>
      <c r="O32">
        <f t="shared" si="2"/>
        <v>0.51152525383386471</v>
      </c>
      <c r="P32">
        <f t="shared" si="13"/>
        <v>9598.5324851099922</v>
      </c>
      <c r="W32">
        <v>22</v>
      </c>
      <c r="X32" t="e">
        <f t="shared" si="14"/>
        <v>#NUM!</v>
      </c>
      <c r="Y32" t="e">
        <f t="shared" si="15"/>
        <v>#NUM!</v>
      </c>
      <c r="Z32" t="e">
        <f t="shared" si="3"/>
        <v>#NUM!</v>
      </c>
      <c r="AA32" t="e">
        <f t="shared" si="4"/>
        <v>#NUM!</v>
      </c>
      <c r="AB32" t="e">
        <f t="shared" si="16"/>
        <v>#NUM!</v>
      </c>
      <c r="AC32" t="e">
        <f t="shared" si="17"/>
        <v>#NUM!</v>
      </c>
    </row>
    <row r="33" spans="1:29" x14ac:dyDescent="0.3">
      <c r="A33">
        <v>23</v>
      </c>
      <c r="B33" t="e">
        <f t="shared" si="5"/>
        <v>#NUM!</v>
      </c>
      <c r="C33" t="e">
        <f t="shared" si="6"/>
        <v>#NUM!</v>
      </c>
      <c r="D33">
        <v>381.10113334344481</v>
      </c>
      <c r="E33" t="e">
        <f t="shared" si="7"/>
        <v>#NUM!</v>
      </c>
      <c r="G33">
        <v>23</v>
      </c>
      <c r="H33">
        <f t="shared" si="8"/>
        <v>59.02959368048144</v>
      </c>
      <c r="I33" s="1">
        <f t="shared" si="9"/>
        <v>15.286187966213344</v>
      </c>
      <c r="J33">
        <f t="shared" si="10"/>
        <v>8.0642099167281991</v>
      </c>
      <c r="K33">
        <f t="shared" si="0"/>
        <v>74.315781646694788</v>
      </c>
      <c r="L33">
        <f t="shared" si="1"/>
        <v>0.98365018508412516</v>
      </c>
      <c r="M33">
        <f t="shared" si="11"/>
        <v>185.41649581861114</v>
      </c>
      <c r="N33">
        <f t="shared" si="12"/>
        <v>3.9673003701682505</v>
      </c>
      <c r="O33">
        <f t="shared" si="2"/>
        <v>0.68789177741872232</v>
      </c>
      <c r="P33">
        <f t="shared" si="13"/>
        <v>9499.8304656214132</v>
      </c>
      <c r="W33">
        <v>23</v>
      </c>
      <c r="X33" t="e">
        <f t="shared" si="14"/>
        <v>#NUM!</v>
      </c>
      <c r="Y33" t="e">
        <f t="shared" si="15"/>
        <v>#NUM!</v>
      </c>
      <c r="Z33" t="e">
        <f t="shared" si="3"/>
        <v>#NUM!</v>
      </c>
      <c r="AA33" t="e">
        <f t="shared" si="4"/>
        <v>#NUM!</v>
      </c>
      <c r="AB33" t="e">
        <f t="shared" si="16"/>
        <v>#NUM!</v>
      </c>
      <c r="AC33" t="e">
        <f t="shared" si="17"/>
        <v>#NUM!</v>
      </c>
    </row>
    <row r="34" spans="1:29" x14ac:dyDescent="0.3">
      <c r="A34">
        <v>24</v>
      </c>
      <c r="B34" t="e">
        <f t="shared" si="5"/>
        <v>#NUM!</v>
      </c>
      <c r="C34" t="e">
        <f t="shared" si="6"/>
        <v>#NUM!</v>
      </c>
      <c r="D34">
        <v>417.99064366686912</v>
      </c>
      <c r="E34" t="e">
        <f t="shared" si="7"/>
        <v>#NUM!</v>
      </c>
      <c r="G34">
        <v>24</v>
      </c>
      <c r="H34">
        <f t="shared" si="8"/>
        <v>65.421101715489812</v>
      </c>
      <c r="I34" s="1">
        <f t="shared" si="9"/>
        <v>0</v>
      </c>
      <c r="J34">
        <f t="shared" si="10"/>
        <v>0</v>
      </c>
      <c r="K34">
        <f t="shared" si="0"/>
        <v>65.421101715489812</v>
      </c>
      <c r="L34">
        <f t="shared" si="1"/>
        <v>1.0125526691443845</v>
      </c>
      <c r="M34">
        <f t="shared" si="11"/>
        <v>102.37704537796478</v>
      </c>
      <c r="N34">
        <f t="shared" si="12"/>
        <v>4.0251053382887694</v>
      </c>
      <c r="O34">
        <f t="shared" si="2"/>
        <v>0.43087921738284007</v>
      </c>
      <c r="P34">
        <f t="shared" si="13"/>
        <v>9638.0136809012929</v>
      </c>
      <c r="W34">
        <v>24</v>
      </c>
      <c r="X34" t="e">
        <f t="shared" si="14"/>
        <v>#NUM!</v>
      </c>
      <c r="Y34" t="e">
        <f t="shared" si="15"/>
        <v>#NUM!</v>
      </c>
      <c r="Z34" t="e">
        <f t="shared" si="3"/>
        <v>#NUM!</v>
      </c>
      <c r="AA34" t="e">
        <f t="shared" si="4"/>
        <v>#NUM!</v>
      </c>
      <c r="AB34" t="e">
        <f t="shared" si="16"/>
        <v>#NUM!</v>
      </c>
      <c r="AC34" t="e">
        <f t="shared" si="17"/>
        <v>#NUM!</v>
      </c>
    </row>
    <row r="35" spans="1:29" x14ac:dyDescent="0.3">
      <c r="A35">
        <v>25</v>
      </c>
      <c r="B35" t="e">
        <f t="shared" si="5"/>
        <v>#NUM!</v>
      </c>
      <c r="C35" t="e">
        <f t="shared" si="6"/>
        <v>#NUM!</v>
      </c>
      <c r="D35">
        <v>469.18160168387141</v>
      </c>
      <c r="E35" t="e">
        <f t="shared" si="7"/>
        <v>#NUM!</v>
      </c>
      <c r="G35">
        <v>25</v>
      </c>
      <c r="H35">
        <f t="shared" si="8"/>
        <v>62.587735488760202</v>
      </c>
      <c r="I35" s="1">
        <f t="shared" si="9"/>
        <v>9.2388592745244544</v>
      </c>
      <c r="J35">
        <f t="shared" si="10"/>
        <v>5.0616987607648083</v>
      </c>
      <c r="K35">
        <f t="shared" si="0"/>
        <v>71.82659476328466</v>
      </c>
      <c r="L35">
        <f t="shared" si="1"/>
        <v>0.9918234538957087</v>
      </c>
      <c r="M35">
        <f t="shared" si="11"/>
        <v>162.09004843051949</v>
      </c>
      <c r="N35">
        <f t="shared" si="12"/>
        <v>3.9836469077914174</v>
      </c>
      <c r="O35">
        <f t="shared" si="2"/>
        <v>0.62195313450202139</v>
      </c>
      <c r="P35">
        <f t="shared" si="13"/>
        <v>9538.9076656517573</v>
      </c>
      <c r="W35">
        <v>25</v>
      </c>
      <c r="X35" t="e">
        <f t="shared" si="14"/>
        <v>#NUM!</v>
      </c>
      <c r="Y35" t="e">
        <f t="shared" si="15"/>
        <v>#NUM!</v>
      </c>
      <c r="Z35" t="e">
        <f t="shared" si="3"/>
        <v>#NUM!</v>
      </c>
      <c r="AA35" t="e">
        <f t="shared" si="4"/>
        <v>#NUM!</v>
      </c>
      <c r="AB35" t="e">
        <f t="shared" si="16"/>
        <v>#NUM!</v>
      </c>
      <c r="AC35" t="e">
        <f t="shared" si="17"/>
        <v>#NUM!</v>
      </c>
    </row>
    <row r="36" spans="1:29" x14ac:dyDescent="0.3">
      <c r="A36">
        <v>26</v>
      </c>
      <c r="B36" t="e">
        <f t="shared" si="5"/>
        <v>#NUM!</v>
      </c>
      <c r="C36" t="e">
        <f t="shared" si="6"/>
        <v>#NUM!</v>
      </c>
      <c r="D36">
        <v>544.77580644558248</v>
      </c>
      <c r="E36" t="e">
        <f t="shared" si="7"/>
        <v>#NUM!</v>
      </c>
      <c r="G36">
        <v>26</v>
      </c>
      <c r="H36">
        <f t="shared" si="8"/>
        <v>66.541189464512343</v>
      </c>
      <c r="I36" s="1">
        <f t="shared" si="9"/>
        <v>2.4621879013424852</v>
      </c>
      <c r="J36">
        <f t="shared" si="10"/>
        <v>1.4100280466219708</v>
      </c>
      <c r="K36">
        <f t="shared" si="0"/>
        <v>69.003377365854831</v>
      </c>
      <c r="L36">
        <f t="shared" si="1"/>
        <v>1.0010127497661832</v>
      </c>
      <c r="M36">
        <f t="shared" si="11"/>
        <v>135.71744072610562</v>
      </c>
      <c r="N36">
        <f t="shared" si="12"/>
        <v>4.0020254995323663</v>
      </c>
      <c r="O36">
        <f t="shared" si="2"/>
        <v>0.54183439673149048</v>
      </c>
      <c r="P36">
        <f t="shared" si="13"/>
        <v>9582.8419525294739</v>
      </c>
      <c r="W36">
        <v>26</v>
      </c>
      <c r="X36" t="e">
        <f t="shared" si="14"/>
        <v>#NUM!</v>
      </c>
      <c r="Y36" t="e">
        <f t="shared" si="15"/>
        <v>#NUM!</v>
      </c>
      <c r="Z36" t="e">
        <f t="shared" si="3"/>
        <v>#NUM!</v>
      </c>
      <c r="AA36" t="e">
        <f t="shared" si="4"/>
        <v>#NUM!</v>
      </c>
      <c r="AB36" t="e">
        <f t="shared" si="16"/>
        <v>#NUM!</v>
      </c>
      <c r="AC36" t="e">
        <f t="shared" si="17"/>
        <v>#NUM!</v>
      </c>
    </row>
    <row r="37" spans="1:29" x14ac:dyDescent="0.3">
      <c r="A37">
        <v>27</v>
      </c>
      <c r="B37" t="e">
        <f t="shared" si="5"/>
        <v>#NUM!</v>
      </c>
      <c r="C37" t="e">
        <f t="shared" si="6"/>
        <v>#NUM!</v>
      </c>
      <c r="D37">
        <v>665.24959644622868</v>
      </c>
      <c r="E37" t="e">
        <f t="shared" si="7"/>
        <v>#NUM!</v>
      </c>
      <c r="G37">
        <v>27</v>
      </c>
      <c r="H37">
        <f t="shared" si="8"/>
        <v>61.011163165013713</v>
      </c>
      <c r="I37" s="1">
        <f t="shared" si="9"/>
        <v>11.924326417255696</v>
      </c>
      <c r="J37">
        <f t="shared" si="10"/>
        <v>6.4230173149512986</v>
      </c>
      <c r="K37">
        <f t="shared" si="0"/>
        <v>72.935489582269412</v>
      </c>
      <c r="L37">
        <f t="shared" si="1"/>
        <v>0.98819073687185188</v>
      </c>
      <c r="M37">
        <f t="shared" si="11"/>
        <v>172.47286800168766</v>
      </c>
      <c r="N37">
        <f t="shared" si="12"/>
        <v>3.9763814737437038</v>
      </c>
      <c r="O37">
        <f t="shared" si="2"/>
        <v>0.6518417654735198</v>
      </c>
      <c r="P37">
        <f t="shared" si="13"/>
        <v>9521.5393551495417</v>
      </c>
      <c r="W37">
        <v>27</v>
      </c>
      <c r="X37" t="e">
        <f t="shared" si="14"/>
        <v>#NUM!</v>
      </c>
      <c r="Y37" t="e">
        <f t="shared" si="15"/>
        <v>#NUM!</v>
      </c>
      <c r="Z37" t="e">
        <f t="shared" si="3"/>
        <v>#NUM!</v>
      </c>
      <c r="AA37" t="e">
        <f t="shared" si="4"/>
        <v>#NUM!</v>
      </c>
      <c r="AB37" t="e">
        <f t="shared" si="16"/>
        <v>#NUM!</v>
      </c>
      <c r="AC37" t="e">
        <f t="shared" si="17"/>
        <v>#NUM!</v>
      </c>
    </row>
    <row r="38" spans="1:29" x14ac:dyDescent="0.3">
      <c r="A38">
        <v>28</v>
      </c>
      <c r="B38" t="e">
        <f t="shared" si="5"/>
        <v>#NUM!</v>
      </c>
      <c r="C38" t="e">
        <f t="shared" si="6"/>
        <v>#NUM!</v>
      </c>
      <c r="D38">
        <v>895.82830492182279</v>
      </c>
      <c r="E38" t="e">
        <f t="shared" si="7"/>
        <v>#NUM!</v>
      </c>
      <c r="G38">
        <v>28</v>
      </c>
      <c r="H38">
        <f t="shared" si="8"/>
        <v>67.421177698112302</v>
      </c>
      <c r="I38" s="1">
        <f t="shared" si="9"/>
        <v>0</v>
      </c>
      <c r="J38">
        <f t="shared" si="10"/>
        <v>0</v>
      </c>
      <c r="K38">
        <f t="shared" si="0"/>
        <v>67.421177698112302</v>
      </c>
      <c r="L38">
        <f t="shared" si="1"/>
        <v>1.0061259573026582</v>
      </c>
      <c r="M38">
        <f t="shared" si="11"/>
        <v>120.97528531754602</v>
      </c>
      <c r="N38">
        <f t="shared" si="12"/>
        <v>4.0122519146053168</v>
      </c>
      <c r="O38">
        <f t="shared" si="2"/>
        <v>0.49419592189983247</v>
      </c>
      <c r="P38">
        <f t="shared" si="13"/>
        <v>9607.2880517545982</v>
      </c>
      <c r="W38">
        <v>28</v>
      </c>
      <c r="X38" t="e">
        <f t="shared" si="14"/>
        <v>#NUM!</v>
      </c>
      <c r="Y38" t="e">
        <f t="shared" si="15"/>
        <v>#NUM!</v>
      </c>
      <c r="Z38" t="e">
        <f t="shared" si="3"/>
        <v>#NUM!</v>
      </c>
      <c r="AA38" t="e">
        <f t="shared" si="4"/>
        <v>#NUM!</v>
      </c>
      <c r="AB38" t="e">
        <f t="shared" si="16"/>
        <v>#NUM!</v>
      </c>
      <c r="AC38" t="e">
        <f t="shared" si="17"/>
        <v>#NUM!</v>
      </c>
    </row>
    <row r="39" spans="1:29" x14ac:dyDescent="0.3">
      <c r="A39">
        <v>29</v>
      </c>
      <c r="B39" t="e">
        <f t="shared" si="5"/>
        <v>#NUM!</v>
      </c>
      <c r="C39" t="e">
        <f t="shared" si="6"/>
        <v>#NUM!</v>
      </c>
      <c r="D39">
        <v>1521.9675684784406</v>
      </c>
      <c r="E39" t="e">
        <f t="shared" si="7"/>
        <v>#NUM!</v>
      </c>
      <c r="G39">
        <v>29</v>
      </c>
      <c r="H39">
        <f t="shared" si="8"/>
        <v>59.767056796049161</v>
      </c>
      <c r="I39" s="1">
        <f t="shared" si="9"/>
        <v>14.036773257017881</v>
      </c>
      <c r="J39">
        <f t="shared" si="10"/>
        <v>7.4621976322340693</v>
      </c>
      <c r="K39">
        <f t="shared" si="0"/>
        <v>73.803830053067045</v>
      </c>
      <c r="L39">
        <f t="shared" si="1"/>
        <v>0.98533672097909519</v>
      </c>
      <c r="M39">
        <f t="shared" si="11"/>
        <v>180.61312253201496</v>
      </c>
      <c r="N39">
        <f t="shared" si="12"/>
        <v>3.9706734419581906</v>
      </c>
      <c r="O39">
        <f t="shared" si="2"/>
        <v>0.67466595526840578</v>
      </c>
      <c r="P39">
        <f t="shared" si="13"/>
        <v>9507.8940029540481</v>
      </c>
      <c r="W39">
        <v>29</v>
      </c>
      <c r="X39" t="e">
        <f t="shared" si="14"/>
        <v>#NUM!</v>
      </c>
      <c r="Y39" t="e">
        <f t="shared" si="15"/>
        <v>#NUM!</v>
      </c>
      <c r="Z39" t="e">
        <f t="shared" si="3"/>
        <v>#NUM!</v>
      </c>
      <c r="AA39" t="e">
        <f t="shared" si="4"/>
        <v>#NUM!</v>
      </c>
      <c r="AB39" t="e">
        <f t="shared" si="16"/>
        <v>#NUM!</v>
      </c>
      <c r="AC39" t="e">
        <f t="shared" si="17"/>
        <v>#NUM!</v>
      </c>
    </row>
    <row r="40" spans="1:29" x14ac:dyDescent="0.3">
      <c r="A40">
        <v>30</v>
      </c>
      <c r="B40" t="e">
        <f t="shared" si="5"/>
        <v>#NUM!</v>
      </c>
      <c r="C40" t="e">
        <f t="shared" si="6"/>
        <v>#NUM!</v>
      </c>
      <c r="D40">
        <v>12193.143670593146</v>
      </c>
      <c r="E40" t="e">
        <f t="shared" si="7"/>
        <v>#NUM!</v>
      </c>
      <c r="G40">
        <v>30</v>
      </c>
      <c r="H40">
        <f t="shared" si="8"/>
        <v>66.16694003963967</v>
      </c>
      <c r="I40" s="1">
        <f t="shared" si="9"/>
        <v>0</v>
      </c>
      <c r="J40">
        <f t="shared" si="10"/>
        <v>0</v>
      </c>
      <c r="K40">
        <f t="shared" si="0"/>
        <v>66.16694003963967</v>
      </c>
      <c r="L40">
        <f t="shared" si="1"/>
        <v>1.0101608968776783</v>
      </c>
      <c r="M40">
        <f t="shared" si="11"/>
        <v>109.30759982707644</v>
      </c>
      <c r="N40">
        <f t="shared" si="12"/>
        <v>4.0203217937553566</v>
      </c>
      <c r="O40">
        <f t="shared" si="2"/>
        <v>0.45491229242641279</v>
      </c>
      <c r="P40">
        <f t="shared" si="13"/>
        <v>9626.5788349968789</v>
      </c>
      <c r="W40">
        <v>30</v>
      </c>
      <c r="X40" t="e">
        <f t="shared" si="14"/>
        <v>#NUM!</v>
      </c>
      <c r="Y40" t="e">
        <f t="shared" si="15"/>
        <v>#NUM!</v>
      </c>
      <c r="Z40" t="e">
        <f t="shared" si="3"/>
        <v>#NUM!</v>
      </c>
      <c r="AA40" t="e">
        <f t="shared" si="4"/>
        <v>#NUM!</v>
      </c>
      <c r="AB40" t="e">
        <f t="shared" si="16"/>
        <v>#NUM!</v>
      </c>
      <c r="AC40" t="e">
        <f t="shared" si="17"/>
        <v>#NUM!</v>
      </c>
    </row>
    <row r="42" spans="1:29" x14ac:dyDescent="0.3">
      <c r="E42" t="e">
        <f>SUM(E11:E40)</f>
        <v>#NUM!</v>
      </c>
      <c r="H42">
        <f>H40/B2</f>
        <v>0.52596931669029945</v>
      </c>
      <c r="P42">
        <f>SUM(P11:P40)</f>
        <v>289573.31624970236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8698-1C7A-4484-A3A8-211AF30697D1}">
  <dimension ref="A1:AC42"/>
  <sheetViews>
    <sheetView topLeftCell="A13" workbookViewId="0">
      <selection activeCell="I11" sqref="I11:I40"/>
    </sheetView>
  </sheetViews>
  <sheetFormatPr defaultRowHeight="14.4" x14ac:dyDescent="0.3"/>
  <cols>
    <col min="17" max="17" width="11.6640625" bestFit="1" customWidth="1"/>
  </cols>
  <sheetData>
    <row r="1" spans="1:29" x14ac:dyDescent="0.3">
      <c r="A1" t="s">
        <v>0</v>
      </c>
      <c r="B1">
        <v>0.3</v>
      </c>
    </row>
    <row r="2" spans="1:29" x14ac:dyDescent="0.3">
      <c r="A2" t="s">
        <v>1</v>
      </c>
      <c r="B2">
        <v>8156</v>
      </c>
    </row>
    <row r="3" spans="1:29" x14ac:dyDescent="0.3">
      <c r="A3" t="s">
        <v>2</v>
      </c>
      <c r="B3">
        <v>2590</v>
      </c>
    </row>
    <row r="4" spans="1:29" x14ac:dyDescent="0.3">
      <c r="A4" t="s">
        <v>3</v>
      </c>
      <c r="B4">
        <v>1</v>
      </c>
    </row>
    <row r="5" spans="1:29" x14ac:dyDescent="0.3">
      <c r="A5" t="s">
        <v>15</v>
      </c>
      <c r="B5">
        <v>0.2</v>
      </c>
    </row>
    <row r="6" spans="1:29" x14ac:dyDescent="0.3">
      <c r="A6" t="s">
        <v>8</v>
      </c>
      <c r="B6">
        <f>B5*B2</f>
        <v>1631.2</v>
      </c>
    </row>
    <row r="7" spans="1:29" x14ac:dyDescent="0.3">
      <c r="A7" t="s">
        <v>10</v>
      </c>
      <c r="B7">
        <v>3.603335E-3</v>
      </c>
      <c r="G7" t="s">
        <v>17</v>
      </c>
    </row>
    <row r="9" spans="1:29" x14ac:dyDescent="0.3">
      <c r="A9" t="s">
        <v>4</v>
      </c>
      <c r="B9" t="s">
        <v>5</v>
      </c>
      <c r="C9" t="s">
        <v>6</v>
      </c>
      <c r="D9" t="s">
        <v>9</v>
      </c>
      <c r="E9" t="s">
        <v>7</v>
      </c>
      <c r="G9" t="s">
        <v>4</v>
      </c>
      <c r="H9" t="s">
        <v>5</v>
      </c>
      <c r="I9" t="s">
        <v>6</v>
      </c>
      <c r="K9" t="s">
        <v>11</v>
      </c>
      <c r="L9" t="s">
        <v>12</v>
      </c>
      <c r="M9" t="s">
        <v>13</v>
      </c>
      <c r="N9" t="s">
        <v>14</v>
      </c>
      <c r="O9" t="s">
        <v>16</v>
      </c>
      <c r="P9" t="s">
        <v>7</v>
      </c>
      <c r="W9" t="s">
        <v>4</v>
      </c>
      <c r="X9" t="s">
        <v>5</v>
      </c>
      <c r="Y9" t="s">
        <v>6</v>
      </c>
      <c r="Z9" t="s">
        <v>11</v>
      </c>
      <c r="AA9" t="s">
        <v>12</v>
      </c>
      <c r="AB9" t="s">
        <v>13</v>
      </c>
      <c r="AC9" t="s">
        <v>14</v>
      </c>
    </row>
    <row r="10" spans="1:29" x14ac:dyDescent="0.3">
      <c r="A10">
        <v>0</v>
      </c>
      <c r="B10">
        <f>+B6</f>
        <v>1631.2</v>
      </c>
      <c r="G10">
        <v>0</v>
      </c>
      <c r="H10">
        <f>+B6</f>
        <v>1631.2</v>
      </c>
      <c r="W10">
        <v>0</v>
      </c>
      <c r="X10">
        <f>B6</f>
        <v>1631.2</v>
      </c>
    </row>
    <row r="11" spans="1:29" x14ac:dyDescent="0.3">
      <c r="A11">
        <v>1</v>
      </c>
      <c r="B11">
        <f>B10+B10*$B$1*(1-B10/$B$2)-C11</f>
        <v>2022.6880000000001</v>
      </c>
      <c r="C11">
        <f>+B10*$B$7*D11</f>
        <v>0</v>
      </c>
      <c r="D11">
        <v>0</v>
      </c>
      <c r="E11">
        <f>C11*$B$3-C11*C11*$B$4</f>
        <v>0</v>
      </c>
      <c r="G11">
        <v>1</v>
      </c>
      <c r="H11">
        <f>H10+H10*$B$1*(1-H10/$B$2)-I11</f>
        <v>2022.6880000000001</v>
      </c>
      <c r="I11">
        <f>MAX((M11/N11)-0.25*$B$2,0)</f>
        <v>0</v>
      </c>
      <c r="J11">
        <f>I11/(H10*$B$7)</f>
        <v>0</v>
      </c>
      <c r="K11">
        <f t="shared" ref="K11:K40" si="0">H10+H10*$B$1*(1-H10/$B$2)</f>
        <v>2022.6880000000001</v>
      </c>
      <c r="L11">
        <f t="shared" ref="L11:L40" si="1">1+$B$1-2*$B$1*H10/$B$2</f>
        <v>1.18</v>
      </c>
      <c r="M11">
        <f>$B$3-$B$3*L11+2*$B$4*K11*L11</f>
        <v>4307.3436799999999</v>
      </c>
      <c r="N11">
        <f>2*$B$4*(1+L11)</f>
        <v>4.3599999999999994</v>
      </c>
      <c r="O11">
        <f t="shared" ref="O11:O40" si="2">+M11/(N11*H10)</f>
        <v>0.60564177439021649</v>
      </c>
      <c r="P11">
        <f>N11*$B$3-N11*N11*$B$4</f>
        <v>11273.390399999998</v>
      </c>
      <c r="W11">
        <v>1</v>
      </c>
      <c r="X11">
        <f>(AB11/AC11)+0.25*$B$2</f>
        <v>3026.9228623853214</v>
      </c>
      <c r="Y11">
        <f>+X11-0.25*$B$2</f>
        <v>987.92286238532142</v>
      </c>
      <c r="Z11">
        <f t="shared" ref="Z11:Z40" si="3">X10+X10*$B$1*(1-X10/$B$2)</f>
        <v>2022.6880000000001</v>
      </c>
      <c r="AA11">
        <f t="shared" ref="AA11:AA40" si="4">1+$B$1-2*$B$1*X10/$B$2</f>
        <v>1.18</v>
      </c>
      <c r="AB11">
        <f>$B$3-$B$3*AA11+2*$B$4*Z11*AA11</f>
        <v>4307.3436799999999</v>
      </c>
      <c r="AC11">
        <f>2*$B$4*(1+AA11)</f>
        <v>4.3599999999999994</v>
      </c>
    </row>
    <row r="12" spans="1:29" x14ac:dyDescent="0.3">
      <c r="A12">
        <v>2</v>
      </c>
      <c r="B12">
        <f t="shared" ref="B12:B40" si="5">B11+B11*$B$1*(1-B11/$B$2)-C12</f>
        <v>2479.0064128000004</v>
      </c>
      <c r="C12">
        <f t="shared" ref="C12:C40" si="6">+B11*$B$7*D12</f>
        <v>0</v>
      </c>
      <c r="D12">
        <v>0</v>
      </c>
      <c r="E12">
        <f t="shared" ref="E12:E40" si="7">C12*$B$3-C12*C12*$B$4</f>
        <v>0</v>
      </c>
      <c r="G12">
        <v>2</v>
      </c>
      <c r="H12">
        <f t="shared" ref="H12:H40" si="8">H11+H11*$B$1*(1-H11/$B$2)-I12</f>
        <v>2479.0064128000004</v>
      </c>
      <c r="I12">
        <f t="shared" ref="I12:I40" si="9">MAX((M12/N12)-0.25*$B$2,0)</f>
        <v>0</v>
      </c>
      <c r="J12">
        <f t="shared" ref="J12:J40" si="10">I12/(H11*$B$7)</f>
        <v>0</v>
      </c>
      <c r="K12">
        <f t="shared" si="0"/>
        <v>2479.0064128000004</v>
      </c>
      <c r="L12">
        <f t="shared" si="1"/>
        <v>1.1512</v>
      </c>
      <c r="M12">
        <f t="shared" ref="M12:M40" si="11">$B$3-$B$3*L12+2*$B$4*K12*L12</f>
        <v>5316.0563648307207</v>
      </c>
      <c r="N12">
        <f t="shared" ref="N12:N40" si="12">2*$B$4*(1+L12)</f>
        <v>4.3024000000000004</v>
      </c>
      <c r="O12">
        <f t="shared" si="2"/>
        <v>0.61087154283856737</v>
      </c>
      <c r="P12">
        <f t="shared" ref="P12:P40" si="13">N12*$B$3-N12*N12*$B$4</f>
        <v>11124.705354240001</v>
      </c>
      <c r="W12">
        <v>2</v>
      </c>
      <c r="X12">
        <f t="shared" ref="X12:X40" si="14">(AB12/AC12)+0.25*$B$2</f>
        <v>3856.7531760448928</v>
      </c>
      <c r="Y12">
        <f t="shared" ref="Y12:Y40" si="15">+X12-0.25*$B$2</f>
        <v>1817.7531760448928</v>
      </c>
      <c r="Z12">
        <f t="shared" si="3"/>
        <v>3597.9866504229772</v>
      </c>
      <c r="AA12">
        <f t="shared" si="4"/>
        <v>1.077322987073174</v>
      </c>
      <c r="AB12">
        <f t="shared" ref="AB12:AB40" si="16">$B$3-$B$3*AA12+2*$B$4*Z12*AA12</f>
        <v>7552.1209148466505</v>
      </c>
      <c r="AC12">
        <f t="shared" ref="AC12:AC40" si="17">2*$B$4*(1+AA12)</f>
        <v>4.154645974146348</v>
      </c>
    </row>
    <row r="13" spans="1:29" x14ac:dyDescent="0.3">
      <c r="A13">
        <v>3</v>
      </c>
      <c r="B13">
        <f t="shared" si="5"/>
        <v>2996.661029331141</v>
      </c>
      <c r="C13">
        <f t="shared" si="6"/>
        <v>0</v>
      </c>
      <c r="D13">
        <v>0</v>
      </c>
      <c r="E13">
        <f t="shared" si="7"/>
        <v>0</v>
      </c>
      <c r="G13">
        <v>3</v>
      </c>
      <c r="H13">
        <f t="shared" si="8"/>
        <v>2996.661029331141</v>
      </c>
      <c r="I13">
        <f t="shared" si="9"/>
        <v>0</v>
      </c>
      <c r="J13">
        <f t="shared" si="10"/>
        <v>0</v>
      </c>
      <c r="K13">
        <f t="shared" si="0"/>
        <v>2996.661029331141</v>
      </c>
      <c r="L13">
        <f t="shared" si="1"/>
        <v>1.11763072</v>
      </c>
      <c r="M13">
        <f t="shared" si="11"/>
        <v>6393.6572828146082</v>
      </c>
      <c r="N13">
        <f t="shared" si="12"/>
        <v>4.2352614400000004</v>
      </c>
      <c r="O13">
        <f t="shared" si="2"/>
        <v>0.60896380296200758</v>
      </c>
      <c r="P13">
        <f t="shared" si="13"/>
        <v>10951.389690134849</v>
      </c>
      <c r="W13">
        <v>3</v>
      </c>
      <c r="X13">
        <f t="shared" si="14"/>
        <v>4279.9008451338841</v>
      </c>
      <c r="Y13">
        <f t="shared" si="15"/>
        <v>2240.9008451338841</v>
      </c>
      <c r="Z13">
        <f t="shared" si="3"/>
        <v>4466.6526553076355</v>
      </c>
      <c r="AA13">
        <f t="shared" si="4"/>
        <v>1.01627612731401</v>
      </c>
      <c r="AB13">
        <f t="shared" si="16"/>
        <v>9036.5497554424801</v>
      </c>
      <c r="AC13">
        <f t="shared" si="17"/>
        <v>4.0325522546280199</v>
      </c>
    </row>
    <row r="14" spans="1:29" x14ac:dyDescent="0.3">
      <c r="A14">
        <v>4</v>
      </c>
      <c r="B14">
        <f t="shared" si="5"/>
        <v>2165.6314178518223</v>
      </c>
      <c r="C14">
        <f>+B13*$B$7*D14</f>
        <v>1399.7197793500693</v>
      </c>
      <c r="D14">
        <v>129.62800568642947</v>
      </c>
      <c r="E14">
        <f t="shared" si="7"/>
        <v>1666058.767812873</v>
      </c>
      <c r="G14">
        <v>4</v>
      </c>
      <c r="H14">
        <f t="shared" si="8"/>
        <v>3565.3511972018919</v>
      </c>
      <c r="I14">
        <f t="shared" si="9"/>
        <v>0</v>
      </c>
      <c r="J14">
        <f t="shared" si="10"/>
        <v>0</v>
      </c>
      <c r="K14">
        <f t="shared" si="0"/>
        <v>3565.3511972018919</v>
      </c>
      <c r="L14">
        <f t="shared" si="1"/>
        <v>1.0795492131438593</v>
      </c>
      <c r="M14">
        <f t="shared" si="11"/>
        <v>7491.9116969990428</v>
      </c>
      <c r="N14">
        <f t="shared" si="12"/>
        <v>4.1590984262877182</v>
      </c>
      <c r="O14">
        <f t="shared" si="2"/>
        <v>0.60111260050888382</v>
      </c>
      <c r="P14">
        <f t="shared" si="13"/>
        <v>10754.766824365643</v>
      </c>
      <c r="W14">
        <v>4</v>
      </c>
      <c r="X14">
        <f t="shared" si="14"/>
        <v>4475.4460029986303</v>
      </c>
      <c r="Y14">
        <f t="shared" si="15"/>
        <v>2436.4460029986303</v>
      </c>
      <c r="Z14">
        <f t="shared" si="3"/>
        <v>4890.1014354502486</v>
      </c>
      <c r="AA14">
        <f t="shared" si="4"/>
        <v>0.98514706877386837</v>
      </c>
      <c r="AB14">
        <f t="shared" si="16"/>
        <v>9673.4072821570771</v>
      </c>
      <c r="AC14">
        <f t="shared" si="17"/>
        <v>3.9702941375477367</v>
      </c>
    </row>
    <row r="15" spans="1:29" x14ac:dyDescent="0.3">
      <c r="A15">
        <v>5</v>
      </c>
      <c r="B15">
        <f t="shared" si="5"/>
        <v>1159.951330355653</v>
      </c>
      <c r="C15">
        <f t="shared" si="6"/>
        <v>1482.8599700125708</v>
      </c>
      <c r="D15">
        <v>190.02509488912727</v>
      </c>
      <c r="E15">
        <f t="shared" si="7"/>
        <v>1641733.6316668759</v>
      </c>
      <c r="G15">
        <v>5</v>
      </c>
      <c r="H15">
        <f t="shared" si="8"/>
        <v>4108.0953586655614</v>
      </c>
      <c r="I15">
        <f t="shared" si="9"/>
        <v>59.289011843944081</v>
      </c>
      <c r="J15">
        <f t="shared" si="10"/>
        <v>4.6149527244911743</v>
      </c>
      <c r="K15">
        <f t="shared" si="0"/>
        <v>4167.384370509506</v>
      </c>
      <c r="L15">
        <f t="shared" si="1"/>
        <v>1.0377132517997627</v>
      </c>
      <c r="M15">
        <f t="shared" si="11"/>
        <v>8551.4226510804674</v>
      </c>
      <c r="N15">
        <f t="shared" si="12"/>
        <v>4.075426503599525</v>
      </c>
      <c r="O15">
        <f t="shared" si="2"/>
        <v>0.58852239114359717</v>
      </c>
      <c r="P15">
        <f t="shared" si="13"/>
        <v>10538.745543136529</v>
      </c>
      <c r="W15">
        <v>5</v>
      </c>
      <c r="X15">
        <f t="shared" si="14"/>
        <v>4561.1870594096981</v>
      </c>
      <c r="Y15">
        <f t="shared" si="15"/>
        <v>2522.1870594096981</v>
      </c>
      <c r="Z15">
        <f t="shared" si="3"/>
        <v>5081.3356796060507</v>
      </c>
      <c r="AA15">
        <f t="shared" si="4"/>
        <v>0.97076169668965451</v>
      </c>
      <c r="AB15">
        <f t="shared" si="16"/>
        <v>9941.2592971418926</v>
      </c>
      <c r="AC15">
        <f t="shared" si="17"/>
        <v>3.9415233933793088</v>
      </c>
    </row>
    <row r="16" spans="1:29" x14ac:dyDescent="0.3">
      <c r="A16">
        <v>6</v>
      </c>
      <c r="B16">
        <f t="shared" si="5"/>
        <v>544.88865553455776</v>
      </c>
      <c r="C16">
        <f t="shared" si="6"/>
        <v>913.55737669407904</v>
      </c>
      <c r="D16">
        <v>218.57043737082688</v>
      </c>
      <c r="E16">
        <f t="shared" si="7"/>
        <v>1531526.5251254975</v>
      </c>
      <c r="G16">
        <v>6</v>
      </c>
      <c r="H16">
        <f t="shared" si="8"/>
        <v>4400.0611403579851</v>
      </c>
      <c r="I16">
        <f t="shared" si="9"/>
        <v>319.70090305696795</v>
      </c>
      <c r="J16">
        <f t="shared" si="10"/>
        <v>21.597262499645339</v>
      </c>
      <c r="K16">
        <f t="shared" si="0"/>
        <v>4719.762043414953</v>
      </c>
      <c r="L16">
        <f t="shared" si="1"/>
        <v>0.99778602069650124</v>
      </c>
      <c r="M16">
        <f t="shared" si="11"/>
        <v>9424.3593822628482</v>
      </c>
      <c r="N16">
        <f t="shared" si="12"/>
        <v>3.9955720413930025</v>
      </c>
      <c r="O16">
        <f t="shared" si="2"/>
        <v>0.5741592385584614</v>
      </c>
      <c r="P16">
        <f t="shared" si="13"/>
        <v>10332.566991269916</v>
      </c>
      <c r="W16">
        <v>6</v>
      </c>
      <c r="X16">
        <f t="shared" si="14"/>
        <v>4597.8593258705296</v>
      </c>
      <c r="Y16">
        <f t="shared" si="15"/>
        <v>2558.8593258705296</v>
      </c>
      <c r="Z16">
        <f t="shared" si="3"/>
        <v>5164.2994036575774</v>
      </c>
      <c r="AA16">
        <f t="shared" si="4"/>
        <v>0.96445411529600067</v>
      </c>
      <c r="AB16">
        <f t="shared" si="16"/>
        <v>10053.523466339824</v>
      </c>
      <c r="AC16">
        <f t="shared" si="17"/>
        <v>3.9289082305920013</v>
      </c>
    </row>
    <row r="17" spans="1:29" x14ac:dyDescent="0.3">
      <c r="A17">
        <v>7</v>
      </c>
      <c r="B17">
        <f t="shared" si="5"/>
        <v>237.04977877867793</v>
      </c>
      <c r="C17">
        <f t="shared" si="6"/>
        <v>460.38454476506058</v>
      </c>
      <c r="D17">
        <v>234.48136284406235</v>
      </c>
      <c r="E17">
        <f t="shared" si="7"/>
        <v>980442.04188297468</v>
      </c>
      <c r="G17">
        <v>7</v>
      </c>
      <c r="H17">
        <f t="shared" si="8"/>
        <v>4557.4664943562047</v>
      </c>
      <c r="I17">
        <f t="shared" si="9"/>
        <v>450.47941630111745</v>
      </c>
      <c r="J17">
        <f t="shared" si="10"/>
        <v>28.412640760396176</v>
      </c>
      <c r="K17">
        <f t="shared" si="0"/>
        <v>5007.9459106573222</v>
      </c>
      <c r="L17">
        <f t="shared" si="1"/>
        <v>0.97630741978729885</v>
      </c>
      <c r="M17">
        <f t="shared" si="11"/>
        <v>9839.9532836873059</v>
      </c>
      <c r="N17">
        <f t="shared" si="12"/>
        <v>3.9526148395745979</v>
      </c>
      <c r="O17">
        <f t="shared" si="2"/>
        <v>0.56578291457526786</v>
      </c>
      <c r="P17">
        <f t="shared" si="13"/>
        <v>10221.649270428183</v>
      </c>
      <c r="W17">
        <v>7</v>
      </c>
      <c r="X17">
        <f t="shared" si="14"/>
        <v>4613.372562794425</v>
      </c>
      <c r="Y17">
        <f t="shared" si="15"/>
        <v>2574.372562794425</v>
      </c>
      <c r="Z17">
        <f t="shared" si="3"/>
        <v>5199.618654510994</v>
      </c>
      <c r="AA17">
        <f t="shared" si="4"/>
        <v>0.9617563026578817</v>
      </c>
      <c r="AB17">
        <f t="shared" si="16"/>
        <v>10100.583200902973</v>
      </c>
      <c r="AC17">
        <f t="shared" si="17"/>
        <v>3.9235126053157634</v>
      </c>
    </row>
    <row r="18" spans="1:29" x14ac:dyDescent="0.3">
      <c r="A18">
        <v>8</v>
      </c>
      <c r="B18">
        <f t="shared" si="5"/>
        <v>97.944425699453831</v>
      </c>
      <c r="C18">
        <f t="shared" si="6"/>
        <v>208.15336919373649</v>
      </c>
      <c r="D18">
        <v>243.69086546565316</v>
      </c>
      <c r="E18">
        <f t="shared" si="7"/>
        <v>495789.40110507357</v>
      </c>
      <c r="G18">
        <v>8</v>
      </c>
      <c r="H18">
        <f t="shared" si="8"/>
        <v>4642.4308948481021</v>
      </c>
      <c r="I18">
        <f>MAX((M18/N18)-0.25*$B$2,0)</f>
        <v>518.27968536353819</v>
      </c>
      <c r="J18">
        <f>I18/(H17*$B$7)</f>
        <v>31.559932221906124</v>
      </c>
      <c r="K18">
        <f t="shared" si="0"/>
        <v>5160.7105802116403</v>
      </c>
      <c r="L18">
        <f>1+$B$1-2*$B$1*H17/$B$2</f>
        <v>0.96472782042499727</v>
      </c>
      <c r="M18">
        <f>$B$3-$B$3*L18+2*$B$4*K18*L18</f>
        <v>10048.717084882854</v>
      </c>
      <c r="N18">
        <f>2*$B$4*(1+L18)</f>
        <v>3.9294556408499943</v>
      </c>
      <c r="O18">
        <f t="shared" si="2"/>
        <v>0.56111870236026473</v>
      </c>
      <c r="P18">
        <f t="shared" si="13"/>
        <v>10161.849488168076</v>
      </c>
      <c r="W18">
        <v>8</v>
      </c>
      <c r="X18">
        <f t="shared" si="14"/>
        <v>4619.9040337049319</v>
      </c>
      <c r="Y18">
        <f t="shared" si="15"/>
        <v>2580.9040337049319</v>
      </c>
      <c r="Z18">
        <f t="shared" si="3"/>
        <v>5214.5297557446556</v>
      </c>
      <c r="AA18">
        <f t="shared" si="4"/>
        <v>0.9606150640416069</v>
      </c>
      <c r="AB18">
        <f t="shared" si="16"/>
        <v>10120.318654655273</v>
      </c>
      <c r="AC18">
        <f t="shared" si="17"/>
        <v>3.9212301280832138</v>
      </c>
    </row>
    <row r="19" spans="1:29" x14ac:dyDescent="0.3">
      <c r="A19">
        <v>9</v>
      </c>
      <c r="B19">
        <f t="shared" si="5"/>
        <v>38.871728879913249</v>
      </c>
      <c r="C19">
        <f>+B18*$B$7*D19</f>
        <v>88.103163671397482</v>
      </c>
      <c r="D19">
        <v>249.63595650952303</v>
      </c>
      <c r="E19">
        <f t="shared" si="7"/>
        <v>220425.02646001041</v>
      </c>
      <c r="G19">
        <v>9</v>
      </c>
      <c r="H19">
        <f t="shared" si="8"/>
        <v>4688.3238249711221</v>
      </c>
      <c r="I19">
        <f t="shared" si="9"/>
        <v>554.08874342802119</v>
      </c>
      <c r="J19">
        <f t="shared" si="10"/>
        <v>33.122967578126982</v>
      </c>
      <c r="K19">
        <f t="shared" si="0"/>
        <v>5242.4125683991433</v>
      </c>
      <c r="L19">
        <f t="shared" si="1"/>
        <v>0.95847737409160605</v>
      </c>
      <c r="M19">
        <f t="shared" si="11"/>
        <v>10157.011266030826</v>
      </c>
      <c r="N19">
        <f t="shared" si="12"/>
        <v>3.9169547481832119</v>
      </c>
      <c r="O19">
        <f t="shared" si="2"/>
        <v>0.55856270177455503</v>
      </c>
      <c r="P19">
        <f t="shared" si="13"/>
        <v>10129.570263295203</v>
      </c>
      <c r="W19">
        <v>9</v>
      </c>
      <c r="X19">
        <f t="shared" si="14"/>
        <v>4622.6484374382726</v>
      </c>
      <c r="Y19">
        <f t="shared" si="15"/>
        <v>2583.6484374382726</v>
      </c>
      <c r="Z19">
        <f t="shared" si="3"/>
        <v>5220.8024159359638</v>
      </c>
      <c r="AA19">
        <f t="shared" si="4"/>
        <v>0.96013457329291829</v>
      </c>
      <c r="AB19">
        <f t="shared" si="16"/>
        <v>10128.597254913968</v>
      </c>
      <c r="AC19">
        <f t="shared" si="17"/>
        <v>3.9202691465858366</v>
      </c>
    </row>
    <row r="20" spans="1:29" x14ac:dyDescent="0.3">
      <c r="A20">
        <v>10</v>
      </c>
      <c r="B20">
        <f t="shared" si="5"/>
        <v>14.939745967794174</v>
      </c>
      <c r="C20">
        <f t="shared" si="6"/>
        <v>35.537922445166856</v>
      </c>
      <c r="D20">
        <v>253.71931965612583</v>
      </c>
      <c r="E20">
        <f t="shared" si="7"/>
        <v>90780.275201263459</v>
      </c>
      <c r="G20">
        <v>10</v>
      </c>
      <c r="H20">
        <f t="shared" si="8"/>
        <v>4713.1216431382172</v>
      </c>
      <c r="I20">
        <f t="shared" si="9"/>
        <v>573.20079004793479</v>
      </c>
      <c r="J20">
        <f t="shared" si="10"/>
        <v>33.93005309264899</v>
      </c>
      <c r="K20">
        <f t="shared" si="0"/>
        <v>5286.322433186152</v>
      </c>
      <c r="L20">
        <f t="shared" si="1"/>
        <v>0.95510123896730348</v>
      </c>
      <c r="M20">
        <f t="shared" si="11"/>
        <v>10214.234002108173</v>
      </c>
      <c r="N20">
        <f t="shared" si="12"/>
        <v>3.910202477934607</v>
      </c>
      <c r="O20">
        <f t="shared" si="2"/>
        <v>0.55717157934670281</v>
      </c>
      <c r="P20">
        <f t="shared" si="13"/>
        <v>10112.134734432186</v>
      </c>
      <c r="W20">
        <v>10</v>
      </c>
      <c r="X20">
        <f t="shared" si="14"/>
        <v>4623.8006105471668</v>
      </c>
      <c r="Y20">
        <f t="shared" si="15"/>
        <v>2584.8006105471668</v>
      </c>
      <c r="Z20">
        <f t="shared" si="3"/>
        <v>5223.4371358049739</v>
      </c>
      <c r="AA20">
        <f t="shared" si="4"/>
        <v>0.95993267993342779</v>
      </c>
      <c r="AB20">
        <f t="shared" si="16"/>
        <v>10132.070375446536</v>
      </c>
      <c r="AC20">
        <f t="shared" si="17"/>
        <v>3.9198653598668556</v>
      </c>
    </row>
    <row r="21" spans="1:29" x14ac:dyDescent="0.3">
      <c r="A21">
        <v>11</v>
      </c>
      <c r="B21">
        <f t="shared" si="5"/>
        <v>5.5462322955583669</v>
      </c>
      <c r="C21">
        <f t="shared" si="6"/>
        <v>13.867227702535478</v>
      </c>
      <c r="D21">
        <v>257.59758894398999</v>
      </c>
      <c r="E21">
        <f t="shared" si="7"/>
        <v>35723.819745412919</v>
      </c>
      <c r="G21">
        <v>11</v>
      </c>
      <c r="H21">
        <f t="shared" si="8"/>
        <v>4726.5235770211093</v>
      </c>
      <c r="I21">
        <f t="shared" si="9"/>
        <v>583.46066414619418</v>
      </c>
      <c r="J21">
        <f t="shared" si="10"/>
        <v>34.355659762668687</v>
      </c>
      <c r="K21">
        <f t="shared" si="0"/>
        <v>5309.9842411673035</v>
      </c>
      <c r="L21">
        <f t="shared" si="1"/>
        <v>0.95327697573774772</v>
      </c>
      <c r="M21">
        <f t="shared" si="11"/>
        <v>10244.784070109366</v>
      </c>
      <c r="N21">
        <f t="shared" si="12"/>
        <v>3.9065539514754954</v>
      </c>
      <c r="O21">
        <f t="shared" si="2"/>
        <v>0.55641692761403816</v>
      </c>
      <c r="P21">
        <f t="shared" si="13"/>
        <v>10102.713570545744</v>
      </c>
      <c r="W21">
        <v>11</v>
      </c>
      <c r="X21">
        <f t="shared" si="14"/>
        <v>4624.2841513098128</v>
      </c>
      <c r="Y21">
        <f t="shared" si="15"/>
        <v>2585.2841513098128</v>
      </c>
      <c r="Z21">
        <f t="shared" si="3"/>
        <v>5224.5430955959528</v>
      </c>
      <c r="AA21">
        <f t="shared" si="4"/>
        <v>0.95984791977338157</v>
      </c>
      <c r="AB21">
        <f t="shared" si="16"/>
        <v>10133.527531935259</v>
      </c>
      <c r="AC21">
        <f t="shared" si="17"/>
        <v>3.9196958395467631</v>
      </c>
    </row>
    <row r="22" spans="1:29" x14ac:dyDescent="0.3">
      <c r="A22">
        <v>12</v>
      </c>
      <c r="B22">
        <f t="shared" si="5"/>
        <v>1.9976897366942836</v>
      </c>
      <c r="C22">
        <f t="shared" si="6"/>
        <v>5.2112807850741518</v>
      </c>
      <c r="D22">
        <v>260.76048383284763</v>
      </c>
      <c r="E22">
        <f t="shared" si="7"/>
        <v>13470.05978592117</v>
      </c>
      <c r="G22">
        <v>12</v>
      </c>
      <c r="H22">
        <f t="shared" si="8"/>
        <v>4733.7674071058609</v>
      </c>
      <c r="I22">
        <f t="shared" si="9"/>
        <v>588.98598244765662</v>
      </c>
      <c r="J22">
        <f t="shared" si="10"/>
        <v>34.582667588948482</v>
      </c>
      <c r="K22">
        <f t="shared" si="0"/>
        <v>5322.753389553518</v>
      </c>
      <c r="L22">
        <f t="shared" si="1"/>
        <v>0.9522910561289033</v>
      </c>
      <c r="M22">
        <f t="shared" si="11"/>
        <v>10261.187058329378</v>
      </c>
      <c r="N22">
        <f t="shared" si="12"/>
        <v>3.9045821122578066</v>
      </c>
      <c r="O22">
        <f t="shared" si="2"/>
        <v>0.55600822456997967</v>
      </c>
      <c r="P22">
        <f t="shared" si="13"/>
        <v>10097.621909276355</v>
      </c>
      <c r="W22">
        <v>12</v>
      </c>
      <c r="X22">
        <f t="shared" si="14"/>
        <v>4624.4870520474688</v>
      </c>
      <c r="Y22">
        <f t="shared" si="15"/>
        <v>2585.4870520474688</v>
      </c>
      <c r="Z22">
        <f t="shared" si="3"/>
        <v>5225.0072125908719</v>
      </c>
      <c r="AA22">
        <f t="shared" si="4"/>
        <v>0.95981234786833158</v>
      </c>
      <c r="AB22">
        <f t="shared" si="16"/>
        <v>10134.138899712643</v>
      </c>
      <c r="AC22">
        <f t="shared" si="17"/>
        <v>3.9196246957366632</v>
      </c>
    </row>
    <row r="23" spans="1:29" x14ac:dyDescent="0.3">
      <c r="A23">
        <v>13</v>
      </c>
      <c r="B23">
        <f t="shared" si="5"/>
        <v>0.69740124189893549</v>
      </c>
      <c r="C23">
        <f t="shared" si="6"/>
        <v>1.8994486245719966</v>
      </c>
      <c r="D23">
        <v>263.87295036707849</v>
      </c>
      <c r="E23">
        <f t="shared" si="7"/>
        <v>4915.9640325640821</v>
      </c>
      <c r="G23">
        <v>13</v>
      </c>
      <c r="H23">
        <f t="shared" si="8"/>
        <v>4737.6829714467422</v>
      </c>
      <c r="I23">
        <f t="shared" si="9"/>
        <v>591.96672260532932</v>
      </c>
      <c r="J23">
        <f t="shared" si="10"/>
        <v>34.704495730248318</v>
      </c>
      <c r="K23">
        <f t="shared" si="0"/>
        <v>5329.6496940520719</v>
      </c>
      <c r="L23">
        <f t="shared" si="1"/>
        <v>0.95175816034042227</v>
      </c>
      <c r="M23">
        <f t="shared" si="11"/>
        <v>10270.021540858095</v>
      </c>
      <c r="N23">
        <f t="shared" si="12"/>
        <v>3.9035163206808443</v>
      </c>
      <c r="O23">
        <f t="shared" si="2"/>
        <v>0.55578707112985393</v>
      </c>
      <c r="P23">
        <f t="shared" si="13"/>
        <v>10094.869830897565</v>
      </c>
      <c r="W23">
        <v>13</v>
      </c>
      <c r="X23">
        <f t="shared" si="14"/>
        <v>4624.5721868150758</v>
      </c>
      <c r="Y23">
        <f t="shared" si="15"/>
        <v>2585.5721868150758</v>
      </c>
      <c r="Z23">
        <f t="shared" si="3"/>
        <v>5225.2019577099672</v>
      </c>
      <c r="AA23">
        <f t="shared" si="4"/>
        <v>0.95979742137953894</v>
      </c>
      <c r="AB23">
        <f t="shared" si="16"/>
        <v>10134.395409021683</v>
      </c>
      <c r="AC23">
        <f t="shared" si="17"/>
        <v>3.9195948427590777</v>
      </c>
    </row>
    <row r="24" spans="1:29" x14ac:dyDescent="0.3">
      <c r="A24">
        <v>14</v>
      </c>
      <c r="B24">
        <f t="shared" si="5"/>
        <v>0.23399271675422784</v>
      </c>
      <c r="C24">
        <f t="shared" si="6"/>
        <v>0.67261100775023175</v>
      </c>
      <c r="D24">
        <v>267.65577240826269</v>
      </c>
      <c r="E24">
        <f t="shared" si="7"/>
        <v>1741.6101045053533</v>
      </c>
      <c r="G24">
        <v>14</v>
      </c>
      <c r="H24">
        <f t="shared" si="8"/>
        <v>4739.7995489517643</v>
      </c>
      <c r="I24">
        <f t="shared" si="9"/>
        <v>593.57625147425188</v>
      </c>
      <c r="J24">
        <f t="shared" si="10"/>
        <v>34.77009527991801</v>
      </c>
      <c r="K24">
        <f t="shared" si="0"/>
        <v>5333.3758004260162</v>
      </c>
      <c r="L24">
        <f t="shared" si="1"/>
        <v>0.95147010999656145</v>
      </c>
      <c r="M24">
        <f t="shared" si="11"/>
        <v>10274.787734077587</v>
      </c>
      <c r="N24">
        <f t="shared" si="12"/>
        <v>3.9029402199931229</v>
      </c>
      <c r="O24">
        <f t="shared" si="2"/>
        <v>0.55566745756108371</v>
      </c>
      <c r="P24">
        <f t="shared" si="13"/>
        <v>10093.382227421347</v>
      </c>
      <c r="W24">
        <v>14</v>
      </c>
      <c r="X24">
        <f t="shared" si="14"/>
        <v>4624.6079074251429</v>
      </c>
      <c r="Y24">
        <f t="shared" si="15"/>
        <v>2585.6079074251429</v>
      </c>
      <c r="Z24">
        <f t="shared" si="3"/>
        <v>5225.2836695737878</v>
      </c>
      <c r="AA24">
        <f t="shared" si="4"/>
        <v>0.95979115840006801</v>
      </c>
      <c r="AB24">
        <f t="shared" si="16"/>
        <v>10134.503032122193</v>
      </c>
      <c r="AC24">
        <f t="shared" si="17"/>
        <v>3.919582316800136</v>
      </c>
    </row>
    <row r="25" spans="1:29" x14ac:dyDescent="0.3">
      <c r="A25">
        <v>15</v>
      </c>
      <c r="B25">
        <f t="shared" si="5"/>
        <v>7.4768205254161335E-2</v>
      </c>
      <c r="C25">
        <f t="shared" si="6"/>
        <v>0.22942031257618178</v>
      </c>
      <c r="D25">
        <v>272.09771031502146</v>
      </c>
      <c r="E25">
        <f t="shared" si="7"/>
        <v>594.14597589248831</v>
      </c>
      <c r="G25">
        <v>15</v>
      </c>
      <c r="H25">
        <f t="shared" si="8"/>
        <v>4740.9436948217826</v>
      </c>
      <c r="I25">
        <f t="shared" si="9"/>
        <v>594.44580105275918</v>
      </c>
      <c r="J25">
        <f t="shared" si="10"/>
        <v>34.80548166957999</v>
      </c>
      <c r="K25">
        <f t="shared" si="0"/>
        <v>5335.3894958745414</v>
      </c>
      <c r="L25">
        <f t="shared" si="1"/>
        <v>0.95131440297068925</v>
      </c>
      <c r="M25">
        <f t="shared" si="11"/>
        <v>10277.361442073867</v>
      </c>
      <c r="N25">
        <f t="shared" si="12"/>
        <v>3.9026288059413785</v>
      </c>
      <c r="O25">
        <f t="shared" si="2"/>
        <v>0.55560277894772192</v>
      </c>
      <c r="P25">
        <f t="shared" si="13"/>
        <v>10092.578095791207</v>
      </c>
      <c r="W25">
        <v>15</v>
      </c>
      <c r="X25">
        <f t="shared" si="14"/>
        <v>4624.6228948144999</v>
      </c>
      <c r="Y25">
        <f t="shared" si="15"/>
        <v>2585.6228948144999</v>
      </c>
      <c r="Z25">
        <f t="shared" si="3"/>
        <v>5225.3179538525692</v>
      </c>
      <c r="AA25">
        <f t="shared" si="4"/>
        <v>0.95978853059648284</v>
      </c>
      <c r="AB25">
        <f t="shared" si="16"/>
        <v>10134.548187410264</v>
      </c>
      <c r="AC25">
        <f t="shared" si="17"/>
        <v>3.9195770611929657</v>
      </c>
    </row>
    <row r="26" spans="1:29" x14ac:dyDescent="0.3">
      <c r="A26">
        <v>16</v>
      </c>
      <c r="B26">
        <f t="shared" si="5"/>
        <v>2.2452111481255685E-2</v>
      </c>
      <c r="C26">
        <f t="shared" si="6"/>
        <v>7.4746349723190941E-2</v>
      </c>
      <c r="D26">
        <v>277.43956348953793</v>
      </c>
      <c r="E26">
        <f t="shared" si="7"/>
        <v>193.58745876626759</v>
      </c>
      <c r="G26">
        <v>16</v>
      </c>
      <c r="H26">
        <f t="shared" si="8"/>
        <v>4741.5621847401362</v>
      </c>
      <c r="I26">
        <f t="shared" si="9"/>
        <v>594.91570542848422</v>
      </c>
      <c r="J26">
        <f t="shared" si="10"/>
        <v>34.824588759283763</v>
      </c>
      <c r="K26">
        <f t="shared" si="0"/>
        <v>5336.4778901686204</v>
      </c>
      <c r="L26">
        <f t="shared" si="1"/>
        <v>0.95123023333827006</v>
      </c>
      <c r="M26">
        <f t="shared" si="11"/>
        <v>10278.751912993112</v>
      </c>
      <c r="N26">
        <f t="shared" si="12"/>
        <v>3.9024604666765401</v>
      </c>
      <c r="O26">
        <f t="shared" si="2"/>
        <v>0.55556780990783239</v>
      </c>
      <c r="P26">
        <f t="shared" si="13"/>
        <v>10092.143410998266</v>
      </c>
      <c r="W26">
        <v>16</v>
      </c>
      <c r="X26">
        <f t="shared" si="14"/>
        <v>4624.629183083367</v>
      </c>
      <c r="Y26">
        <f t="shared" si="15"/>
        <v>2585.629183083367</v>
      </c>
      <c r="Z26">
        <f t="shared" si="3"/>
        <v>5225.3323385687154</v>
      </c>
      <c r="AA26">
        <f t="shared" si="4"/>
        <v>0.95978742804209172</v>
      </c>
      <c r="AB26">
        <f t="shared" si="16"/>
        <v>10134.567133171055</v>
      </c>
      <c r="AC26">
        <f t="shared" si="17"/>
        <v>3.9195748560841834</v>
      </c>
    </row>
    <row r="27" spans="1:29" x14ac:dyDescent="0.3">
      <c r="A27">
        <v>17</v>
      </c>
      <c r="B27">
        <f t="shared" si="5"/>
        <v>6.2097794712619864E-3</v>
      </c>
      <c r="C27">
        <f t="shared" si="6"/>
        <v>2.2977946912291811E-2</v>
      </c>
      <c r="D27">
        <v>284.02030643566707</v>
      </c>
      <c r="E27">
        <f t="shared" si="7"/>
        <v>59.512354516791483</v>
      </c>
      <c r="G27">
        <v>17</v>
      </c>
      <c r="H27">
        <f t="shared" si="8"/>
        <v>4741.8965229543401</v>
      </c>
      <c r="I27">
        <f t="shared" si="9"/>
        <v>595.16967945314173</v>
      </c>
      <c r="J27">
        <f t="shared" si="10"/>
        <v>34.834911177614913</v>
      </c>
      <c r="K27">
        <f t="shared" si="0"/>
        <v>5337.0662024074818</v>
      </c>
      <c r="L27">
        <f t="shared" si="1"/>
        <v>0.95118473383471291</v>
      </c>
      <c r="M27">
        <f t="shared" si="11"/>
        <v>10279.5033297585</v>
      </c>
      <c r="N27">
        <f t="shared" si="12"/>
        <v>3.9023694676694261</v>
      </c>
      <c r="O27">
        <f t="shared" si="2"/>
        <v>0.55554890494334175</v>
      </c>
      <c r="P27">
        <f t="shared" si="13"/>
        <v>10091.908433801615</v>
      </c>
      <c r="W27">
        <v>17</v>
      </c>
      <c r="X27">
        <f t="shared" si="14"/>
        <v>4624.6318214513731</v>
      </c>
      <c r="Y27">
        <f t="shared" si="15"/>
        <v>2585.6318214513731</v>
      </c>
      <c r="Z27">
        <f t="shared" si="3"/>
        <v>5225.3383739686642</v>
      </c>
      <c r="AA27">
        <f t="shared" si="4"/>
        <v>0.95978696544261655</v>
      </c>
      <c r="AB27">
        <f t="shared" si="16"/>
        <v>10134.575082228104</v>
      </c>
      <c r="AC27">
        <f t="shared" si="17"/>
        <v>3.9195739308852331</v>
      </c>
    </row>
    <row r="28" spans="1:29" x14ac:dyDescent="0.3">
      <c r="A28">
        <v>18</v>
      </c>
      <c r="B28">
        <f t="shared" si="5"/>
        <v>1.534215814884568E-3</v>
      </c>
      <c r="C28">
        <f t="shared" si="6"/>
        <v>6.5384960793636246E-3</v>
      </c>
      <c r="D28">
        <v>292.21132952900689</v>
      </c>
      <c r="E28">
        <f t="shared" si="7"/>
        <v>16.934662093620808</v>
      </c>
      <c r="G28">
        <v>18</v>
      </c>
      <c r="H28">
        <f t="shared" si="8"/>
        <v>4742.0772572550241</v>
      </c>
      <c r="I28">
        <f t="shared" si="9"/>
        <v>595.30695844609636</v>
      </c>
      <c r="J28">
        <f t="shared" si="10"/>
        <v>34.840489350426907</v>
      </c>
      <c r="K28">
        <f t="shared" si="0"/>
        <v>5337.3842157011204</v>
      </c>
      <c r="L28">
        <f t="shared" si="1"/>
        <v>0.95116013808575239</v>
      </c>
      <c r="M28">
        <f t="shared" si="11"/>
        <v>10279.909457603888</v>
      </c>
      <c r="N28">
        <f t="shared" si="12"/>
        <v>3.9023202761715048</v>
      </c>
      <c r="O28">
        <f t="shared" si="2"/>
        <v>0.55553868493208836</v>
      </c>
      <c r="P28">
        <f t="shared" si="13"/>
        <v>10091.781411746377</v>
      </c>
      <c r="W28">
        <v>18</v>
      </c>
      <c r="X28">
        <f t="shared" si="14"/>
        <v>4624.6329284301319</v>
      </c>
      <c r="Y28">
        <f t="shared" si="15"/>
        <v>2585.6329284301319</v>
      </c>
      <c r="Z28">
        <f t="shared" si="3"/>
        <v>5225.3409062396304</v>
      </c>
      <c r="AA28">
        <f t="shared" si="4"/>
        <v>0.95978677134982548</v>
      </c>
      <c r="AB28">
        <f t="shared" si="16"/>
        <v>10134.578417407763</v>
      </c>
      <c r="AC28">
        <f t="shared" si="17"/>
        <v>3.9195735426996512</v>
      </c>
    </row>
    <row r="29" spans="1:29" x14ac:dyDescent="0.3">
      <c r="A29">
        <v>19</v>
      </c>
      <c r="B29">
        <f t="shared" si="5"/>
        <v>3.222271778756771E-4</v>
      </c>
      <c r="C29">
        <f t="shared" si="6"/>
        <v>1.6722532948943876E-3</v>
      </c>
      <c r="D29">
        <v>302.48996038079008</v>
      </c>
      <c r="E29">
        <f t="shared" si="7"/>
        <v>4.3311332373453819</v>
      </c>
      <c r="G29">
        <v>19</v>
      </c>
      <c r="H29">
        <f t="shared" si="8"/>
        <v>4742.174957528784</v>
      </c>
      <c r="I29">
        <f t="shared" si="9"/>
        <v>595.38116423322845</v>
      </c>
      <c r="J29">
        <f t="shared" si="10"/>
        <v>34.843504225274749</v>
      </c>
      <c r="K29">
        <f t="shared" si="0"/>
        <v>5337.5561217620125</v>
      </c>
      <c r="L29">
        <f t="shared" si="1"/>
        <v>0.95114684228138624</v>
      </c>
      <c r="M29">
        <f t="shared" si="11"/>
        <v>10280.128979918451</v>
      </c>
      <c r="N29">
        <f t="shared" si="12"/>
        <v>3.9022936845627725</v>
      </c>
      <c r="O29">
        <f t="shared" si="2"/>
        <v>0.55553316011518417</v>
      </c>
      <c r="P29">
        <f t="shared" si="13"/>
        <v>10091.712747017002</v>
      </c>
      <c r="W29">
        <v>19</v>
      </c>
      <c r="X29">
        <f t="shared" si="14"/>
        <v>4624.6333928845033</v>
      </c>
      <c r="Y29">
        <f t="shared" si="15"/>
        <v>2585.6333928845033</v>
      </c>
      <c r="Z29">
        <f t="shared" si="3"/>
        <v>5225.3419687031546</v>
      </c>
      <c r="AA29">
        <f t="shared" si="4"/>
        <v>0.95978668991440919</v>
      </c>
      <c r="AB29">
        <f t="shared" si="16"/>
        <v>10134.579816746565</v>
      </c>
      <c r="AC29">
        <f t="shared" si="17"/>
        <v>3.9195733798288184</v>
      </c>
    </row>
    <row r="30" spans="1:29" x14ac:dyDescent="0.3">
      <c r="A30">
        <v>20</v>
      </c>
      <c r="B30">
        <f t="shared" si="5"/>
        <v>5.2569418112262672E-5</v>
      </c>
      <c r="C30">
        <f t="shared" si="6"/>
        <v>3.6632590930695295E-4</v>
      </c>
      <c r="D30">
        <v>315.50106421834266</v>
      </c>
      <c r="E30">
        <f t="shared" si="7"/>
        <v>0.94878397091033628</v>
      </c>
      <c r="G30">
        <v>20</v>
      </c>
      <c r="H30">
        <f t="shared" si="8"/>
        <v>4742.2277718035393</v>
      </c>
      <c r="I30">
        <f t="shared" si="9"/>
        <v>595.42127691424594</v>
      </c>
      <c r="J30">
        <f t="shared" si="10"/>
        <v>34.845133831712474</v>
      </c>
      <c r="K30">
        <f t="shared" si="0"/>
        <v>5337.6490487177853</v>
      </c>
      <c r="L30">
        <f t="shared" si="1"/>
        <v>0.95113965491450836</v>
      </c>
      <c r="M30">
        <f t="shared" si="11"/>
        <v>10280.247642275801</v>
      </c>
      <c r="N30">
        <f t="shared" si="12"/>
        <v>3.9022793098290167</v>
      </c>
      <c r="O30">
        <f t="shared" si="2"/>
        <v>0.55553017349808642</v>
      </c>
      <c r="P30">
        <f t="shared" si="13"/>
        <v>10091.675628645235</v>
      </c>
      <c r="W30">
        <v>20</v>
      </c>
      <c r="X30">
        <f t="shared" si="14"/>
        <v>4624.6335877552992</v>
      </c>
      <c r="Y30">
        <f t="shared" si="15"/>
        <v>2585.6335877552992</v>
      </c>
      <c r="Z30">
        <f t="shared" si="3"/>
        <v>5225.3424144802702</v>
      </c>
      <c r="AA30">
        <f t="shared" si="4"/>
        <v>0.95978665574660349</v>
      </c>
      <c r="AB30">
        <f t="shared" si="16"/>
        <v>10134.580403866101</v>
      </c>
      <c r="AC30">
        <f t="shared" si="17"/>
        <v>3.919573311493207</v>
      </c>
    </row>
    <row r="31" spans="1:29" x14ac:dyDescent="0.3">
      <c r="A31">
        <v>21</v>
      </c>
      <c r="B31">
        <f t="shared" si="5"/>
        <v>5.4306057369296032E-6</v>
      </c>
      <c r="C31">
        <f t="shared" si="6"/>
        <v>6.2909637707361164E-5</v>
      </c>
      <c r="D31">
        <v>332.10802821296647</v>
      </c>
      <c r="E31">
        <f t="shared" si="7"/>
        <v>0.16293595770444291</v>
      </c>
      <c r="G31">
        <v>21</v>
      </c>
      <c r="H31">
        <f t="shared" si="8"/>
        <v>4742.256321864852</v>
      </c>
      <c r="I31">
        <f t="shared" si="9"/>
        <v>595.44296050139883</v>
      </c>
      <c r="J31">
        <f t="shared" si="10"/>
        <v>34.846014709583379</v>
      </c>
      <c r="K31">
        <f t="shared" si="0"/>
        <v>5337.6992823662504</v>
      </c>
      <c r="L31">
        <f t="shared" si="1"/>
        <v>0.95113576960739055</v>
      </c>
      <c r="M31">
        <f t="shared" si="11"/>
        <v>10280.311786449338</v>
      </c>
      <c r="N31">
        <f t="shared" si="12"/>
        <v>3.9022715392147811</v>
      </c>
      <c r="O31">
        <f t="shared" si="2"/>
        <v>0.55552855899611941</v>
      </c>
      <c r="P31">
        <f t="shared" si="13"/>
        <v>10091.655563400516</v>
      </c>
      <c r="W31">
        <v>21</v>
      </c>
      <c r="X31">
        <f t="shared" si="14"/>
        <v>4624.6336695170976</v>
      </c>
      <c r="Y31">
        <f t="shared" si="15"/>
        <v>2585.6336695170976</v>
      </c>
      <c r="Z31">
        <f t="shared" si="3"/>
        <v>5225.3426015146579</v>
      </c>
      <c r="AA31">
        <f t="shared" si="4"/>
        <v>0.95978664141084125</v>
      </c>
      <c r="AB31">
        <f t="shared" si="16"/>
        <v>10134.580650203403</v>
      </c>
      <c r="AC31">
        <f t="shared" si="17"/>
        <v>3.9195732828216823</v>
      </c>
    </row>
    <row r="32" spans="1:29" x14ac:dyDescent="0.3">
      <c r="A32">
        <v>22</v>
      </c>
      <c r="B32">
        <f t="shared" si="5"/>
        <v>1.4370743584880237E-7</v>
      </c>
      <c r="C32">
        <f t="shared" si="6"/>
        <v>6.916080021074904E-6</v>
      </c>
      <c r="D32">
        <v>353.43299859527042</v>
      </c>
      <c r="E32">
        <f t="shared" si="7"/>
        <v>1.7912647206751838E-2</v>
      </c>
      <c r="G32">
        <v>22</v>
      </c>
      <c r="H32">
        <f t="shared" si="8"/>
        <v>4742.2717553095481</v>
      </c>
      <c r="I32">
        <f t="shared" si="9"/>
        <v>595.45468201125914</v>
      </c>
      <c r="J32">
        <f t="shared" si="10"/>
        <v>34.846490876505655</v>
      </c>
      <c r="K32">
        <f t="shared" si="0"/>
        <v>5337.7264373208072</v>
      </c>
      <c r="L32">
        <f t="shared" si="1"/>
        <v>0.95113366930861809</v>
      </c>
      <c r="M32">
        <f t="shared" si="11"/>
        <v>10280.346460679793</v>
      </c>
      <c r="N32">
        <f t="shared" si="12"/>
        <v>3.9022673386172362</v>
      </c>
      <c r="O32">
        <f t="shared" si="2"/>
        <v>0.55552768623339244</v>
      </c>
      <c r="P32">
        <f t="shared" si="13"/>
        <v>10091.644716636603</v>
      </c>
      <c r="W32">
        <v>22</v>
      </c>
      <c r="X32">
        <f t="shared" si="14"/>
        <v>4624.6337038218353</v>
      </c>
      <c r="Y32">
        <f t="shared" si="15"/>
        <v>2585.6337038218353</v>
      </c>
      <c r="Z32">
        <f t="shared" si="3"/>
        <v>5225.3426799885401</v>
      </c>
      <c r="AA32">
        <f t="shared" si="4"/>
        <v>0.95978663539599585</v>
      </c>
      <c r="AB32">
        <f t="shared" si="16"/>
        <v>10134.580753558963</v>
      </c>
      <c r="AC32">
        <f t="shared" si="17"/>
        <v>3.9195732707919917</v>
      </c>
    </row>
    <row r="33" spans="1:29" x14ac:dyDescent="0.3">
      <c r="A33">
        <v>23</v>
      </c>
      <c r="B33">
        <f t="shared" si="5"/>
        <v>-1.0524421583359519E-8</v>
      </c>
      <c r="C33">
        <f t="shared" si="6"/>
        <v>1.9734408818604298E-7</v>
      </c>
      <c r="D33">
        <v>381.10113334344481</v>
      </c>
      <c r="E33">
        <f t="shared" si="7"/>
        <v>5.1112118836290667E-4</v>
      </c>
      <c r="G33">
        <v>23</v>
      </c>
      <c r="H33">
        <f t="shared" si="8"/>
        <v>4742.2800982424142</v>
      </c>
      <c r="I33">
        <f t="shared" si="9"/>
        <v>595.46101833851571</v>
      </c>
      <c r="J33">
        <f t="shared" si="10"/>
        <v>34.846748276451969</v>
      </c>
      <c r="K33">
        <f t="shared" si="0"/>
        <v>5337.7411165809299</v>
      </c>
      <c r="L33">
        <f t="shared" si="1"/>
        <v>0.95113253393995478</v>
      </c>
      <c r="M33">
        <f t="shared" si="11"/>
        <v>10280.365204553724</v>
      </c>
      <c r="N33">
        <f t="shared" si="12"/>
        <v>3.9022650678799096</v>
      </c>
      <c r="O33">
        <f t="shared" si="2"/>
        <v>0.55552721443871644</v>
      </c>
      <c r="P33">
        <f t="shared" si="13"/>
        <v>10091.63885314897</v>
      </c>
      <c r="W33">
        <v>23</v>
      </c>
      <c r="X33">
        <f t="shared" si="14"/>
        <v>4624.6337182150492</v>
      </c>
      <c r="Y33">
        <f t="shared" si="15"/>
        <v>2585.6337182150492</v>
      </c>
      <c r="Z33">
        <f t="shared" si="3"/>
        <v>5225.3427129137681</v>
      </c>
      <c r="AA33">
        <f t="shared" si="4"/>
        <v>0.95978663287235155</v>
      </c>
      <c r="AB33">
        <f t="shared" si="16"/>
        <v>10134.580796923779</v>
      </c>
      <c r="AC33">
        <f t="shared" si="17"/>
        <v>3.9195732657447033</v>
      </c>
    </row>
    <row r="34" spans="1:29" x14ac:dyDescent="0.3">
      <c r="A34">
        <v>24</v>
      </c>
      <c r="B34">
        <f t="shared" si="5"/>
        <v>2.1697180793107405E-9</v>
      </c>
      <c r="C34">
        <f t="shared" si="6"/>
        <v>-1.5851466137682188E-8</v>
      </c>
      <c r="D34">
        <v>417.99064366686912</v>
      </c>
      <c r="E34">
        <f t="shared" si="7"/>
        <v>-4.1055297296848136E-5</v>
      </c>
      <c r="G34">
        <v>24</v>
      </c>
      <c r="H34">
        <f t="shared" si="8"/>
        <v>4742.2846082228407</v>
      </c>
      <c r="I34">
        <f t="shared" si="9"/>
        <v>595.46444359040697</v>
      </c>
      <c r="J34">
        <f t="shared" si="10"/>
        <v>34.846887419260582</v>
      </c>
      <c r="K34">
        <f t="shared" si="0"/>
        <v>5337.7490518132472</v>
      </c>
      <c r="L34">
        <f t="shared" si="1"/>
        <v>0.95113192018815007</v>
      </c>
      <c r="M34">
        <f t="shared" si="11"/>
        <v>10280.375336979914</v>
      </c>
      <c r="N34">
        <f t="shared" si="12"/>
        <v>3.9022638403763001</v>
      </c>
      <c r="O34">
        <f t="shared" si="2"/>
        <v>0.55552695939803165</v>
      </c>
      <c r="P34">
        <f t="shared" si="13"/>
        <v>10091.635683494709</v>
      </c>
      <c r="W34">
        <v>24</v>
      </c>
      <c r="X34">
        <f t="shared" si="14"/>
        <v>4624.6337242539994</v>
      </c>
      <c r="Y34">
        <f t="shared" si="15"/>
        <v>2585.6337242539994</v>
      </c>
      <c r="Z34">
        <f t="shared" si="3"/>
        <v>5225.3427267281822</v>
      </c>
      <c r="AA34">
        <f t="shared" si="4"/>
        <v>0.95978663181350798</v>
      </c>
      <c r="AB34">
        <f t="shared" si="16"/>
        <v>10134.580815118323</v>
      </c>
      <c r="AC34">
        <f t="shared" si="17"/>
        <v>3.919573263627016</v>
      </c>
    </row>
    <row r="35" spans="1:29" x14ac:dyDescent="0.3">
      <c r="A35">
        <v>25</v>
      </c>
      <c r="B35">
        <f t="shared" si="5"/>
        <v>-8.4753199271387396E-10</v>
      </c>
      <c r="C35">
        <f t="shared" si="6"/>
        <v>3.6681654958176635E-9</v>
      </c>
      <c r="D35">
        <v>469.18160168387141</v>
      </c>
      <c r="E35">
        <f t="shared" si="7"/>
        <v>9.5005486341542921E-6</v>
      </c>
      <c r="G35">
        <v>25</v>
      </c>
      <c r="H35">
        <f t="shared" si="8"/>
        <v>4742.2870462053233</v>
      </c>
      <c r="I35">
        <f t="shared" si="9"/>
        <v>595.46629519351882</v>
      </c>
      <c r="J35">
        <f t="shared" si="10"/>
        <v>34.846962636042058</v>
      </c>
      <c r="K35">
        <f t="shared" si="0"/>
        <v>5337.7533413988422</v>
      </c>
      <c r="L35">
        <f t="shared" si="1"/>
        <v>0.95113158840930556</v>
      </c>
      <c r="M35">
        <f t="shared" si="11"/>
        <v>10280.380814303417</v>
      </c>
      <c r="N35">
        <f t="shared" si="12"/>
        <v>3.9022631768186109</v>
      </c>
      <c r="O35">
        <f t="shared" si="2"/>
        <v>0.55552682152933419</v>
      </c>
      <c r="P35">
        <f t="shared" si="13"/>
        <v>10091.633970059049</v>
      </c>
      <c r="W35">
        <v>25</v>
      </c>
      <c r="X35">
        <f t="shared" si="14"/>
        <v>4624.633726787757</v>
      </c>
      <c r="Y35">
        <f t="shared" si="15"/>
        <v>2585.633726787757</v>
      </c>
      <c r="Z35">
        <f t="shared" si="3"/>
        <v>5225.3427325242865</v>
      </c>
      <c r="AA35">
        <f t="shared" si="4"/>
        <v>0.9597866313692498</v>
      </c>
      <c r="AB35">
        <f t="shared" si="16"/>
        <v>10134.580822752196</v>
      </c>
      <c r="AC35">
        <f t="shared" si="17"/>
        <v>3.9195732627384996</v>
      </c>
    </row>
    <row r="36" spans="1:29" x14ac:dyDescent="0.3">
      <c r="A36">
        <v>26</v>
      </c>
      <c r="B36">
        <f t="shared" si="5"/>
        <v>5.6192195809508525E-10</v>
      </c>
      <c r="C36">
        <f t="shared" si="6"/>
        <v>-1.6637135486231479E-9</v>
      </c>
      <c r="D36">
        <v>544.77580644558248</v>
      </c>
      <c r="E36">
        <f t="shared" si="7"/>
        <v>-4.309018090936721E-6</v>
      </c>
      <c r="G36">
        <v>26</v>
      </c>
      <c r="H36">
        <f t="shared" si="8"/>
        <v>4742.2883641176295</v>
      </c>
      <c r="I36">
        <f t="shared" si="9"/>
        <v>595.46729612314539</v>
      </c>
      <c r="J36">
        <f t="shared" si="10"/>
        <v>34.847003296253035</v>
      </c>
      <c r="K36">
        <f t="shared" si="0"/>
        <v>5337.7556602407749</v>
      </c>
      <c r="L36">
        <f t="shared" si="1"/>
        <v>0.95113140905797033</v>
      </c>
      <c r="M36">
        <f t="shared" si="11"/>
        <v>10280.383775203787</v>
      </c>
      <c r="N36">
        <f t="shared" si="12"/>
        <v>3.9022628181159407</v>
      </c>
      <c r="O36">
        <f t="shared" si="2"/>
        <v>0.55552674700094118</v>
      </c>
      <c r="P36">
        <f t="shared" si="13"/>
        <v>10091.633043818638</v>
      </c>
      <c r="W36">
        <v>26</v>
      </c>
      <c r="X36">
        <f t="shared" si="14"/>
        <v>4624.6337278508436</v>
      </c>
      <c r="Y36">
        <f t="shared" si="15"/>
        <v>2585.6337278508436</v>
      </c>
      <c r="Z36">
        <f t="shared" si="3"/>
        <v>5225.3427349561534</v>
      </c>
      <c r="AA36">
        <f t="shared" si="4"/>
        <v>0.95978663118285268</v>
      </c>
      <c r="AB36">
        <f t="shared" si="16"/>
        <v>10134.580825955132</v>
      </c>
      <c r="AC36">
        <f t="shared" si="17"/>
        <v>3.9195732623657054</v>
      </c>
    </row>
    <row r="37" spans="1:29" x14ac:dyDescent="0.3">
      <c r="A37">
        <v>27</v>
      </c>
      <c r="B37">
        <f t="shared" si="5"/>
        <v>-6.164942197784925E-10</v>
      </c>
      <c r="C37">
        <f t="shared" si="6"/>
        <v>1.3469927653020917E-9</v>
      </c>
      <c r="D37">
        <v>665.24959644622868</v>
      </c>
      <c r="E37">
        <f t="shared" si="7"/>
        <v>3.4887112621306029E-6</v>
      </c>
      <c r="G37">
        <v>27</v>
      </c>
      <c r="H37">
        <f t="shared" si="8"/>
        <v>4742.2890765480424</v>
      </c>
      <c r="I37">
        <f t="shared" si="9"/>
        <v>595.46783720045778</v>
      </c>
      <c r="J37">
        <f t="shared" si="10"/>
        <v>34.847025276116817</v>
      </c>
      <c r="K37">
        <f t="shared" si="0"/>
        <v>5337.7569137484998</v>
      </c>
      <c r="L37">
        <f t="shared" si="1"/>
        <v>0.9511313121051278</v>
      </c>
      <c r="M37">
        <f t="shared" si="11"/>
        <v>10280.385375791375</v>
      </c>
      <c r="N37">
        <f t="shared" si="12"/>
        <v>3.9022626242102554</v>
      </c>
      <c r="O37">
        <f t="shared" si="2"/>
        <v>0.55552670671274929</v>
      </c>
      <c r="P37">
        <f t="shared" si="13"/>
        <v>10091.632543116253</v>
      </c>
      <c r="W37">
        <v>27</v>
      </c>
      <c r="X37">
        <f t="shared" si="14"/>
        <v>4624.6337282968816</v>
      </c>
      <c r="Y37">
        <f t="shared" si="15"/>
        <v>2585.6337282968816</v>
      </c>
      <c r="Z37">
        <f t="shared" si="3"/>
        <v>5225.3427359764892</v>
      </c>
      <c r="AA37">
        <f t="shared" si="4"/>
        <v>0.95978663110464613</v>
      </c>
      <c r="AB37">
        <f t="shared" si="16"/>
        <v>10134.580827298983</v>
      </c>
      <c r="AC37">
        <f t="shared" si="17"/>
        <v>3.9195732622092923</v>
      </c>
    </row>
    <row r="38" spans="1:29" x14ac:dyDescent="0.3">
      <c r="A38">
        <v>28</v>
      </c>
      <c r="B38">
        <f t="shared" si="5"/>
        <v>1.1885820434829933E-9</v>
      </c>
      <c r="C38">
        <f t="shared" si="6"/>
        <v>-1.9900245291950476E-9</v>
      </c>
      <c r="D38">
        <v>895.82830492182279</v>
      </c>
      <c r="E38">
        <f t="shared" si="7"/>
        <v>-5.154163530619133E-6</v>
      </c>
      <c r="G38">
        <v>28</v>
      </c>
      <c r="H38">
        <f t="shared" si="8"/>
        <v>4742.2894616700969</v>
      </c>
      <c r="I38">
        <f t="shared" si="9"/>
        <v>595.46812969325765</v>
      </c>
      <c r="J38">
        <f t="shared" si="10"/>
        <v>34.847037157872833</v>
      </c>
      <c r="K38">
        <f t="shared" si="0"/>
        <v>5337.7575913633545</v>
      </c>
      <c r="L38">
        <f t="shared" si="1"/>
        <v>0.95113125969484735</v>
      </c>
      <c r="M38">
        <f t="shared" si="11"/>
        <v>10280.386241028669</v>
      </c>
      <c r="N38">
        <f t="shared" si="12"/>
        <v>3.9022625193896947</v>
      </c>
      <c r="O38">
        <f t="shared" si="2"/>
        <v>0.55552668493395851</v>
      </c>
      <c r="P38">
        <f t="shared" si="13"/>
        <v>10091.632272449075</v>
      </c>
      <c r="W38">
        <v>28</v>
      </c>
      <c r="X38">
        <f t="shared" si="14"/>
        <v>4624.6337284840265</v>
      </c>
      <c r="Y38">
        <f t="shared" si="15"/>
        <v>2585.6337284840265</v>
      </c>
      <c r="Z38">
        <f t="shared" si="3"/>
        <v>5225.3427364045911</v>
      </c>
      <c r="AA38">
        <f t="shared" si="4"/>
        <v>0.95978663107183326</v>
      </c>
      <c r="AB38">
        <f t="shared" si="16"/>
        <v>10134.580827862825</v>
      </c>
      <c r="AC38">
        <f t="shared" si="17"/>
        <v>3.9195732621436665</v>
      </c>
    </row>
    <row r="39" spans="1:29" x14ac:dyDescent="0.3">
      <c r="A39">
        <v>29</v>
      </c>
      <c r="B39">
        <f t="shared" si="5"/>
        <v>-4.9732162644182324E-9</v>
      </c>
      <c r="C39">
        <f t="shared" si="6"/>
        <v>6.5183729209460716E-9</v>
      </c>
      <c r="D39">
        <v>1521.9675684784406</v>
      </c>
      <c r="E39">
        <f t="shared" si="7"/>
        <v>1.6882585865207834E-5</v>
      </c>
      <c r="G39">
        <v>29</v>
      </c>
      <c r="H39">
        <f t="shared" si="8"/>
        <v>4742.2896698574441</v>
      </c>
      <c r="I39">
        <f t="shared" si="9"/>
        <v>595.46828780753049</v>
      </c>
      <c r="J39">
        <f t="shared" si="10"/>
        <v>34.847043580850411</v>
      </c>
      <c r="K39">
        <f t="shared" si="0"/>
        <v>5337.7579576649741</v>
      </c>
      <c r="L39">
        <f t="shared" si="1"/>
        <v>0.95113123136316113</v>
      </c>
      <c r="M39">
        <f t="shared" si="11"/>
        <v>10280.386708754211</v>
      </c>
      <c r="N39">
        <f t="shared" si="12"/>
        <v>3.9022624627263225</v>
      </c>
      <c r="O39">
        <f t="shared" si="2"/>
        <v>0.55552667316088866</v>
      </c>
      <c r="P39">
        <f t="shared" si="13"/>
        <v>10091.632126133172</v>
      </c>
      <c r="W39">
        <v>29</v>
      </c>
      <c r="X39">
        <f t="shared" si="14"/>
        <v>4624.6337285625459</v>
      </c>
      <c r="Y39">
        <f t="shared" si="15"/>
        <v>2585.6337285625459</v>
      </c>
      <c r="Z39">
        <f t="shared" si="3"/>
        <v>5225.3427365842099</v>
      </c>
      <c r="AA39">
        <f t="shared" si="4"/>
        <v>0.95978663105806583</v>
      </c>
      <c r="AB39">
        <f t="shared" si="16"/>
        <v>10134.580828099395</v>
      </c>
      <c r="AC39">
        <f t="shared" si="17"/>
        <v>3.9195732621161317</v>
      </c>
    </row>
    <row r="40" spans="1:29" x14ac:dyDescent="0.3">
      <c r="A40">
        <v>30</v>
      </c>
      <c r="B40">
        <f t="shared" si="5"/>
        <v>2.1203795589068146E-7</v>
      </c>
      <c r="C40">
        <f t="shared" si="6"/>
        <v>-2.1850313703442607E-7</v>
      </c>
      <c r="D40">
        <v>12193.143670593146</v>
      </c>
      <c r="E40">
        <f t="shared" si="7"/>
        <v>-5.6592312496690713E-4</v>
      </c>
      <c r="G40">
        <v>30</v>
      </c>
      <c r="H40">
        <f t="shared" si="8"/>
        <v>4742.2897823983149</v>
      </c>
      <c r="I40">
        <f t="shared" si="9"/>
        <v>595.46837328014499</v>
      </c>
      <c r="J40">
        <f t="shared" si="10"/>
        <v>34.847047052950636</v>
      </c>
      <c r="K40">
        <f t="shared" si="0"/>
        <v>5337.7581556784598</v>
      </c>
      <c r="L40">
        <f t="shared" si="1"/>
        <v>0.95113121604776052</v>
      </c>
      <c r="M40">
        <f t="shared" si="11"/>
        <v>10280.38696159491</v>
      </c>
      <c r="N40">
        <f t="shared" si="12"/>
        <v>3.902262432095521</v>
      </c>
      <c r="O40">
        <f t="shared" si="2"/>
        <v>0.55552666679666129</v>
      </c>
      <c r="P40">
        <f t="shared" si="13"/>
        <v>10091.632047038454</v>
      </c>
      <c r="W40">
        <v>30</v>
      </c>
      <c r="X40">
        <f t="shared" si="14"/>
        <v>4624.6337285954905</v>
      </c>
      <c r="Y40">
        <f t="shared" si="15"/>
        <v>2585.6337285954905</v>
      </c>
      <c r="Z40">
        <f t="shared" si="3"/>
        <v>5225.3427366595715</v>
      </c>
      <c r="AA40">
        <f t="shared" si="4"/>
        <v>0.95978663105228956</v>
      </c>
      <c r="AB40">
        <f t="shared" si="16"/>
        <v>10134.580828198652</v>
      </c>
      <c r="AC40">
        <f t="shared" si="17"/>
        <v>3.9195732621045791</v>
      </c>
    </row>
    <row r="42" spans="1:29" x14ac:dyDescent="0.3">
      <c r="E42">
        <f>SUM(E11:E40)</f>
        <v>6683476.7640646053</v>
      </c>
      <c r="H42">
        <f>H40/B2</f>
        <v>0.58144798705227008</v>
      </c>
      <c r="P42">
        <f>SUM(P11:P40)</f>
        <v>307457.52664490673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B6EC6-EA76-4973-8F6E-D36CBD1B57EB}">
  <dimension ref="A1:AC42"/>
  <sheetViews>
    <sheetView workbookViewId="0">
      <selection activeCell="J11" sqref="J11:J40"/>
    </sheetView>
  </sheetViews>
  <sheetFormatPr defaultRowHeight="14.4" x14ac:dyDescent="0.3"/>
  <cols>
    <col min="17" max="17" width="11.6640625" bestFit="1" customWidth="1"/>
  </cols>
  <sheetData>
    <row r="1" spans="1:29" x14ac:dyDescent="0.3">
      <c r="A1" t="s">
        <v>0</v>
      </c>
      <c r="B1">
        <v>0.3</v>
      </c>
    </row>
    <row r="2" spans="1:29" x14ac:dyDescent="0.3">
      <c r="A2" t="s">
        <v>1</v>
      </c>
      <c r="B2">
        <v>8156</v>
      </c>
    </row>
    <row r="3" spans="1:29" x14ac:dyDescent="0.3">
      <c r="A3" t="s">
        <v>2</v>
      </c>
      <c r="B3">
        <v>2590</v>
      </c>
    </row>
    <row r="4" spans="1:29" x14ac:dyDescent="0.3">
      <c r="A4" t="s">
        <v>3</v>
      </c>
      <c r="B4">
        <v>1</v>
      </c>
    </row>
    <row r="5" spans="1:29" x14ac:dyDescent="0.3">
      <c r="A5" t="s">
        <v>15</v>
      </c>
      <c r="B5">
        <v>0.1</v>
      </c>
    </row>
    <row r="6" spans="1:29" x14ac:dyDescent="0.3">
      <c r="A6" t="s">
        <v>8</v>
      </c>
      <c r="B6">
        <f>B5*B2</f>
        <v>815.6</v>
      </c>
    </row>
    <row r="7" spans="1:29" x14ac:dyDescent="0.3">
      <c r="A7" t="s">
        <v>10</v>
      </c>
      <c r="B7">
        <v>8.0000000000000004E-4</v>
      </c>
      <c r="G7" t="s">
        <v>17</v>
      </c>
    </row>
    <row r="9" spans="1:29" x14ac:dyDescent="0.3">
      <c r="A9" t="s">
        <v>4</v>
      </c>
      <c r="B9" t="s">
        <v>5</v>
      </c>
      <c r="C9" t="s">
        <v>6</v>
      </c>
      <c r="D9" t="s">
        <v>9</v>
      </c>
      <c r="E9" t="s">
        <v>7</v>
      </c>
      <c r="G9" t="s">
        <v>4</v>
      </c>
      <c r="H9" t="s">
        <v>5</v>
      </c>
      <c r="I9" t="s">
        <v>6</v>
      </c>
      <c r="K9" t="s">
        <v>11</v>
      </c>
      <c r="L9" t="s">
        <v>12</v>
      </c>
      <c r="M9" t="s">
        <v>13</v>
      </c>
      <c r="N9" t="s">
        <v>14</v>
      </c>
      <c r="O9" t="s">
        <v>16</v>
      </c>
      <c r="P9" t="s">
        <v>7</v>
      </c>
      <c r="W9" t="s">
        <v>4</v>
      </c>
      <c r="X9" t="s">
        <v>5</v>
      </c>
      <c r="Y9" t="s">
        <v>6</v>
      </c>
      <c r="Z9" t="s">
        <v>11</v>
      </c>
      <c r="AA9" t="s">
        <v>12</v>
      </c>
      <c r="AB9" t="s">
        <v>13</v>
      </c>
      <c r="AC9" t="s">
        <v>14</v>
      </c>
    </row>
    <row r="10" spans="1:29" x14ac:dyDescent="0.3">
      <c r="A10">
        <v>0</v>
      </c>
      <c r="B10">
        <f>+B6</f>
        <v>815.6</v>
      </c>
      <c r="G10">
        <v>0</v>
      </c>
      <c r="H10">
        <f>+B6</f>
        <v>815.6</v>
      </c>
      <c r="W10">
        <v>0</v>
      </c>
      <c r="X10">
        <f>B6</f>
        <v>815.6</v>
      </c>
    </row>
    <row r="11" spans="1:29" x14ac:dyDescent="0.3">
      <c r="A11">
        <v>1</v>
      </c>
      <c r="B11">
        <f>B10+B10*$B$1*(1-B10/$B$2)-C11</f>
        <v>1035.8120000000001</v>
      </c>
      <c r="C11">
        <f>+B10*$B$7*D11</f>
        <v>0</v>
      </c>
      <c r="D11">
        <v>0</v>
      </c>
      <c r="E11">
        <f>C11*$B$3-C11*C11*$B$4</f>
        <v>0</v>
      </c>
      <c r="G11">
        <v>1</v>
      </c>
      <c r="H11">
        <f>H10+H10*$B$1*(1-H10/$B$2)-I11</f>
        <v>1035.8120000000001</v>
      </c>
      <c r="I11">
        <f>MAX((M11/N11)-0.25*$B$2,0)</f>
        <v>0</v>
      </c>
      <c r="J11">
        <f>I11/(H10*$B$7)</f>
        <v>0</v>
      </c>
      <c r="K11">
        <f t="shared" ref="K11:K40" si="0">H10+H10*$B$1*(1-H10/$B$2)</f>
        <v>1035.8120000000001</v>
      </c>
      <c r="L11">
        <f t="shared" ref="L11:L40" si="1">1+$B$1-2*$B$1*H10/$B$2</f>
        <v>1.24</v>
      </c>
      <c r="M11">
        <f>$B$3-$B$3*L11+2*$B$4*K11*L11</f>
        <v>1947.2137600000005</v>
      </c>
      <c r="N11">
        <f>2*$B$4*(1+L11)</f>
        <v>4.4800000000000004</v>
      </c>
      <c r="O11">
        <f t="shared" ref="O11:O40" si="2">+M11/(N11*H10)</f>
        <v>0.53291555734603802</v>
      </c>
      <c r="P11">
        <f>N11*$B$3-N11*N11*$B$4</f>
        <v>11583.1296</v>
      </c>
      <c r="W11">
        <v>1</v>
      </c>
      <c r="X11">
        <f>(AB11/AC11)+0.25*$B$2</f>
        <v>2473.6459285714286</v>
      </c>
      <c r="Y11">
        <f>+X11-0.25*$B$2</f>
        <v>434.64592857142861</v>
      </c>
      <c r="Z11">
        <f t="shared" ref="Z11:Z40" si="3">X10+X10*$B$1*(1-X10/$B$2)</f>
        <v>1035.8120000000001</v>
      </c>
      <c r="AA11">
        <f t="shared" ref="AA11:AA40" si="4">1+$B$1-2*$B$1*X10/$B$2</f>
        <v>1.24</v>
      </c>
      <c r="AB11">
        <f>$B$3-$B$3*AA11+2*$B$4*Z11*AA11</f>
        <v>1947.2137600000005</v>
      </c>
      <c r="AC11">
        <f>2*$B$4*(1+AA11)</f>
        <v>4.4800000000000004</v>
      </c>
    </row>
    <row r="12" spans="1:29" x14ac:dyDescent="0.3">
      <c r="A12">
        <v>2</v>
      </c>
      <c r="B12">
        <f t="shared" ref="B12:B40" si="5">B11+B11*$B$1*(1-B11/$B$2)-C12</f>
        <v>1307.0911628000001</v>
      </c>
      <c r="C12">
        <f t="shared" ref="C12:C40" si="6">+B11*$B$7*D12</f>
        <v>0</v>
      </c>
      <c r="D12">
        <v>0</v>
      </c>
      <c r="E12">
        <f t="shared" ref="E12:E40" si="7">C12*$B$3-C12*C12*$B$4</f>
        <v>0</v>
      </c>
      <c r="G12">
        <v>2</v>
      </c>
      <c r="H12">
        <f t="shared" ref="H12:H40" si="8">H11+H11*$B$1*(1-H11/$B$2)-I12</f>
        <v>1307.0911628000001</v>
      </c>
      <c r="I12">
        <f t="shared" ref="I12:I40" si="9">MAX((M12/N12)-0.25*$B$2,0)</f>
        <v>0</v>
      </c>
      <c r="J12">
        <f t="shared" ref="J12:J40" si="10">I12/(H11*$B$7)</f>
        <v>0</v>
      </c>
      <c r="K12">
        <f t="shared" si="0"/>
        <v>1307.0911628000001</v>
      </c>
      <c r="L12">
        <f t="shared" si="1"/>
        <v>1.2238</v>
      </c>
      <c r="M12">
        <f t="shared" ref="M12:M40" si="11">$B$3-$B$3*L12+2*$B$4*K12*L12</f>
        <v>2619.5943300692807</v>
      </c>
      <c r="N12">
        <f t="shared" ref="N12:N40" si="12">2*$B$4*(1+L12)</f>
        <v>4.4475999999999996</v>
      </c>
      <c r="O12">
        <f t="shared" si="2"/>
        <v>0.56862687532244394</v>
      </c>
      <c r="P12">
        <f t="shared" ref="P12:P40" si="13">N12*$B$3-N12*N12*$B$4</f>
        <v>11499.50285424</v>
      </c>
      <c r="W12">
        <v>2</v>
      </c>
      <c r="X12">
        <f t="shared" ref="X12:X40" si="14">(AB12/AC12)+0.25*$B$2</f>
        <v>3545.4979254998866</v>
      </c>
      <c r="Y12">
        <f t="shared" ref="Y12:Y40" si="15">+X12-0.25*$B$2</f>
        <v>1506.4979254998866</v>
      </c>
      <c r="Z12">
        <f t="shared" si="3"/>
        <v>2990.6689305389582</v>
      </c>
      <c r="AA12">
        <f t="shared" si="4"/>
        <v>1.1180250665592377</v>
      </c>
      <c r="AB12">
        <f t="shared" ref="AB12:AB40" si="16">$B$3-$B$3*AA12+2*$B$4*Z12*AA12</f>
        <v>6381.6007378565009</v>
      </c>
      <c r="AC12">
        <f t="shared" ref="AC12:AC40" si="17">2*$B$4*(1+AA12)</f>
        <v>4.236050133118475</v>
      </c>
    </row>
    <row r="13" spans="1:29" x14ac:dyDescent="0.3">
      <c r="A13">
        <v>3</v>
      </c>
      <c r="B13">
        <f t="shared" si="5"/>
        <v>1636.3756729493482</v>
      </c>
      <c r="C13">
        <f t="shared" si="6"/>
        <v>0</v>
      </c>
      <c r="D13">
        <v>0</v>
      </c>
      <c r="E13">
        <f t="shared" si="7"/>
        <v>0</v>
      </c>
      <c r="G13">
        <v>3</v>
      </c>
      <c r="H13">
        <f t="shared" si="8"/>
        <v>1636.3756729493482</v>
      </c>
      <c r="I13">
        <f t="shared" si="9"/>
        <v>0</v>
      </c>
      <c r="J13">
        <f t="shared" si="10"/>
        <v>0</v>
      </c>
      <c r="K13">
        <f t="shared" si="0"/>
        <v>1636.3756729493482</v>
      </c>
      <c r="L13">
        <f t="shared" si="1"/>
        <v>1.20384322</v>
      </c>
      <c r="M13">
        <f t="shared" si="11"/>
        <v>3411.9255787060201</v>
      </c>
      <c r="N13">
        <f t="shared" si="12"/>
        <v>4.40768644</v>
      </c>
      <c r="O13">
        <f t="shared" si="2"/>
        <v>0.59221987704570556</v>
      </c>
      <c r="P13">
        <f t="shared" si="13"/>
        <v>11396.48017984664</v>
      </c>
      <c r="W13">
        <v>3</v>
      </c>
      <c r="X13">
        <f t="shared" si="14"/>
        <v>4127.3371630387282</v>
      </c>
      <c r="Y13">
        <f t="shared" si="15"/>
        <v>2088.3371630387282</v>
      </c>
      <c r="Z13">
        <f t="shared" si="3"/>
        <v>4146.7678693689304</v>
      </c>
      <c r="AA13">
        <f t="shared" si="4"/>
        <v>1.0391737671285028</v>
      </c>
      <c r="AB13">
        <f t="shared" si="16"/>
        <v>8516.96471957627</v>
      </c>
      <c r="AC13">
        <f t="shared" si="17"/>
        <v>4.0783475342570057</v>
      </c>
    </row>
    <row r="14" spans="1:29" x14ac:dyDescent="0.3">
      <c r="A14">
        <v>4</v>
      </c>
      <c r="B14">
        <f t="shared" si="5"/>
        <v>1859.098216728775</v>
      </c>
      <c r="C14">
        <f>+B13*$B$7*D14</f>
        <v>169.69609203057038</v>
      </c>
      <c r="D14">
        <v>129.62800568642947</v>
      </c>
      <c r="E14">
        <f t="shared" si="7"/>
        <v>410716.11470872944</v>
      </c>
      <c r="G14">
        <v>4</v>
      </c>
      <c r="H14">
        <f t="shared" si="8"/>
        <v>2028.7943087593453</v>
      </c>
      <c r="I14">
        <f t="shared" si="9"/>
        <v>0</v>
      </c>
      <c r="J14">
        <f t="shared" si="10"/>
        <v>0</v>
      </c>
      <c r="K14">
        <f t="shared" si="0"/>
        <v>2028.7943087593453</v>
      </c>
      <c r="L14">
        <f t="shared" si="1"/>
        <v>1.1796192491699842</v>
      </c>
      <c r="M14">
        <f t="shared" si="11"/>
        <v>4321.1957830878127</v>
      </c>
      <c r="N14">
        <f t="shared" si="12"/>
        <v>4.3592384983399679</v>
      </c>
      <c r="O14">
        <f t="shared" si="2"/>
        <v>0.60577353890587937</v>
      </c>
      <c r="P14">
        <f t="shared" si="13"/>
        <v>11271.424750415106</v>
      </c>
      <c r="W14">
        <v>4</v>
      </c>
      <c r="X14">
        <f t="shared" si="14"/>
        <v>4406.520361360399</v>
      </c>
      <c r="Y14">
        <f t="shared" si="15"/>
        <v>2367.520361360399</v>
      </c>
      <c r="Z14">
        <f t="shared" si="3"/>
        <v>4738.9476281322777</v>
      </c>
      <c r="AA14">
        <f t="shared" si="4"/>
        <v>0.99637048825119701</v>
      </c>
      <c r="AB14">
        <f t="shared" si="16"/>
        <v>9452.8955595074185</v>
      </c>
      <c r="AC14">
        <f t="shared" si="17"/>
        <v>3.992740976502394</v>
      </c>
    </row>
    <row r="15" spans="1:29" x14ac:dyDescent="0.3">
      <c r="A15">
        <v>5</v>
      </c>
      <c r="B15">
        <f t="shared" si="5"/>
        <v>2007.0772367474224</v>
      </c>
      <c r="C15">
        <f t="shared" si="6"/>
        <v>282.62025203367421</v>
      </c>
      <c r="D15">
        <v>190.02509488912727</v>
      </c>
      <c r="E15">
        <f t="shared" si="7"/>
        <v>652112.24590763857</v>
      </c>
      <c r="G15">
        <v>5</v>
      </c>
      <c r="H15">
        <f t="shared" si="8"/>
        <v>2486.0346239256123</v>
      </c>
      <c r="I15">
        <f t="shared" si="9"/>
        <v>0</v>
      </c>
      <c r="J15">
        <f t="shared" si="10"/>
        <v>0</v>
      </c>
      <c r="K15">
        <f t="shared" si="0"/>
        <v>2486.0346239256123</v>
      </c>
      <c r="L15">
        <f t="shared" si="1"/>
        <v>1.1507507865061786</v>
      </c>
      <c r="M15">
        <f t="shared" si="11"/>
        <v>5331.1680604769772</v>
      </c>
      <c r="N15">
        <f t="shared" si="12"/>
        <v>4.3015015730123576</v>
      </c>
      <c r="O15">
        <f t="shared" si="2"/>
        <v>0.61089176329180683</v>
      </c>
      <c r="P15">
        <f t="shared" si="13"/>
        <v>11122.386158319378</v>
      </c>
      <c r="W15">
        <v>5</v>
      </c>
      <c r="X15">
        <f t="shared" si="14"/>
        <v>4531.2989471737001</v>
      </c>
      <c r="Y15">
        <f t="shared" si="15"/>
        <v>2492.2989471737001</v>
      </c>
      <c r="Z15">
        <f t="shared" si="3"/>
        <v>5014.2505614157553</v>
      </c>
      <c r="AA15">
        <f t="shared" si="4"/>
        <v>0.97583224413729286</v>
      </c>
      <c r="AB15">
        <f t="shared" si="16"/>
        <v>9848.7292437104461</v>
      </c>
      <c r="AC15">
        <f t="shared" si="17"/>
        <v>3.9516644882745857</v>
      </c>
    </row>
    <row r="16" spans="1:29" x14ac:dyDescent="0.3">
      <c r="A16">
        <v>6</v>
      </c>
      <c r="B16">
        <f t="shared" si="5"/>
        <v>2110.0761387621133</v>
      </c>
      <c r="C16">
        <f t="shared" si="6"/>
        <v>350.95019957833182</v>
      </c>
      <c r="D16">
        <v>218.57043737082688</v>
      </c>
      <c r="E16">
        <f t="shared" si="7"/>
        <v>785794.97432380845</v>
      </c>
      <c r="G16">
        <v>6</v>
      </c>
      <c r="H16">
        <f t="shared" si="8"/>
        <v>3004.5141570808478</v>
      </c>
      <c r="I16">
        <f t="shared" si="9"/>
        <v>0</v>
      </c>
      <c r="J16">
        <f t="shared" si="10"/>
        <v>0</v>
      </c>
      <c r="K16">
        <f t="shared" si="0"/>
        <v>3004.5141570808478</v>
      </c>
      <c r="L16">
        <f t="shared" si="1"/>
        <v>1.1171136863222944</v>
      </c>
      <c r="M16">
        <f t="shared" si="11"/>
        <v>6409.4433236734712</v>
      </c>
      <c r="N16">
        <f t="shared" si="12"/>
        <v>4.2342273726445887</v>
      </c>
      <c r="O16">
        <f t="shared" si="2"/>
        <v>0.60889017067038709</v>
      </c>
      <c r="P16">
        <f t="shared" si="13"/>
        <v>10948.720213706232</v>
      </c>
      <c r="W16">
        <v>6</v>
      </c>
      <c r="X16">
        <f t="shared" si="14"/>
        <v>4585.1397898749283</v>
      </c>
      <c r="Y16">
        <f t="shared" si="15"/>
        <v>2546.1397898749283</v>
      </c>
      <c r="Z16">
        <f t="shared" si="3"/>
        <v>5135.4408328219788</v>
      </c>
      <c r="AA16">
        <f t="shared" si="4"/>
        <v>0.96665284841782495</v>
      </c>
      <c r="AB16">
        <f t="shared" si="16"/>
        <v>10014.746140454979</v>
      </c>
      <c r="AC16">
        <f t="shared" si="17"/>
        <v>3.9333056968356499</v>
      </c>
    </row>
    <row r="17" spans="1:29" x14ac:dyDescent="0.3">
      <c r="A17">
        <v>7</v>
      </c>
      <c r="B17">
        <f t="shared" si="5"/>
        <v>2183.5079169264059</v>
      </c>
      <c r="C17">
        <f t="shared" si="6"/>
        <v>395.81882297734171</v>
      </c>
      <c r="D17">
        <v>234.48136284406235</v>
      </c>
      <c r="E17">
        <f t="shared" si="7"/>
        <v>868498.21088814689</v>
      </c>
      <c r="G17">
        <v>7</v>
      </c>
      <c r="H17">
        <f t="shared" si="8"/>
        <v>3573.8267666340171</v>
      </c>
      <c r="I17">
        <f t="shared" si="9"/>
        <v>0</v>
      </c>
      <c r="J17">
        <f t="shared" si="10"/>
        <v>0</v>
      </c>
      <c r="K17">
        <f t="shared" si="0"/>
        <v>3573.8267666340171</v>
      </c>
      <c r="L17">
        <f t="shared" si="1"/>
        <v>1.0789714940842927</v>
      </c>
      <c r="M17">
        <f t="shared" si="11"/>
        <v>7507.5782423087676</v>
      </c>
      <c r="N17">
        <f t="shared" si="12"/>
        <v>4.1579429881685854</v>
      </c>
      <c r="O17">
        <f t="shared" si="2"/>
        <v>0.60096209758655772</v>
      </c>
      <c r="P17">
        <f t="shared" si="13"/>
        <v>10751.783849463776</v>
      </c>
      <c r="W17">
        <v>7</v>
      </c>
      <c r="X17">
        <f t="shared" si="14"/>
        <v>4608.0035621559373</v>
      </c>
      <c r="Y17">
        <f t="shared" si="15"/>
        <v>2569.0035621559373</v>
      </c>
      <c r="Z17">
        <f t="shared" si="3"/>
        <v>5187.3796096465912</v>
      </c>
      <c r="AA17">
        <f t="shared" si="4"/>
        <v>0.96269202134318821</v>
      </c>
      <c r="AB17">
        <f t="shared" si="16"/>
        <v>10084.325588491374</v>
      </c>
      <c r="AC17">
        <f t="shared" si="17"/>
        <v>3.9253840426863764</v>
      </c>
    </row>
    <row r="18" spans="1:29" x14ac:dyDescent="0.3">
      <c r="A18">
        <v>8</v>
      </c>
      <c r="B18">
        <f t="shared" si="5"/>
        <v>2237.5102403463075</v>
      </c>
      <c r="C18">
        <f t="shared" si="6"/>
        <v>425.68074722152113</v>
      </c>
      <c r="D18">
        <v>243.69086546565316</v>
      </c>
      <c r="E18">
        <f t="shared" si="7"/>
        <v>921309.03674866713</v>
      </c>
      <c r="G18">
        <v>8</v>
      </c>
      <c r="H18">
        <f t="shared" si="8"/>
        <v>4112.6485326674756</v>
      </c>
      <c r="I18">
        <f t="shared" si="9"/>
        <v>63.528406260213615</v>
      </c>
      <c r="J18">
        <f t="shared" si="10"/>
        <v>22.220021565303576</v>
      </c>
      <c r="K18">
        <f t="shared" si="0"/>
        <v>4176.1769389276888</v>
      </c>
      <c r="L18">
        <f t="shared" si="1"/>
        <v>1.0370897425232455</v>
      </c>
      <c r="M18">
        <f t="shared" si="11"/>
        <v>8566.0780995128571</v>
      </c>
      <c r="N18">
        <f t="shared" si="12"/>
        <v>4.074179485046491</v>
      </c>
      <c r="O18">
        <f t="shared" si="2"/>
        <v>0.58831290478034703</v>
      </c>
      <c r="P18">
        <f t="shared" si="13"/>
        <v>10535.525927794037</v>
      </c>
      <c r="W18">
        <v>8</v>
      </c>
      <c r="X18">
        <f t="shared" si="14"/>
        <v>4617.6456320386951</v>
      </c>
      <c r="Y18">
        <f t="shared" si="15"/>
        <v>2578.6456320386951</v>
      </c>
      <c r="Z18">
        <f t="shared" si="3"/>
        <v>5209.3711525471344</v>
      </c>
      <c r="AA18">
        <f t="shared" si="4"/>
        <v>0.96101003711457067</v>
      </c>
      <c r="AB18">
        <f t="shared" si="16"/>
        <v>10113.499933179053</v>
      </c>
      <c r="AC18">
        <f t="shared" si="17"/>
        <v>3.9220200742291413</v>
      </c>
    </row>
    <row r="19" spans="1:29" x14ac:dyDescent="0.3">
      <c r="A19">
        <v>9</v>
      </c>
      <c r="B19">
        <f t="shared" si="5"/>
        <v>2277.7618970336525</v>
      </c>
      <c r="C19">
        <f>+B18*$B$7*D19</f>
        <v>446.85040723896259</v>
      </c>
      <c r="D19">
        <v>249.63595650952303</v>
      </c>
      <c r="E19">
        <f t="shared" si="7"/>
        <v>957667.26829928637</v>
      </c>
      <c r="G19">
        <v>9</v>
      </c>
      <c r="H19">
        <f t="shared" si="8"/>
        <v>4402.5139738221987</v>
      </c>
      <c r="I19">
        <f t="shared" si="9"/>
        <v>321.79040040427526</v>
      </c>
      <c r="J19">
        <f t="shared" si="10"/>
        <v>97.805099879140741</v>
      </c>
      <c r="K19">
        <f t="shared" si="0"/>
        <v>4724.3043742264745</v>
      </c>
      <c r="L19">
        <f t="shared" si="1"/>
        <v>0.99745106429616415</v>
      </c>
      <c r="M19">
        <f t="shared" si="11"/>
        <v>9431.1265957353753</v>
      </c>
      <c r="N19">
        <f t="shared" si="12"/>
        <v>3.9949021285923285</v>
      </c>
      <c r="O19">
        <f t="shared" si="2"/>
        <v>0.57403164448702837</v>
      </c>
      <c r="P19">
        <f t="shared" si="13"/>
        <v>10330.837270037098</v>
      </c>
      <c r="W19">
        <v>9</v>
      </c>
      <c r="X19">
        <f t="shared" si="14"/>
        <v>4621.6998681902878</v>
      </c>
      <c r="Y19">
        <f t="shared" si="15"/>
        <v>2582.6998681902878</v>
      </c>
      <c r="Z19">
        <f t="shared" si="3"/>
        <v>5218.6338588099634</v>
      </c>
      <c r="AA19">
        <f t="shared" si="4"/>
        <v>0.96030071368033143</v>
      </c>
      <c r="AB19">
        <f t="shared" si="16"/>
        <v>10125.73678967104</v>
      </c>
      <c r="AC19">
        <f t="shared" si="17"/>
        <v>3.9206014273606629</v>
      </c>
    </row>
    <row r="20" spans="1:29" x14ac:dyDescent="0.3">
      <c r="A20">
        <v>10</v>
      </c>
      <c r="B20">
        <f t="shared" si="5"/>
        <v>2307.9245400824138</v>
      </c>
      <c r="C20">
        <f t="shared" si="6"/>
        <v>462.32975908321993</v>
      </c>
      <c r="D20">
        <v>253.71931965612583</v>
      </c>
      <c r="E20">
        <f t="shared" si="7"/>
        <v>983685.26989159139</v>
      </c>
      <c r="G20">
        <v>10</v>
      </c>
      <c r="H20">
        <f t="shared" si="8"/>
        <v>4558.7899241020559</v>
      </c>
      <c r="I20">
        <f t="shared" si="9"/>
        <v>451.55048476651791</v>
      </c>
      <c r="J20">
        <f t="shared" si="10"/>
        <v>128.20813501430192</v>
      </c>
      <c r="K20">
        <f t="shared" si="0"/>
        <v>5010.3404088685738</v>
      </c>
      <c r="L20">
        <f t="shared" si="1"/>
        <v>0.97612697593264852</v>
      </c>
      <c r="M20">
        <f t="shared" si="11"/>
        <v>9843.2879957385012</v>
      </c>
      <c r="N20">
        <f t="shared" si="12"/>
        <v>3.952253951865297</v>
      </c>
      <c r="O20">
        <f t="shared" si="2"/>
        <v>0.56571097776760892</v>
      </c>
      <c r="P20">
        <f t="shared" si="13"/>
        <v>10220.717424031083</v>
      </c>
      <c r="W20">
        <v>10</v>
      </c>
      <c r="X20">
        <f t="shared" si="14"/>
        <v>4623.4024413743628</v>
      </c>
      <c r="Y20">
        <f t="shared" si="15"/>
        <v>2584.4024413743628</v>
      </c>
      <c r="Z20">
        <f t="shared" si="3"/>
        <v>5222.526540088149</v>
      </c>
      <c r="AA20">
        <f t="shared" si="4"/>
        <v>0.96000246187908633</v>
      </c>
      <c r="AB20">
        <f t="shared" si="16"/>
        <v>10130.870295160146</v>
      </c>
      <c r="AC20">
        <f t="shared" si="17"/>
        <v>3.9200049237581727</v>
      </c>
    </row>
    <row r="21" spans="1:29" x14ac:dyDescent="0.3">
      <c r="A21">
        <v>11</v>
      </c>
      <c r="B21">
        <f t="shared" si="5"/>
        <v>2328.7654409725051</v>
      </c>
      <c r="C21">
        <f t="shared" si="6"/>
        <v>475.61263759191746</v>
      </c>
      <c r="D21">
        <v>257.59758894398999</v>
      </c>
      <c r="E21">
        <f t="shared" si="7"/>
        <v>1005629.3503259256</v>
      </c>
      <c r="G21">
        <v>11</v>
      </c>
      <c r="H21">
        <f t="shared" si="8"/>
        <v>4643.1455698342597</v>
      </c>
      <c r="I21">
        <f t="shared" si="9"/>
        <v>518.841695447858</v>
      </c>
      <c r="J21">
        <f t="shared" si="10"/>
        <v>142.26409422398811</v>
      </c>
      <c r="K21">
        <f t="shared" si="0"/>
        <v>5161.9872652821177</v>
      </c>
      <c r="L21">
        <f t="shared" si="1"/>
        <v>0.96463046168940247</v>
      </c>
      <c r="M21">
        <f t="shared" si="11"/>
        <v>10050.427422112258</v>
      </c>
      <c r="N21">
        <f t="shared" si="12"/>
        <v>3.9292609233788047</v>
      </c>
      <c r="O21">
        <f t="shared" si="2"/>
        <v>0.56107908853722299</v>
      </c>
      <c r="P21">
        <f t="shared" si="13"/>
        <v>10161.346700147113</v>
      </c>
      <c r="W21">
        <v>11</v>
      </c>
      <c r="X21">
        <f t="shared" si="14"/>
        <v>4624.1170602898292</v>
      </c>
      <c r="Y21">
        <f t="shared" si="15"/>
        <v>2585.1170602898292</v>
      </c>
      <c r="Z21">
        <f t="shared" si="3"/>
        <v>5224.1609079122327</v>
      </c>
      <c r="AA21">
        <f t="shared" si="4"/>
        <v>0.95987721127702097</v>
      </c>
      <c r="AB21">
        <f t="shared" si="16"/>
        <v>10133.024029890963</v>
      </c>
      <c r="AC21">
        <f t="shared" si="17"/>
        <v>3.9197544225540417</v>
      </c>
    </row>
    <row r="22" spans="1:29" x14ac:dyDescent="0.3">
      <c r="A22">
        <v>12</v>
      </c>
      <c r="B22">
        <f t="shared" si="5"/>
        <v>2342.1168285259537</v>
      </c>
      <c r="C22">
        <f t="shared" si="6"/>
        <v>485.80000249696417</v>
      </c>
      <c r="D22">
        <v>260.76048383284763</v>
      </c>
      <c r="E22">
        <f t="shared" si="7"/>
        <v>1022220.3640410869</v>
      </c>
      <c r="G22">
        <v>12</v>
      </c>
      <c r="H22">
        <f t="shared" si="8"/>
        <v>4688.7099440292022</v>
      </c>
      <c r="I22">
        <f t="shared" si="9"/>
        <v>554.38760538683982</v>
      </c>
      <c r="J22">
        <f t="shared" si="10"/>
        <v>149.24892969881327</v>
      </c>
      <c r="K22">
        <f t="shared" si="0"/>
        <v>5243.0975494160421</v>
      </c>
      <c r="L22">
        <f t="shared" si="1"/>
        <v>0.95842479868801433</v>
      </c>
      <c r="M22">
        <f t="shared" si="11"/>
        <v>10157.909197999426</v>
      </c>
      <c r="N22">
        <f t="shared" si="12"/>
        <v>3.9168495973760287</v>
      </c>
      <c r="O22">
        <f t="shared" si="2"/>
        <v>0.558541093829934</v>
      </c>
      <c r="P22">
        <f t="shared" si="13"/>
        <v>10129.298746435448</v>
      </c>
      <c r="W22">
        <v>12</v>
      </c>
      <c r="X22">
        <f t="shared" si="14"/>
        <v>4624.4169402496955</v>
      </c>
      <c r="Y22">
        <f t="shared" si="15"/>
        <v>2585.4169402496955</v>
      </c>
      <c r="Z22">
        <f t="shared" si="3"/>
        <v>5224.8468355397208</v>
      </c>
      <c r="AA22">
        <f t="shared" si="4"/>
        <v>0.95982463999829615</v>
      </c>
      <c r="AB22">
        <f t="shared" si="16"/>
        <v>10133.927648340712</v>
      </c>
      <c r="AC22">
        <f t="shared" si="17"/>
        <v>3.9196492799965923</v>
      </c>
    </row>
    <row r="23" spans="1:29" x14ac:dyDescent="0.3">
      <c r="A23">
        <v>13</v>
      </c>
      <c r="B23">
        <f t="shared" si="5"/>
        <v>2348.5627397696235</v>
      </c>
      <c r="C23">
        <f t="shared" si="6"/>
        <v>494.41702211802266</v>
      </c>
      <c r="D23">
        <v>263.87295036707849</v>
      </c>
      <c r="E23">
        <f t="shared" si="7"/>
        <v>1036091.8955256253</v>
      </c>
      <c r="G23">
        <v>13</v>
      </c>
      <c r="H23">
        <f t="shared" si="8"/>
        <v>4713.3303061062588</v>
      </c>
      <c r="I23">
        <f t="shared" si="9"/>
        <v>573.36090438679275</v>
      </c>
      <c r="J23">
        <f t="shared" si="10"/>
        <v>152.8567855634081</v>
      </c>
      <c r="K23">
        <f t="shared" si="0"/>
        <v>5286.6912104930516</v>
      </c>
      <c r="L23">
        <f t="shared" si="1"/>
        <v>0.9550728339360568</v>
      </c>
      <c r="M23">
        <f t="shared" si="11"/>
        <v>10214.711673206495</v>
      </c>
      <c r="N23">
        <f t="shared" si="12"/>
        <v>3.9101456678721136</v>
      </c>
      <c r="O23">
        <f t="shared" si="2"/>
        <v>0.55715984472732882</v>
      </c>
      <c r="P23">
        <f t="shared" si="13"/>
        <v>10111.988040644796</v>
      </c>
      <c r="W23">
        <v>13</v>
      </c>
      <c r="X23">
        <f t="shared" si="14"/>
        <v>4624.5427690842989</v>
      </c>
      <c r="Y23">
        <f t="shared" si="15"/>
        <v>2585.5427690842989</v>
      </c>
      <c r="Z23">
        <f t="shared" si="3"/>
        <v>5225.1346644064452</v>
      </c>
      <c r="AA23">
        <f t="shared" si="4"/>
        <v>0.95980257918712397</v>
      </c>
      <c r="AB23">
        <f t="shared" si="16"/>
        <v>10134.306774900057</v>
      </c>
      <c r="AC23">
        <f t="shared" si="17"/>
        <v>3.9196051583742477</v>
      </c>
    </row>
    <row r="24" spans="1:29" x14ac:dyDescent="0.3">
      <c r="A24">
        <v>14</v>
      </c>
      <c r="B24">
        <f t="shared" si="5"/>
        <v>2347.3621952311059</v>
      </c>
      <c r="C24">
        <f t="shared" si="6"/>
        <v>502.8850993298434</v>
      </c>
      <c r="D24">
        <v>267.65577240826269</v>
      </c>
      <c r="E24">
        <f t="shared" si="7"/>
        <v>1049578.9841363078</v>
      </c>
      <c r="G24">
        <v>14</v>
      </c>
      <c r="H24">
        <f t="shared" si="8"/>
        <v>4726.6363564761104</v>
      </c>
      <c r="I24">
        <f t="shared" si="9"/>
        <v>583.54679669278585</v>
      </c>
      <c r="J24">
        <f t="shared" si="10"/>
        <v>154.7596812642177</v>
      </c>
      <c r="K24">
        <f t="shared" si="0"/>
        <v>5310.1831531688968</v>
      </c>
      <c r="L24">
        <f t="shared" si="1"/>
        <v>0.9532616253477495</v>
      </c>
      <c r="M24">
        <f t="shared" si="11"/>
        <v>10245.040037317369</v>
      </c>
      <c r="N24">
        <f t="shared" si="12"/>
        <v>3.906523250695499</v>
      </c>
      <c r="O24">
        <f t="shared" si="2"/>
        <v>0.55641056882756523</v>
      </c>
      <c r="P24">
        <f t="shared" si="13"/>
        <v>10102.634295393118</v>
      </c>
      <c r="W24">
        <v>14</v>
      </c>
      <c r="X24">
        <f t="shared" si="14"/>
        <v>4624.5955644778805</v>
      </c>
      <c r="Y24">
        <f t="shared" si="15"/>
        <v>2585.5955644778805</v>
      </c>
      <c r="Z24">
        <f t="shared" si="3"/>
        <v>5225.2554346640563</v>
      </c>
      <c r="AA24">
        <f t="shared" si="4"/>
        <v>0.95979332252935523</v>
      </c>
      <c r="AB24">
        <f t="shared" si="16"/>
        <v>10134.465844050539</v>
      </c>
      <c r="AC24">
        <f t="shared" si="17"/>
        <v>3.9195866450587102</v>
      </c>
    </row>
    <row r="25" spans="1:29" x14ac:dyDescent="0.3">
      <c r="A25">
        <v>15</v>
      </c>
      <c r="B25">
        <f t="shared" si="5"/>
        <v>2337.9244526006864</v>
      </c>
      <c r="C25">
        <f t="shared" si="6"/>
        <v>510.96950288194108</v>
      </c>
      <c r="D25">
        <v>272.09771031502146</v>
      </c>
      <c r="E25">
        <f t="shared" si="7"/>
        <v>1062321.1795888094</v>
      </c>
      <c r="G25">
        <v>15</v>
      </c>
      <c r="H25">
        <f t="shared" si="8"/>
        <v>4733.8283674415079</v>
      </c>
      <c r="I25">
        <f t="shared" si="9"/>
        <v>589.03242051047528</v>
      </c>
      <c r="J25">
        <f t="shared" si="10"/>
        <v>155.7747349506335</v>
      </c>
      <c r="K25">
        <f t="shared" si="0"/>
        <v>5322.8607879519832</v>
      </c>
      <c r="L25">
        <f t="shared" si="1"/>
        <v>0.9522827594549208</v>
      </c>
      <c r="M25">
        <f t="shared" si="11"/>
        <v>10261.324771702371</v>
      </c>
      <c r="N25">
        <f t="shared" si="12"/>
        <v>3.9045655189098416</v>
      </c>
      <c r="O25">
        <f t="shared" si="2"/>
        <v>0.55600478274782594</v>
      </c>
      <c r="P25">
        <f t="shared" si="13"/>
        <v>10097.579062085031</v>
      </c>
      <c r="W25">
        <v>15</v>
      </c>
      <c r="X25">
        <f t="shared" si="14"/>
        <v>4624.6177160630332</v>
      </c>
      <c r="Y25">
        <f t="shared" si="15"/>
        <v>2585.6177160630332</v>
      </c>
      <c r="Z25">
        <f t="shared" si="3"/>
        <v>5225.3061072277496</v>
      </c>
      <c r="AA25">
        <f t="shared" si="4"/>
        <v>0.95978943861123978</v>
      </c>
      <c r="AB25">
        <f t="shared" si="16"/>
        <v>10134.532584452896</v>
      </c>
      <c r="AC25">
        <f t="shared" si="17"/>
        <v>3.9195788772224796</v>
      </c>
    </row>
    <row r="26" spans="1:29" x14ac:dyDescent="0.3">
      <c r="A26">
        <v>16</v>
      </c>
      <c r="B26">
        <f t="shared" si="5"/>
        <v>2319.3451769084299</v>
      </c>
      <c r="C26">
        <f t="shared" si="6"/>
        <v>518.90619168084106</v>
      </c>
      <c r="D26">
        <v>277.43956348953793</v>
      </c>
      <c r="E26">
        <f t="shared" si="7"/>
        <v>1074703.4006886645</v>
      </c>
      <c r="G26">
        <v>16</v>
      </c>
      <c r="H26">
        <f t="shared" si="8"/>
        <v>4737.715923495919</v>
      </c>
      <c r="I26">
        <f t="shared" si="9"/>
        <v>591.99178991637109</v>
      </c>
      <c r="J26">
        <f t="shared" si="10"/>
        <v>156.31951138849718</v>
      </c>
      <c r="K26">
        <f t="shared" si="0"/>
        <v>5329.7077134122901</v>
      </c>
      <c r="L26">
        <f t="shared" si="1"/>
        <v>0.95175367576447956</v>
      </c>
      <c r="M26">
        <f t="shared" si="11"/>
        <v>10270.09579375089</v>
      </c>
      <c r="N26">
        <f t="shared" si="12"/>
        <v>3.9035073515289591</v>
      </c>
      <c r="O26">
        <f t="shared" si="2"/>
        <v>0.55578520928470909</v>
      </c>
      <c r="P26">
        <f t="shared" si="13"/>
        <v>10094.846670816563</v>
      </c>
      <c r="W26">
        <v>16</v>
      </c>
      <c r="X26">
        <f t="shared" si="14"/>
        <v>4624.6270102331328</v>
      </c>
      <c r="Y26">
        <f t="shared" si="15"/>
        <v>2585.6270102331328</v>
      </c>
      <c r="Z26">
        <f t="shared" si="3"/>
        <v>5225.3273680671782</v>
      </c>
      <c r="AA26">
        <f t="shared" si="4"/>
        <v>0.95978780901939442</v>
      </c>
      <c r="AB26">
        <f t="shared" si="16"/>
        <v>10134.56058665232</v>
      </c>
      <c r="AC26">
        <f t="shared" si="17"/>
        <v>3.9195756180387891</v>
      </c>
    </row>
    <row r="27" spans="1:29" x14ac:dyDescent="0.3">
      <c r="A27">
        <v>17</v>
      </c>
      <c r="B27">
        <f t="shared" si="5"/>
        <v>2290.288170140675</v>
      </c>
      <c r="C27">
        <f t="shared" si="6"/>
        <v>526.99290230049496</v>
      </c>
      <c r="D27">
        <v>284.02030643566707</v>
      </c>
      <c r="E27">
        <f t="shared" si="7"/>
        <v>1087190.097883183</v>
      </c>
      <c r="G27">
        <v>17</v>
      </c>
      <c r="H27">
        <f t="shared" si="8"/>
        <v>4739.8173615424494</v>
      </c>
      <c r="I27">
        <f t="shared" si="9"/>
        <v>593.58979173348143</v>
      </c>
      <c r="J27">
        <f t="shared" si="10"/>
        <v>156.612859793279</v>
      </c>
      <c r="K27">
        <f t="shared" si="0"/>
        <v>5333.4071532759308</v>
      </c>
      <c r="L27">
        <f t="shared" si="1"/>
        <v>0.95146768586346853</v>
      </c>
      <c r="M27">
        <f t="shared" si="11"/>
        <v>10274.827817403855</v>
      </c>
      <c r="N27">
        <f t="shared" si="12"/>
        <v>3.9029353717269371</v>
      </c>
      <c r="O27">
        <f t="shared" si="2"/>
        <v>0.55566645072102938</v>
      </c>
      <c r="P27">
        <f t="shared" si="13"/>
        <v>10093.369708256891</v>
      </c>
      <c r="W27">
        <v>17</v>
      </c>
      <c r="X27">
        <f t="shared" si="14"/>
        <v>4624.6309097892754</v>
      </c>
      <c r="Y27">
        <f t="shared" si="15"/>
        <v>2585.6309097892754</v>
      </c>
      <c r="Z27">
        <f t="shared" si="3"/>
        <v>5225.3362884951575</v>
      </c>
      <c r="AA27">
        <f t="shared" si="4"/>
        <v>0.95978712528937238</v>
      </c>
      <c r="AB27">
        <f t="shared" si="16"/>
        <v>10134.572335510538</v>
      </c>
      <c r="AC27">
        <f t="shared" si="17"/>
        <v>3.9195742505787448</v>
      </c>
    </row>
    <row r="28" spans="1:29" x14ac:dyDescent="0.3">
      <c r="A28">
        <v>18</v>
      </c>
      <c r="B28">
        <f t="shared" si="5"/>
        <v>2249.0352014128248</v>
      </c>
      <c r="C28">
        <f t="shared" si="6"/>
        <v>535.39852096109041</v>
      </c>
      <c r="D28">
        <v>292.21132952900689</v>
      </c>
      <c r="E28">
        <f t="shared" si="7"/>
        <v>1100030.593041901</v>
      </c>
      <c r="G28">
        <v>18</v>
      </c>
      <c r="H28">
        <f t="shared" si="8"/>
        <v>4740.9533237274472</v>
      </c>
      <c r="I28">
        <f t="shared" si="9"/>
        <v>594.45311750949713</v>
      </c>
      <c r="J28">
        <f t="shared" si="10"/>
        <v>156.77110323193128</v>
      </c>
      <c r="K28">
        <f t="shared" si="0"/>
        <v>5335.4064412369444</v>
      </c>
      <c r="L28">
        <f t="shared" si="1"/>
        <v>0.95131309257902541</v>
      </c>
      <c r="M28">
        <f t="shared" si="11"/>
        <v>10277.383093778664</v>
      </c>
      <c r="N28">
        <f t="shared" si="12"/>
        <v>3.9026261851580508</v>
      </c>
      <c r="O28">
        <f t="shared" si="2"/>
        <v>0.55560223456637758</v>
      </c>
      <c r="P28">
        <f t="shared" si="13"/>
        <v>10092.571328418271</v>
      </c>
      <c r="W28">
        <v>18</v>
      </c>
      <c r="X28">
        <f t="shared" si="14"/>
        <v>4624.6325459245763</v>
      </c>
      <c r="Y28">
        <f t="shared" si="15"/>
        <v>2585.6325459245763</v>
      </c>
      <c r="Z28">
        <f t="shared" si="3"/>
        <v>5225.3400312383783</v>
      </c>
      <c r="AA28">
        <f t="shared" si="4"/>
        <v>0.95978683841667922</v>
      </c>
      <c r="AB28">
        <f t="shared" si="16"/>
        <v>10134.577264969592</v>
      </c>
      <c r="AC28">
        <f t="shared" si="17"/>
        <v>3.9195736768333584</v>
      </c>
    </row>
    <row r="29" spans="1:29" x14ac:dyDescent="0.3">
      <c r="A29">
        <v>19</v>
      </c>
      <c r="B29">
        <f t="shared" si="5"/>
        <v>2193.4443638994403</v>
      </c>
      <c r="C29">
        <f t="shared" si="6"/>
        <v>544.2484551762941</v>
      </c>
      <c r="D29">
        <v>302.48996038079008</v>
      </c>
      <c r="E29">
        <f t="shared" si="7"/>
        <v>1113397.1179448192</v>
      </c>
      <c r="G29">
        <v>19</v>
      </c>
      <c r="H29">
        <f t="shared" si="8"/>
        <v>4741.5673898461246</v>
      </c>
      <c r="I29">
        <f t="shared" si="9"/>
        <v>594.91965962526729</v>
      </c>
      <c r="J29">
        <f t="shared" si="10"/>
        <v>156.85654840974252</v>
      </c>
      <c r="K29">
        <f t="shared" si="0"/>
        <v>5336.4870494713923</v>
      </c>
      <c r="L29">
        <f t="shared" si="1"/>
        <v>0.95122952498326785</v>
      </c>
      <c r="M29">
        <f t="shared" si="11"/>
        <v>10278.763612589402</v>
      </c>
      <c r="N29">
        <f t="shared" si="12"/>
        <v>3.9024590499665357</v>
      </c>
      <c r="O29">
        <f t="shared" si="2"/>
        <v>0.55556751559714135</v>
      </c>
      <c r="P29">
        <f t="shared" si="13"/>
        <v>10092.139752776662</v>
      </c>
      <c r="W29">
        <v>19</v>
      </c>
      <c r="X29">
        <f t="shared" si="14"/>
        <v>4624.6332323969018</v>
      </c>
      <c r="Y29">
        <f t="shared" si="15"/>
        <v>2585.6332323969018</v>
      </c>
      <c r="Z29">
        <f t="shared" si="3"/>
        <v>5225.3416015794073</v>
      </c>
      <c r="AA29">
        <f t="shared" si="4"/>
        <v>0.95978671805361149</v>
      </c>
      <c r="AB29">
        <f t="shared" si="16"/>
        <v>10134.57933321895</v>
      </c>
      <c r="AC29">
        <f t="shared" si="17"/>
        <v>3.919573436107223</v>
      </c>
    </row>
    <row r="30" spans="1:29" x14ac:dyDescent="0.3">
      <c r="A30">
        <v>20</v>
      </c>
      <c r="B30">
        <f t="shared" si="5"/>
        <v>2120.881412712567</v>
      </c>
      <c r="C30">
        <f t="shared" si="6"/>
        <v>553.62722489119938</v>
      </c>
      <c r="D30">
        <v>315.50106421834266</v>
      </c>
      <c r="E30">
        <f t="shared" si="7"/>
        <v>1127391.4083274759</v>
      </c>
      <c r="G30">
        <v>20</v>
      </c>
      <c r="H30">
        <f t="shared" si="8"/>
        <v>4741.8993366928671</v>
      </c>
      <c r="I30">
        <f t="shared" si="9"/>
        <v>595.17181673097184</v>
      </c>
      <c r="J30">
        <f t="shared" si="10"/>
        <v>156.9027095358563</v>
      </c>
      <c r="K30">
        <f t="shared" si="0"/>
        <v>5337.071153423839</v>
      </c>
      <c r="L30">
        <f t="shared" si="1"/>
        <v>0.95118435091862752</v>
      </c>
      <c r="M30">
        <f t="shared" si="11"/>
        <v>10279.509652872726</v>
      </c>
      <c r="N30">
        <f t="shared" si="12"/>
        <v>3.902368701837255</v>
      </c>
      <c r="O30">
        <f t="shared" si="2"/>
        <v>0.55554874583707159</v>
      </c>
      <c r="P30">
        <f t="shared" si="13"/>
        <v>10091.906456273411</v>
      </c>
      <c r="W30">
        <v>20</v>
      </c>
      <c r="X30">
        <f t="shared" si="14"/>
        <v>4624.6335204196293</v>
      </c>
      <c r="Y30">
        <f t="shared" si="15"/>
        <v>2585.6335204196293</v>
      </c>
      <c r="Z30">
        <f t="shared" si="3"/>
        <v>5225.3422604464104</v>
      </c>
      <c r="AA30">
        <f t="shared" si="4"/>
        <v>0.95978666755294983</v>
      </c>
      <c r="AB30">
        <f t="shared" si="16"/>
        <v>10134.580200992777</v>
      </c>
      <c r="AC30">
        <f t="shared" si="17"/>
        <v>3.9195733351058997</v>
      </c>
    </row>
    <row r="31" spans="1:29" x14ac:dyDescent="0.3">
      <c r="A31">
        <v>21</v>
      </c>
      <c r="B31">
        <f t="shared" si="5"/>
        <v>2028.2026171036935</v>
      </c>
      <c r="C31">
        <f t="shared" si="6"/>
        <v>563.48939523960121</v>
      </c>
      <c r="D31">
        <v>332.10802821296647</v>
      </c>
      <c r="E31">
        <f t="shared" si="7"/>
        <v>1141917.2351230758</v>
      </c>
      <c r="G31">
        <v>21</v>
      </c>
      <c r="H31">
        <f t="shared" si="8"/>
        <v>4742.0787782883035</v>
      </c>
      <c r="I31">
        <f t="shared" si="9"/>
        <v>595.3081137284521</v>
      </c>
      <c r="J31">
        <f t="shared" si="10"/>
        <v>156.92765479065309</v>
      </c>
      <c r="K31">
        <f t="shared" si="0"/>
        <v>5337.3868920167552</v>
      </c>
      <c r="L31">
        <f t="shared" si="1"/>
        <v>0.95115993109174601</v>
      </c>
      <c r="M31">
        <f t="shared" si="11"/>
        <v>10279.912875313668</v>
      </c>
      <c r="N31">
        <f t="shared" si="12"/>
        <v>3.902319862183492</v>
      </c>
      <c r="O31">
        <f t="shared" si="2"/>
        <v>0.55553859892051027</v>
      </c>
      <c r="P31">
        <f t="shared" si="13"/>
        <v>10091.780342748454</v>
      </c>
      <c r="W31">
        <v>21</v>
      </c>
      <c r="X31">
        <f t="shared" si="14"/>
        <v>4624.6336412651199</v>
      </c>
      <c r="Y31">
        <f t="shared" si="15"/>
        <v>2585.6336412651199</v>
      </c>
      <c r="Z31">
        <f t="shared" si="3"/>
        <v>5225.3425368867811</v>
      </c>
      <c r="AA31">
        <f t="shared" si="4"/>
        <v>0.95978664636442157</v>
      </c>
      <c r="AB31">
        <f t="shared" si="16"/>
        <v>10134.580565083994</v>
      </c>
      <c r="AC31">
        <f t="shared" si="17"/>
        <v>3.9195732927288431</v>
      </c>
    </row>
    <row r="32" spans="1:29" x14ac:dyDescent="0.3">
      <c r="A32">
        <v>22</v>
      </c>
      <c r="B32">
        <f t="shared" si="5"/>
        <v>1911.8867352325151</v>
      </c>
      <c r="C32">
        <f t="shared" si="6"/>
        <v>573.46698617738684</v>
      </c>
      <c r="D32">
        <v>353.43299859527042</v>
      </c>
      <c r="E32">
        <f t="shared" si="7"/>
        <v>1156415.1099640569</v>
      </c>
      <c r="G32">
        <v>22</v>
      </c>
      <c r="H32">
        <f t="shared" si="8"/>
        <v>4742.175779760335</v>
      </c>
      <c r="I32">
        <f t="shared" si="9"/>
        <v>595.38178872759227</v>
      </c>
      <c r="J32">
        <f t="shared" si="10"/>
        <v>156.94113714789989</v>
      </c>
      <c r="K32">
        <f t="shared" si="0"/>
        <v>5337.5575684879277</v>
      </c>
      <c r="L32">
        <f t="shared" si="1"/>
        <v>0.95114673038585318</v>
      </c>
      <c r="M32">
        <f t="shared" si="11"/>
        <v>10280.130827327754</v>
      </c>
      <c r="N32">
        <f t="shared" si="12"/>
        <v>3.9022934607717064</v>
      </c>
      <c r="O32">
        <f t="shared" si="2"/>
        <v>0.55553311361868529</v>
      </c>
      <c r="P32">
        <f t="shared" si="13"/>
        <v>10091.712169144737</v>
      </c>
      <c r="W32">
        <v>22</v>
      </c>
      <c r="X32">
        <f t="shared" si="14"/>
        <v>4624.6336919681735</v>
      </c>
      <c r="Y32">
        <f t="shared" si="15"/>
        <v>2585.6336919681735</v>
      </c>
      <c r="Z32">
        <f t="shared" si="3"/>
        <v>5225.3426528726686</v>
      </c>
      <c r="AA32">
        <f t="shared" si="4"/>
        <v>0.95978663747436599</v>
      </c>
      <c r="AB32">
        <f t="shared" si="16"/>
        <v>10134.580717845474</v>
      </c>
      <c r="AC32">
        <f t="shared" si="17"/>
        <v>3.919573274948732</v>
      </c>
    </row>
    <row r="33" spans="1:29" x14ac:dyDescent="0.3">
      <c r="A33">
        <v>23</v>
      </c>
      <c r="B33">
        <f t="shared" si="5"/>
        <v>1768.1026567774056</v>
      </c>
      <c r="C33">
        <f t="shared" si="6"/>
        <v>582.89776129712811</v>
      </c>
      <c r="D33">
        <v>381.10113334344481</v>
      </c>
      <c r="E33">
        <f t="shared" si="7"/>
        <v>1169935.4016343581</v>
      </c>
      <c r="G33">
        <v>23</v>
      </c>
      <c r="H33">
        <f t="shared" si="8"/>
        <v>4742.228216281057</v>
      </c>
      <c r="I33">
        <f t="shared" si="9"/>
        <v>595.42161449373589</v>
      </c>
      <c r="J33">
        <f t="shared" si="10"/>
        <v>156.94842466484548</v>
      </c>
      <c r="K33">
        <f t="shared" si="0"/>
        <v>5337.6498307747934</v>
      </c>
      <c r="L33">
        <f t="shared" si="1"/>
        <v>0.95113959442665519</v>
      </c>
      <c r="M33">
        <f t="shared" si="11"/>
        <v>10280.248640904245</v>
      </c>
      <c r="N33">
        <f t="shared" si="12"/>
        <v>3.9022791888533104</v>
      </c>
      <c r="O33">
        <f t="shared" si="2"/>
        <v>0.55553014836301096</v>
      </c>
      <c r="P33">
        <f t="shared" si="13"/>
        <v>10091.675316262315</v>
      </c>
      <c r="W33">
        <v>23</v>
      </c>
      <c r="X33">
        <f t="shared" si="14"/>
        <v>4624.6337132416165</v>
      </c>
      <c r="Y33">
        <f t="shared" si="15"/>
        <v>2585.6337132416165</v>
      </c>
      <c r="Z33">
        <f t="shared" si="3"/>
        <v>5225.3427015367824</v>
      </c>
      <c r="AA33">
        <f t="shared" si="4"/>
        <v>0.95978663374437179</v>
      </c>
      <c r="AB33">
        <f t="shared" si="16"/>
        <v>10134.580781939496</v>
      </c>
      <c r="AC33">
        <f t="shared" si="17"/>
        <v>3.9195732674887438</v>
      </c>
    </row>
    <row r="34" spans="1:29" x14ac:dyDescent="0.3">
      <c r="A34">
        <v>24</v>
      </c>
      <c r="B34">
        <f t="shared" si="5"/>
        <v>1592.3034464752241</v>
      </c>
      <c r="C34">
        <f t="shared" si="6"/>
        <v>591.24029406039142</v>
      </c>
      <c r="D34">
        <v>417.99064366686912</v>
      </c>
      <c r="E34">
        <f t="shared" si="7"/>
        <v>1181747.2762957956</v>
      </c>
      <c r="G34">
        <v>24</v>
      </c>
      <c r="H34">
        <f t="shared" si="8"/>
        <v>4742.2565621381937</v>
      </c>
      <c r="I34">
        <f t="shared" si="9"/>
        <v>595.44314298651534</v>
      </c>
      <c r="J34">
        <f t="shared" si="10"/>
        <v>156.95236390728596</v>
      </c>
      <c r="K34">
        <f t="shared" si="0"/>
        <v>5337.699705124709</v>
      </c>
      <c r="L34">
        <f t="shared" si="1"/>
        <v>0.95113573690919151</v>
      </c>
      <c r="M34">
        <f t="shared" si="11"/>
        <v>10280.312326272722</v>
      </c>
      <c r="N34">
        <f t="shared" si="12"/>
        <v>3.902271473818383</v>
      </c>
      <c r="O34">
        <f t="shared" si="2"/>
        <v>0.55552854540865904</v>
      </c>
      <c r="P34">
        <f t="shared" si="13"/>
        <v>10091.655394534237</v>
      </c>
      <c r="W34">
        <v>24</v>
      </c>
      <c r="X34">
        <f t="shared" si="14"/>
        <v>4624.6337221672993</v>
      </c>
      <c r="Y34">
        <f t="shared" si="15"/>
        <v>2585.6337221672993</v>
      </c>
      <c r="Z34">
        <f t="shared" si="3"/>
        <v>5225.3427219547484</v>
      </c>
      <c r="AA34">
        <f t="shared" si="4"/>
        <v>0.95978663217938087</v>
      </c>
      <c r="AB34">
        <f t="shared" si="16"/>
        <v>10134.580808831377</v>
      </c>
      <c r="AC34">
        <f t="shared" si="17"/>
        <v>3.9195732643587617</v>
      </c>
    </row>
    <row r="35" spans="1:29" x14ac:dyDescent="0.3">
      <c r="A35">
        <v>25</v>
      </c>
      <c r="B35">
        <f t="shared" si="5"/>
        <v>1379.0708315909951</v>
      </c>
      <c r="C35">
        <f t="shared" si="6"/>
        <v>597.66358510719544</v>
      </c>
      <c r="D35">
        <v>469.18160168387141</v>
      </c>
      <c r="E35">
        <f t="shared" si="7"/>
        <v>1190746.9244644502</v>
      </c>
      <c r="G35">
        <v>25</v>
      </c>
      <c r="H35">
        <f t="shared" si="8"/>
        <v>4742.2718851952814</v>
      </c>
      <c r="I35">
        <f t="shared" si="9"/>
        <v>595.45478065758925</v>
      </c>
      <c r="J35">
        <f t="shared" si="10"/>
        <v>156.95449330273843</v>
      </c>
      <c r="K35">
        <f t="shared" si="0"/>
        <v>5337.7266658528706</v>
      </c>
      <c r="L35">
        <f t="shared" si="1"/>
        <v>0.95113365163279595</v>
      </c>
      <c r="M35">
        <f t="shared" si="11"/>
        <v>10280.346752491838</v>
      </c>
      <c r="N35">
        <f t="shared" si="12"/>
        <v>3.9022673032655919</v>
      </c>
      <c r="O35">
        <f t="shared" si="2"/>
        <v>0.55552767888833154</v>
      </c>
      <c r="P35">
        <f t="shared" si="13"/>
        <v>10091.644625351748</v>
      </c>
      <c r="W35">
        <v>25</v>
      </c>
      <c r="X35">
        <f t="shared" si="14"/>
        <v>4624.6337259122411</v>
      </c>
      <c r="Y35">
        <f t="shared" si="15"/>
        <v>2585.6337259122411</v>
      </c>
      <c r="Z35">
        <f t="shared" si="3"/>
        <v>5225.3427305214991</v>
      </c>
      <c r="AA35">
        <f t="shared" si="4"/>
        <v>0.95978663152275878</v>
      </c>
      <c r="AB35">
        <f t="shared" si="16"/>
        <v>10134.580820114383</v>
      </c>
      <c r="AC35">
        <f t="shared" si="17"/>
        <v>3.9195732630455176</v>
      </c>
    </row>
    <row r="36" spans="1:29" x14ac:dyDescent="0.3">
      <c r="A36">
        <v>26</v>
      </c>
      <c r="B36">
        <f t="shared" si="5"/>
        <v>1121.8097956274592</v>
      </c>
      <c r="C36">
        <f t="shared" si="6"/>
        <v>601.02753954045158</v>
      </c>
      <c r="D36">
        <v>544.77580644558248</v>
      </c>
      <c r="E36">
        <f t="shared" si="7"/>
        <v>1195427.2241237205</v>
      </c>
      <c r="G36">
        <v>26</v>
      </c>
      <c r="H36">
        <f t="shared" si="8"/>
        <v>4742.2801684553851</v>
      </c>
      <c r="I36">
        <f t="shared" si="9"/>
        <v>595.46107166409138</v>
      </c>
      <c r="J36">
        <f t="shared" si="10"/>
        <v>156.95564438297987</v>
      </c>
      <c r="K36">
        <f t="shared" si="0"/>
        <v>5337.7412401194761</v>
      </c>
      <c r="L36">
        <f t="shared" si="1"/>
        <v>0.95113252438484941</v>
      </c>
      <c r="M36">
        <f t="shared" si="11"/>
        <v>10280.365362299148</v>
      </c>
      <c r="N36">
        <f t="shared" si="12"/>
        <v>3.9022650487696988</v>
      </c>
      <c r="O36">
        <f t="shared" si="2"/>
        <v>0.55552721046815456</v>
      </c>
      <c r="P36">
        <f t="shared" si="13"/>
        <v>10091.638803802671</v>
      </c>
      <c r="W36">
        <v>26</v>
      </c>
      <c r="X36">
        <f t="shared" si="14"/>
        <v>4624.6337274835041</v>
      </c>
      <c r="Y36">
        <f t="shared" si="15"/>
        <v>2585.6337274835041</v>
      </c>
      <c r="Z36">
        <f t="shared" si="3"/>
        <v>5225.3427341158449</v>
      </c>
      <c r="AA36">
        <f t="shared" si="4"/>
        <v>0.95978663124726038</v>
      </c>
      <c r="AB36">
        <f t="shared" si="16"/>
        <v>10134.580824848386</v>
      </c>
      <c r="AC36">
        <f t="shared" si="17"/>
        <v>3.919573262494521</v>
      </c>
    </row>
    <row r="37" spans="1:29" x14ac:dyDescent="0.3">
      <c r="A37">
        <v>27</v>
      </c>
      <c r="B37">
        <f t="shared" si="5"/>
        <v>815.03642285032481</v>
      </c>
      <c r="C37">
        <f t="shared" si="6"/>
        <v>597.02681106447483</v>
      </c>
      <c r="D37">
        <v>665.24959644622868</v>
      </c>
      <c r="E37">
        <f t="shared" si="7"/>
        <v>1189858.4275271737</v>
      </c>
      <c r="G37">
        <v>27</v>
      </c>
      <c r="H37">
        <f t="shared" si="8"/>
        <v>4742.2846461782137</v>
      </c>
      <c r="I37">
        <f t="shared" si="9"/>
        <v>595.46447241683063</v>
      </c>
      <c r="J37">
        <f t="shared" si="10"/>
        <v>156.95626662299776</v>
      </c>
      <c r="K37">
        <f t="shared" si="0"/>
        <v>5337.7491185950448</v>
      </c>
      <c r="L37">
        <f t="shared" si="1"/>
        <v>0.95113191502289962</v>
      </c>
      <c r="M37">
        <f t="shared" si="11"/>
        <v>10280.375422252888</v>
      </c>
      <c r="N37">
        <f t="shared" si="12"/>
        <v>3.9022638300457992</v>
      </c>
      <c r="O37">
        <f t="shared" si="2"/>
        <v>0.55552695725164336</v>
      </c>
      <c r="P37">
        <f t="shared" si="13"/>
        <v>10091.635656819337</v>
      </c>
      <c r="W37">
        <v>27</v>
      </c>
      <c r="X37">
        <f t="shared" si="14"/>
        <v>4624.6337281427577</v>
      </c>
      <c r="Y37">
        <f t="shared" si="15"/>
        <v>2585.6337281427577</v>
      </c>
      <c r="Z37">
        <f t="shared" si="3"/>
        <v>5225.3427356239217</v>
      </c>
      <c r="AA37">
        <f t="shared" si="4"/>
        <v>0.95978663113166973</v>
      </c>
      <c r="AB37">
        <f t="shared" si="16"/>
        <v>10134.58082683463</v>
      </c>
      <c r="AC37">
        <f t="shared" si="17"/>
        <v>3.9195732622633397</v>
      </c>
    </row>
    <row r="38" spans="1:29" x14ac:dyDescent="0.3">
      <c r="A38">
        <v>28</v>
      </c>
      <c r="B38">
        <f t="shared" si="5"/>
        <v>451.00699494625712</v>
      </c>
      <c r="C38">
        <f t="shared" si="6"/>
        <v>584.10615770524203</v>
      </c>
      <c r="D38">
        <v>895.82830492182279</v>
      </c>
      <c r="E38">
        <f t="shared" si="7"/>
        <v>1171654.9449873958</v>
      </c>
      <c r="G38">
        <v>28</v>
      </c>
      <c r="H38">
        <f t="shared" si="8"/>
        <v>4742.2870667230482</v>
      </c>
      <c r="I38">
        <f t="shared" si="9"/>
        <v>595.46631077634811</v>
      </c>
      <c r="J38">
        <f t="shared" si="10"/>
        <v>156.95660298887577</v>
      </c>
      <c r="K38">
        <f t="shared" si="0"/>
        <v>5337.7533774993963</v>
      </c>
      <c r="L38">
        <f t="shared" si="1"/>
        <v>0.95113158561710054</v>
      </c>
      <c r="M38">
        <f t="shared" si="11"/>
        <v>10280.380860399779</v>
      </c>
      <c r="N38">
        <f t="shared" si="12"/>
        <v>3.9022631712342011</v>
      </c>
      <c r="O38">
        <f t="shared" si="2"/>
        <v>0.55552682036904999</v>
      </c>
      <c r="P38">
        <f t="shared" si="13"/>
        <v>10091.63395563901</v>
      </c>
      <c r="W38">
        <v>28</v>
      </c>
      <c r="X38">
        <f t="shared" si="14"/>
        <v>4624.6337284193596</v>
      </c>
      <c r="Y38">
        <f t="shared" si="15"/>
        <v>2585.6337284193596</v>
      </c>
      <c r="Z38">
        <f t="shared" si="3"/>
        <v>5225.3427362566645</v>
      </c>
      <c r="AA38">
        <f t="shared" si="4"/>
        <v>0.9597866310831713</v>
      </c>
      <c r="AB38">
        <f t="shared" si="16"/>
        <v>10134.580827667995</v>
      </c>
      <c r="AC38">
        <f t="shared" si="17"/>
        <v>3.9195732621663426</v>
      </c>
    </row>
    <row r="39" spans="1:29" x14ac:dyDescent="0.3">
      <c r="A39">
        <v>29</v>
      </c>
      <c r="B39">
        <f t="shared" si="5"/>
        <v>29.692800363291099</v>
      </c>
      <c r="C39">
        <f t="shared" si="6"/>
        <v>549.13441557209865</v>
      </c>
      <c r="D39">
        <v>1521.9675684784406</v>
      </c>
      <c r="E39">
        <f t="shared" si="7"/>
        <v>1120709.5299660251</v>
      </c>
      <c r="G39">
        <v>29</v>
      </c>
      <c r="H39">
        <f t="shared" si="8"/>
        <v>4742.2883752089983</v>
      </c>
      <c r="I39">
        <f t="shared" si="9"/>
        <v>595.46730454682893</v>
      </c>
      <c r="J39">
        <f t="shared" si="10"/>
        <v>156.95678481941329</v>
      </c>
      <c r="K39">
        <f t="shared" si="0"/>
        <v>5337.7556797558273</v>
      </c>
      <c r="L39">
        <f t="shared" si="1"/>
        <v>0.95113140754857417</v>
      </c>
      <c r="M39">
        <f t="shared" si="11"/>
        <v>10280.383800122305</v>
      </c>
      <c r="N39">
        <f t="shared" si="12"/>
        <v>3.9022628150971483</v>
      </c>
      <c r="O39">
        <f t="shared" si="2"/>
        <v>0.55552674637372035</v>
      </c>
      <c r="P39">
        <f t="shared" si="13"/>
        <v>10091.633036023524</v>
      </c>
      <c r="W39">
        <v>29</v>
      </c>
      <c r="X39">
        <f t="shared" si="14"/>
        <v>4624.6337285354139</v>
      </c>
      <c r="Y39">
        <f t="shared" si="15"/>
        <v>2585.6337285354139</v>
      </c>
      <c r="Z39">
        <f t="shared" si="3"/>
        <v>5225.3427365221432</v>
      </c>
      <c r="AA39">
        <f t="shared" si="4"/>
        <v>0.95978663106282303</v>
      </c>
      <c r="AB39">
        <f t="shared" si="16"/>
        <v>10134.58082801765</v>
      </c>
      <c r="AC39">
        <f t="shared" si="17"/>
        <v>3.9195732621256463</v>
      </c>
    </row>
    <row r="40" spans="1:29" x14ac:dyDescent="0.3">
      <c r="A40">
        <v>30</v>
      </c>
      <c r="B40">
        <f t="shared" si="5"/>
        <v>-251.0706541328191</v>
      </c>
      <c r="C40">
        <f t="shared" si="6"/>
        <v>289.63886464947905</v>
      </c>
      <c r="D40">
        <v>12193.143670593146</v>
      </c>
      <c r="E40">
        <f t="shared" si="7"/>
        <v>666273.98752671154</v>
      </c>
      <c r="G40">
        <v>30</v>
      </c>
      <c r="H40">
        <f t="shared" si="8"/>
        <v>4742.289082543758</v>
      </c>
      <c r="I40">
        <f t="shared" si="9"/>
        <v>595.46784175408993</v>
      </c>
      <c r="J40">
        <f t="shared" si="10"/>
        <v>156.95688311232416</v>
      </c>
      <c r="K40">
        <f t="shared" si="0"/>
        <v>5337.7569242978479</v>
      </c>
      <c r="L40">
        <f t="shared" si="1"/>
        <v>0.95113131128918615</v>
      </c>
      <c r="M40">
        <f t="shared" si="11"/>
        <v>10280.385389261699</v>
      </c>
      <c r="N40">
        <f t="shared" si="12"/>
        <v>3.9022626225783723</v>
      </c>
      <c r="O40">
        <f t="shared" si="2"/>
        <v>0.55552670637368939</v>
      </c>
      <c r="P40">
        <f t="shared" si="13"/>
        <v>10091.632538902413</v>
      </c>
      <c r="W40">
        <v>30</v>
      </c>
      <c r="X40">
        <f t="shared" si="14"/>
        <v>4624.6337285841073</v>
      </c>
      <c r="Y40">
        <f t="shared" si="15"/>
        <v>2585.6337285841073</v>
      </c>
      <c r="Z40">
        <f t="shared" si="3"/>
        <v>5225.3427366335309</v>
      </c>
      <c r="AA40">
        <f t="shared" si="4"/>
        <v>0.95978663105428552</v>
      </c>
      <c r="AB40">
        <f t="shared" si="16"/>
        <v>10134.580828164355</v>
      </c>
      <c r="AC40">
        <f t="shared" si="17"/>
        <v>3.919573262108571</v>
      </c>
    </row>
    <row r="42" spans="1:29" x14ac:dyDescent="0.3">
      <c r="E42">
        <f>SUM(E11:E40)</f>
        <v>27443023.573884431</v>
      </c>
      <c r="H42">
        <f>H40/B2</f>
        <v>0.58144790124371726</v>
      </c>
      <c r="P42">
        <f>SUM(P11:P40)</f>
        <v>311644.83082832908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3F93-9CAA-4306-BF5C-80DB4A85D455}">
  <dimension ref="A1:O42"/>
  <sheetViews>
    <sheetView workbookViewId="0">
      <selection activeCell="I19" sqref="I19:I28"/>
    </sheetView>
  </sheetViews>
  <sheetFormatPr defaultRowHeight="14.4" x14ac:dyDescent="0.3"/>
  <sheetData>
    <row r="1" spans="1:15" x14ac:dyDescent="0.3">
      <c r="A1" t="s">
        <v>0</v>
      </c>
      <c r="B1">
        <v>0.3</v>
      </c>
    </row>
    <row r="2" spans="1:15" x14ac:dyDescent="0.3">
      <c r="A2" t="s">
        <v>1</v>
      </c>
      <c r="B2">
        <v>163</v>
      </c>
    </row>
    <row r="3" spans="1:15" x14ac:dyDescent="0.3">
      <c r="A3" t="s">
        <v>2</v>
      </c>
      <c r="B3">
        <v>2500</v>
      </c>
    </row>
    <row r="4" spans="1:15" x14ac:dyDescent="0.3">
      <c r="A4" t="s">
        <v>3</v>
      </c>
      <c r="B4">
        <v>1</v>
      </c>
    </row>
    <row r="5" spans="1:15" x14ac:dyDescent="0.3">
      <c r="A5" t="s">
        <v>15</v>
      </c>
      <c r="B5">
        <v>0.1</v>
      </c>
    </row>
    <row r="6" spans="1:15" x14ac:dyDescent="0.3">
      <c r="A6" t="s">
        <v>8</v>
      </c>
      <c r="B6">
        <f>B5*B2</f>
        <v>16.3</v>
      </c>
    </row>
    <row r="7" spans="1:15" x14ac:dyDescent="0.3">
      <c r="A7" t="s">
        <v>10</v>
      </c>
      <c r="B7">
        <v>5.9999999999999995E-4</v>
      </c>
      <c r="G7" t="s">
        <v>17</v>
      </c>
    </row>
    <row r="9" spans="1:15" x14ac:dyDescent="0.3">
      <c r="A9" t="s">
        <v>4</v>
      </c>
      <c r="B9" t="s">
        <v>5</v>
      </c>
      <c r="C9" t="s">
        <v>6</v>
      </c>
      <c r="D9" t="s">
        <v>9</v>
      </c>
      <c r="E9" t="s">
        <v>7</v>
      </c>
      <c r="G9" t="s">
        <v>4</v>
      </c>
      <c r="H9" t="s">
        <v>5</v>
      </c>
      <c r="I9" t="s">
        <v>6</v>
      </c>
      <c r="J9" t="s">
        <v>11</v>
      </c>
      <c r="K9" t="s">
        <v>12</v>
      </c>
      <c r="L9" t="s">
        <v>13</v>
      </c>
      <c r="M9" t="s">
        <v>14</v>
      </c>
      <c r="N9" t="s">
        <v>16</v>
      </c>
      <c r="O9" t="s">
        <v>7</v>
      </c>
    </row>
    <row r="10" spans="1:15" x14ac:dyDescent="0.3">
      <c r="A10">
        <v>0</v>
      </c>
      <c r="B10">
        <f>+B6</f>
        <v>16.3</v>
      </c>
      <c r="G10">
        <v>0</v>
      </c>
      <c r="H10">
        <f>+B6</f>
        <v>16.3</v>
      </c>
    </row>
    <row r="11" spans="1:15" x14ac:dyDescent="0.3">
      <c r="A11">
        <v>1</v>
      </c>
      <c r="B11">
        <f>B10+B10*$B$1*(1-B10/$B$2)-C11</f>
        <v>20.701000000000001</v>
      </c>
      <c r="C11">
        <f>+B10*$B$7*D11</f>
        <v>0</v>
      </c>
      <c r="D11">
        <v>0</v>
      </c>
      <c r="E11">
        <f>C11*$B$3-C11*C11*$B$4</f>
        <v>0</v>
      </c>
      <c r="G11">
        <v>1</v>
      </c>
      <c r="H11">
        <f>H10+H10*$B$1*(1-H10/$B$2)-I11</f>
        <v>20.701000000000001</v>
      </c>
      <c r="I11">
        <f>MAX((L11/M11)-0.25*$B$2,0)</f>
        <v>0</v>
      </c>
      <c r="J11">
        <f t="shared" ref="J11:J40" si="0">H10+H10*$B$1*(1-H10/$B$2)</f>
        <v>20.701000000000001</v>
      </c>
      <c r="K11">
        <f t="shared" ref="K11:K40" si="1">1+$B$1-2*$B$1*H10/$B$2</f>
        <v>1.24</v>
      </c>
      <c r="L11">
        <f>$B$3-$B$3*K11+2*$B$4*J11*K11</f>
        <v>-548.66152</v>
      </c>
      <c r="M11">
        <f>2*$B$4*(1+K11)</f>
        <v>4.4800000000000004</v>
      </c>
      <c r="N11">
        <f t="shared" ref="N11:N40" si="2">+L11/(M11*H10)</f>
        <v>-7.5134410604732675</v>
      </c>
      <c r="O11">
        <f>M11*$B$3-M11*M11*$B$4</f>
        <v>11179.929600000001</v>
      </c>
    </row>
    <row r="12" spans="1:15" x14ac:dyDescent="0.3">
      <c r="A12">
        <v>2</v>
      </c>
      <c r="B12">
        <f t="shared" ref="B12:B40" si="3">B11+B11*$B$1*(1-B11/$B$2)-C12</f>
        <v>26.1225919</v>
      </c>
      <c r="C12">
        <f t="shared" ref="C12:C40" si="4">+B11*$B$7*D12</f>
        <v>0</v>
      </c>
      <c r="D12">
        <v>0</v>
      </c>
      <c r="E12">
        <f t="shared" ref="E12:E40" si="5">C12*$B$3-C12*C12*$B$4</f>
        <v>0</v>
      </c>
      <c r="G12">
        <v>2</v>
      </c>
      <c r="H12">
        <f t="shared" ref="H12:H40" si="6">H11+H11*$B$1*(1-H11/$B$2)-I12</f>
        <v>26.1225919</v>
      </c>
      <c r="I12">
        <f t="shared" ref="I12:I40" si="7">MAX((L12/M12)-0.25*$B$2,0)</f>
        <v>0</v>
      </c>
      <c r="J12">
        <f t="shared" si="0"/>
        <v>26.1225919</v>
      </c>
      <c r="K12">
        <f t="shared" si="1"/>
        <v>1.2238</v>
      </c>
      <c r="L12">
        <f t="shared" ref="L12:L40" si="8">$B$3-$B$3*K12+2*$B$4*J12*K12</f>
        <v>-495.56234406556001</v>
      </c>
      <c r="M12">
        <f t="shared" ref="M12:M40" si="9">2*$B$4*(1+K12)</f>
        <v>4.4475999999999996</v>
      </c>
      <c r="N12">
        <f t="shared" si="2"/>
        <v>-5.3824654605249602</v>
      </c>
      <c r="O12">
        <f t="shared" ref="O12:O40" si="10">M12*$B$3-M12*M12*$B$4</f>
        <v>11099.218854239998</v>
      </c>
    </row>
    <row r="13" spans="1:15" x14ac:dyDescent="0.3">
      <c r="A13">
        <v>3</v>
      </c>
      <c r="B13">
        <f t="shared" si="3"/>
        <v>32.703437308820959</v>
      </c>
      <c r="C13">
        <f t="shared" si="4"/>
        <v>0</v>
      </c>
      <c r="D13">
        <v>0</v>
      </c>
      <c r="E13">
        <f t="shared" si="5"/>
        <v>0</v>
      </c>
      <c r="G13">
        <v>3</v>
      </c>
      <c r="H13">
        <f t="shared" si="6"/>
        <v>32.703437308820959</v>
      </c>
      <c r="I13">
        <f t="shared" si="7"/>
        <v>0</v>
      </c>
      <c r="J13">
        <f t="shared" si="0"/>
        <v>32.703437308820959</v>
      </c>
      <c r="K13">
        <f t="shared" si="1"/>
        <v>1.20384322</v>
      </c>
      <c r="L13">
        <f t="shared" si="8"/>
        <v>-430.86842745016151</v>
      </c>
      <c r="M13">
        <f t="shared" si="9"/>
        <v>4.40768644</v>
      </c>
      <c r="N13">
        <f t="shared" si="2"/>
        <v>-3.74212003753961</v>
      </c>
      <c r="O13">
        <f t="shared" si="10"/>
        <v>10999.78840024664</v>
      </c>
    </row>
    <row r="14" spans="1:15" x14ac:dyDescent="0.3">
      <c r="A14">
        <v>4</v>
      </c>
      <c r="B14">
        <f t="shared" si="3"/>
        <v>40.546036332488136</v>
      </c>
      <c r="C14">
        <f t="shared" si="4"/>
        <v>0</v>
      </c>
      <c r="D14">
        <v>0</v>
      </c>
      <c r="E14">
        <f t="shared" si="5"/>
        <v>0</v>
      </c>
      <c r="G14">
        <v>4</v>
      </c>
      <c r="H14">
        <f t="shared" si="6"/>
        <v>40.546036332488136</v>
      </c>
      <c r="I14">
        <f t="shared" si="7"/>
        <v>0</v>
      </c>
      <c r="J14">
        <f t="shared" si="0"/>
        <v>40.546036332488136</v>
      </c>
      <c r="K14">
        <f t="shared" si="1"/>
        <v>1.1796192491699842</v>
      </c>
      <c r="L14">
        <f t="shared" si="8"/>
        <v>-353.39035305426324</v>
      </c>
      <c r="M14">
        <f t="shared" si="9"/>
        <v>4.3592384983399679</v>
      </c>
      <c r="N14">
        <f t="shared" si="2"/>
        <v>-2.4788523410635284</v>
      </c>
      <c r="O14">
        <f t="shared" si="10"/>
        <v>10879.09328556451</v>
      </c>
    </row>
    <row r="15" spans="1:15" x14ac:dyDescent="0.3">
      <c r="A15">
        <v>5</v>
      </c>
      <c r="B15">
        <f t="shared" si="3"/>
        <v>49.6841152157767</v>
      </c>
      <c r="C15">
        <f t="shared" si="4"/>
        <v>0</v>
      </c>
      <c r="D15">
        <v>0</v>
      </c>
      <c r="E15">
        <f t="shared" si="5"/>
        <v>0</v>
      </c>
      <c r="G15">
        <v>5</v>
      </c>
      <c r="H15">
        <f t="shared" si="6"/>
        <v>49.6841152157767</v>
      </c>
      <c r="I15">
        <f t="shared" si="7"/>
        <v>0</v>
      </c>
      <c r="J15">
        <f t="shared" si="0"/>
        <v>49.6841152157767</v>
      </c>
      <c r="K15">
        <f t="shared" si="1"/>
        <v>1.1507507865061788</v>
      </c>
      <c r="L15">
        <f t="shared" si="8"/>
        <v>-262.52889694260944</v>
      </c>
      <c r="M15">
        <f t="shared" si="9"/>
        <v>4.3015015730123576</v>
      </c>
      <c r="N15">
        <f t="shared" si="2"/>
        <v>-1.5052499537988129</v>
      </c>
      <c r="O15">
        <f t="shared" si="10"/>
        <v>10735.251016748265</v>
      </c>
    </row>
    <row r="16" spans="1:15" x14ac:dyDescent="0.3">
      <c r="A16">
        <v>6</v>
      </c>
      <c r="B16">
        <f t="shared" si="3"/>
        <v>60.046077440433805</v>
      </c>
      <c r="C16">
        <f t="shared" si="4"/>
        <v>0</v>
      </c>
      <c r="D16">
        <v>0</v>
      </c>
      <c r="E16">
        <f t="shared" si="5"/>
        <v>0</v>
      </c>
      <c r="G16">
        <v>6</v>
      </c>
      <c r="H16">
        <f t="shared" si="6"/>
        <v>60.046077440433805</v>
      </c>
      <c r="I16">
        <f t="shared" si="7"/>
        <v>0</v>
      </c>
      <c r="J16">
        <f t="shared" si="0"/>
        <v>60.046077440433805</v>
      </c>
      <c r="K16">
        <f t="shared" si="1"/>
        <v>1.1171136863222944</v>
      </c>
      <c r="L16">
        <f t="shared" si="8"/>
        <v>-158.62762596838212</v>
      </c>
      <c r="M16">
        <f t="shared" si="9"/>
        <v>4.2342273726445887</v>
      </c>
      <c r="N16">
        <f t="shared" si="2"/>
        <v>-0.75402733292140245</v>
      </c>
      <c r="O16">
        <f t="shared" si="10"/>
        <v>10567.639750168219</v>
      </c>
    </row>
    <row r="17" spans="1:15" x14ac:dyDescent="0.3">
      <c r="A17">
        <v>7</v>
      </c>
      <c r="B17">
        <f t="shared" si="3"/>
        <v>71.423953281184978</v>
      </c>
      <c r="C17">
        <f t="shared" si="4"/>
        <v>0</v>
      </c>
      <c r="D17">
        <v>0</v>
      </c>
      <c r="E17">
        <f t="shared" si="5"/>
        <v>0</v>
      </c>
      <c r="G17">
        <v>7</v>
      </c>
      <c r="H17">
        <f t="shared" si="6"/>
        <v>71.423953281184978</v>
      </c>
      <c r="I17">
        <f t="shared" si="7"/>
        <v>0</v>
      </c>
      <c r="J17">
        <f t="shared" si="0"/>
        <v>71.423953281184978</v>
      </c>
      <c r="K17">
        <f t="shared" si="1"/>
        <v>1.0789714940842927</v>
      </c>
      <c r="L17">
        <f t="shared" si="8"/>
        <v>-43.299916040317953</v>
      </c>
      <c r="M17">
        <f t="shared" si="9"/>
        <v>4.1579429881685854</v>
      </c>
      <c r="N17">
        <f t="shared" si="2"/>
        <v>-0.17342986340425581</v>
      </c>
      <c r="O17">
        <f t="shared" si="10"/>
        <v>10377.568980528604</v>
      </c>
    </row>
    <row r="18" spans="1:15" x14ac:dyDescent="0.3">
      <c r="A18">
        <v>8</v>
      </c>
      <c r="B18">
        <f t="shared" si="3"/>
        <v>83.305478963154215</v>
      </c>
      <c r="C18">
        <f t="shared" si="4"/>
        <v>0.15661532880425669</v>
      </c>
      <c r="D18">
        <v>3.6545939564487222</v>
      </c>
      <c r="E18">
        <f t="shared" si="5"/>
        <v>391.51379364942522</v>
      </c>
      <c r="G18">
        <v>8</v>
      </c>
      <c r="H18">
        <f t="shared" si="6"/>
        <v>83.462094291958465</v>
      </c>
      <c r="I18">
        <f t="shared" si="7"/>
        <v>0</v>
      </c>
      <c r="J18">
        <f t="shared" si="0"/>
        <v>83.462094291958465</v>
      </c>
      <c r="K18">
        <f t="shared" si="1"/>
        <v>1.0370897425232455</v>
      </c>
      <c r="L18">
        <f t="shared" si="8"/>
        <v>80.391007451282292</v>
      </c>
      <c r="M18">
        <f t="shared" si="9"/>
        <v>4.074179485046491</v>
      </c>
      <c r="N18">
        <f t="shared" si="2"/>
        <v>0.27626344878229336</v>
      </c>
      <c r="O18">
        <f t="shared" si="10"/>
        <v>10168.849774139853</v>
      </c>
    </row>
    <row r="19" spans="1:15" x14ac:dyDescent="0.3">
      <c r="A19">
        <v>9</v>
      </c>
      <c r="B19">
        <f t="shared" si="3"/>
        <v>81.146333281075172</v>
      </c>
      <c r="C19">
        <f t="shared" si="4"/>
        <v>14.378146134312678</v>
      </c>
      <c r="D19">
        <v>287.65907343405536</v>
      </c>
      <c r="E19">
        <f t="shared" si="5"/>
        <v>35738.634249522045</v>
      </c>
      <c r="G19">
        <v>9</v>
      </c>
      <c r="H19">
        <f t="shared" si="6"/>
        <v>84.233010325864271</v>
      </c>
      <c r="I19">
        <f t="shared" si="7"/>
        <v>11.446998418835534</v>
      </c>
      <c r="J19">
        <f t="shared" si="0"/>
        <v>95.680008744699805</v>
      </c>
      <c r="K19">
        <f t="shared" si="1"/>
        <v>0.99277756702346576</v>
      </c>
      <c r="L19">
        <f t="shared" si="8"/>
        <v>208.03401503002954</v>
      </c>
      <c r="M19">
        <f t="shared" si="9"/>
        <v>3.9855551340469315</v>
      </c>
      <c r="N19">
        <f t="shared" si="2"/>
        <v>0.62539765940027092</v>
      </c>
      <c r="O19">
        <f t="shared" si="10"/>
        <v>9948.0031853908004</v>
      </c>
    </row>
    <row r="20" spans="1:15" x14ac:dyDescent="0.3">
      <c r="A20">
        <v>10</v>
      </c>
      <c r="B20">
        <f t="shared" si="3"/>
        <v>80.187452533960524</v>
      </c>
      <c r="C20">
        <f t="shared" si="4"/>
        <v>13.183650538253158</v>
      </c>
      <c r="D20">
        <v>270.77934403985017</v>
      </c>
      <c r="E20">
        <f t="shared" si="5"/>
        <v>32785.317704118112</v>
      </c>
      <c r="G20">
        <v>10</v>
      </c>
      <c r="H20">
        <f t="shared" si="6"/>
        <v>82.896531529469115</v>
      </c>
      <c r="I20">
        <f t="shared" si="7"/>
        <v>13.547731534846783</v>
      </c>
      <c r="J20">
        <f t="shared" si="0"/>
        <v>96.444263064315905</v>
      </c>
      <c r="K20">
        <f t="shared" si="1"/>
        <v>0.98993983929129725</v>
      </c>
      <c r="L20">
        <f t="shared" si="8"/>
        <v>216.09843832867003</v>
      </c>
      <c r="M20">
        <f t="shared" si="9"/>
        <v>3.9798796785825945</v>
      </c>
      <c r="N20">
        <f t="shared" si="2"/>
        <v>0.64461345171910978</v>
      </c>
      <c r="O20">
        <f t="shared" si="10"/>
        <v>9933.8597542004918</v>
      </c>
    </row>
    <row r="21" spans="1:15" x14ac:dyDescent="0.3">
      <c r="A21">
        <v>11</v>
      </c>
      <c r="B21">
        <f t="shared" si="3"/>
        <v>81.431016923855921</v>
      </c>
      <c r="C21">
        <f t="shared" si="4"/>
        <v>10.978264847802881</v>
      </c>
      <c r="D21">
        <v>228.17919140057961</v>
      </c>
      <c r="E21">
        <f t="shared" si="5"/>
        <v>27325.139820438701</v>
      </c>
      <c r="G21">
        <v>11</v>
      </c>
      <c r="H21">
        <f t="shared" si="6"/>
        <v>85.210368361487653</v>
      </c>
      <c r="I21">
        <f t="shared" si="7"/>
        <v>9.9075736582033045</v>
      </c>
      <c r="J21">
        <f t="shared" si="0"/>
        <v>95.117942019690958</v>
      </c>
      <c r="K21">
        <f t="shared" si="1"/>
        <v>0.99485939314305849</v>
      </c>
      <c r="L21">
        <f t="shared" si="8"/>
        <v>202.10947329180647</v>
      </c>
      <c r="M21">
        <f t="shared" si="9"/>
        <v>3.989718786286117</v>
      </c>
      <c r="N21">
        <f t="shared" si="2"/>
        <v>0.61109400747599318</v>
      </c>
      <c r="O21">
        <f t="shared" si="10"/>
        <v>9958.3791097216472</v>
      </c>
    </row>
    <row r="22" spans="1:15" x14ac:dyDescent="0.3">
      <c r="A22">
        <v>12</v>
      </c>
      <c r="B22">
        <f t="shared" si="3"/>
        <v>82.467804243384549</v>
      </c>
      <c r="C22">
        <f t="shared" si="4"/>
        <v>11.188203922192615</v>
      </c>
      <c r="D22">
        <v>228.99144873045162</v>
      </c>
      <c r="E22">
        <f t="shared" si="5"/>
        <v>27845.333898476973</v>
      </c>
      <c r="G22">
        <v>12</v>
      </c>
      <c r="H22">
        <f t="shared" si="6"/>
        <v>81.19508719304477</v>
      </c>
      <c r="I22">
        <f t="shared" si="7"/>
        <v>16.214943438299464</v>
      </c>
      <c r="J22">
        <f t="shared" si="0"/>
        <v>97.410030631344227</v>
      </c>
      <c r="K22">
        <f t="shared" si="1"/>
        <v>0.9863422023503523</v>
      </c>
      <c r="L22">
        <f t="shared" si="8"/>
        <v>226.30374241199002</v>
      </c>
      <c r="M22">
        <f t="shared" si="9"/>
        <v>3.9726844047007046</v>
      </c>
      <c r="N22">
        <f t="shared" si="2"/>
        <v>0.66852126723167404</v>
      </c>
      <c r="O22">
        <f t="shared" si="10"/>
        <v>9915.9287903724107</v>
      </c>
    </row>
    <row r="23" spans="1:15" x14ac:dyDescent="0.3">
      <c r="A23">
        <v>13</v>
      </c>
      <c r="B23">
        <f t="shared" si="3"/>
        <v>82.253116919767663</v>
      </c>
      <c r="C23">
        <f t="shared" si="4"/>
        <v>12.43796343701533</v>
      </c>
      <c r="D23">
        <v>251.37008620373382</v>
      </c>
      <c r="E23">
        <f t="shared" si="5"/>
        <v>30940.205658077797</v>
      </c>
      <c r="G23">
        <v>13</v>
      </c>
      <c r="H23">
        <f t="shared" si="6"/>
        <v>88.134852690405438</v>
      </c>
      <c r="I23">
        <f t="shared" si="7"/>
        <v>5.2850633888604719</v>
      </c>
      <c r="J23">
        <f t="shared" si="0"/>
        <v>93.419916079265917</v>
      </c>
      <c r="K23">
        <f t="shared" si="1"/>
        <v>1.0011223784305101</v>
      </c>
      <c r="L23">
        <f t="shared" si="8"/>
        <v>184.24359107983153</v>
      </c>
      <c r="M23">
        <f t="shared" si="9"/>
        <v>4.0022447568610202</v>
      </c>
      <c r="N23">
        <f t="shared" si="2"/>
        <v>0.56696858123213978</v>
      </c>
      <c r="O23">
        <f t="shared" si="10"/>
        <v>9989.5939290587285</v>
      </c>
    </row>
    <row r="24" spans="1:15" x14ac:dyDescent="0.3">
      <c r="A24">
        <v>14</v>
      </c>
      <c r="B24">
        <f t="shared" si="3"/>
        <v>81.458189649649171</v>
      </c>
      <c r="C24">
        <f t="shared" si="4"/>
        <v>13.018883371170922</v>
      </c>
      <c r="D24">
        <v>263.79716373686608</v>
      </c>
      <c r="E24">
        <f t="shared" si="5"/>
        <v>32377.717103695155</v>
      </c>
      <c r="G24">
        <v>14</v>
      </c>
      <c r="H24">
        <f t="shared" si="6"/>
        <v>76.056323443923773</v>
      </c>
      <c r="I24">
        <f t="shared" si="7"/>
        <v>24.222508503739249</v>
      </c>
      <c r="J24">
        <f t="shared" si="0"/>
        <v>100.27883194766302</v>
      </c>
      <c r="K24">
        <f t="shared" si="1"/>
        <v>0.97557722936047087</v>
      </c>
      <c r="L24">
        <f t="shared" si="8"/>
        <v>256.71641666883363</v>
      </c>
      <c r="M24">
        <f t="shared" si="9"/>
        <v>3.951154458720942</v>
      </c>
      <c r="N24">
        <f t="shared" si="2"/>
        <v>0.73719427128301429</v>
      </c>
      <c r="O24">
        <f t="shared" si="10"/>
        <v>9862.2745252456843</v>
      </c>
    </row>
    <row r="25" spans="1:15" x14ac:dyDescent="0.3">
      <c r="A25">
        <v>15</v>
      </c>
      <c r="B25">
        <f t="shared" si="3"/>
        <v>80.891145874610203</v>
      </c>
      <c r="C25">
        <f t="shared" si="4"/>
        <v>12.792040557667086</v>
      </c>
      <c r="D25">
        <v>261.73019174387747</v>
      </c>
      <c r="E25">
        <f t="shared" si="5"/>
        <v>31816.465092538718</v>
      </c>
      <c r="G25">
        <v>15</v>
      </c>
      <c r="H25">
        <f t="shared" si="6"/>
        <v>88.226783049235721</v>
      </c>
      <c r="I25">
        <f t="shared" si="7"/>
        <v>0</v>
      </c>
      <c r="J25">
        <f t="shared" si="0"/>
        <v>88.226783049235721</v>
      </c>
      <c r="K25">
        <f t="shared" si="1"/>
        <v>1.0200380732125507</v>
      </c>
      <c r="L25">
        <f t="shared" si="8"/>
        <v>129.8941725431917</v>
      </c>
      <c r="M25">
        <f t="shared" si="9"/>
        <v>4.0400761464251014</v>
      </c>
      <c r="N25">
        <f t="shared" si="2"/>
        <v>0.42273167380369248</v>
      </c>
      <c r="O25">
        <f t="shared" si="10"/>
        <v>10083.868150793842</v>
      </c>
    </row>
    <row r="26" spans="1:15" x14ac:dyDescent="0.3">
      <c r="A26">
        <v>16</v>
      </c>
      <c r="B26">
        <f t="shared" si="3"/>
        <v>80.805498746353535</v>
      </c>
      <c r="C26">
        <f t="shared" si="4"/>
        <v>12.309964852159723</v>
      </c>
      <c r="D26">
        <v>253.6323087663485</v>
      </c>
      <c r="E26">
        <f t="shared" si="5"/>
        <v>30623.3768957379</v>
      </c>
      <c r="G26">
        <v>16</v>
      </c>
      <c r="H26">
        <f t="shared" si="6"/>
        <v>75.893621402095178</v>
      </c>
      <c r="I26">
        <f t="shared" si="7"/>
        <v>24.474880155990562</v>
      </c>
      <c r="J26">
        <f t="shared" si="0"/>
        <v>100.36850155808574</v>
      </c>
      <c r="K26">
        <f t="shared" si="1"/>
        <v>0.9752388354015864</v>
      </c>
      <c r="L26">
        <f t="shared" si="8"/>
        <v>257.66943263705366</v>
      </c>
      <c r="M26">
        <f t="shared" si="9"/>
        <v>3.9504776708031728</v>
      </c>
      <c r="N26">
        <f t="shared" si="2"/>
        <v>0.73928661911645643</v>
      </c>
      <c r="O26">
        <f t="shared" si="10"/>
        <v>9860.5879031804179</v>
      </c>
    </row>
    <row r="27" spans="1:15" x14ac:dyDescent="0.3">
      <c r="A27">
        <v>17</v>
      </c>
      <c r="B27">
        <f t="shared" si="3"/>
        <v>81.081226250619579</v>
      </c>
      <c r="C27">
        <f t="shared" si="4"/>
        <v>11.948384768142571</v>
      </c>
      <c r="D27">
        <v>246.44331044945872</v>
      </c>
      <c r="E27">
        <f t="shared" si="5"/>
        <v>29728.198021788845</v>
      </c>
      <c r="G27">
        <v>17</v>
      </c>
      <c r="H27">
        <f t="shared" si="6"/>
        <v>88.060772050592647</v>
      </c>
      <c r="I27">
        <f t="shared" si="7"/>
        <v>0</v>
      </c>
      <c r="J27">
        <f t="shared" si="0"/>
        <v>88.060772050592647</v>
      </c>
      <c r="K27">
        <f t="shared" si="1"/>
        <v>1.0206369764340055</v>
      </c>
      <c r="L27">
        <f t="shared" si="8"/>
        <v>128.16371917130823</v>
      </c>
      <c r="M27">
        <f t="shared" si="9"/>
        <v>4.0412739528680106</v>
      </c>
      <c r="N27">
        <f t="shared" si="2"/>
        <v>0.41787032750927589</v>
      </c>
      <c r="O27">
        <f t="shared" si="10"/>
        <v>10086.852987007896</v>
      </c>
    </row>
    <row r="28" spans="1:15" x14ac:dyDescent="0.3">
      <c r="A28">
        <v>18</v>
      </c>
      <c r="B28">
        <f t="shared" si="3"/>
        <v>81.497280006446175</v>
      </c>
      <c r="C28">
        <f t="shared" si="4"/>
        <v>11.808623474627698</v>
      </c>
      <c r="D28">
        <v>242.73238127339135</v>
      </c>
      <c r="E28">
        <f t="shared" si="5"/>
        <v>29382.115098203718</v>
      </c>
      <c r="G28">
        <v>18</v>
      </c>
      <c r="H28">
        <f t="shared" si="6"/>
        <v>76.187382330851563</v>
      </c>
      <c r="I28">
        <f t="shared" si="7"/>
        <v>24.019168130968382</v>
      </c>
      <c r="J28">
        <f t="shared" si="0"/>
        <v>100.20655046181994</v>
      </c>
      <c r="K28">
        <f t="shared" si="1"/>
        <v>0.97584991883217431</v>
      </c>
      <c r="L28">
        <f t="shared" si="8"/>
        <v>255.94831118880268</v>
      </c>
      <c r="M28">
        <f t="shared" si="9"/>
        <v>3.9516998376643486</v>
      </c>
      <c r="N28">
        <f t="shared" si="2"/>
        <v>0.73550534049096483</v>
      </c>
      <c r="O28">
        <f t="shared" si="10"/>
        <v>9863.6336625538752</v>
      </c>
    </row>
    <row r="29" spans="1:15" x14ac:dyDescent="0.3">
      <c r="A29">
        <v>19</v>
      </c>
      <c r="B29">
        <f t="shared" si="3"/>
        <v>81.858588895254755</v>
      </c>
      <c r="C29">
        <f t="shared" si="4"/>
        <v>11.863691097574801</v>
      </c>
      <c r="D29">
        <v>242.61936710518481</v>
      </c>
      <c r="E29">
        <f t="shared" si="5"/>
        <v>29518.480577478324</v>
      </c>
      <c r="G29">
        <v>19</v>
      </c>
      <c r="H29">
        <f t="shared" si="6"/>
        <v>88.360436490670182</v>
      </c>
      <c r="I29">
        <f t="shared" si="7"/>
        <v>0</v>
      </c>
      <c r="J29">
        <f t="shared" si="0"/>
        <v>88.360436490670182</v>
      </c>
      <c r="K29">
        <f t="shared" si="1"/>
        <v>1.0195556478618961</v>
      </c>
      <c r="L29">
        <f t="shared" si="8"/>
        <v>131.28764448847016</v>
      </c>
      <c r="M29">
        <f t="shared" si="9"/>
        <v>4.0391112957237922</v>
      </c>
      <c r="N29">
        <f t="shared" si="2"/>
        <v>0.42663352960423306</v>
      </c>
      <c r="O29">
        <f t="shared" si="10"/>
        <v>10081.463819250237</v>
      </c>
    </row>
    <row r="30" spans="1:15" x14ac:dyDescent="0.3">
      <c r="A30">
        <v>20</v>
      </c>
      <c r="B30">
        <f t="shared" si="3"/>
        <v>82.033223127504229</v>
      </c>
      <c r="C30">
        <f t="shared" si="4"/>
        <v>12.050129106408562</v>
      </c>
      <c r="D30">
        <v>245.34442606113819</v>
      </c>
      <c r="E30">
        <f t="shared" si="5"/>
        <v>29980.11715454029</v>
      </c>
      <c r="G30">
        <v>20</v>
      </c>
      <c r="H30">
        <f t="shared" si="6"/>
        <v>75.656948606511307</v>
      </c>
      <c r="I30">
        <f t="shared" si="7"/>
        <v>24.84186410101313</v>
      </c>
      <c r="J30">
        <f t="shared" si="0"/>
        <v>100.49881270752444</v>
      </c>
      <c r="K30">
        <f t="shared" si="1"/>
        <v>0.97474685954354534</v>
      </c>
      <c r="L30">
        <f t="shared" si="8"/>
        <v>259.05465529016539</v>
      </c>
      <c r="M30">
        <f t="shared" si="9"/>
        <v>3.9494937190870907</v>
      </c>
      <c r="N30">
        <f t="shared" si="2"/>
        <v>0.74232163970736897</v>
      </c>
      <c r="O30">
        <f t="shared" si="10"/>
        <v>9858.1357970806184</v>
      </c>
    </row>
    <row r="31" spans="1:15" x14ac:dyDescent="0.3">
      <c r="A31">
        <v>21</v>
      </c>
      <c r="B31">
        <f t="shared" si="3"/>
        <v>81.969484793212786</v>
      </c>
      <c r="C31">
        <f t="shared" si="4"/>
        <v>12.288215033241682</v>
      </c>
      <c r="D31">
        <v>249.65931616393425</v>
      </c>
      <c r="E31">
        <f t="shared" si="5"/>
        <v>30569.537354401022</v>
      </c>
      <c r="G31">
        <v>21</v>
      </c>
      <c r="H31">
        <f t="shared" si="6"/>
        <v>87.819111950829807</v>
      </c>
      <c r="I31">
        <f t="shared" si="7"/>
        <v>0</v>
      </c>
      <c r="J31">
        <f t="shared" si="0"/>
        <v>87.819111950829807</v>
      </c>
      <c r="K31">
        <f t="shared" si="1"/>
        <v>1.0215081646386088</v>
      </c>
      <c r="L31">
        <f t="shared" si="8"/>
        <v>125.64546814164726</v>
      </c>
      <c r="M31">
        <f t="shared" si="9"/>
        <v>4.0430163292772177</v>
      </c>
      <c r="N31">
        <f t="shared" si="2"/>
        <v>0.41076413024163355</v>
      </c>
      <c r="O31">
        <f t="shared" si="10"/>
        <v>10091.19484215424</v>
      </c>
    </row>
    <row r="32" spans="1:15" x14ac:dyDescent="0.3">
      <c r="A32">
        <v>22</v>
      </c>
      <c r="B32">
        <f t="shared" si="3"/>
        <v>81.712965418838237</v>
      </c>
      <c r="C32">
        <f t="shared" si="4"/>
        <v>12.481113700808178</v>
      </c>
      <c r="D32">
        <v>253.77561199135491</v>
      </c>
      <c r="E32">
        <f t="shared" si="5"/>
        <v>31047.006052807945</v>
      </c>
      <c r="G32">
        <v>22</v>
      </c>
      <c r="H32">
        <f t="shared" si="6"/>
        <v>76.614590023826622</v>
      </c>
      <c r="I32">
        <f t="shared" si="7"/>
        <v>23.356028965321372</v>
      </c>
      <c r="J32">
        <f t="shared" si="0"/>
        <v>99.970618989147994</v>
      </c>
      <c r="K32">
        <f t="shared" si="1"/>
        <v>0.97673946521166943</v>
      </c>
      <c r="L32">
        <f t="shared" si="8"/>
        <v>253.44183482750634</v>
      </c>
      <c r="M32">
        <f t="shared" si="9"/>
        <v>3.9534789304233389</v>
      </c>
      <c r="N32">
        <f t="shared" si="2"/>
        <v>0.72997810546313135</v>
      </c>
      <c r="O32">
        <f t="shared" si="10"/>
        <v>9868.0673304050451</v>
      </c>
    </row>
    <row r="33" spans="1:15" x14ac:dyDescent="0.3">
      <c r="A33">
        <v>23</v>
      </c>
      <c r="B33">
        <f t="shared" si="3"/>
        <v>81.40414882648237</v>
      </c>
      <c r="C33">
        <f t="shared" si="4"/>
        <v>12.533733118239994</v>
      </c>
      <c r="D33">
        <v>255.64554033735686</v>
      </c>
      <c r="E33">
        <f t="shared" si="5"/>
        <v>31177.23832972072</v>
      </c>
      <c r="G33">
        <v>23</v>
      </c>
      <c r="H33">
        <f t="shared" si="6"/>
        <v>88.79566260547945</v>
      </c>
      <c r="I33">
        <f t="shared" si="7"/>
        <v>0</v>
      </c>
      <c r="J33">
        <f t="shared" si="0"/>
        <v>88.79566260547945</v>
      </c>
      <c r="K33">
        <f t="shared" si="1"/>
        <v>1.0179831042067731</v>
      </c>
      <c r="L33">
        <f t="shared" si="8"/>
        <v>135.82720800151404</v>
      </c>
      <c r="M33">
        <f t="shared" si="9"/>
        <v>4.0359662084135461</v>
      </c>
      <c r="N33">
        <f t="shared" si="2"/>
        <v>0.43926618298700121</v>
      </c>
      <c r="O33">
        <f t="shared" si="10"/>
        <v>10073.626497798408</v>
      </c>
    </row>
    <row r="34" spans="1:15" x14ac:dyDescent="0.3">
      <c r="A34">
        <v>24</v>
      </c>
      <c r="B34">
        <f t="shared" si="3"/>
        <v>81.218425770048427</v>
      </c>
      <c r="C34">
        <f t="shared" si="4"/>
        <v>12.410706147021433</v>
      </c>
      <c r="D34">
        <v>254.09651158107366</v>
      </c>
      <c r="E34">
        <f t="shared" si="5"/>
        <v>30872.739740485864</v>
      </c>
      <c r="G34">
        <v>24</v>
      </c>
      <c r="H34">
        <f t="shared" si="6"/>
        <v>74.885203681426532</v>
      </c>
      <c r="I34">
        <f t="shared" si="7"/>
        <v>26.037495685673179</v>
      </c>
      <c r="J34">
        <f t="shared" si="0"/>
        <v>100.92269936709971</v>
      </c>
      <c r="K34">
        <f t="shared" si="1"/>
        <v>0.97314480022522898</v>
      </c>
      <c r="L34">
        <f t="shared" si="8"/>
        <v>263.56279966450188</v>
      </c>
      <c r="M34">
        <f t="shared" si="9"/>
        <v>3.946289600450458</v>
      </c>
      <c r="N34">
        <f t="shared" si="2"/>
        <v>0.75214817622805619</v>
      </c>
      <c r="O34">
        <f t="shared" si="10"/>
        <v>9850.1507995155225</v>
      </c>
    </row>
    <row r="35" spans="1:15" x14ac:dyDescent="0.3">
      <c r="A35">
        <v>25</v>
      </c>
      <c r="B35">
        <f t="shared" si="3"/>
        <v>81.237461734219593</v>
      </c>
      <c r="C35">
        <f t="shared" si="4"/>
        <v>12.205818114269984</v>
      </c>
      <c r="D35">
        <v>250.4730915130842</v>
      </c>
      <c r="E35">
        <f t="shared" si="5"/>
        <v>30365.563289836322</v>
      </c>
      <c r="G35">
        <v>25</v>
      </c>
      <c r="H35">
        <f t="shared" si="6"/>
        <v>87.02967203050099</v>
      </c>
      <c r="I35">
        <f t="shared" si="7"/>
        <v>0</v>
      </c>
      <c r="J35">
        <f t="shared" si="0"/>
        <v>87.02967203050099</v>
      </c>
      <c r="K35">
        <f t="shared" si="1"/>
        <v>1.0243489435039514</v>
      </c>
      <c r="L35">
        <f t="shared" si="8"/>
        <v>117.42514643599935</v>
      </c>
      <c r="M35">
        <f t="shared" si="9"/>
        <v>4.0486978870079025</v>
      </c>
      <c r="N35">
        <f t="shared" si="2"/>
        <v>0.38730198609014632</v>
      </c>
      <c r="O35">
        <f t="shared" si="10"/>
        <v>10105.352762939494</v>
      </c>
    </row>
    <row r="36" spans="1:15" x14ac:dyDescent="0.3">
      <c r="A36">
        <v>26</v>
      </c>
      <c r="B36">
        <f t="shared" si="3"/>
        <v>81.191034656402081</v>
      </c>
      <c r="C36">
        <f t="shared" si="4"/>
        <v>12.2713002195212</v>
      </c>
      <c r="D36">
        <v>251.75782940446408</v>
      </c>
      <c r="E36">
        <f t="shared" si="5"/>
        <v>30527.66573972538</v>
      </c>
      <c r="G36">
        <v>26</v>
      </c>
      <c r="H36">
        <f t="shared" si="6"/>
        <v>78.006732649553697</v>
      </c>
      <c r="I36">
        <f t="shared" si="7"/>
        <v>21.191662191809421</v>
      </c>
      <c r="J36">
        <f t="shared" si="0"/>
        <v>99.198394841363125</v>
      </c>
      <c r="K36">
        <f t="shared" si="1"/>
        <v>0.97964537902883075</v>
      </c>
      <c r="L36">
        <f t="shared" si="8"/>
        <v>245.24505065476069</v>
      </c>
      <c r="M36">
        <f t="shared" si="9"/>
        <v>3.9592907580576613</v>
      </c>
      <c r="N36">
        <f t="shared" si="2"/>
        <v>0.71173038742580741</v>
      </c>
      <c r="O36">
        <f t="shared" si="10"/>
        <v>9882.550911837312</v>
      </c>
    </row>
    <row r="37" spans="1:15" x14ac:dyDescent="0.3">
      <c r="A37">
        <v>27</v>
      </c>
      <c r="B37">
        <f t="shared" si="3"/>
        <v>79.575694928701452</v>
      </c>
      <c r="C37">
        <f t="shared" si="4"/>
        <v>13.840164035215574</v>
      </c>
      <c r="D37">
        <v>284.10698491910091</v>
      </c>
      <c r="E37">
        <f t="shared" si="5"/>
        <v>34408.85994751726</v>
      </c>
      <c r="G37">
        <v>27</v>
      </c>
      <c r="H37">
        <f t="shared" si="6"/>
        <v>90.209273293513775</v>
      </c>
      <c r="I37">
        <f t="shared" si="7"/>
        <v>0</v>
      </c>
      <c r="J37">
        <f t="shared" si="0"/>
        <v>90.209273293513775</v>
      </c>
      <c r="K37">
        <f t="shared" si="1"/>
        <v>1.0128586528237289</v>
      </c>
      <c r="L37">
        <f t="shared" si="8"/>
        <v>150.59185398122969</v>
      </c>
      <c r="M37">
        <f t="shared" si="9"/>
        <v>4.0257173056474578</v>
      </c>
      <c r="N37">
        <f t="shared" si="2"/>
        <v>0.47954141216154933</v>
      </c>
      <c r="O37">
        <f t="shared" si="10"/>
        <v>10048.086864293657</v>
      </c>
    </row>
    <row r="38" spans="1:15" x14ac:dyDescent="0.3">
      <c r="A38">
        <v>28</v>
      </c>
      <c r="B38">
        <f t="shared" si="3"/>
        <v>68.789923393483321</v>
      </c>
      <c r="C38">
        <f t="shared" si="4"/>
        <v>23.003956289805679</v>
      </c>
      <c r="D38">
        <v>481.80449047951259</v>
      </c>
      <c r="E38">
        <f t="shared" si="5"/>
        <v>56980.708719530907</v>
      </c>
      <c r="G38">
        <v>28</v>
      </c>
      <c r="H38">
        <f t="shared" si="6"/>
        <v>72.367470113989029</v>
      </c>
      <c r="I38">
        <f t="shared" si="7"/>
        <v>29.927199299829439</v>
      </c>
      <c r="J38">
        <f t="shared" si="0"/>
        <v>102.29466941381847</v>
      </c>
      <c r="K38">
        <f t="shared" si="1"/>
        <v>0.96794132529994936</v>
      </c>
      <c r="L38">
        <f t="shared" si="8"/>
        <v>278.17716251719003</v>
      </c>
      <c r="M38">
        <f t="shared" si="9"/>
        <v>3.9358826505998987</v>
      </c>
      <c r="N38">
        <f t="shared" si="2"/>
        <v>0.78348041968886217</v>
      </c>
      <c r="O38">
        <f t="shared" si="10"/>
        <v>9824.215454260453</v>
      </c>
    </row>
    <row r="39" spans="1:15" x14ac:dyDescent="0.3">
      <c r="A39">
        <v>29</v>
      </c>
      <c r="B39">
        <f t="shared" si="3"/>
        <v>5.3311147195862247</v>
      </c>
      <c r="C39">
        <f t="shared" si="4"/>
        <v>75.386484660381413</v>
      </c>
      <c r="D39">
        <v>1826.4904931197866</v>
      </c>
      <c r="E39">
        <f t="shared" si="5"/>
        <v>182783.08958150362</v>
      </c>
      <c r="G39">
        <v>29</v>
      </c>
      <c r="H39">
        <f t="shared" si="6"/>
        <v>84.43896747205244</v>
      </c>
      <c r="I39">
        <f t="shared" si="7"/>
        <v>0</v>
      </c>
      <c r="J39">
        <f t="shared" si="0"/>
        <v>84.43896747205244</v>
      </c>
      <c r="K39">
        <f t="shared" si="1"/>
        <v>1.0336166744270343</v>
      </c>
      <c r="L39">
        <f t="shared" si="8"/>
        <v>90.513363433444795</v>
      </c>
      <c r="M39">
        <f t="shared" si="9"/>
        <v>4.0672333488540691</v>
      </c>
      <c r="N39">
        <f t="shared" si="2"/>
        <v>0.3075177745492651</v>
      </c>
      <c r="O39">
        <f t="shared" si="10"/>
        <v>10151.540985021142</v>
      </c>
    </row>
    <row r="40" spans="1:15" x14ac:dyDescent="0.3">
      <c r="A40">
        <v>30</v>
      </c>
      <c r="B40">
        <f t="shared" si="3"/>
        <v>-1238.1122451793542</v>
      </c>
      <c r="C40">
        <f t="shared" si="4"/>
        <v>1244.990386123123</v>
      </c>
      <c r="D40">
        <v>389221.40790714812</v>
      </c>
      <c r="E40">
        <f t="shared" si="5"/>
        <v>1562474.9037688046</v>
      </c>
      <c r="G40">
        <v>30</v>
      </c>
      <c r="H40">
        <f t="shared" si="6"/>
        <v>82.538647609138991</v>
      </c>
      <c r="I40">
        <f t="shared" si="7"/>
        <v>14.109422568799751</v>
      </c>
      <c r="J40">
        <f t="shared" si="0"/>
        <v>96.648070177938735</v>
      </c>
      <c r="K40">
        <f t="shared" si="1"/>
        <v>0.98918171482680095</v>
      </c>
      <c r="L40">
        <f t="shared" si="8"/>
        <v>218.25072051962638</v>
      </c>
      <c r="M40">
        <f t="shared" si="9"/>
        <v>3.9783634296536019</v>
      </c>
      <c r="N40">
        <f t="shared" si="2"/>
        <v>0.64969319511109713</v>
      </c>
      <c r="O40">
        <f t="shared" si="10"/>
        <v>9930.0811985555993</v>
      </c>
    </row>
    <row r="42" spans="1:15" x14ac:dyDescent="0.3">
      <c r="E42">
        <f>SUM(E11:E40)</f>
        <v>2389659.9275925998</v>
      </c>
      <c r="O42">
        <f>SUM(O11:O40)</f>
        <v>305274.78892227361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black grouper</vt:lpstr>
      <vt:lpstr>lutjanus (2)</vt:lpstr>
      <vt:lpstr>lutjanus</vt:lpstr>
      <vt:lpstr>guttatus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Collado</dc:creator>
  <cp:lastModifiedBy>Mauricio Collado</cp:lastModifiedBy>
  <dcterms:created xsi:type="dcterms:W3CDTF">2023-11-29T04:18:20Z</dcterms:created>
  <dcterms:modified xsi:type="dcterms:W3CDTF">2024-01-31T02:46:22Z</dcterms:modified>
</cp:coreProperties>
</file>