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wgdrive\My Drive\Econ PhD\Work 2023\Quota baskets\belize_basket\belize_data\step10\"/>
    </mc:Choice>
  </mc:AlternateContent>
  <xr:revisionPtr revIDLastSave="0" documentId="13_ncr:1_{3C6E7561-FF6E-4A79-B54E-41C5BFBEDD6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sket9" sheetId="20" r:id="rId1"/>
    <sheet name="new_k" sheetId="25" r:id="rId2"/>
    <sheet name="basket10" sheetId="21" r:id="rId3"/>
    <sheet name="Sheet1" sheetId="22" r:id="rId4"/>
    <sheet name="msy (2)" sheetId="26" r:id="rId5"/>
    <sheet name="msy" sheetId="23" r:id="rId6"/>
    <sheet name="baskets" sheetId="8" r:id="rId7"/>
    <sheet name="regression" sheetId="19" r:id="rId8"/>
    <sheet name="2019" sheetId="17" r:id="rId9"/>
    <sheet name="209vc" sheetId="18" r:id="rId10"/>
    <sheet name="belize_data_ordered2" sheetId="1" r:id="rId11"/>
    <sheet name="10y" sheetId="15" r:id="rId12"/>
    <sheet name="10year" sheetId="14" r:id="rId13"/>
    <sheet name="5y_catch" sheetId="11" r:id="rId14"/>
    <sheet name="all_year" sheetId="13" r:id="rId15"/>
    <sheet name="5 years" sheetId="12" r:id="rId16"/>
    <sheet name="2019catch" sheetId="9" r:id="rId17"/>
    <sheet name="Sheet3" sheetId="24" r:id="rId18"/>
    <sheet name="last_year" sheetId="10" r:id="rId19"/>
    <sheet name="catch" sheetId="2" r:id="rId20"/>
    <sheet name="estimated k" sheetId="4" r:id="rId21"/>
    <sheet name="estimated r" sheetId="3" r:id="rId22"/>
    <sheet name="r" sheetId="5" r:id="rId23"/>
    <sheet name="price" sheetId="7" r:id="rId24"/>
  </sheets>
  <definedNames>
    <definedName name="_xlnm._FilterDatabase" localSheetId="6" hidden="1">baskets!$A$1:$W$49</definedName>
    <definedName name="_xlnm._FilterDatabase" localSheetId="10" hidden="1">belize_data_ordered2!$A$1:$F$2932</definedName>
    <definedName name="_xlnm._FilterDatabase" localSheetId="19" hidden="1">catch!$J$1:$J$6</definedName>
  </definedNames>
  <calcPr calcId="191029"/>
  <pivotCaches>
    <pivotCache cacheId="9" r:id="rId25"/>
    <pivotCache cacheId="10" r:id="rId26"/>
    <pivotCache cacheId="11" r:id="rId27"/>
    <pivotCache cacheId="12" r:id="rId2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1" l="1"/>
  <c r="L8" i="21"/>
  <c r="K11" i="21"/>
  <c r="W2" i="20"/>
  <c r="T2" i="20"/>
  <c r="K5" i="26" l="1"/>
  <c r="K6" i="26"/>
  <c r="K7" i="26"/>
  <c r="K8" i="26"/>
  <c r="K4" i="26"/>
  <c r="I7" i="26"/>
  <c r="J7" i="26" s="1"/>
  <c r="I6" i="26"/>
  <c r="J6" i="26" s="1"/>
  <c r="J29" i="26"/>
  <c r="J28" i="26"/>
  <c r="F7" i="26"/>
  <c r="F6" i="26"/>
  <c r="J5" i="26"/>
  <c r="J4" i="26"/>
  <c r="F6" i="23"/>
  <c r="U5" i="20"/>
  <c r="W3" i="20"/>
  <c r="W4" i="20"/>
  <c r="W5" i="20"/>
  <c r="T3" i="20"/>
  <c r="U3" i="20"/>
  <c r="T4" i="20"/>
  <c r="U4" i="20"/>
  <c r="T5" i="20"/>
  <c r="U2" i="20"/>
  <c r="D51" i="21"/>
  <c r="C51" i="21"/>
  <c r="B51" i="21"/>
  <c r="D50" i="21"/>
  <c r="F47" i="21"/>
  <c r="D47" i="21"/>
  <c r="B47" i="21"/>
  <c r="F46" i="21"/>
  <c r="G43" i="21"/>
  <c r="B57" i="20" l="1"/>
  <c r="C57" i="20"/>
  <c r="C56" i="20"/>
  <c r="B56" i="20"/>
  <c r="B54" i="20"/>
  <c r="J5" i="23"/>
  <c r="J6" i="23"/>
  <c r="J7" i="23"/>
  <c r="J4" i="23"/>
  <c r="J29" i="23"/>
  <c r="J28" i="23"/>
  <c r="F7" i="23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C32" i="22"/>
  <c r="D50" i="20" l="1"/>
  <c r="D47" i="20"/>
  <c r="B51" i="20" s="1"/>
  <c r="D46" i="20"/>
  <c r="C50" i="20" s="1"/>
  <c r="C40" i="20"/>
  <c r="C36" i="20"/>
  <c r="C37" i="20"/>
  <c r="C38" i="20"/>
  <c r="C31" i="20"/>
  <c r="C28" i="20"/>
  <c r="C27" i="20"/>
  <c r="C29" i="20" s="1"/>
  <c r="B13" i="21"/>
  <c r="B14" i="21" s="1"/>
  <c r="C16" i="20"/>
  <c r="D54" i="20" s="1"/>
  <c r="C13" i="20"/>
  <c r="C12" i="20"/>
  <c r="C14" i="20" s="1"/>
  <c r="C17" i="20" s="1"/>
  <c r="C39" i="21"/>
  <c r="C43" i="21" s="1"/>
  <c r="E39" i="21"/>
  <c r="E43" i="21" s="1"/>
  <c r="F39" i="21"/>
  <c r="F43" i="21" s="1"/>
  <c r="C38" i="21"/>
  <c r="A38" i="21"/>
  <c r="G34" i="21"/>
  <c r="G39" i="21" s="1"/>
  <c r="G33" i="21"/>
  <c r="B38" i="21" s="1"/>
  <c r="B42" i="21" s="1"/>
  <c r="B27" i="21"/>
  <c r="B28" i="21" s="1"/>
  <c r="B24" i="21"/>
  <c r="B10" i="21"/>
  <c r="B23" i="21"/>
  <c r="B25" i="21" s="1"/>
  <c r="B9" i="21"/>
  <c r="B11" i="21" s="1"/>
  <c r="R3" i="8"/>
  <c r="S3" i="8"/>
  <c r="T3" i="8"/>
  <c r="U3" i="8"/>
  <c r="V3" i="8"/>
  <c r="W3" i="8"/>
  <c r="R4" i="8"/>
  <c r="S4" i="8"/>
  <c r="T4" i="8"/>
  <c r="U4" i="8"/>
  <c r="V4" i="8"/>
  <c r="W4" i="8"/>
  <c r="R5" i="8"/>
  <c r="S5" i="8"/>
  <c r="T5" i="8"/>
  <c r="U5" i="8"/>
  <c r="V5" i="8"/>
  <c r="W5" i="8"/>
  <c r="R6" i="8"/>
  <c r="S6" i="8"/>
  <c r="T6" i="8"/>
  <c r="U6" i="8"/>
  <c r="V6" i="8"/>
  <c r="W6" i="8"/>
  <c r="R7" i="8"/>
  <c r="S7" i="8"/>
  <c r="T7" i="8"/>
  <c r="U7" i="8"/>
  <c r="V7" i="8"/>
  <c r="W7" i="8"/>
  <c r="R8" i="8"/>
  <c r="S8" i="8"/>
  <c r="T8" i="8"/>
  <c r="U8" i="8"/>
  <c r="V8" i="8"/>
  <c r="W8" i="8"/>
  <c r="R9" i="8"/>
  <c r="S9" i="8"/>
  <c r="T9" i="8"/>
  <c r="U9" i="8"/>
  <c r="V9" i="8"/>
  <c r="W9" i="8"/>
  <c r="R10" i="8"/>
  <c r="S10" i="8"/>
  <c r="T10" i="8"/>
  <c r="U10" i="8"/>
  <c r="V10" i="8"/>
  <c r="W10" i="8"/>
  <c r="R11" i="8"/>
  <c r="S11" i="8"/>
  <c r="T11" i="8"/>
  <c r="U11" i="8"/>
  <c r="V11" i="8"/>
  <c r="W11" i="8"/>
  <c r="R12" i="8"/>
  <c r="S12" i="8"/>
  <c r="T12" i="8"/>
  <c r="U12" i="8"/>
  <c r="V12" i="8"/>
  <c r="W12" i="8"/>
  <c r="R13" i="8"/>
  <c r="S13" i="8"/>
  <c r="T13" i="8"/>
  <c r="U13" i="8"/>
  <c r="V13" i="8"/>
  <c r="W13" i="8"/>
  <c r="R14" i="8"/>
  <c r="S14" i="8"/>
  <c r="T14" i="8"/>
  <c r="U14" i="8"/>
  <c r="V14" i="8"/>
  <c r="W14" i="8"/>
  <c r="R15" i="8"/>
  <c r="S15" i="8"/>
  <c r="T15" i="8"/>
  <c r="U15" i="8"/>
  <c r="V15" i="8"/>
  <c r="W15" i="8"/>
  <c r="R16" i="8"/>
  <c r="S16" i="8"/>
  <c r="T16" i="8"/>
  <c r="U16" i="8"/>
  <c r="V16" i="8"/>
  <c r="W16" i="8"/>
  <c r="R17" i="8"/>
  <c r="S17" i="8"/>
  <c r="T17" i="8"/>
  <c r="U17" i="8"/>
  <c r="V17" i="8"/>
  <c r="W17" i="8"/>
  <c r="R18" i="8"/>
  <c r="S18" i="8"/>
  <c r="T18" i="8"/>
  <c r="U18" i="8"/>
  <c r="V18" i="8"/>
  <c r="W18" i="8"/>
  <c r="R19" i="8"/>
  <c r="S19" i="8"/>
  <c r="T19" i="8"/>
  <c r="U19" i="8"/>
  <c r="V19" i="8"/>
  <c r="W19" i="8"/>
  <c r="R20" i="8"/>
  <c r="S20" i="8"/>
  <c r="T20" i="8"/>
  <c r="U20" i="8"/>
  <c r="V20" i="8"/>
  <c r="W20" i="8"/>
  <c r="R21" i="8"/>
  <c r="S21" i="8"/>
  <c r="T21" i="8"/>
  <c r="U21" i="8"/>
  <c r="V21" i="8"/>
  <c r="W21" i="8"/>
  <c r="R22" i="8"/>
  <c r="S22" i="8"/>
  <c r="T22" i="8"/>
  <c r="U22" i="8"/>
  <c r="V22" i="8"/>
  <c r="W22" i="8"/>
  <c r="R23" i="8"/>
  <c r="S23" i="8"/>
  <c r="T23" i="8"/>
  <c r="U23" i="8"/>
  <c r="V23" i="8"/>
  <c r="W23" i="8"/>
  <c r="R24" i="8"/>
  <c r="S24" i="8"/>
  <c r="T24" i="8"/>
  <c r="U24" i="8"/>
  <c r="V24" i="8"/>
  <c r="W24" i="8"/>
  <c r="R25" i="8"/>
  <c r="S25" i="8"/>
  <c r="T25" i="8"/>
  <c r="U25" i="8"/>
  <c r="V25" i="8"/>
  <c r="W25" i="8"/>
  <c r="R26" i="8"/>
  <c r="S26" i="8"/>
  <c r="T26" i="8"/>
  <c r="U26" i="8"/>
  <c r="V26" i="8"/>
  <c r="W26" i="8"/>
  <c r="R27" i="8"/>
  <c r="S27" i="8"/>
  <c r="T27" i="8"/>
  <c r="U27" i="8"/>
  <c r="V27" i="8"/>
  <c r="W27" i="8"/>
  <c r="R28" i="8"/>
  <c r="S28" i="8"/>
  <c r="T28" i="8"/>
  <c r="U28" i="8"/>
  <c r="V28" i="8"/>
  <c r="W28" i="8"/>
  <c r="R29" i="8"/>
  <c r="S29" i="8"/>
  <c r="T29" i="8"/>
  <c r="U29" i="8"/>
  <c r="V29" i="8"/>
  <c r="W29" i="8"/>
  <c r="R30" i="8"/>
  <c r="S30" i="8"/>
  <c r="T30" i="8"/>
  <c r="U30" i="8"/>
  <c r="V30" i="8"/>
  <c r="W30" i="8"/>
  <c r="R31" i="8"/>
  <c r="S31" i="8"/>
  <c r="T31" i="8"/>
  <c r="U31" i="8"/>
  <c r="V31" i="8"/>
  <c r="W31" i="8"/>
  <c r="R32" i="8"/>
  <c r="S32" i="8"/>
  <c r="T32" i="8"/>
  <c r="U32" i="8"/>
  <c r="V32" i="8"/>
  <c r="W32" i="8"/>
  <c r="R33" i="8"/>
  <c r="S33" i="8"/>
  <c r="T33" i="8"/>
  <c r="U33" i="8"/>
  <c r="V33" i="8"/>
  <c r="W33" i="8"/>
  <c r="R34" i="8"/>
  <c r="S34" i="8"/>
  <c r="T34" i="8"/>
  <c r="U34" i="8"/>
  <c r="V34" i="8"/>
  <c r="W34" i="8"/>
  <c r="R35" i="8"/>
  <c r="S35" i="8"/>
  <c r="T35" i="8"/>
  <c r="U35" i="8"/>
  <c r="V35" i="8"/>
  <c r="W35" i="8"/>
  <c r="R36" i="8"/>
  <c r="S36" i="8"/>
  <c r="T36" i="8"/>
  <c r="U36" i="8"/>
  <c r="V36" i="8"/>
  <c r="W36" i="8"/>
  <c r="R37" i="8"/>
  <c r="S37" i="8"/>
  <c r="T37" i="8"/>
  <c r="U37" i="8"/>
  <c r="V37" i="8"/>
  <c r="W37" i="8"/>
  <c r="R38" i="8"/>
  <c r="S38" i="8"/>
  <c r="T38" i="8"/>
  <c r="U38" i="8"/>
  <c r="V38" i="8"/>
  <c r="W38" i="8"/>
  <c r="R39" i="8"/>
  <c r="S39" i="8"/>
  <c r="T39" i="8"/>
  <c r="U39" i="8"/>
  <c r="V39" i="8"/>
  <c r="W39" i="8"/>
  <c r="R40" i="8"/>
  <c r="S40" i="8"/>
  <c r="T40" i="8"/>
  <c r="U40" i="8"/>
  <c r="V40" i="8"/>
  <c r="W40" i="8"/>
  <c r="R41" i="8"/>
  <c r="S41" i="8"/>
  <c r="T41" i="8"/>
  <c r="U41" i="8"/>
  <c r="V41" i="8"/>
  <c r="W41" i="8"/>
  <c r="R42" i="8"/>
  <c r="S42" i="8"/>
  <c r="T42" i="8"/>
  <c r="U42" i="8"/>
  <c r="V42" i="8"/>
  <c r="W42" i="8"/>
  <c r="R43" i="8"/>
  <c r="S43" i="8"/>
  <c r="T43" i="8"/>
  <c r="U43" i="8"/>
  <c r="V43" i="8"/>
  <c r="W43" i="8"/>
  <c r="R44" i="8"/>
  <c r="S44" i="8"/>
  <c r="T44" i="8"/>
  <c r="U44" i="8"/>
  <c r="V44" i="8"/>
  <c r="W44" i="8"/>
  <c r="R45" i="8"/>
  <c r="S45" i="8"/>
  <c r="T45" i="8"/>
  <c r="U45" i="8"/>
  <c r="V45" i="8"/>
  <c r="W45" i="8"/>
  <c r="R46" i="8"/>
  <c r="S46" i="8"/>
  <c r="T46" i="8"/>
  <c r="U46" i="8"/>
  <c r="V46" i="8"/>
  <c r="W46" i="8"/>
  <c r="R47" i="8"/>
  <c r="S47" i="8"/>
  <c r="T47" i="8"/>
  <c r="U47" i="8"/>
  <c r="V47" i="8"/>
  <c r="W47" i="8"/>
  <c r="R48" i="8"/>
  <c r="S48" i="8"/>
  <c r="T48" i="8"/>
  <c r="U48" i="8"/>
  <c r="V48" i="8"/>
  <c r="W48" i="8"/>
  <c r="R49" i="8"/>
  <c r="S49" i="8"/>
  <c r="T49" i="8"/>
  <c r="U49" i="8"/>
  <c r="V49" i="8"/>
  <c r="W49" i="8"/>
  <c r="W2" i="8"/>
  <c r="V2" i="8"/>
  <c r="U2" i="8"/>
  <c r="T2" i="8"/>
  <c r="S2" i="8"/>
  <c r="R2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N2" i="8"/>
  <c r="P2" i="8" s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2" i="8"/>
  <c r="N3" i="8"/>
  <c r="P3" i="8" s="1"/>
  <c r="N4" i="8"/>
  <c r="P4" i="8" s="1"/>
  <c r="N5" i="8"/>
  <c r="P5" i="8" s="1"/>
  <c r="N6" i="8"/>
  <c r="P6" i="8" s="1"/>
  <c r="N7" i="8"/>
  <c r="P7" i="8" s="1"/>
  <c r="N8" i="8"/>
  <c r="P8" i="8" s="1"/>
  <c r="N9" i="8"/>
  <c r="P9" i="8" s="1"/>
  <c r="N10" i="8"/>
  <c r="P10" i="8" s="1"/>
  <c r="N11" i="8"/>
  <c r="P11" i="8" s="1"/>
  <c r="N12" i="8"/>
  <c r="P12" i="8" s="1"/>
  <c r="N13" i="8"/>
  <c r="P13" i="8" s="1"/>
  <c r="N14" i="8"/>
  <c r="P14" i="8" s="1"/>
  <c r="N15" i="8"/>
  <c r="P15" i="8" s="1"/>
  <c r="N16" i="8"/>
  <c r="P16" i="8" s="1"/>
  <c r="N17" i="8"/>
  <c r="P17" i="8" s="1"/>
  <c r="N18" i="8"/>
  <c r="P18" i="8" s="1"/>
  <c r="N19" i="8"/>
  <c r="P19" i="8" s="1"/>
  <c r="N20" i="8"/>
  <c r="P20" i="8" s="1"/>
  <c r="N21" i="8"/>
  <c r="P21" i="8" s="1"/>
  <c r="N22" i="8"/>
  <c r="P22" i="8" s="1"/>
  <c r="N23" i="8"/>
  <c r="P23" i="8" s="1"/>
  <c r="N24" i="8"/>
  <c r="P24" i="8" s="1"/>
  <c r="N25" i="8"/>
  <c r="P25" i="8" s="1"/>
  <c r="N26" i="8"/>
  <c r="P26" i="8" s="1"/>
  <c r="N27" i="8"/>
  <c r="P27" i="8" s="1"/>
  <c r="N28" i="8"/>
  <c r="P28" i="8" s="1"/>
  <c r="N29" i="8"/>
  <c r="P29" i="8" s="1"/>
  <c r="N30" i="8"/>
  <c r="P30" i="8" s="1"/>
  <c r="N31" i="8"/>
  <c r="P31" i="8" s="1"/>
  <c r="N32" i="8"/>
  <c r="P32" i="8" s="1"/>
  <c r="N33" i="8"/>
  <c r="P33" i="8" s="1"/>
  <c r="N34" i="8"/>
  <c r="P34" i="8" s="1"/>
  <c r="N35" i="8"/>
  <c r="P35" i="8" s="1"/>
  <c r="N36" i="8"/>
  <c r="P36" i="8" s="1"/>
  <c r="N37" i="8"/>
  <c r="P37" i="8" s="1"/>
  <c r="N38" i="8"/>
  <c r="P38" i="8" s="1"/>
  <c r="N39" i="8"/>
  <c r="P39" i="8" s="1"/>
  <c r="N40" i="8"/>
  <c r="P40" i="8" s="1"/>
  <c r="N41" i="8"/>
  <c r="P41" i="8" s="1"/>
  <c r="N42" i="8"/>
  <c r="P42" i="8" s="1"/>
  <c r="N43" i="8"/>
  <c r="P43" i="8" s="1"/>
  <c r="N44" i="8"/>
  <c r="P44" i="8" s="1"/>
  <c r="N45" i="8"/>
  <c r="P45" i="8" s="1"/>
  <c r="N46" i="8"/>
  <c r="P46" i="8" s="1"/>
  <c r="N47" i="8"/>
  <c r="P47" i="8" s="1"/>
  <c r="N48" i="8"/>
  <c r="P48" i="8" s="1"/>
  <c r="N49" i="8"/>
  <c r="P49" i="8" s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2" i="8"/>
  <c r="K2" i="8"/>
  <c r="L2" i="8" s="1"/>
  <c r="K3" i="8"/>
  <c r="K4" i="8"/>
  <c r="K5" i="8"/>
  <c r="K6" i="8"/>
  <c r="K7" i="8"/>
  <c r="L7" i="8" s="1"/>
  <c r="K8" i="8"/>
  <c r="L8" i="8" s="1"/>
  <c r="K9" i="8"/>
  <c r="L9" i="8" s="1"/>
  <c r="K10" i="8"/>
  <c r="L10" i="8" s="1"/>
  <c r="K11" i="8"/>
  <c r="L11" i="8" s="1"/>
  <c r="K12" i="8"/>
  <c r="L12" i="8" s="1"/>
  <c r="K13" i="8"/>
  <c r="L13" i="8" s="1"/>
  <c r="K14" i="8"/>
  <c r="L14" i="8" s="1"/>
  <c r="K15" i="8"/>
  <c r="K16" i="8"/>
  <c r="L16" i="8" s="1"/>
  <c r="K17" i="8"/>
  <c r="K18" i="8"/>
  <c r="K19" i="8"/>
  <c r="K20" i="8"/>
  <c r="L20" i="8" s="1"/>
  <c r="K21" i="8"/>
  <c r="K22" i="8"/>
  <c r="L22" i="8" s="1"/>
  <c r="K23" i="8"/>
  <c r="K24" i="8"/>
  <c r="K25" i="8"/>
  <c r="K26" i="8"/>
  <c r="K27" i="8"/>
  <c r="L27" i="8" s="1"/>
  <c r="K28" i="8"/>
  <c r="K29" i="8"/>
  <c r="K30" i="8"/>
  <c r="K31" i="8"/>
  <c r="L31" i="8" s="1"/>
  <c r="K32" i="8"/>
  <c r="K33" i="8"/>
  <c r="K34" i="8"/>
  <c r="K35" i="8"/>
  <c r="K36" i="8"/>
  <c r="K37" i="8"/>
  <c r="L37" i="8" s="1"/>
  <c r="K38" i="8"/>
  <c r="L38" i="8" s="1"/>
  <c r="K39" i="8"/>
  <c r="K40" i="8"/>
  <c r="L40" i="8" s="1"/>
  <c r="K41" i="8"/>
  <c r="L41" i="8" s="1"/>
  <c r="K42" i="8"/>
  <c r="K43" i="8"/>
  <c r="K44" i="8"/>
  <c r="L44" i="8" s="1"/>
  <c r="K45" i="8"/>
  <c r="L45" i="8" s="1"/>
  <c r="K46" i="8"/>
  <c r="L46" i="8" s="1"/>
  <c r="K47" i="8"/>
  <c r="L47" i="8" s="1"/>
  <c r="K48" i="8"/>
  <c r="L48" i="8" s="1"/>
  <c r="K49" i="8"/>
  <c r="L49" i="8" s="1"/>
  <c r="J2" i="8"/>
  <c r="J3" i="8"/>
  <c r="J4" i="8"/>
  <c r="J5" i="8"/>
  <c r="L5" i="8" s="1"/>
  <c r="J6" i="8"/>
  <c r="J7" i="8"/>
  <c r="J8" i="8"/>
  <c r="J9" i="8"/>
  <c r="J10" i="8"/>
  <c r="J11" i="8"/>
  <c r="J12" i="8"/>
  <c r="J13" i="8"/>
  <c r="J14" i="8"/>
  <c r="J15" i="8"/>
  <c r="J16" i="8"/>
  <c r="J17" i="8"/>
  <c r="L17" i="8" s="1"/>
  <c r="J18" i="8"/>
  <c r="J19" i="8"/>
  <c r="J20" i="8"/>
  <c r="J21" i="8"/>
  <c r="J22" i="8"/>
  <c r="J23" i="8"/>
  <c r="J24" i="8"/>
  <c r="J25" i="8"/>
  <c r="J26" i="8"/>
  <c r="J27" i="8"/>
  <c r="J28" i="8"/>
  <c r="J29" i="8"/>
  <c r="L29" i="8" s="1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T1" i="3"/>
  <c r="D28" i="21" l="1"/>
  <c r="C42" i="21"/>
  <c r="B55" i="20"/>
  <c r="C19" i="20"/>
  <c r="C18" i="20"/>
  <c r="D39" i="21"/>
  <c r="D43" i="21" s="1"/>
  <c r="D27" i="21"/>
  <c r="B50" i="20"/>
  <c r="G38" i="21"/>
  <c r="B39" i="21"/>
  <c r="B43" i="21" s="1"/>
  <c r="F38" i="21"/>
  <c r="F42" i="21" s="1"/>
  <c r="D51" i="20"/>
  <c r="D55" i="20" s="1"/>
  <c r="E38" i="21"/>
  <c r="E42" i="21" s="1"/>
  <c r="C51" i="20"/>
  <c r="C55" i="20" s="1"/>
  <c r="D38" i="21"/>
  <c r="D42" i="21" s="1"/>
  <c r="C54" i="20"/>
  <c r="A39" i="21"/>
  <c r="C41" i="20"/>
  <c r="C32" i="20"/>
  <c r="L3" i="8"/>
  <c r="L18" i="8"/>
  <c r="L6" i="8"/>
  <c r="L39" i="8"/>
  <c r="L32" i="8"/>
  <c r="L30" i="8"/>
  <c r="L15" i="8"/>
  <c r="L42" i="8"/>
  <c r="L25" i="8"/>
  <c r="L24" i="8"/>
  <c r="L34" i="8"/>
  <c r="L36" i="8"/>
  <c r="L21" i="8"/>
  <c r="L35" i="8"/>
  <c r="L33" i="8"/>
  <c r="L19" i="8"/>
  <c r="L43" i="8"/>
  <c r="L28" i="8"/>
  <c r="L4" i="8"/>
  <c r="L26" i="8"/>
  <c r="L23" i="8"/>
  <c r="A43" i="21" l="1"/>
</calcChain>
</file>

<file path=xl/sharedStrings.xml><?xml version="1.0" encoding="utf-8"?>
<sst xmlns="http://schemas.openxmlformats.org/spreadsheetml/2006/main" count="15442" uniqueCount="281">
  <si>
    <t>sci_name</t>
  </si>
  <si>
    <t>comm_name</t>
  </si>
  <si>
    <t>year</t>
  </si>
  <si>
    <t>gear_type</t>
  </si>
  <si>
    <t>catch_mt</t>
  </si>
  <si>
    <t>value_usd</t>
  </si>
  <si>
    <t>name_label</t>
  </si>
  <si>
    <t>Acanthocybium solandri</t>
  </si>
  <si>
    <t>Wahoo</t>
  </si>
  <si>
    <t>longline</t>
  </si>
  <si>
    <t>Wahoo_x000D_
(Acanthocybium solandri)</t>
  </si>
  <si>
    <t>Caranx hippos</t>
  </si>
  <si>
    <t>Crevalle jack</t>
  </si>
  <si>
    <t>small scale gillnets</t>
  </si>
  <si>
    <t>Crevalle jack_x000D_
(Caranx hippos)</t>
  </si>
  <si>
    <t>subsistence fishing gear</t>
  </si>
  <si>
    <t>small scale hand lines</t>
  </si>
  <si>
    <t>Centropomus undecimalis</t>
  </si>
  <si>
    <t>Common snook</t>
  </si>
  <si>
    <t>Common snook_x000D_
(Centropomus undecimalis)</t>
  </si>
  <si>
    <t>Coryphaena hippurus</t>
  </si>
  <si>
    <t>Common dolphinfish</t>
  </si>
  <si>
    <t>Common dolphinfish_x000D_
(Coryphaena hippurus)</t>
  </si>
  <si>
    <t>Epinephelus guttatus</t>
  </si>
  <si>
    <t>Red hind</t>
  </si>
  <si>
    <t>Red hind_x000D_
(Epinephelus guttatus)</t>
  </si>
  <si>
    <t>small scale pole lines</t>
  </si>
  <si>
    <t>Epinephelus itajara</t>
  </si>
  <si>
    <t>Atlantic goliath grouper</t>
  </si>
  <si>
    <t>Atlantic goliath grouper_x000D_
(Epinephelus itajara)</t>
  </si>
  <si>
    <t>Epinephelus striatus</t>
  </si>
  <si>
    <t>Nassau grouper</t>
  </si>
  <si>
    <t>Nassau grouper_x000D_
(Epinephelus striatus)</t>
  </si>
  <si>
    <t>Gerres cinereus</t>
  </si>
  <si>
    <t>Yellow fin mojarra</t>
  </si>
  <si>
    <t>Yellow fin mojarra_x000D_
(Gerres cinereus)</t>
  </si>
  <si>
    <t>Haemulon plumierii</t>
  </si>
  <si>
    <t>White grunt</t>
  </si>
  <si>
    <t>White grunt_x000D_
(Haemulon plumierii)</t>
  </si>
  <si>
    <t>Haemulon sciurus</t>
  </si>
  <si>
    <t>Bluestriped grunt</t>
  </si>
  <si>
    <t>Bluestriped grunt_x000D_
(Haemulon sciurus)</t>
  </si>
  <si>
    <t>Lachnolaimus maximus</t>
  </si>
  <si>
    <t>Hogfish</t>
  </si>
  <si>
    <t>Hogfish_x000D_
(Lachnolaimus maximus)</t>
  </si>
  <si>
    <t>hand or tools</t>
  </si>
  <si>
    <t>Lutjanus analis</t>
  </si>
  <si>
    <t>Mutton snapper</t>
  </si>
  <si>
    <t>Mutton snapper_x000D_
(Lutjanus analis)</t>
  </si>
  <si>
    <t>Lutjanus apodus</t>
  </si>
  <si>
    <t>Schoolmaster snapper</t>
  </si>
  <si>
    <t>Schoolmaster snapper_x000D_
(Lutjanus apodus)</t>
  </si>
  <si>
    <t>Lutjanus griseus</t>
  </si>
  <si>
    <t>Grey snapper</t>
  </si>
  <si>
    <t>Grey snapper_x000D_
(Lutjanus griseus)</t>
  </si>
  <si>
    <t>small scale pots or traps</t>
  </si>
  <si>
    <t>Lutjanus jocu</t>
  </si>
  <si>
    <t>Dog snapper</t>
  </si>
  <si>
    <t>Dog snapper_x000D_
(Lutjanus jocu)</t>
  </si>
  <si>
    <t>Lutjanus purpureus</t>
  </si>
  <si>
    <t>Southern red snapper</t>
  </si>
  <si>
    <t>other industrial</t>
  </si>
  <si>
    <t>Southern red snapper_x000D_
(Lutjanus purpureus)</t>
  </si>
  <si>
    <t>Lutjanus synagris</t>
  </si>
  <si>
    <t>Lane snapper</t>
  </si>
  <si>
    <t>Lane snapper_x000D_
(Lutjanus synagris)</t>
  </si>
  <si>
    <t>Lutjanus vivanus</t>
  </si>
  <si>
    <t>Silk snapper</t>
  </si>
  <si>
    <t>shrimp trawl</t>
  </si>
  <si>
    <t>Silk snapper_x000D_
(Lutjanus vivanus)</t>
  </si>
  <si>
    <t>unknown class</t>
  </si>
  <si>
    <t>Mycteroperca bonaci</t>
  </si>
  <si>
    <t>Black grouper</t>
  </si>
  <si>
    <t>Black grouper_x000D_
(Mycteroperca bonaci)</t>
  </si>
  <si>
    <t>Ocyurus chrysurus</t>
  </si>
  <si>
    <t>Yellowtail snapper</t>
  </si>
  <si>
    <t>Yellowtail snapper_x000D_
(Ocyurus chrysurus)</t>
  </si>
  <si>
    <t>Rachycentron canadum</t>
  </si>
  <si>
    <t>Cobia</t>
  </si>
  <si>
    <t>Cobia_x000D_
(Rachycentron canadum)</t>
  </si>
  <si>
    <t>Scomberomorus cavalla</t>
  </si>
  <si>
    <t>King mackerel</t>
  </si>
  <si>
    <t>King mackerel_x000D_
(Scomberomorus cavalla)</t>
  </si>
  <si>
    <t>Seriola dumerili</t>
  </si>
  <si>
    <t>Greater amberjack</t>
  </si>
  <si>
    <t>Greater amberjack_x000D_
(Seriola dumerili)</t>
  </si>
  <si>
    <t>Sphyraena barracuda</t>
  </si>
  <si>
    <t>Great barracuda</t>
  </si>
  <si>
    <t>Great barracuda_x000D_
(Sphyraena barracuda)</t>
  </si>
  <si>
    <t>Thunnus albacares</t>
  </si>
  <si>
    <t>Yellowfin tuna</t>
  </si>
  <si>
    <t>Yellowfin tuna_x000D_
(Thunnus albacares)</t>
  </si>
  <si>
    <t>Crevalle</t>
  </si>
  <si>
    <t>Snook</t>
  </si>
  <si>
    <t>Dolphinfish</t>
  </si>
  <si>
    <t>r</t>
  </si>
  <si>
    <t>fmsy_div_m</t>
  </si>
  <si>
    <t>temp_c</t>
  </si>
  <si>
    <t>Goliath grouper</t>
  </si>
  <si>
    <t>Mojarra (yellowfin)</t>
  </si>
  <si>
    <t>Schoolmaster</t>
  </si>
  <si>
    <t>Gray snapper</t>
  </si>
  <si>
    <t>Yellow-eyed snapper</t>
  </si>
  <si>
    <t>Great amberjack</t>
  </si>
  <si>
    <t>k</t>
  </si>
  <si>
    <t>linf_cm</t>
  </si>
  <si>
    <t>winf_g</t>
  </si>
  <si>
    <t>m</t>
  </si>
  <si>
    <t>tmax_yr</t>
  </si>
  <si>
    <t>tmat_yr</t>
  </si>
  <si>
    <t>lmat_cm</t>
  </si>
  <si>
    <t>recruit_sd_cond</t>
  </si>
  <si>
    <t>recruit_sd_marg</t>
  </si>
  <si>
    <t>recruit_sd_auto</t>
  </si>
  <si>
    <t>masps</t>
  </si>
  <si>
    <t>h</t>
  </si>
  <si>
    <t>g_yr</t>
  </si>
  <si>
    <t>fmsy</t>
  </si>
  <si>
    <t>Diapterus auratus</t>
  </si>
  <si>
    <t>Mojarra (Pompano)</t>
  </si>
  <si>
    <t>Etelis oculatus</t>
  </si>
  <si>
    <t>Queen snapper</t>
  </si>
  <si>
    <t>Haemulon album</t>
  </si>
  <si>
    <t>Margate</t>
  </si>
  <si>
    <t>Haemulon parra</t>
  </si>
  <si>
    <t>Sailor's choice</t>
  </si>
  <si>
    <t>Hyporthodus mystacinus</t>
  </si>
  <si>
    <t>Misty grouper</t>
  </si>
  <si>
    <t>Ictalurus furcatus</t>
  </si>
  <si>
    <t>Black-eyed catfish (baca)</t>
  </si>
  <si>
    <t>Kajikia albida</t>
  </si>
  <si>
    <t>Marlin white</t>
  </si>
  <si>
    <t>Kajikia audax</t>
  </si>
  <si>
    <t>Marlin stripe</t>
  </si>
  <si>
    <t>Lutjanus buccanella</t>
  </si>
  <si>
    <t>Deep water blackgin snapper</t>
  </si>
  <si>
    <t>Lutjanus cyanopterus</t>
  </si>
  <si>
    <t>Cubera snapper</t>
  </si>
  <si>
    <t>Lutjanus mahogoni</t>
  </si>
  <si>
    <t>Mangrove/Mahogany snapper</t>
  </si>
  <si>
    <t>Mayaheros urophthalmus</t>
  </si>
  <si>
    <t>Crana</t>
  </si>
  <si>
    <t>NA</t>
  </si>
  <si>
    <t>Muguil spp.</t>
  </si>
  <si>
    <t>Mullet</t>
  </si>
  <si>
    <t>Mycteroperca tigris</t>
  </si>
  <si>
    <t>Tiger grouper</t>
  </si>
  <si>
    <t>Mycteroperca venenosa</t>
  </si>
  <si>
    <t>Yellowfin grouper</t>
  </si>
  <si>
    <t>Petenia splendida</t>
  </si>
  <si>
    <t>Bay snook</t>
  </si>
  <si>
    <t>Rhomboplites aurorubens</t>
  </si>
  <si>
    <t>Vermillion snapper</t>
  </si>
  <si>
    <t>Sardinella spp.</t>
  </si>
  <si>
    <t>Sardine</t>
  </si>
  <si>
    <t>Scomberomorus maculatus</t>
  </si>
  <si>
    <t>Spanish mackerel</t>
  </si>
  <si>
    <t>Scomberomorus regalis</t>
  </si>
  <si>
    <t>Cerro mackerel</t>
  </si>
  <si>
    <t>Sprattus spp.</t>
  </si>
  <si>
    <t>Sprat</t>
  </si>
  <si>
    <t>Vieja melanurus</t>
  </si>
  <si>
    <t>Tuba</t>
  </si>
  <si>
    <t>Xiphias gladius</t>
  </si>
  <si>
    <t>Swordfish</t>
  </si>
  <si>
    <t>k_est</t>
  </si>
  <si>
    <t>`</t>
  </si>
  <si>
    <t>species</t>
  </si>
  <si>
    <t>msy</t>
  </si>
  <si>
    <t>bmsy</t>
  </si>
  <si>
    <t>catch_mt_avg</t>
  </si>
  <si>
    <t>value_usd_avg</t>
  </si>
  <si>
    <t>value_mt</t>
  </si>
  <si>
    <t>value_pound</t>
  </si>
  <si>
    <t>region</t>
  </si>
  <si>
    <t>comm_name_foreign</t>
  </si>
  <si>
    <t>indicator_spe</t>
  </si>
  <si>
    <t>basket</t>
  </si>
  <si>
    <t>group_name</t>
  </si>
  <si>
    <t>priority</t>
  </si>
  <si>
    <t>edf</t>
  </si>
  <si>
    <t>Belize</t>
  </si>
  <si>
    <t>pelagic/migratory/gear</t>
  </si>
  <si>
    <t>moderate</t>
  </si>
  <si>
    <t>beach traps</t>
  </si>
  <si>
    <t>opportunistic sling</t>
  </si>
  <si>
    <t>deep-slope fishery</t>
  </si>
  <si>
    <t>forefreed/open/handline</t>
  </si>
  <si>
    <t>low</t>
  </si>
  <si>
    <t>bait</t>
  </si>
  <si>
    <t>high</t>
  </si>
  <si>
    <t>habitats/traps/lines/nets</t>
  </si>
  <si>
    <t>Cichlosomas urphthalmus</t>
  </si>
  <si>
    <t>Cichlasoma synspilum</t>
  </si>
  <si>
    <t>pelagic/migratory/gear-handline</t>
  </si>
  <si>
    <t>large groupers</t>
  </si>
  <si>
    <t>fished together/needs management</t>
  </si>
  <si>
    <t>rebuild</t>
  </si>
  <si>
    <t>special</t>
  </si>
  <si>
    <t>resilient and rebuild</t>
  </si>
  <si>
    <t>r 1</t>
  </si>
  <si>
    <t>r 2</t>
  </si>
  <si>
    <t>true r</t>
  </si>
  <si>
    <t>catch 2019</t>
  </si>
  <si>
    <t>price</t>
  </si>
  <si>
    <t>k1</t>
  </si>
  <si>
    <t>k2</t>
  </si>
  <si>
    <t>TRUE K</t>
  </si>
  <si>
    <t>Column Labels</t>
  </si>
  <si>
    <t>Grand Total</t>
  </si>
  <si>
    <t>Sum of catch_mt</t>
  </si>
  <si>
    <t>Row Labels</t>
  </si>
  <si>
    <t>Average of catch_mt</t>
  </si>
  <si>
    <t>q jhand</t>
  </si>
  <si>
    <t>q gillnet</t>
  </si>
  <si>
    <t>q hand line</t>
  </si>
  <si>
    <t>q pot</t>
  </si>
  <si>
    <t>q trap</t>
  </si>
  <si>
    <t>q subsistence</t>
  </si>
  <si>
    <t xml:space="preserve"> </t>
  </si>
  <si>
    <t>case 1: undefined technology</t>
  </si>
  <si>
    <t>q1 / q2 = (C1 * N2) / (C2 * N1)</t>
  </si>
  <si>
    <t>Pop t=0</t>
  </si>
  <si>
    <t>Proportion</t>
  </si>
  <si>
    <t>q2</t>
  </si>
  <si>
    <t>q1</t>
  </si>
  <si>
    <t>Start by common technology assuming it catches them together</t>
  </si>
  <si>
    <t>Subsistence</t>
  </si>
  <si>
    <t>case 2 specific (first method)</t>
  </si>
  <si>
    <t>similar</t>
  </si>
  <si>
    <t>case 3 apply proportions</t>
  </si>
  <si>
    <t>Probably hand and subsistence should be one</t>
  </si>
  <si>
    <t>q3</t>
  </si>
  <si>
    <t>q4</t>
  </si>
  <si>
    <t>GILLNETS</t>
  </si>
  <si>
    <t>SUBSISTENCE</t>
  </si>
  <si>
    <t>MSY</t>
  </si>
  <si>
    <t>K</t>
  </si>
  <si>
    <t>Price</t>
  </si>
  <si>
    <t>q</t>
  </si>
  <si>
    <t>r1 &lt;- 0.20423173</t>
  </si>
  <si>
    <t>r2 &lt;- 0.157670164</t>
  </si>
  <si>
    <t>r3 &lt;- 0.320278077</t>
  </si>
  <si>
    <t>r4 &lt;- 0.350208474</t>
  </si>
  <si>
    <t>msy_1 &lt;- 6.4236</t>
  </si>
  <si>
    <t>#black</t>
  </si>
  <si>
    <t>msy_2 &lt;- 20.6 #goliath</t>
  </si>
  <si>
    <t>msy_3 &lt;- 0.5*k3*r3</t>
  </si>
  <si>
    <t>#tiger</t>
  </si>
  <si>
    <t>msy_4 &lt;-  0.5*k4*r4 #yellowfin</t>
  </si>
  <si>
    <t>k1 &lt;- 125.811 #Black grouper</t>
  </si>
  <si>
    <t>k2 &lt;- 522.7108 #Goliath grouper</t>
  </si>
  <si>
    <t>k3 &lt;- 1513.245 #Tiger grouper</t>
  </si>
  <si>
    <t>k4 &lt;- 1465.512 #Yellowfin grouper</t>
  </si>
  <si>
    <t>p1 &lt;- 2398.5</t>
  </si>
  <si>
    <t>p2 &lt;- 1749.81</t>
  </si>
  <si>
    <t>p3 &lt;- 2074</t>
  </si>
  <si>
    <t>p4 &lt;- 2074</t>
  </si>
  <si>
    <t>qi1 &lt;- 0.027969857</t>
  </si>
  <si>
    <t>qi2 &lt;- 0.006435416</t>
  </si>
  <si>
    <t>qi3 &lt;- 0.017202636</t>
  </si>
  <si>
    <t>qi4 &lt;- 0.017202636</t>
  </si>
  <si>
    <t xml:space="preserve">0.0001,
                0.0001,
                0.0001,
                0.0001,
                0.0001,
                0.0001,
                0.0001,
                2.821011457,
                11.42430489,
                0.0001,
                14.74698317,
                0.0001,
                10.01107633,
                1.381422683,
                13.42970448,
                0.0001,
                11.8932856,
                0.0001,
                14.08088794,
                0.00001,
                10.96359989,
                0.047590407,
                15.28618797,
                0.0001,
                9.238859275,
                2.462187901,
                11.92432642,
                0.0001,
                14.03677326,
                0.0001)
                </t>
  </si>
  <si>
    <t>Red jind</t>
  </si>
  <si>
    <t>Species</t>
  </si>
  <si>
    <t>qi1 &lt;- 0.003603335</t>
  </si>
  <si>
    <t>qi2 &lt;- 0.000741001</t>
  </si>
  <si>
    <t>k1 &lt;- 8156.8715 #analis</t>
  </si>
  <si>
    <t>k2 &lt;- 163.63 #guttatus</t>
  </si>
  <si>
    <t>p1 &lt;- 2590.2</t>
  </si>
  <si>
    <t>p2 &lt;- 1914.21</t>
  </si>
  <si>
    <t>msy_1 &lt;- 612.28</t>
  </si>
  <si>
    <t>#analis</t>
  </si>
  <si>
    <t>msy_2 &lt;- 16.55 #guttatus</t>
  </si>
  <si>
    <t>q/r</t>
  </si>
  <si>
    <t>Hand</t>
  </si>
  <si>
    <t>Gillnets</t>
  </si>
  <si>
    <t>Hand lines</t>
  </si>
  <si>
    <t>Pole lines</t>
  </si>
  <si>
    <t>Pots/traps</t>
  </si>
  <si>
    <t>Schaeffer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</si>
</sst>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"/>
    <numFmt numFmtId="167" formatCode="0.00000000000"/>
    <numFmt numFmtId="168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33" borderId="0" xfId="0" applyFill="1"/>
    <xf numFmtId="0" fontId="0" fillId="0" borderId="0" xfId="0" pivotButton="1"/>
    <xf numFmtId="0" fontId="16" fillId="34" borderId="0" xfId="0" applyFont="1" applyFill="1"/>
    <xf numFmtId="0" fontId="16" fillId="34" borderId="10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19" fillId="0" borderId="0" xfId="0" applyFont="1"/>
    <xf numFmtId="0" fontId="0" fillId="0" borderId="11" xfId="0" applyBorder="1"/>
    <xf numFmtId="0" fontId="0" fillId="0" borderId="11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16" fillId="0" borderId="11" xfId="0" applyFont="1" applyBorder="1"/>
    <xf numFmtId="0" fontId="0" fillId="0" borderId="0" xfId="0" applyAlignment="1">
      <alignment horizontal="center"/>
    </xf>
    <xf numFmtId="0" fontId="16" fillId="34" borderId="11" xfId="0" applyFont="1" applyFill="1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2" fontId="0" fillId="0" borderId="11" xfId="0" applyNumberFormat="1" applyBorder="1" applyAlignment="1">
      <alignment horizontal="center" vertical="top" wrapText="1"/>
    </xf>
    <xf numFmtId="2" fontId="16" fillId="34" borderId="11" xfId="0" applyNumberFormat="1" applyFont="1" applyFill="1" applyBorder="1" applyAlignment="1">
      <alignment horizontal="center" vertical="top" wrapText="1"/>
    </xf>
    <xf numFmtId="167" fontId="0" fillId="0" borderId="0" xfId="0" applyNumberFormat="1"/>
    <xf numFmtId="0" fontId="16" fillId="34" borderId="11" xfId="0" applyFont="1" applyFill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0" fontId="20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3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 2019 =  b1+b2*r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regression!$D$1</c:f>
              <c:strCache>
                <c:ptCount val="1"/>
                <c:pt idx="0">
                  <c:v>catch 2019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regression!$C$2:$C$22</c:f>
              <c:numCache>
                <c:formatCode>General</c:formatCode>
                <c:ptCount val="21"/>
                <c:pt idx="0">
                  <c:v>0.45903675310638198</c:v>
                </c:pt>
                <c:pt idx="1">
                  <c:v>0.43938687049865899</c:v>
                </c:pt>
                <c:pt idx="2">
                  <c:v>0.66381618343965199</c:v>
                </c:pt>
                <c:pt idx="3">
                  <c:v>0.21648154016535401</c:v>
                </c:pt>
                <c:pt idx="4">
                  <c:v>0.49041662207590597</c:v>
                </c:pt>
                <c:pt idx="5">
                  <c:v>0.17182994209733499</c:v>
                </c:pt>
                <c:pt idx="6">
                  <c:v>1.1775664753916699</c:v>
                </c:pt>
                <c:pt idx="7">
                  <c:v>0.44054177618426199</c:v>
                </c:pt>
                <c:pt idx="8">
                  <c:v>0.22860720732787199</c:v>
                </c:pt>
                <c:pt idx="9">
                  <c:v>0.241593190097805</c:v>
                </c:pt>
                <c:pt idx="10">
                  <c:v>0.71471243928751005</c:v>
                </c:pt>
                <c:pt idx="11">
                  <c:v>0.47236655274101502</c:v>
                </c:pt>
                <c:pt idx="12">
                  <c:v>0.15645294267495499</c:v>
                </c:pt>
                <c:pt idx="13">
                  <c:v>0.204231729682879</c:v>
                </c:pt>
                <c:pt idx="14">
                  <c:v>0.157670163619407</c:v>
                </c:pt>
                <c:pt idx="15">
                  <c:v>0.300254449144082</c:v>
                </c:pt>
                <c:pt idx="16">
                  <c:v>0.40454188510301903</c:v>
                </c:pt>
                <c:pt idx="17">
                  <c:v>0.68206862706918503</c:v>
                </c:pt>
                <c:pt idx="18">
                  <c:v>0.32279107231033</c:v>
                </c:pt>
                <c:pt idx="19">
                  <c:v>0.52139362721844396</c:v>
                </c:pt>
                <c:pt idx="20">
                  <c:v>0.55025415912192399</c:v>
                </c:pt>
              </c:numCache>
            </c:numRef>
          </c:xVal>
          <c:yVal>
            <c:numRef>
              <c:f>regression!$D$2:$D$22</c:f>
              <c:numCache>
                <c:formatCode>0.000000</c:formatCode>
                <c:ptCount val="21"/>
                <c:pt idx="0">
                  <c:v>1.8169677422000001</c:v>
                </c:pt>
                <c:pt idx="1">
                  <c:v>33.8493573226</c:v>
                </c:pt>
                <c:pt idx="2">
                  <c:v>63.517143902900003</c:v>
                </c:pt>
                <c:pt idx="3">
                  <c:v>67.530036659800004</c:v>
                </c:pt>
                <c:pt idx="4">
                  <c:v>26.174333749900001</c:v>
                </c:pt>
                <c:pt idx="5">
                  <c:v>74.343294773699995</c:v>
                </c:pt>
                <c:pt idx="6">
                  <c:v>112.10537261729999</c:v>
                </c:pt>
                <c:pt idx="7">
                  <c:v>39.648616016200002</c:v>
                </c:pt>
                <c:pt idx="8">
                  <c:v>73.497973338799994</c:v>
                </c:pt>
                <c:pt idx="9">
                  <c:v>39.201007294099995</c:v>
                </c:pt>
                <c:pt idx="10">
                  <c:v>32.193201514400002</c:v>
                </c:pt>
                <c:pt idx="11">
                  <c:v>72.918221738200003</c:v>
                </c:pt>
                <c:pt idx="12">
                  <c:v>17.568619661900001</c:v>
                </c:pt>
                <c:pt idx="13">
                  <c:v>3.7161003319999999</c:v>
                </c:pt>
                <c:pt idx="14">
                  <c:v>3.5523494847000001</c:v>
                </c:pt>
                <c:pt idx="15">
                  <c:v>99.149350882800007</c:v>
                </c:pt>
                <c:pt idx="16">
                  <c:v>0.40903272330000001</c:v>
                </c:pt>
                <c:pt idx="17">
                  <c:v>26.776911543399997</c:v>
                </c:pt>
                <c:pt idx="18">
                  <c:v>1.9850150352</c:v>
                </c:pt>
                <c:pt idx="19">
                  <c:v>119.76107056250001</c:v>
                </c:pt>
                <c:pt idx="20">
                  <c:v>285.8337202733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4-4479-B1CA-B36AF4D3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285231"/>
        <c:axId val="701239391"/>
      </c:scatterChart>
      <c:valAx>
        <c:axId val="59228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39391"/>
        <c:crosses val="autoZero"/>
        <c:crossBetween val="midCat"/>
      </c:valAx>
      <c:valAx>
        <c:axId val="7012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8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1</xdr:row>
      <xdr:rowOff>133350</xdr:rowOff>
    </xdr:from>
    <xdr:to>
      <xdr:col>17</xdr:col>
      <xdr:colOff>457200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D2D80-E0D4-8D64-DE60-DDB432180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orah Akiorah" refreshedDate="45315.837122453704" createdVersion="8" refreshedVersion="8" minRefreshableVersion="3" recordCount="44" xr:uid="{00000000-000A-0000-FFFF-FFFF04000000}">
  <cacheSource type="worksheet">
    <worksheetSource ref="A1:F45" sheet="catch"/>
  </cacheSource>
  <cacheFields count="6">
    <cacheField name="sci_name" numFmtId="0">
      <sharedItems count="21">
        <s v="Caranx hippos"/>
        <s v="Centropomus undecimalis"/>
        <s v="Epinephelus guttatus"/>
        <s v="Epinephelus itajara"/>
        <s v="Epinephelus striatus"/>
        <s v="Gerres cinereus"/>
        <s v="Haemulon plumierii"/>
        <s v="Haemulon sciurus"/>
        <s v="Lachnolaimus maximus"/>
        <s v="Lutjanus analis"/>
        <s v="Lutjanus apodus"/>
        <s v="Lutjanus griseus"/>
        <s v="Lutjanus jocu"/>
        <s v="Lutjanus synagris"/>
        <s v="Lutjanus vivanus"/>
        <s v="Mycteroperca bonaci"/>
        <s v="Ocyurus chrysurus"/>
        <s v="Rachycentron canadum"/>
        <s v="Scomberomorus cavalla"/>
        <s v="Seriola dumerili"/>
        <s v="Sphyraena barracuda"/>
      </sharedItems>
    </cacheField>
    <cacheField name="comm_name" numFmtId="0">
      <sharedItems/>
    </cacheField>
    <cacheField name="year" numFmtId="0">
      <sharedItems containsSemiMixedTypes="0" containsString="0" containsNumber="1" containsInteger="1" minValue="2019" maxValue="2019"/>
    </cacheField>
    <cacheField name="gear_type" numFmtId="0">
      <sharedItems count="6">
        <s v="small scale hand lines"/>
        <s v="subsistence fishing gear"/>
        <s v="small scale gillnets"/>
        <s v="small scale pole lines"/>
        <s v="hand or tools"/>
        <s v="small scale pots or traps"/>
      </sharedItems>
    </cacheField>
    <cacheField name="catch_mt" numFmtId="0">
      <sharedItems containsSemiMixedTypes="0" containsString="0" containsNumber="1" minValue="1.17748868E-2" maxValue="154.31363756670001"/>
    </cacheField>
    <cacheField name="value_usd" numFmtId="0">
      <sharedItems containsSemiMixedTypes="0" containsString="0" containsNumber="1" minValue="36.134637992297201" maxValue="267617.98769939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orah Akiorah" refreshedDate="45315.841134722221" createdVersion="8" refreshedVersion="8" minRefreshableVersion="3" recordCount="218" xr:uid="{00000000-000A-0000-FFFF-FFFF09000000}">
  <cacheSource type="worksheet">
    <worksheetSource ref="A1:F219" sheet="5y_catch"/>
  </cacheSource>
  <cacheFields count="6">
    <cacheField name="sci_name" numFmtId="0">
      <sharedItems count="21">
        <s v="Caranx hippos"/>
        <s v="Centropomus undecimalis"/>
        <s v="Epinephelus guttatus"/>
        <s v="Epinephelus itajara"/>
        <s v="Epinephelus striatus"/>
        <s v="Gerres cinereus"/>
        <s v="Haemulon plumierii"/>
        <s v="Haemulon sciurus"/>
        <s v="Lachnolaimus maximus"/>
        <s v="Lutjanus analis"/>
        <s v="Lutjanus apodus"/>
        <s v="Lutjanus griseus"/>
        <s v="Lutjanus jocu"/>
        <s v="Lutjanus synagris"/>
        <s v="Lutjanus vivanus"/>
        <s v="Mycteroperca bonaci"/>
        <s v="Ocyurus chrysurus"/>
        <s v="Rachycentron canadum"/>
        <s v="Scomberomorus cavalla"/>
        <s v="Seriola dumerili"/>
        <s v="Sphyraena barracuda"/>
      </sharedItems>
    </cacheField>
    <cacheField name="comm_name" numFmtId="0">
      <sharedItems/>
    </cacheField>
    <cacheField name="year" numFmtId="0">
      <sharedItems containsSemiMixedTypes="0" containsString="0" containsNumber="1" containsInteger="1" minValue="2015" maxValue="2019"/>
    </cacheField>
    <cacheField name="gear_type" numFmtId="0">
      <sharedItems count="6">
        <s v="small scale hand lines"/>
        <s v="subsistence fishing gear"/>
        <s v="small scale gillnets"/>
        <s v="small scale pole lines"/>
        <s v="hand or tools"/>
        <s v="small scale pots or traps"/>
      </sharedItems>
    </cacheField>
    <cacheField name="catch_mt" numFmtId="0">
      <sharedItems containsSemiMixedTypes="0" containsString="0" containsNumber="1" minValue="1.17748868E-2" maxValue="166.6500038648"/>
    </cacheField>
    <cacheField name="value_usd" numFmtId="0">
      <sharedItems containsSemiMixedTypes="0" containsString="0" containsNumber="1" minValue="36.134637992297201" maxValue="697197.179009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orah Akiorah" refreshedDate="45315.842497916667" createdVersion="8" refreshedVersion="8" minRefreshableVersion="3" recordCount="2926" xr:uid="{00000000-000A-0000-FFFF-FFFF15000000}">
  <cacheSource type="worksheet">
    <worksheetSource ref="A1:F2927" sheet="belize_data_ordered2"/>
  </cacheSource>
  <cacheFields count="6">
    <cacheField name="sci_name" numFmtId="0">
      <sharedItems count="24">
        <s v="Acanthocybium solandri"/>
        <s v="Caranx hippos"/>
        <s v="Centropomus undecimalis"/>
        <s v="Coryphaena hippurus"/>
        <s v="Epinephelus guttatus"/>
        <s v="Epinephelus itajara"/>
        <s v="Epinephelus striatus"/>
        <s v="Gerres cinereus"/>
        <s v="Haemulon plumierii"/>
        <s v="Haemulon sciurus"/>
        <s v="Lachnolaimus maximus"/>
        <s v="Lutjanus analis"/>
        <s v="Lutjanus apodus"/>
        <s v="Lutjanus griseus"/>
        <s v="Lutjanus jocu"/>
        <s v="Lutjanus purpureus"/>
        <s v="Lutjanus synagris"/>
        <s v="Lutjanus vivanus"/>
        <s v="Mycteroperca bonaci"/>
        <s v="Ocyurus chrysurus"/>
        <s v="Rachycentron canadum"/>
        <s v="Scomberomorus cavalla"/>
        <s v="Seriola dumerili"/>
        <s v="Sphyraena barracuda"/>
      </sharedItems>
    </cacheField>
    <cacheField name="comm_name" numFmtId="0">
      <sharedItems/>
    </cacheField>
    <cacheField name="year" numFmtId="0">
      <sharedItems containsSemiMixedTypes="0" containsString="0" containsNumber="1" containsInteger="1" minValue="1950" maxValue="2019" count="70"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50"/>
        <n v="1951"/>
        <n v="1952"/>
        <n v="1953"/>
        <n v="1954"/>
        <n v="1955"/>
        <n v="1956"/>
        <n v="1957"/>
        <n v="1958"/>
        <n v="1959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gear_type" numFmtId="0">
      <sharedItems count="10">
        <s v="longline"/>
        <s v="small scale gillnets"/>
        <s v="subsistence fishing gear"/>
        <s v="small scale hand lines"/>
        <s v="small scale pole lines"/>
        <s v="hand or tools"/>
        <s v="small scale pots or traps"/>
        <s v="other industrial"/>
        <s v="shrimp trawl"/>
        <s v="unknown class"/>
      </sharedItems>
    </cacheField>
    <cacheField name="catch_mt" numFmtId="0">
      <sharedItems containsSemiMixedTypes="0" containsString="0" containsNumber="1" minValue="1.17748868E-2" maxValue="663.76315575770002"/>
    </cacheField>
    <cacheField name="value_usd" numFmtId="0">
      <sharedItems containsSemiMixedTypes="0" containsString="0" containsNumber="1" minValue="0" maxValue="2281403.81970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orah Akiorah" refreshedDate="45315.844333217596" createdVersion="8" refreshedVersion="8" minRefreshableVersion="3" recordCount="439" xr:uid="{00000000-000A-0000-FFFF-FFFF13000000}">
  <cacheSource type="worksheet">
    <worksheetSource ref="A1:F440" sheet="10year"/>
  </cacheSource>
  <cacheFields count="6">
    <cacheField name="sci_name" numFmtId="0">
      <sharedItems count="21">
        <s v="Caranx hippos"/>
        <s v="Centropomus undecimalis"/>
        <s v="Epinephelus guttatus"/>
        <s v="Epinephelus itajara"/>
        <s v="Epinephelus striatus"/>
        <s v="Gerres cinereus"/>
        <s v="Haemulon plumierii"/>
        <s v="Haemulon sciurus"/>
        <s v="Lachnolaimus maximus"/>
        <s v="Lutjanus analis"/>
        <s v="Lutjanus apodus"/>
        <s v="Lutjanus griseus"/>
        <s v="Lutjanus jocu"/>
        <s v="Lutjanus synagris"/>
        <s v="Lutjanus vivanus"/>
        <s v="Mycteroperca bonaci"/>
        <s v="Ocyurus chrysurus"/>
        <s v="Rachycentron canadum"/>
        <s v="Scomberomorus cavalla"/>
        <s v="Seriola dumerili"/>
        <s v="Sphyraena barracuda"/>
      </sharedItems>
    </cacheField>
    <cacheField name="comm_name" numFmtId="0">
      <sharedItems/>
    </cacheField>
    <cacheField name="year" numFmtId="0">
      <sharedItems containsSemiMixedTypes="0" containsString="0" containsNumber="1" containsInteger="1" minValue="2010" maxValue="2019"/>
    </cacheField>
    <cacheField name="gear_type" numFmtId="0">
      <sharedItems count="8">
        <s v="small scale hand lines"/>
        <s v="subsistence fishing gear"/>
        <s v="small scale gillnets"/>
        <s v="small scale pole lines"/>
        <s v="hand or tools"/>
        <s v="small scale pots or traps"/>
        <s v="shrimp trawl"/>
        <s v="unknown class"/>
      </sharedItems>
    </cacheField>
    <cacheField name="catch_mt" numFmtId="0">
      <sharedItems containsSemiMixedTypes="0" containsString="0" containsNumber="1" minValue="1.17748868E-2" maxValue="167.01732274700001"/>
    </cacheField>
    <cacheField name="value_usd" numFmtId="0">
      <sharedItems containsSemiMixedTypes="0" containsString="0" containsNumber="1" minValue="0" maxValue="697197.179009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s v="Crevalle jack"/>
    <n v="2019"/>
    <x v="0"/>
    <n v="33.551711619800002"/>
    <n v="36713.520979660098"/>
  </r>
  <r>
    <x v="0"/>
    <s v="Crevalle jack"/>
    <n v="2019"/>
    <x v="1"/>
    <n v="39.366510118400001"/>
    <n v="43076.288074540098"/>
  </r>
  <r>
    <x v="1"/>
    <s v="Common snook"/>
    <n v="2019"/>
    <x v="0"/>
    <n v="14.812991699199999"/>
    <n v="77240.268078429202"/>
  </r>
  <r>
    <x v="1"/>
    <s v="Common snook"/>
    <n v="2019"/>
    <x v="1"/>
    <n v="17.380209815200001"/>
    <n v="90626.666958597096"/>
  </r>
  <r>
    <x v="2"/>
    <s v="Red hind"/>
    <n v="2019"/>
    <x v="2"/>
    <n v="0.17643250020000001"/>
    <n v="541.43403934651303"/>
  </r>
  <r>
    <x v="2"/>
    <s v="Red hind"/>
    <n v="2019"/>
    <x v="3"/>
    <n v="1.17748868E-2"/>
    <n v="36.134637992297201"/>
  </r>
  <r>
    <x v="2"/>
    <s v="Red hind"/>
    <n v="2019"/>
    <x v="1"/>
    <n v="0.22082533630000001"/>
    <n v="677.66626746754901"/>
  </r>
  <r>
    <x v="3"/>
    <s v="Atlantic goliath grouper"/>
    <n v="2019"/>
    <x v="3"/>
    <n v="1.6345352731"/>
    <n v="1016.89134247042"/>
  </r>
  <r>
    <x v="3"/>
    <s v="Atlantic goliath grouper"/>
    <n v="2019"/>
    <x v="1"/>
    <n v="1.9178142116000001"/>
    <n v="1193.12730677698"/>
  </r>
  <r>
    <x v="4"/>
    <s v="Nassau grouper"/>
    <n v="2019"/>
    <x v="2"/>
    <n v="0.85621796390000005"/>
    <n v="6837.1211185398597"/>
  </r>
  <r>
    <x v="4"/>
    <s v="Nassau grouper"/>
    <n v="2019"/>
    <x v="3"/>
    <n v="5.7142927699999999E-2"/>
    <n v="456.30100543016101"/>
  </r>
  <r>
    <x v="4"/>
    <s v="Nassau grouper"/>
    <n v="2019"/>
    <x v="1"/>
    <n v="1.0716541436"/>
    <n v="8557.4345385019005"/>
  </r>
  <r>
    <x v="5"/>
    <s v="Yellow fin mojarra"/>
    <n v="2019"/>
    <x v="2"/>
    <n v="51.582814877099999"/>
    <n v="170754.47922426899"/>
  </r>
  <r>
    <x v="5"/>
    <s v="Yellow fin mojarra"/>
    <n v="2019"/>
    <x v="1"/>
    <n v="60.5225577402"/>
    <n v="200347.690464168"/>
  </r>
  <r>
    <x v="6"/>
    <s v="White grunt"/>
    <n v="2019"/>
    <x v="0"/>
    <n v="29.226012982"/>
    <n v="76998.461676847699"/>
  </r>
  <r>
    <x v="6"/>
    <s v="White grunt"/>
    <n v="2019"/>
    <x v="1"/>
    <n v="34.291130920900002"/>
    <n v="90342.953440120895"/>
  </r>
  <r>
    <x v="7"/>
    <s v="Bluestriped grunt"/>
    <n v="2019"/>
    <x v="0"/>
    <n v="12.043542435399999"/>
    <n v="25445.962087358199"/>
  </r>
  <r>
    <x v="7"/>
    <s v="Bluestriped grunt"/>
    <n v="2019"/>
    <x v="1"/>
    <n v="14.1307913145"/>
    <n v="29855.964885964899"/>
  </r>
  <r>
    <x v="8"/>
    <s v="Hogfish"/>
    <n v="2019"/>
    <x v="4"/>
    <n v="12.320805318"/>
    <n v="21938.4644394307"/>
  </r>
  <r>
    <x v="8"/>
    <s v="Hogfish"/>
    <n v="2019"/>
    <x v="1"/>
    <n v="14.456106225399999"/>
    <n v="25740.587905734599"/>
  </r>
  <r>
    <x v="9"/>
    <s v="Mutton snapper"/>
    <n v="2019"/>
    <x v="0"/>
    <n v="45.621387203499999"/>
    <n v="75316.572773914493"/>
  </r>
  <r>
    <x v="9"/>
    <s v="Mutton snapper"/>
    <n v="2019"/>
    <x v="1"/>
    <n v="53.527963679300001"/>
    <n v="88369.578809769795"/>
  </r>
  <r>
    <x v="10"/>
    <s v="Schoolmaster snapper"/>
    <n v="2019"/>
    <x v="0"/>
    <n v="18.243436263100001"/>
    <n v="48063.912406643401"/>
  </r>
  <r>
    <x v="10"/>
    <s v="Schoolmaster snapper"/>
    <n v="2019"/>
    <x v="1"/>
    <n v="21.405179753100001"/>
    <n v="56393.7993842945"/>
  </r>
  <r>
    <x v="11"/>
    <s v="Grey snapper"/>
    <n v="2019"/>
    <x v="5"/>
    <n v="31.072457085100002"/>
    <n v="52920.697329811002"/>
  </r>
  <r>
    <x v="11"/>
    <s v="Grey snapper"/>
    <n v="2019"/>
    <x v="1"/>
    <n v="36.457579574699999"/>
    <n v="62092.306661282499"/>
  </r>
  <r>
    <x v="12"/>
    <s v="Dog snapper"/>
    <n v="2019"/>
    <x v="0"/>
    <n v="18.037478981"/>
    <n v="46128.859623128199"/>
  </r>
  <r>
    <x v="12"/>
    <s v="Dog snapper"/>
    <n v="2019"/>
    <x v="1"/>
    <n v="21.163528313099999"/>
    <n v="54123.385408246802"/>
  </r>
  <r>
    <x v="13"/>
    <s v="Lane snapper"/>
    <n v="2019"/>
    <x v="0"/>
    <n v="131.52008270659999"/>
    <n v="228088.329916786"/>
  </r>
  <r>
    <x v="13"/>
    <s v="Lane snapper"/>
    <n v="2019"/>
    <x v="1"/>
    <n v="154.31363756670001"/>
    <n v="267617.98769939702"/>
  </r>
  <r>
    <x v="14"/>
    <s v="Silk snapper"/>
    <n v="2019"/>
    <x v="0"/>
    <n v="33.818471533199997"/>
    <n v="89097.691358889599"/>
  </r>
  <r>
    <x v="14"/>
    <s v="Silk snapper"/>
    <n v="2019"/>
    <x v="1"/>
    <n v="39.679501805599998"/>
    <n v="104539.08307727599"/>
  </r>
  <r>
    <x v="15"/>
    <s v="Black grouper"/>
    <n v="2019"/>
    <x v="3"/>
    <n v="1.7098816142"/>
    <n v="5816.4286880478903"/>
  </r>
  <r>
    <x v="15"/>
    <s v="Black grouper"/>
    <n v="2019"/>
    <x v="1"/>
    <n v="2.0062187177999999"/>
    <n v="6824.4655114985599"/>
  </r>
  <r>
    <x v="16"/>
    <s v="Yellowtail snapper"/>
    <n v="2019"/>
    <x v="0"/>
    <n v="55.105415450400002"/>
    <n v="97394.064503064903"/>
  </r>
  <r>
    <x v="16"/>
    <s v="Yellowtail snapper"/>
    <n v="2019"/>
    <x v="1"/>
    <n v="64.655655112100007"/>
    <n v="114273.28862324799"/>
  </r>
  <r>
    <x v="17"/>
    <s v="Cobia"/>
    <n v="2019"/>
    <x v="2"/>
    <n v="0.83603763580000001"/>
    <n v="1603.9010767544601"/>
  </r>
  <r>
    <x v="17"/>
    <s v="Cobia"/>
    <n v="2019"/>
    <x v="1"/>
    <n v="0.9809301064"/>
    <n v="1881.87084708157"/>
  </r>
  <r>
    <x v="18"/>
    <s v="King mackerel"/>
    <n v="2019"/>
    <x v="2"/>
    <n v="8.0838128852000004"/>
    <n v="20309.463095399002"/>
  </r>
  <r>
    <x v="18"/>
    <s v="King mackerel"/>
    <n v="2019"/>
    <x v="1"/>
    <n v="9.4848067766999993"/>
    <n v="23829.266700443499"/>
  </r>
  <r>
    <x v="19"/>
    <s v="Greater amberjack"/>
    <n v="2019"/>
    <x v="0"/>
    <n v="15.575035270100001"/>
    <n v="41033.778952246001"/>
  </r>
  <r>
    <x v="19"/>
    <s v="Greater amberjack"/>
    <n v="2019"/>
    <x v="1"/>
    <n v="18.274322052500001"/>
    <n v="48145.283692981197"/>
  </r>
  <r>
    <x v="20"/>
    <s v="Great barracuda"/>
    <n v="2019"/>
    <x v="0"/>
    <n v="34.207427549000002"/>
    <n v="87484.963210092697"/>
  </r>
  <r>
    <x v="20"/>
    <s v="Great barracuda"/>
    <n v="2019"/>
    <x v="1"/>
    <n v="40.1358672247"/>
    <n v="102646.8553510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8">
  <r>
    <x v="0"/>
    <s v="Crevalle jack"/>
    <n v="2015"/>
    <x v="0"/>
    <n v="36.4968286983"/>
    <n v="94547.570688498497"/>
  </r>
  <r>
    <x v="0"/>
    <s v="Crevalle jack"/>
    <n v="2015"/>
    <x v="1"/>
    <n v="53.649802509499999"/>
    <n v="138983.54120384401"/>
  </r>
  <r>
    <x v="0"/>
    <s v="Crevalle jack"/>
    <n v="2016"/>
    <x v="0"/>
    <n v="35.756681583499997"/>
    <n v="102192.179722252"/>
  </r>
  <r>
    <x v="0"/>
    <s v="Crevalle jack"/>
    <n v="2016"/>
    <x v="1"/>
    <n v="50.336012351400001"/>
    <n v="143859.737338804"/>
  </r>
  <r>
    <x v="0"/>
    <s v="Crevalle jack"/>
    <n v="2017"/>
    <x v="0"/>
    <n v="35.041799673900002"/>
    <n v="108191.77778213999"/>
  </r>
  <r>
    <x v="0"/>
    <s v="Crevalle jack"/>
    <n v="2017"/>
    <x v="1"/>
    <n v="46.959639471499997"/>
    <n v="144988.18341825501"/>
  </r>
  <r>
    <x v="0"/>
    <s v="Crevalle jack"/>
    <n v="2018"/>
    <x v="0"/>
    <n v="34.302426094499999"/>
    <n v="35849.776600131598"/>
  </r>
  <r>
    <x v="0"/>
    <s v="Crevalle jack"/>
    <n v="2018"/>
    <x v="1"/>
    <n v="43.531771347700001"/>
    <n v="45495.4490250905"/>
  </r>
  <r>
    <x v="0"/>
    <s v="Crevalle jack"/>
    <n v="2019"/>
    <x v="0"/>
    <n v="33.551711619800002"/>
    <n v="36713.520979660098"/>
  </r>
  <r>
    <x v="0"/>
    <s v="Crevalle jack"/>
    <n v="2019"/>
    <x v="1"/>
    <n v="39.366510118400001"/>
    <n v="43076.288074540098"/>
  </r>
  <r>
    <x v="1"/>
    <s v="Common snook"/>
    <n v="2015"/>
    <x v="0"/>
    <n v="12.629822964700001"/>
    <n v="66375.750710321707"/>
  </r>
  <r>
    <x v="1"/>
    <s v="Common snook"/>
    <n v="2015"/>
    <x v="1"/>
    <n v="18.5656543857"/>
    <n v="97571.379323723901"/>
  </r>
  <r>
    <x v="1"/>
    <s v="Common snook"/>
    <n v="2016"/>
    <x v="0"/>
    <n v="13.138333558799999"/>
    <n v="64481.954023817903"/>
  </r>
  <r>
    <x v="1"/>
    <s v="Common snook"/>
    <n v="2016"/>
    <x v="1"/>
    <n v="18.4953214618"/>
    <n v="90773.648181020297"/>
  </r>
  <r>
    <x v="1"/>
    <s v="Common snook"/>
    <n v="2017"/>
    <x v="0"/>
    <n v="13.678722648700001"/>
    <n v="74954.9809984366"/>
  </r>
  <r>
    <x v="1"/>
    <s v="Common snook"/>
    <n v="2017"/>
    <x v="1"/>
    <n v="18.330904519499999"/>
    <n v="100447.434693203"/>
  </r>
  <r>
    <x v="1"/>
    <s v="Common snook"/>
    <n v="2018"/>
    <x v="0"/>
    <n v="14.234663521"/>
    <n v="74224.656888656595"/>
  </r>
  <r>
    <x v="1"/>
    <s v="Common snook"/>
    <n v="2018"/>
    <x v="1"/>
    <n v="18.064614902100001"/>
    <n v="94195.401314448201"/>
  </r>
  <r>
    <x v="1"/>
    <s v="Common snook"/>
    <n v="2019"/>
    <x v="0"/>
    <n v="14.812991699199999"/>
    <n v="77240.268078429202"/>
  </r>
  <r>
    <x v="1"/>
    <s v="Common snook"/>
    <n v="2019"/>
    <x v="1"/>
    <n v="17.380209815200001"/>
    <n v="90626.666958597096"/>
  </r>
  <r>
    <x v="2"/>
    <s v="Red hind"/>
    <n v="2015"/>
    <x v="2"/>
    <n v="0.88671411600000005"/>
    <n v="5908.13656209895"/>
  </r>
  <r>
    <x v="2"/>
    <s v="Red hind"/>
    <n v="2015"/>
    <x v="1"/>
    <n v="1.3034567359"/>
    <n v="8684.8740304684197"/>
  </r>
  <r>
    <x v="2"/>
    <s v="Red hind"/>
    <n v="2016"/>
    <x v="2"/>
    <n v="0.6370771945"/>
    <n v="4831.3541960108696"/>
  </r>
  <r>
    <x v="2"/>
    <s v="Red hind"/>
    <n v="2016"/>
    <x v="3"/>
    <n v="8.1953212100000006E-2"/>
    <n v="621.50238419851803"/>
  </r>
  <r>
    <x v="2"/>
    <s v="Red hind"/>
    <n v="2016"/>
    <x v="1"/>
    <n v="1.0122058823"/>
    <n v="7676.1892887219201"/>
  </r>
  <r>
    <x v="2"/>
    <s v="Red hind"/>
    <n v="2017"/>
    <x v="2"/>
    <n v="0.50504148820000005"/>
    <n v="4444.7002629750796"/>
  </r>
  <r>
    <x v="2"/>
    <s v="Red hind"/>
    <n v="2017"/>
    <x v="3"/>
    <n v="4.2389592500000003E-2"/>
    <n v="373.05654536620102"/>
  </r>
  <r>
    <x v="2"/>
    <s v="Red hind"/>
    <n v="2017"/>
    <x v="1"/>
    <n v="0.73361432410000005"/>
    <n v="6456.2929097893002"/>
  </r>
  <r>
    <x v="2"/>
    <s v="Red hind"/>
    <n v="2018"/>
    <x v="2"/>
    <n v="0.3469828955"/>
    <n v="1017.0101659189201"/>
  </r>
  <r>
    <x v="2"/>
    <s v="Red hind"/>
    <n v="2018"/>
    <x v="3"/>
    <n v="2.3549773600000001E-2"/>
    <n v="69.024610338077807"/>
  </r>
  <r>
    <x v="2"/>
    <s v="Red hind"/>
    <n v="2018"/>
    <x v="1"/>
    <n v="0.47022748139999998"/>
    <n v="1378.2412190120799"/>
  </r>
  <r>
    <x v="2"/>
    <s v="Red hind"/>
    <n v="2019"/>
    <x v="2"/>
    <n v="0.17643250020000001"/>
    <n v="541.43403934651303"/>
  </r>
  <r>
    <x v="2"/>
    <s v="Red hind"/>
    <n v="2019"/>
    <x v="3"/>
    <n v="1.17748868E-2"/>
    <n v="36.134637992297201"/>
  </r>
  <r>
    <x v="2"/>
    <s v="Red hind"/>
    <n v="2019"/>
    <x v="1"/>
    <n v="0.22082533630000001"/>
    <n v="677.66626746754901"/>
  </r>
  <r>
    <x v="3"/>
    <s v="Atlantic goliath grouper"/>
    <n v="2015"/>
    <x v="3"/>
    <n v="2.2825628600000001"/>
    <n v="16982.718507821599"/>
  </r>
  <r>
    <x v="3"/>
    <s v="Atlantic goliath grouper"/>
    <n v="2015"/>
    <x v="1"/>
    <n v="3.3553339022999999"/>
    <n v="24964.3469451112"/>
  </r>
  <r>
    <x v="3"/>
    <s v="Atlantic goliath grouper"/>
    <n v="2016"/>
    <x v="3"/>
    <n v="2.1255201725999999"/>
    <n v="16904.106189076902"/>
  </r>
  <r>
    <x v="3"/>
    <s v="Atlantic goliath grouper"/>
    <n v="2016"/>
    <x v="1"/>
    <n v="2.9921739076999998"/>
    <n v="23796.539842063201"/>
  </r>
  <r>
    <x v="3"/>
    <s v="Atlantic goliath grouper"/>
    <n v="2017"/>
    <x v="3"/>
    <n v="1.9667066039000001"/>
    <n v="16840.2182659803"/>
  </r>
  <r>
    <x v="3"/>
    <s v="Atlantic goliath grouper"/>
    <n v="2017"/>
    <x v="1"/>
    <n v="2.6355904639999999"/>
    <n v="22567.635959064999"/>
  </r>
  <r>
    <x v="3"/>
    <s v="Atlantic goliath grouper"/>
    <n v="2018"/>
    <x v="3"/>
    <n v="1.8028811205999999"/>
    <n v="1071.26669566245"/>
  </r>
  <r>
    <x v="3"/>
    <s v="Atlantic goliath grouper"/>
    <n v="2018"/>
    <x v="1"/>
    <n v="2.2879608717000002"/>
    <n v="1359.4996668573201"/>
  </r>
  <r>
    <x v="3"/>
    <s v="Atlantic goliath grouper"/>
    <n v="2019"/>
    <x v="3"/>
    <n v="1.6345352731"/>
    <n v="1016.89134247042"/>
  </r>
  <r>
    <x v="3"/>
    <s v="Atlantic goliath grouper"/>
    <n v="2019"/>
    <x v="1"/>
    <n v="1.9178142116000001"/>
    <n v="1193.12730677698"/>
  </r>
  <r>
    <x v="4"/>
    <s v="Nassau grouper"/>
    <n v="2015"/>
    <x v="2"/>
    <n v="1.1570496993999999"/>
    <n v="8608.6782920317291"/>
  </r>
  <r>
    <x v="4"/>
    <s v="Nassau grouper"/>
    <n v="2015"/>
    <x v="1"/>
    <n v="1.7008460755999999"/>
    <n v="12654.6307366602"/>
  </r>
  <r>
    <x v="4"/>
    <s v="Nassau grouper"/>
    <n v="2016"/>
    <x v="2"/>
    <n v="0.972579996"/>
    <n v="7734.8574439848499"/>
  </r>
  <r>
    <x v="4"/>
    <s v="Nassau grouper"/>
    <n v="2016"/>
    <x v="3"/>
    <n v="0.1251120828"/>
    <n v="995.00722734040903"/>
  </r>
  <r>
    <x v="4"/>
    <s v="Nassau grouper"/>
    <n v="2016"/>
    <x v="1"/>
    <n v="1.5452620206000001"/>
    <n v="12289.355624212199"/>
  </r>
  <r>
    <x v="4"/>
    <s v="Nassau grouper"/>
    <n v="2017"/>
    <x v="2"/>
    <n v="0.95766946959999999"/>
    <n v="8200.1874929421192"/>
  </r>
  <r>
    <x v="4"/>
    <s v="Nassau grouper"/>
    <n v="2017"/>
    <x v="3"/>
    <n v="8.0379967799999993E-2"/>
    <n v="688.26544794372205"/>
  </r>
  <r>
    <x v="4"/>
    <s v="Nassau grouper"/>
    <n v="2017"/>
    <x v="1"/>
    <n v="1.3910937162999999"/>
    <n v="11911.4471701602"/>
  </r>
  <r>
    <x v="4"/>
    <s v="Nassau grouper"/>
    <n v="2018"/>
    <x v="2"/>
    <n v="0.91443936749999999"/>
    <n v="7302.03403126796"/>
  </r>
  <r>
    <x v="4"/>
    <s v="Nassau grouper"/>
    <n v="2018"/>
    <x v="3"/>
    <n v="6.2063117100000002E-2"/>
    <n v="495.58998579748101"/>
  </r>
  <r>
    <x v="4"/>
    <s v="Nassau grouper"/>
    <n v="2018"/>
    <x v="1"/>
    <n v="1.2392383781"/>
    <n v="9895.6378429404194"/>
  </r>
  <r>
    <x v="4"/>
    <s v="Nassau grouper"/>
    <n v="2019"/>
    <x v="2"/>
    <n v="0.85621796390000005"/>
    <n v="6837.1211185398597"/>
  </r>
  <r>
    <x v="4"/>
    <s v="Nassau grouper"/>
    <n v="2019"/>
    <x v="3"/>
    <n v="5.7142927699999999E-2"/>
    <n v="456.30100543016101"/>
  </r>
  <r>
    <x v="4"/>
    <s v="Nassau grouper"/>
    <n v="2019"/>
    <x v="1"/>
    <n v="1.0716541436"/>
    <n v="8557.4345385019005"/>
  </r>
  <r>
    <x v="5"/>
    <s v="Yellow fin mojarra"/>
    <n v="2015"/>
    <x v="2"/>
    <n v="39.591993200300003"/>
    <n v="122103.264182774"/>
  </r>
  <r>
    <x v="5"/>
    <s v="Yellow fin mojarra"/>
    <n v="2015"/>
    <x v="1"/>
    <n v="58.199648898699998"/>
    <n v="179490.00619573699"/>
  </r>
  <r>
    <x v="5"/>
    <s v="Yellow fin mojarra"/>
    <n v="2016"/>
    <x v="2"/>
    <n v="42.415057886500001"/>
    <n v="139643.678965392"/>
  </r>
  <r>
    <x v="5"/>
    <s v="Yellow fin mojarra"/>
    <n v="2016"/>
    <x v="1"/>
    <n v="59.709256650999997"/>
    <n v="196581.60762972001"/>
  </r>
  <r>
    <x v="5"/>
    <s v="Yellow fin mojarra"/>
    <n v="2017"/>
    <x v="2"/>
    <n v="45.375240217399998"/>
    <n v="161288.12188068399"/>
  </r>
  <r>
    <x v="5"/>
    <s v="Yellow fin mojarra"/>
    <n v="2017"/>
    <x v="1"/>
    <n v="60.807519630000002"/>
    <n v="216142.78162164299"/>
  </r>
  <r>
    <x v="5"/>
    <s v="Yellow fin mojarra"/>
    <n v="2018"/>
    <x v="2"/>
    <n v="48.422792518599998"/>
    <n v="160293.86412513"/>
  </r>
  <r>
    <x v="5"/>
    <s v="Yellow fin mojarra"/>
    <n v="2018"/>
    <x v="1"/>
    <n v="61.451336594200001"/>
    <n v="203422.225072189"/>
  </r>
  <r>
    <x v="5"/>
    <s v="Yellow fin mojarra"/>
    <n v="2019"/>
    <x v="2"/>
    <n v="51.582814877099999"/>
    <n v="170754.47922426899"/>
  </r>
  <r>
    <x v="5"/>
    <s v="Yellow fin mojarra"/>
    <n v="2019"/>
    <x v="1"/>
    <n v="60.5225577402"/>
    <n v="200347.690464168"/>
  </r>
  <r>
    <x v="6"/>
    <s v="White grunt"/>
    <n v="2015"/>
    <x v="0"/>
    <n v="21.741233671500002"/>
    <n v="49646.704342184399"/>
  </r>
  <r>
    <x v="6"/>
    <s v="White grunt"/>
    <n v="2015"/>
    <x v="1"/>
    <n v="31.9592943932"/>
    <n v="72979.926700712895"/>
  </r>
  <r>
    <x v="6"/>
    <s v="White grunt"/>
    <n v="2016"/>
    <x v="0"/>
    <n v="23.5064234068"/>
    <n v="61827.007123704301"/>
  </r>
  <r>
    <x v="6"/>
    <s v="White grunt"/>
    <n v="2016"/>
    <x v="1"/>
    <n v="33.090867679600002"/>
    <n v="87036.180551531404"/>
  </r>
  <r>
    <x v="6"/>
    <s v="White grunt"/>
    <n v="2017"/>
    <x v="0"/>
    <n v="25.353412623499999"/>
    <n v="75807.077478901105"/>
  </r>
  <r>
    <x v="6"/>
    <s v="White grunt"/>
    <n v="2017"/>
    <x v="1"/>
    <n v="33.976197776699998"/>
    <n v="101589.332195326"/>
  </r>
  <r>
    <x v="6"/>
    <s v="White grunt"/>
    <n v="2018"/>
    <x v="0"/>
    <n v="27.255133974"/>
    <n v="71806.010285773693"/>
  </r>
  <r>
    <x v="6"/>
    <s v="White grunt"/>
    <n v="2018"/>
    <x v="1"/>
    <n v="34.588348268300003"/>
    <n v="91125.998275803897"/>
  </r>
  <r>
    <x v="6"/>
    <s v="White grunt"/>
    <n v="2019"/>
    <x v="0"/>
    <n v="29.226012982"/>
    <n v="76998.461676847699"/>
  </r>
  <r>
    <x v="6"/>
    <s v="White grunt"/>
    <n v="2019"/>
    <x v="1"/>
    <n v="34.291130920900002"/>
    <n v="90342.953440120895"/>
  </r>
  <r>
    <x v="7"/>
    <s v="Bluestriped grunt"/>
    <n v="2015"/>
    <x v="0"/>
    <n v="14.098659529200001"/>
    <n v="24809.123941405"/>
  </r>
  <r>
    <x v="7"/>
    <s v="Bluestriped grunt"/>
    <n v="2015"/>
    <x v="1"/>
    <n v="20.724822576800001"/>
    <n v="36469.0480615489"/>
  </r>
  <r>
    <x v="7"/>
    <s v="Bluestriped grunt"/>
    <n v="2016"/>
    <x v="0"/>
    <n v="13.593683309299999"/>
    <n v="28504.236922164499"/>
  </r>
  <r>
    <x v="7"/>
    <s v="Bluestriped grunt"/>
    <n v="2016"/>
    <x v="1"/>
    <n v="19.1363342641"/>
    <n v="40126.475898749602"/>
  </r>
  <r>
    <x v="7"/>
    <s v="Bluestriped grunt"/>
    <n v="2017"/>
    <x v="0"/>
    <n v="13.091839025000001"/>
    <n v="32493.1295848218"/>
  </r>
  <r>
    <x v="7"/>
    <s v="Bluestriped grunt"/>
    <n v="2017"/>
    <x v="1"/>
    <n v="17.544419703199999"/>
    <n v="43544.157686028302"/>
  </r>
  <r>
    <x v="7"/>
    <s v="Bluestriped grunt"/>
    <n v="2018"/>
    <x v="0"/>
    <n v="12.5736502016"/>
    <n v="26565.989869307799"/>
  </r>
  <r>
    <x v="7"/>
    <s v="Bluestriped grunt"/>
    <n v="2018"/>
    <x v="1"/>
    <n v="15.9566925112"/>
    <n v="33713.78436695"/>
  </r>
  <r>
    <x v="7"/>
    <s v="Bluestriped grunt"/>
    <n v="2019"/>
    <x v="0"/>
    <n v="12.043542435399999"/>
    <n v="25445.962087358199"/>
  </r>
  <r>
    <x v="7"/>
    <s v="Bluestriped grunt"/>
    <n v="2019"/>
    <x v="1"/>
    <n v="14.1307913145"/>
    <n v="29855.964885964899"/>
  </r>
  <r>
    <x v="8"/>
    <s v="Hogfish"/>
    <n v="2015"/>
    <x v="4"/>
    <n v="10.384980777499999"/>
    <n v="39284.415988865301"/>
  </r>
  <r>
    <x v="8"/>
    <s v="Hogfish"/>
    <n v="2015"/>
    <x v="1"/>
    <n v="15.2657693188"/>
    <n v="57747.514912316998"/>
  </r>
  <r>
    <x v="8"/>
    <s v="Hogfish"/>
    <n v="2016"/>
    <x v="4"/>
    <n v="10.8367026362"/>
    <n v="41182.680910576099"/>
  </r>
  <r>
    <x v="8"/>
    <s v="Hogfish"/>
    <n v="2016"/>
    <x v="1"/>
    <n v="15.255229892199999"/>
    <n v="57974.393684580602"/>
  </r>
  <r>
    <x v="8"/>
    <s v="Hogfish"/>
    <n v="2017"/>
    <x v="4"/>
    <n v="11.315653321499999"/>
    <n v="53013.182400426798"/>
  </r>
  <r>
    <x v="8"/>
    <s v="Hogfish"/>
    <n v="2017"/>
    <x v="1"/>
    <n v="15.164146970499999"/>
    <n v="71043.152918107604"/>
  </r>
  <r>
    <x v="8"/>
    <s v="Hogfish"/>
    <n v="2018"/>
    <x v="4"/>
    <n v="11.808447233800001"/>
    <n v="20082.148948407001"/>
  </r>
  <r>
    <x v="8"/>
    <s v="Hogfish"/>
    <n v="2018"/>
    <x v="1"/>
    <n v="14.9856054943"/>
    <n v="25485.413590922399"/>
  </r>
  <r>
    <x v="8"/>
    <s v="Hogfish"/>
    <n v="2019"/>
    <x v="4"/>
    <n v="12.320805318"/>
    <n v="21938.4644394307"/>
  </r>
  <r>
    <x v="8"/>
    <s v="Hogfish"/>
    <n v="2019"/>
    <x v="1"/>
    <n v="14.456106225399999"/>
    <n v="25740.587905734599"/>
  </r>
  <r>
    <x v="9"/>
    <s v="Mutton snapper"/>
    <n v="2015"/>
    <x v="0"/>
    <n v="62.513453463300003"/>
    <n v="223902.86068040901"/>
  </r>
  <r>
    <x v="9"/>
    <s v="Mutton snapper"/>
    <n v="2015"/>
    <x v="1"/>
    <n v="91.893859058900006"/>
    <n v="329133.91889845498"/>
  </r>
  <r>
    <x v="9"/>
    <s v="Mutton snapper"/>
    <n v="2016"/>
    <x v="0"/>
    <n v="58.416789009600002"/>
    <n v="246041.78797824099"/>
  </r>
  <r>
    <x v="9"/>
    <s v="Mutton snapper"/>
    <n v="2016"/>
    <x v="1"/>
    <n v="82.235489505499999"/>
    <n v="346362.18827234203"/>
  </r>
  <r>
    <x v="9"/>
    <s v="Mutton snapper"/>
    <n v="2017"/>
    <x v="0"/>
    <n v="54.277806932799997"/>
    <n v="216624.512122888"/>
  </r>
  <r>
    <x v="9"/>
    <s v="Mutton snapper"/>
    <n v="2017"/>
    <x v="1"/>
    <n v="72.737880719100005"/>
    <n v="290299.27357148897"/>
  </r>
  <r>
    <x v="9"/>
    <s v="Mutton snapper"/>
    <n v="2018"/>
    <x v="0"/>
    <n v="50.007982069299999"/>
    <n v="78851.807452546796"/>
  </r>
  <r>
    <x v="9"/>
    <s v="Mutton snapper"/>
    <n v="2018"/>
    <x v="1"/>
    <n v="63.463034217999997"/>
    <n v="100067.52417197599"/>
  </r>
  <r>
    <x v="9"/>
    <s v="Mutton snapper"/>
    <n v="2019"/>
    <x v="0"/>
    <n v="45.621387203499999"/>
    <n v="75316.572773914493"/>
  </r>
  <r>
    <x v="9"/>
    <s v="Mutton snapper"/>
    <n v="2019"/>
    <x v="1"/>
    <n v="53.527963679300001"/>
    <n v="88369.578809769795"/>
  </r>
  <r>
    <x v="10"/>
    <s v="Schoolmaster snapper"/>
    <n v="2015"/>
    <x v="0"/>
    <n v="13.5712938679"/>
    <n v="30990.422364487102"/>
  </r>
  <r>
    <x v="10"/>
    <s v="Schoolmaster snapper"/>
    <n v="2015"/>
    <x v="1"/>
    <n v="19.949602795200001"/>
    <n v="45555.466018368897"/>
  </r>
  <r>
    <x v="10"/>
    <s v="Schoolmaster snapper"/>
    <n v="2016"/>
    <x v="0"/>
    <n v="14.6731590608"/>
    <n v="38593.600314123898"/>
  </r>
  <r>
    <x v="10"/>
    <s v="Schoolmaster snapper"/>
    <n v="2016"/>
    <x v="1"/>
    <n v="20.655952482299998"/>
    <n v="54329.648503815202"/>
  </r>
  <r>
    <x v="10"/>
    <s v="Schoolmaster snapper"/>
    <n v="2017"/>
    <x v="0"/>
    <n v="15.8260850542"/>
    <n v="47320.227604561398"/>
  </r>
  <r>
    <x v="10"/>
    <s v="Schoolmaster snapper"/>
    <n v="2017"/>
    <x v="1"/>
    <n v="21.2085924613"/>
    <n v="63414.004095015996"/>
  </r>
  <r>
    <x v="10"/>
    <s v="Schoolmaster snapper"/>
    <n v="2018"/>
    <x v="0"/>
    <n v="17.013175892500001"/>
    <n v="44822.684940519001"/>
  </r>
  <r>
    <x v="10"/>
    <s v="Schoolmaster snapper"/>
    <n v="2018"/>
    <x v="1"/>
    <n v="21.590708505799999"/>
    <n v="56882.590946789598"/>
  </r>
  <r>
    <x v="10"/>
    <s v="Schoolmaster snapper"/>
    <n v="2019"/>
    <x v="0"/>
    <n v="18.243436263100001"/>
    <n v="48063.912406643401"/>
  </r>
  <r>
    <x v="10"/>
    <s v="Schoolmaster snapper"/>
    <n v="2019"/>
    <x v="1"/>
    <n v="21.405179753100001"/>
    <n v="56393.7993842945"/>
  </r>
  <r>
    <x v="11"/>
    <s v="Grey snapper"/>
    <n v="2015"/>
    <x v="5"/>
    <n v="24.8161501208"/>
    <n v="88883.379421539401"/>
  </r>
  <r>
    <x v="11"/>
    <s v="Grey snapper"/>
    <n v="2015"/>
    <x v="1"/>
    <n v="36.4793764422"/>
    <n v="130657.26317676"/>
  </r>
  <r>
    <x v="11"/>
    <s v="Grey snapper"/>
    <n v="2016"/>
    <x v="5"/>
    <n v="26.2848992849"/>
    <n v="110707.61893175"/>
  </r>
  <r>
    <x v="11"/>
    <s v="Grey snapper"/>
    <n v="2016"/>
    <x v="1"/>
    <n v="37.002231651999999"/>
    <n v="155847.23825455399"/>
  </r>
  <r>
    <x v="11"/>
    <s v="Grey snapper"/>
    <n v="2017"/>
    <x v="5"/>
    <n v="27.830494043800002"/>
    <n v="111072.416795461"/>
  </r>
  <r>
    <x v="11"/>
    <s v="Grey snapper"/>
    <n v="2017"/>
    <x v="1"/>
    <n v="37.295743334299999"/>
    <n v="148848.537931203"/>
  </r>
  <r>
    <x v="11"/>
    <s v="Grey snapper"/>
    <n v="2018"/>
    <x v="5"/>
    <n v="29.421401948700002"/>
    <n v="47858.996082486097"/>
  </r>
  <r>
    <x v="11"/>
    <s v="Grey snapper"/>
    <n v="2018"/>
    <x v="1"/>
    <n v="37.337468166999997"/>
    <n v="60735.846165768402"/>
  </r>
  <r>
    <x v="11"/>
    <s v="Grey snapper"/>
    <n v="2019"/>
    <x v="5"/>
    <n v="31.072457085100002"/>
    <n v="52920.697329811002"/>
  </r>
  <r>
    <x v="11"/>
    <s v="Grey snapper"/>
    <n v="2019"/>
    <x v="1"/>
    <n v="36.457579574699999"/>
    <n v="62092.306661282499"/>
  </r>
  <r>
    <x v="12"/>
    <s v="Dog snapper"/>
    <n v="2015"/>
    <x v="0"/>
    <n v="15.1194287433"/>
    <n v="55593.556740858701"/>
  </r>
  <r>
    <x v="12"/>
    <s v="Dog snapper"/>
    <n v="2015"/>
    <x v="1"/>
    <n v="22.2253383394"/>
    <n v="81721.712442700504"/>
  </r>
  <r>
    <x v="12"/>
    <s v="Dog snapper"/>
    <n v="2016"/>
    <x v="0"/>
    <n v="15.8008926364"/>
    <n v="66076.319285289195"/>
  </r>
  <r>
    <x v="12"/>
    <s v="Dog snapper"/>
    <n v="2016"/>
    <x v="1"/>
    <n v="22.2435050369"/>
    <n v="93018.095538545604"/>
  </r>
  <r>
    <x v="12"/>
    <s v="Dog snapper"/>
    <n v="2017"/>
    <x v="0"/>
    <n v="16.522719062099998"/>
    <n v="67225.947393617593"/>
  </r>
  <r>
    <x v="12"/>
    <s v="Dog snapper"/>
    <n v="2017"/>
    <x v="1"/>
    <n v="22.142154155"/>
    <n v="90089.729469079597"/>
  </r>
  <r>
    <x v="12"/>
    <s v="Dog snapper"/>
    <n v="2018"/>
    <x v="0"/>
    <n v="17.265447772000002"/>
    <n v="42172.0765395462"/>
  </r>
  <r>
    <x v="12"/>
    <s v="Dog snapper"/>
    <n v="2018"/>
    <x v="1"/>
    <n v="21.910856175399999"/>
    <n v="53518.814911669397"/>
  </r>
  <r>
    <x v="12"/>
    <s v="Dog snapper"/>
    <n v="2019"/>
    <x v="0"/>
    <n v="18.037478981"/>
    <n v="46128.859623128199"/>
  </r>
  <r>
    <x v="12"/>
    <s v="Dog snapper"/>
    <n v="2019"/>
    <x v="1"/>
    <n v="21.163528313099999"/>
    <n v="54123.385408246802"/>
  </r>
  <r>
    <x v="13"/>
    <s v="Lane snapper"/>
    <n v="2015"/>
    <x v="0"/>
    <n v="113.3684815063"/>
    <n v="406049.03287184099"/>
  </r>
  <r>
    <x v="13"/>
    <s v="Lane snapper"/>
    <n v="2015"/>
    <x v="1"/>
    <n v="166.6500038648"/>
    <n v="596886.11859584996"/>
  </r>
  <r>
    <x v="13"/>
    <s v="Lane snapper"/>
    <n v="2016"/>
    <x v="0"/>
    <n v="117.58795239"/>
    <n v="495260.87519115099"/>
  </r>
  <r>
    <x v="13"/>
    <s v="Lane snapper"/>
    <n v="2016"/>
    <x v="1"/>
    <n v="165.532939908"/>
    <n v="697197.179009491"/>
  </r>
  <r>
    <x v="13"/>
    <s v="Lane snapper"/>
    <n v="2017"/>
    <x v="0"/>
    <n v="122.08313271119999"/>
    <n v="487237.79674385098"/>
  </r>
  <r>
    <x v="13"/>
    <s v="Lane snapper"/>
    <n v="2017"/>
    <x v="1"/>
    <n v="163.60403720740001"/>
    <n v="652949.09179563599"/>
  </r>
  <r>
    <x v="13"/>
    <s v="Lane snapper"/>
    <n v="2018"/>
    <x v="0"/>
    <n v="126.7070673441"/>
    <n v="209875.66775037599"/>
  </r>
  <r>
    <x v="13"/>
    <s v="Lane snapper"/>
    <n v="2018"/>
    <x v="1"/>
    <n v="160.7986288944"/>
    <n v="266344.41408789699"/>
  </r>
  <r>
    <x v="13"/>
    <s v="Lane snapper"/>
    <n v="2019"/>
    <x v="0"/>
    <n v="131.52008270659999"/>
    <n v="228088.329916786"/>
  </r>
  <r>
    <x v="13"/>
    <s v="Lane snapper"/>
    <n v="2019"/>
    <x v="1"/>
    <n v="154.31363756670001"/>
    <n v="267617.98769939702"/>
  </r>
  <r>
    <x v="14"/>
    <s v="Silk snapper"/>
    <n v="2015"/>
    <x v="0"/>
    <n v="25.157563998499999"/>
    <n v="57447.988493983998"/>
  </r>
  <r>
    <x v="14"/>
    <s v="Silk snapper"/>
    <n v="2015"/>
    <x v="1"/>
    <n v="36.981249831299998"/>
    <n v="84447.699901641798"/>
  </r>
  <r>
    <x v="14"/>
    <s v="Silk snapper"/>
    <n v="2016"/>
    <x v="0"/>
    <n v="27.200128574499999"/>
    <n v="71542.255239730803"/>
  </r>
  <r>
    <x v="14"/>
    <s v="Silk snapper"/>
    <n v="2016"/>
    <x v="1"/>
    <n v="38.290634008799998"/>
    <n v="100712.69714949001"/>
  </r>
  <r>
    <x v="14"/>
    <s v="Silk snapper"/>
    <n v="2017"/>
    <x v="0"/>
    <n v="29.337346274600002"/>
    <n v="87719.097822774798"/>
  </r>
  <r>
    <x v="14"/>
    <s v="Silk snapper"/>
    <n v="2017"/>
    <x v="1"/>
    <n v="39.3150813293"/>
    <n v="117552.67271809001"/>
  </r>
  <r>
    <x v="14"/>
    <s v="Silk snapper"/>
    <n v="2018"/>
    <x v="0"/>
    <n v="31.537896496599998"/>
    <n v="83089.318965950602"/>
  </r>
  <r>
    <x v="14"/>
    <s v="Silk snapper"/>
    <n v="2018"/>
    <x v="1"/>
    <n v="40.023422695900003"/>
    <n v="105445.17244023801"/>
  </r>
  <r>
    <x v="14"/>
    <s v="Silk snapper"/>
    <n v="2019"/>
    <x v="0"/>
    <n v="33.818471533199997"/>
    <n v="89097.691358889599"/>
  </r>
  <r>
    <x v="14"/>
    <s v="Silk snapper"/>
    <n v="2019"/>
    <x v="1"/>
    <n v="39.679501805599998"/>
    <n v="104539.08307727599"/>
  </r>
  <r>
    <x v="15"/>
    <s v="Black grouper"/>
    <n v="2015"/>
    <x v="3"/>
    <n v="1.5888375168"/>
    <n v="11581.255848582001"/>
  </r>
  <r>
    <x v="15"/>
    <s v="Black grouper"/>
    <n v="2015"/>
    <x v="1"/>
    <n v="2.3355678299"/>
    <n v="17024.276115213499"/>
  </r>
  <r>
    <x v="15"/>
    <s v="Black grouper"/>
    <n v="2016"/>
    <x v="3"/>
    <n v="1.6161325067000001"/>
    <n v="13231.863011613599"/>
  </r>
  <r>
    <x v="15"/>
    <s v="Black grouper"/>
    <n v="2016"/>
    <x v="1"/>
    <n v="2.2750899193"/>
    <n v="18626.986355779802"/>
  </r>
  <r>
    <x v="15"/>
    <s v="Black grouper"/>
    <n v="2017"/>
    <x v="3"/>
    <n v="1.6463281392"/>
    <n v="13913.2742877459"/>
  </r>
  <r>
    <x v="15"/>
    <s v="Black grouper"/>
    <n v="2017"/>
    <x v="1"/>
    <n v="2.2062501524"/>
    <n v="18645.227999138999"/>
  </r>
  <r>
    <x v="15"/>
    <s v="Black grouper"/>
    <n v="2018"/>
    <x v="3"/>
    <n v="1.6773277323"/>
    <n v="5449.5237858660603"/>
  </r>
  <r>
    <x v="15"/>
    <s v="Black grouper"/>
    <n v="2018"/>
    <x v="1"/>
    <n v="2.1286263285000002"/>
    <n v="6915.7622480129203"/>
  </r>
  <r>
    <x v="15"/>
    <s v="Black grouper"/>
    <n v="2019"/>
    <x v="3"/>
    <n v="1.7098816142"/>
    <n v="5816.4286880478903"/>
  </r>
  <r>
    <x v="15"/>
    <s v="Black grouper"/>
    <n v="2019"/>
    <x v="1"/>
    <n v="2.0062187177999999"/>
    <n v="6824.4655114985599"/>
  </r>
  <r>
    <x v="16"/>
    <s v="Yellowtail snapper"/>
    <n v="2015"/>
    <x v="0"/>
    <n v="72.718961819900002"/>
    <n v="254223.92946439001"/>
  </r>
  <r>
    <x v="16"/>
    <s v="Yellowtail snapper"/>
    <n v="2015"/>
    <x v="1"/>
    <n v="106.8958065532"/>
    <n v="373705.44497781998"/>
  </r>
  <r>
    <x v="16"/>
    <s v="Yellowtail snapper"/>
    <n v="2016"/>
    <x v="0"/>
    <n v="68.439700315799996"/>
    <n v="290261.22784402501"/>
  </r>
  <r>
    <x v="16"/>
    <s v="Yellowtail snapper"/>
    <n v="2016"/>
    <x v="1"/>
    <n v="96.345115034599999"/>
    <n v="408611.54063619499"/>
  </r>
  <r>
    <x v="16"/>
    <s v="Yellowtail snapper"/>
    <n v="2017"/>
    <x v="0"/>
    <n v="64.125923329100004"/>
    <n v="277315.17722499103"/>
  </r>
  <r>
    <x v="16"/>
    <s v="Yellowtail snapper"/>
    <n v="2017"/>
    <x v="1"/>
    <n v="85.935376274399999"/>
    <n v="371631.04816639802"/>
  </r>
  <r>
    <x v="16"/>
    <s v="Yellowtail snapper"/>
    <n v="2018"/>
    <x v="0"/>
    <n v="59.6752207376"/>
    <n v="100735.490013274"/>
  </r>
  <r>
    <x v="16"/>
    <s v="Yellowtail snapper"/>
    <n v="2018"/>
    <x v="1"/>
    <n v="75.731321659599999"/>
    <n v="127839.188568322"/>
  </r>
  <r>
    <x v="16"/>
    <s v="Yellowtail snapper"/>
    <n v="2019"/>
    <x v="0"/>
    <n v="55.105415450400002"/>
    <n v="97394.064503064903"/>
  </r>
  <r>
    <x v="16"/>
    <s v="Yellowtail snapper"/>
    <n v="2019"/>
    <x v="1"/>
    <n v="64.655655112100007"/>
    <n v="114273.28862324799"/>
  </r>
  <r>
    <x v="17"/>
    <s v="Cobia"/>
    <n v="2015"/>
    <x v="2"/>
    <n v="1.8414610714999999"/>
    <n v="5036.6827623942199"/>
  </r>
  <r>
    <x v="17"/>
    <s v="Cobia"/>
    <n v="2015"/>
    <x v="1"/>
    <n v="2.7069207471999999"/>
    <n v="7403.8497355391601"/>
  </r>
  <r>
    <x v="17"/>
    <s v="Cobia"/>
    <n v="2016"/>
    <x v="2"/>
    <n v="1.5995271092000001"/>
    <n v="5619.7860377369498"/>
  </r>
  <r>
    <x v="17"/>
    <s v="Cobia"/>
    <n v="2016"/>
    <x v="1"/>
    <n v="2.2517138828999999"/>
    <n v="7911.1821030379697"/>
  </r>
  <r>
    <x v="17"/>
    <s v="Cobia"/>
    <n v="2017"/>
    <x v="2"/>
    <n v="1.3526777316"/>
    <n v="4715.6185933616798"/>
  </r>
  <r>
    <x v="17"/>
    <s v="Cobia"/>
    <n v="2017"/>
    <x v="1"/>
    <n v="1.8127282042999999"/>
    <n v="6319.4171272571502"/>
  </r>
  <r>
    <x v="17"/>
    <s v="Cobia"/>
    <n v="2018"/>
    <x v="2"/>
    <n v="1.0981638285999999"/>
    <n v="2012.19073556698"/>
  </r>
  <r>
    <x v="17"/>
    <s v="Cobia"/>
    <n v="2018"/>
    <x v="1"/>
    <n v="1.3936336911"/>
    <n v="2553.58693193115"/>
  </r>
  <r>
    <x v="17"/>
    <s v="Cobia"/>
    <n v="2019"/>
    <x v="2"/>
    <n v="0.83603763580000001"/>
    <n v="1603.9010767544601"/>
  </r>
  <r>
    <x v="17"/>
    <s v="Cobia"/>
    <n v="2019"/>
    <x v="1"/>
    <n v="0.9809301064"/>
    <n v="1881.87084708157"/>
  </r>
  <r>
    <x v="18"/>
    <s v="King mackerel"/>
    <n v="2015"/>
    <x v="2"/>
    <n v="6.1805594398999997"/>
    <n v="21745.310976930701"/>
  </r>
  <r>
    <x v="18"/>
    <s v="King mackerel"/>
    <n v="2015"/>
    <x v="1"/>
    <n v="9.0853316623999998"/>
    <n v="31965.287972441802"/>
  </r>
  <r>
    <x v="18"/>
    <s v="King mackerel"/>
    <n v="2016"/>
    <x v="2"/>
    <n v="6.6287577286000001"/>
    <n v="27376.304716635099"/>
  </r>
  <r>
    <x v="18"/>
    <s v="King mackerel"/>
    <n v="2016"/>
    <x v="1"/>
    <n v="9.3315491294000008"/>
    <n v="38538.6437254419"/>
  </r>
  <r>
    <x v="18"/>
    <s v="King mackerel"/>
    <n v="2017"/>
    <x v="2"/>
    <n v="7.0985878727999996"/>
    <n v="33571.737875422703"/>
  </r>
  <r>
    <x v="18"/>
    <s v="King mackerel"/>
    <n v="2017"/>
    <x v="1"/>
    <n v="9.5128426726999997"/>
    <n v="44989.604464701399"/>
  </r>
  <r>
    <x v="18"/>
    <s v="King mackerel"/>
    <n v="2018"/>
    <x v="2"/>
    <n v="7.5822926946999996"/>
    <n v="18194.201288615099"/>
  </r>
  <r>
    <x v="18"/>
    <s v="King mackerel"/>
    <n v="2018"/>
    <x v="1"/>
    <n v="9.6223698861999996"/>
    <n v="23089.498339451002"/>
  </r>
  <r>
    <x v="18"/>
    <s v="King mackerel"/>
    <n v="2019"/>
    <x v="2"/>
    <n v="8.0838128852000004"/>
    <n v="20309.463095399002"/>
  </r>
  <r>
    <x v="18"/>
    <s v="King mackerel"/>
    <n v="2019"/>
    <x v="1"/>
    <n v="9.4848067766999993"/>
    <n v="23829.266700443499"/>
  </r>
  <r>
    <x v="19"/>
    <s v="Greater amberjack"/>
    <n v="2015"/>
    <x v="0"/>
    <n v="11.586270130600001"/>
    <n v="26457.566129496801"/>
  </r>
  <r>
    <x v="19"/>
    <s v="Greater amberjack"/>
    <n v="2015"/>
    <x v="1"/>
    <n v="17.031647036100001"/>
    <n v="38892.233883272602"/>
  </r>
  <r>
    <x v="19"/>
    <s v="Greater amberjack"/>
    <n v="2016"/>
    <x v="0"/>
    <n v="12.526969513799999"/>
    <n v="32948.654925606897"/>
  </r>
  <r>
    <x v="19"/>
    <s v="Greater amberjack"/>
    <n v="2016"/>
    <x v="1"/>
    <n v="17.6346815265"/>
    <n v="46383.048645674302"/>
  </r>
  <r>
    <x v="19"/>
    <s v="Greater amberjack"/>
    <n v="2017"/>
    <x v="0"/>
    <n v="13.5112612203"/>
    <n v="40398.870218213102"/>
  </r>
  <r>
    <x v="19"/>
    <s v="Greater amberjack"/>
    <n v="2017"/>
    <x v="1"/>
    <n v="18.106488868"/>
    <n v="54138.6686230739"/>
  </r>
  <r>
    <x v="19"/>
    <s v="Greater amberjack"/>
    <n v="2018"/>
    <x v="0"/>
    <n v="14.524720604100001"/>
    <n v="38266.634025431398"/>
  </r>
  <r>
    <x v="19"/>
    <s v="Greater amberjack"/>
    <n v="2018"/>
    <x v="1"/>
    <n v="18.4327141901"/>
    <n v="48562.581493448502"/>
  </r>
  <r>
    <x v="19"/>
    <s v="Greater amberjack"/>
    <n v="2019"/>
    <x v="0"/>
    <n v="15.575035270100001"/>
    <n v="41033.778952246001"/>
  </r>
  <r>
    <x v="19"/>
    <s v="Greater amberjack"/>
    <n v="2019"/>
    <x v="1"/>
    <n v="18.274322052500001"/>
    <n v="48145.283692981197"/>
  </r>
  <r>
    <x v="20"/>
    <s v="Great barracuda"/>
    <n v="2015"/>
    <x v="0"/>
    <n v="32.327782701399997"/>
    <n v="87109.437646797305"/>
  </r>
  <r>
    <x v="20"/>
    <s v="Great barracuda"/>
    <n v="2015"/>
    <x v="1"/>
    <n v="47.521366084699999"/>
    <n v="128049.594804662"/>
  </r>
  <r>
    <x v="20"/>
    <s v="Great barracuda"/>
    <n v="2016"/>
    <x v="0"/>
    <n v="32.743890606199997"/>
    <n v="108502.054141467"/>
  </r>
  <r>
    <x v="20"/>
    <s v="Great barracuda"/>
    <n v="2016"/>
    <x v="1"/>
    <n v="46.094794287200003"/>
    <n v="152742.38255741401"/>
  </r>
  <r>
    <x v="20"/>
    <s v="Great barracuda"/>
    <n v="2017"/>
    <x v="0"/>
    <n v="33.214803874899999"/>
    <n v="105785.57141313401"/>
  </r>
  <r>
    <x v="20"/>
    <s v="Great barracuda"/>
    <n v="2017"/>
    <x v="1"/>
    <n v="44.511275950300004"/>
    <n v="141763.617767118"/>
  </r>
  <r>
    <x v="20"/>
    <s v="Great barracuda"/>
    <n v="2018"/>
    <x v="0"/>
    <n v="33.697699287600003"/>
    <n v="82312.067027255194"/>
  </r>
  <r>
    <x v="20"/>
    <s v="Great barracuda"/>
    <n v="2018"/>
    <x v="1"/>
    <n v="42.764337900999998"/>
    <n v="104458.794579339"/>
  </r>
  <r>
    <x v="20"/>
    <s v="Great barracuda"/>
    <n v="2019"/>
    <x v="0"/>
    <n v="34.207427549000002"/>
    <n v="87484.963210092697"/>
  </r>
  <r>
    <x v="20"/>
    <s v="Great barracuda"/>
    <n v="2019"/>
    <x v="1"/>
    <n v="40.1358672247"/>
    <n v="102646.85535109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26">
  <r>
    <x v="0"/>
    <s v="Wahoo"/>
    <x v="0"/>
    <x v="0"/>
    <n v="0.3641258356"/>
    <n v="1136.1905304296899"/>
  </r>
  <r>
    <x v="0"/>
    <s v="Wahoo"/>
    <x v="1"/>
    <x v="0"/>
    <n v="0.3641258356"/>
    <n v="1272.59665280334"/>
  </r>
  <r>
    <x v="0"/>
    <s v="Wahoo"/>
    <x v="2"/>
    <x v="0"/>
    <n v="0.3641258356"/>
    <n v="1205.7080319925301"/>
  </r>
  <r>
    <x v="0"/>
    <s v="Wahoo"/>
    <x v="3"/>
    <x v="0"/>
    <n v="0.3641258356"/>
    <n v="1267.27370003026"/>
  </r>
  <r>
    <x v="0"/>
    <s v="Wahoo"/>
    <x v="4"/>
    <x v="0"/>
    <n v="0.3641258356"/>
    <n v="799.45028829219996"/>
  </r>
  <r>
    <x v="0"/>
    <s v="Wahoo"/>
    <x v="5"/>
    <x v="0"/>
    <n v="0.75136997260000005"/>
    <n v="2295.6035732032401"/>
  </r>
  <r>
    <x v="0"/>
    <s v="Wahoo"/>
    <x v="6"/>
    <x v="0"/>
    <n v="0.75136997260000005"/>
    <n v="1287.15912679192"/>
  </r>
  <r>
    <x v="0"/>
    <s v="Wahoo"/>
    <x v="7"/>
    <x v="0"/>
    <n v="0.7660872205"/>
    <n v="908.61698174101002"/>
  </r>
  <r>
    <x v="0"/>
    <s v="Wahoo"/>
    <x v="8"/>
    <x v="0"/>
    <n v="0.7660872205"/>
    <n v="1780.4096829688799"/>
  </r>
  <r>
    <x v="0"/>
    <s v="Wahoo"/>
    <x v="9"/>
    <x v="0"/>
    <n v="0.7660872205"/>
    <n v="1437.2577664820501"/>
  </r>
  <r>
    <x v="0"/>
    <s v="Wahoo"/>
    <x v="10"/>
    <x v="0"/>
    <n v="0.68681577049999998"/>
    <n v="1339.31135689239"/>
  </r>
  <r>
    <x v="0"/>
    <s v="Wahoo"/>
    <x v="11"/>
    <x v="0"/>
    <n v="0.68681577049999998"/>
    <n v="1551.9948492711901"/>
  </r>
  <r>
    <x v="0"/>
    <s v="Wahoo"/>
    <x v="12"/>
    <x v="0"/>
    <n v="0.68681577049999998"/>
    <n v="1562.54777358449"/>
  </r>
  <r>
    <x v="0"/>
    <s v="Wahoo"/>
    <x v="13"/>
    <x v="0"/>
    <n v="0.68681577049999998"/>
    <n v="2879.66124477524"/>
  </r>
  <r>
    <x v="0"/>
    <s v="Wahoo"/>
    <x v="14"/>
    <x v="0"/>
    <n v="0.68681577049999998"/>
    <n v="2456.5099276931801"/>
  </r>
  <r>
    <x v="0"/>
    <s v="Wahoo"/>
    <x v="15"/>
    <x v="0"/>
    <n v="0.68772946219999997"/>
    <n v="3100.4164597705999"/>
  </r>
  <r>
    <x v="0"/>
    <s v="Wahoo"/>
    <x v="16"/>
    <x v="0"/>
    <n v="0.78019366199999995"/>
    <n v="2780.4331074288398"/>
  </r>
  <r>
    <x v="0"/>
    <s v="Wahoo"/>
    <x v="17"/>
    <x v="0"/>
    <n v="1.1912581094000001"/>
    <n v="5748.9639857423799"/>
  </r>
  <r>
    <x v="0"/>
    <s v="Wahoo"/>
    <x v="18"/>
    <x v="0"/>
    <n v="2.1332820462000002"/>
    <n v="10462.009811549"/>
  </r>
  <r>
    <x v="0"/>
    <s v="Wahoo"/>
    <x v="19"/>
    <x v="0"/>
    <n v="2.3357730456999999"/>
    <n v="14110.1737272549"/>
  </r>
  <r>
    <x v="0"/>
    <s v="Wahoo"/>
    <x v="20"/>
    <x v="0"/>
    <n v="2.7215995398000001"/>
    <n v="16857.1983610061"/>
  </r>
  <r>
    <x v="0"/>
    <s v="Wahoo"/>
    <x v="21"/>
    <x v="0"/>
    <n v="2.8560305607999998"/>
    <n v="11886.579279739701"/>
  </r>
  <r>
    <x v="0"/>
    <s v="Wahoo"/>
    <x v="22"/>
    <x v="0"/>
    <n v="3.0046715220000002"/>
    <n v="11709.8148696562"/>
  </r>
  <r>
    <x v="0"/>
    <s v="Wahoo"/>
    <x v="23"/>
    <x v="0"/>
    <n v="8.8480077120999994"/>
    <n v="35922.079598591103"/>
  </r>
  <r>
    <x v="0"/>
    <s v="Wahoo"/>
    <x v="24"/>
    <x v="0"/>
    <n v="9.3006978956000008"/>
    <n v="33651.161978961602"/>
  </r>
  <r>
    <x v="0"/>
    <s v="Wahoo"/>
    <x v="25"/>
    <x v="0"/>
    <n v="10.5984696949"/>
    <n v="39365.344867499698"/>
  </r>
  <r>
    <x v="0"/>
    <s v="Wahoo"/>
    <x v="26"/>
    <x v="0"/>
    <n v="10.814764994800001"/>
    <n v="55319.058645230201"/>
  </r>
  <r>
    <x v="0"/>
    <s v="Wahoo"/>
    <x v="27"/>
    <x v="0"/>
    <n v="11.2473555946"/>
    <n v="64842.905806151903"/>
  </r>
  <r>
    <x v="0"/>
    <s v="Wahoo"/>
    <x v="28"/>
    <x v="0"/>
    <n v="12.1125367942"/>
    <n v="64068.572958427299"/>
  </r>
  <r>
    <x v="0"/>
    <s v="Wahoo"/>
    <x v="29"/>
    <x v="0"/>
    <n v="12.1125367942"/>
    <n v="50799.821851978697"/>
  </r>
  <r>
    <x v="0"/>
    <s v="Wahoo"/>
    <x v="30"/>
    <x v="0"/>
    <n v="12.1125367942"/>
    <n v="70419.733176329202"/>
  </r>
  <r>
    <x v="0"/>
    <s v="Wahoo"/>
    <x v="31"/>
    <x v="0"/>
    <n v="36.506157145099998"/>
    <n v="185464.74906926401"/>
  </r>
  <r>
    <x v="1"/>
    <s v="Crevalle jack"/>
    <x v="32"/>
    <x v="1"/>
    <n v="98.974123390299994"/>
    <n v="17704.492072938501"/>
  </r>
  <r>
    <x v="1"/>
    <s v="Crevalle jack"/>
    <x v="32"/>
    <x v="2"/>
    <n v="107.3287648244"/>
    <n v="19198.970407016801"/>
  </r>
  <r>
    <x v="1"/>
    <s v="Crevalle jack"/>
    <x v="33"/>
    <x v="1"/>
    <n v="101.2904937183"/>
    <n v="25103.532355022799"/>
  </r>
  <r>
    <x v="1"/>
    <s v="Crevalle jack"/>
    <x v="33"/>
    <x v="2"/>
    <n v="108.80365663480001"/>
    <n v="26965.572132277299"/>
  </r>
  <r>
    <x v="1"/>
    <s v="Crevalle jack"/>
    <x v="34"/>
    <x v="1"/>
    <n v="103.5910345452"/>
    <n v="30999.824476894901"/>
  </r>
  <r>
    <x v="1"/>
    <s v="Crevalle jack"/>
    <x v="34"/>
    <x v="2"/>
    <n v="110.1708348093"/>
    <n v="32968.842878708398"/>
  </r>
  <r>
    <x v="1"/>
    <s v="Crevalle jack"/>
    <x v="35"/>
    <x v="1"/>
    <n v="105.8757458709"/>
    <n v="25482.373742606302"/>
  </r>
  <r>
    <x v="1"/>
    <s v="Crevalle jack"/>
    <x v="35"/>
    <x v="2"/>
    <n v="111.43029934819999"/>
    <n v="26819.254125515701"/>
  </r>
  <r>
    <x v="1"/>
    <s v="Crevalle jack"/>
    <x v="36"/>
    <x v="1"/>
    <n v="118.04204003460001"/>
    <n v="28314.729151765201"/>
  </r>
  <r>
    <x v="1"/>
    <s v="Crevalle jack"/>
    <x v="36"/>
    <x v="2"/>
    <n v="112.5820502513"/>
    <n v="27005.042095852201"/>
  </r>
  <r>
    <x v="1"/>
    <s v="Crevalle jack"/>
    <x v="37"/>
    <x v="1"/>
    <n v="110.39768001909999"/>
    <n v="26541.000672973802"/>
  </r>
  <r>
    <x v="1"/>
    <s v="Crevalle jack"/>
    <x v="37"/>
    <x v="2"/>
    <n v="113.6260875186"/>
    <n v="27317.150729761099"/>
  </r>
  <r>
    <x v="1"/>
    <s v="Crevalle jack"/>
    <x v="38"/>
    <x v="1"/>
    <n v="122.53231518059999"/>
    <n v="31232.482080480098"/>
  </r>
  <r>
    <x v="1"/>
    <s v="Crevalle jack"/>
    <x v="38"/>
    <x v="2"/>
    <n v="114.56241115020001"/>
    <n v="29201.018915461998"/>
  </r>
  <r>
    <x v="1"/>
    <s v="Crevalle jack"/>
    <x v="39"/>
    <x v="1"/>
    <n v="114.85629616289999"/>
    <n v="27860.730995156398"/>
  </r>
  <r>
    <x v="1"/>
    <s v="Crevalle jack"/>
    <x v="39"/>
    <x v="2"/>
    <n v="115.391021146"/>
    <n v="27990.439416962701"/>
  </r>
  <r>
    <x v="1"/>
    <s v="Crevalle jack"/>
    <x v="40"/>
    <x v="1"/>
    <n v="126.95927232219999"/>
    <n v="28267.002647813199"/>
  </r>
  <r>
    <x v="1"/>
    <s v="Crevalle jack"/>
    <x v="40"/>
    <x v="2"/>
    <n v="116.1119175061"/>
    <n v="25851.880052188"/>
  </r>
  <r>
    <x v="1"/>
    <s v="Crevalle jack"/>
    <x v="41"/>
    <x v="1"/>
    <n v="119.25159430230001"/>
    <n v="21847.7631613868"/>
  </r>
  <r>
    <x v="1"/>
    <s v="Crevalle jack"/>
    <x v="41"/>
    <x v="2"/>
    <n v="116.7251002304"/>
    <n v="21384.8909923805"/>
  </r>
  <r>
    <x v="1"/>
    <s v="Crevalle jack"/>
    <x v="0"/>
    <x v="1"/>
    <n v="121.4254991204"/>
    <n v="20679.556841535501"/>
  </r>
  <r>
    <x v="1"/>
    <s v="Crevalle jack"/>
    <x v="0"/>
    <x v="2"/>
    <n v="117.230569319"/>
    <n v="19965.132853963201"/>
  </r>
  <r>
    <x v="1"/>
    <s v="Crevalle jack"/>
    <x v="1"/>
    <x v="1"/>
    <n v="118.6348682678"/>
    <n v="24042.796364823302"/>
  </r>
  <r>
    <x v="1"/>
    <s v="Crevalle jack"/>
    <x v="1"/>
    <x v="2"/>
    <n v="118.48781824530001"/>
    <n v="24012.994892468701"/>
  </r>
  <r>
    <x v="1"/>
    <s v="Crevalle jack"/>
    <x v="2"/>
    <x v="1"/>
    <n v="125.913824992"/>
    <n v="27049.9788833569"/>
  </r>
  <r>
    <x v="1"/>
    <s v="Crevalle jack"/>
    <x v="2"/>
    <x v="2"/>
    <n v="119.43899503030001"/>
    <n v="25658.995695059199"/>
  </r>
  <r>
    <x v="1"/>
    <s v="Crevalle jack"/>
    <x v="3"/>
    <x v="1"/>
    <n v="128.22705606560001"/>
    <n v="21280.0621391268"/>
  </r>
  <r>
    <x v="1"/>
    <s v="Crevalle jack"/>
    <x v="3"/>
    <x v="2"/>
    <n v="120.2586300256"/>
    <n v="19957.653230394099"/>
  </r>
  <r>
    <x v="1"/>
    <s v="Crevalle jack"/>
    <x v="4"/>
    <x v="1"/>
    <n v="130.5232676581"/>
    <n v="23250.3968191243"/>
  </r>
  <r>
    <x v="1"/>
    <s v="Crevalle jack"/>
    <x v="4"/>
    <x v="2"/>
    <n v="120.9467232313"/>
    <n v="21544.505891985598"/>
  </r>
  <r>
    <x v="1"/>
    <s v="Crevalle jack"/>
    <x v="5"/>
    <x v="1"/>
    <n v="132.80245976949999"/>
    <n v="29317.5905409308"/>
  </r>
  <r>
    <x v="1"/>
    <s v="Crevalle jack"/>
    <x v="5"/>
    <x v="2"/>
    <n v="121.5032746474"/>
    <n v="26823.172264104101"/>
  </r>
  <r>
    <x v="1"/>
    <s v="Crevalle jack"/>
    <x v="6"/>
    <x v="1"/>
    <n v="135.36249541699999"/>
    <n v="29647.1614274942"/>
  </r>
  <r>
    <x v="1"/>
    <s v="Crevalle jack"/>
    <x v="6"/>
    <x v="2"/>
    <n v="121.6680711664"/>
    <n v="26647.801780908401"/>
  </r>
  <r>
    <x v="1"/>
    <s v="Crevalle jack"/>
    <x v="7"/>
    <x v="1"/>
    <n v="137.9036020808"/>
    <n v="28066.9409363755"/>
  </r>
  <r>
    <x v="1"/>
    <s v="Crevalle jack"/>
    <x v="7"/>
    <x v="2"/>
    <n v="121.7079416373"/>
    <n v="24770.706188092499"/>
  </r>
  <r>
    <x v="1"/>
    <s v="Crevalle jack"/>
    <x v="8"/>
    <x v="1"/>
    <n v="150.32319209970001"/>
    <n v="29750.778627160002"/>
  </r>
  <r>
    <x v="1"/>
    <s v="Crevalle jack"/>
    <x v="8"/>
    <x v="2"/>
    <n v="121.6228860601"/>
    <n v="24070.640788213299"/>
  </r>
  <r>
    <x v="1"/>
    <s v="Crevalle jack"/>
    <x v="9"/>
    <x v="1"/>
    <n v="142.9290284567"/>
    <n v="36979.084201026897"/>
  </r>
  <r>
    <x v="1"/>
    <s v="Crevalle jack"/>
    <x v="9"/>
    <x v="2"/>
    <n v="121.4129044347"/>
    <n v="31412.359439219599"/>
  </r>
  <r>
    <x v="1"/>
    <s v="Crevalle jack"/>
    <x v="10"/>
    <x v="1"/>
    <n v="145.41334816899999"/>
    <n v="30763.051743901098"/>
  </r>
  <r>
    <x v="1"/>
    <s v="Crevalle jack"/>
    <x v="10"/>
    <x v="2"/>
    <n v="121.0779967612"/>
    <n v="25614.764575002799"/>
  </r>
  <r>
    <x v="1"/>
    <s v="Crevalle jack"/>
    <x v="11"/>
    <x v="1"/>
    <n v="145.6869409505"/>
    <n v="25854.872017473201"/>
  </r>
  <r>
    <x v="1"/>
    <s v="Crevalle jack"/>
    <x v="11"/>
    <x v="2"/>
    <n v="121.00851825629999"/>
    <n v="21475.224423868101"/>
  </r>
  <r>
    <x v="1"/>
    <s v="Crevalle jack"/>
    <x v="12"/>
    <x v="1"/>
    <n v="136.08321569989999"/>
    <n v="27706.284158382099"/>
  </r>
  <r>
    <x v="1"/>
    <s v="Crevalle jack"/>
    <x v="12"/>
    <x v="2"/>
    <n v="120.820247256"/>
    <n v="24598.7727828524"/>
  </r>
  <r>
    <x v="1"/>
    <s v="Crevalle jack"/>
    <x v="13"/>
    <x v="1"/>
    <n v="136.34751003330001"/>
    <n v="40652.800931971702"/>
  </r>
  <r>
    <x v="1"/>
    <s v="Crevalle jack"/>
    <x v="13"/>
    <x v="2"/>
    <n v="120.5131837603"/>
    <n v="35931.7047146064"/>
  </r>
  <r>
    <x v="1"/>
    <s v="Crevalle jack"/>
    <x v="14"/>
    <x v="1"/>
    <n v="142.71880726180001"/>
    <n v="46185.375936828801"/>
  </r>
  <r>
    <x v="1"/>
    <s v="Crevalle jack"/>
    <x v="14"/>
    <x v="2"/>
    <n v="120.0873277692"/>
    <n v="38861.580226732498"/>
  </r>
  <r>
    <x v="1"/>
    <s v="Crevalle jack"/>
    <x v="15"/>
    <x v="1"/>
    <n v="145.9430268488"/>
    <n v="49773.110403041697"/>
  </r>
  <r>
    <x v="1"/>
    <s v="Crevalle jack"/>
    <x v="15"/>
    <x v="2"/>
    <n v="119.54267928279999"/>
    <n v="40769.409147452701"/>
  </r>
  <r>
    <x v="1"/>
    <s v="Crevalle jack"/>
    <x v="16"/>
    <x v="1"/>
    <n v="155.79386347869999"/>
    <n v="51632.470002968897"/>
  </r>
  <r>
    <x v="1"/>
    <s v="Crevalle jack"/>
    <x v="16"/>
    <x v="2"/>
    <n v="118.8792383009"/>
    <n v="39398.398425255298"/>
  </r>
  <r>
    <x v="1"/>
    <s v="Crevalle jack"/>
    <x v="17"/>
    <x v="1"/>
    <n v="172.99324605180001"/>
    <n v="58109.642301516702"/>
  </r>
  <r>
    <x v="1"/>
    <s v="Crevalle jack"/>
    <x v="17"/>
    <x v="2"/>
    <n v="118.0970048236"/>
    <n v="39669.610599275598"/>
  </r>
  <r>
    <x v="1"/>
    <s v="Crevalle jack"/>
    <x v="18"/>
    <x v="1"/>
    <n v="166.90286137140001"/>
    <n v="47300.1707709158"/>
  </r>
  <r>
    <x v="1"/>
    <s v="Crevalle jack"/>
    <x v="18"/>
    <x v="2"/>
    <n v="117.1959788509"/>
    <n v="33213.270088755802"/>
  </r>
  <r>
    <x v="1"/>
    <s v="Crevalle jack"/>
    <x v="19"/>
    <x v="1"/>
    <n v="159.35232565219999"/>
    <n v="46821.2508982445"/>
  </r>
  <r>
    <x v="1"/>
    <s v="Crevalle jack"/>
    <x v="19"/>
    <x v="2"/>
    <n v="116.17616038280001"/>
    <n v="34135.135031226797"/>
  </r>
  <r>
    <x v="1"/>
    <s v="Crevalle jack"/>
    <x v="20"/>
    <x v="1"/>
    <n v="165.69718303799999"/>
    <n v="62928.443034757103"/>
  </r>
  <r>
    <x v="1"/>
    <s v="Crevalle jack"/>
    <x v="20"/>
    <x v="2"/>
    <n v="115.03754941930001"/>
    <n v="43688.937510953001"/>
  </r>
  <r>
    <x v="1"/>
    <s v="Crevalle jack"/>
    <x v="21"/>
    <x v="1"/>
    <n v="160.52710018409999"/>
    <n v="61601.439954724301"/>
  </r>
  <r>
    <x v="1"/>
    <s v="Crevalle jack"/>
    <x v="21"/>
    <x v="2"/>
    <n v="115.80375880450001"/>
    <n v="44439.090261689897"/>
  </r>
  <r>
    <x v="1"/>
    <s v="Crevalle jack"/>
    <x v="22"/>
    <x v="1"/>
    <n v="167.72078246570001"/>
    <n v="62924.409752473497"/>
  </r>
  <r>
    <x v="1"/>
    <s v="Crevalle jack"/>
    <x v="22"/>
    <x v="2"/>
    <n v="116.3474512458"/>
    <n v="43650.492134705601"/>
  </r>
  <r>
    <x v="1"/>
    <s v="Crevalle jack"/>
    <x v="23"/>
    <x v="1"/>
    <n v="177.08971718090001"/>
    <n v="64208.268788932503"/>
  </r>
  <r>
    <x v="1"/>
    <s v="Crevalle jack"/>
    <x v="23"/>
    <x v="2"/>
    <n v="116.66862674310001"/>
    <n v="42301.104007649403"/>
  </r>
  <r>
    <x v="1"/>
    <s v="Crevalle jack"/>
    <x v="24"/>
    <x v="1"/>
    <n v="162.94429730269999"/>
    <n v="46191.596049244603"/>
  </r>
  <r>
    <x v="1"/>
    <s v="Crevalle jack"/>
    <x v="24"/>
    <x v="2"/>
    <n v="116.7672852964"/>
    <n v="33101.295126388999"/>
  </r>
  <r>
    <x v="1"/>
    <s v="Crevalle jack"/>
    <x v="25"/>
    <x v="1"/>
    <n v="163.70977073559999"/>
    <n v="60211.6351276938"/>
  </r>
  <r>
    <x v="1"/>
    <s v="Crevalle jack"/>
    <x v="25"/>
    <x v="2"/>
    <n v="116.6434269058"/>
    <n v="42900.869198824199"/>
  </r>
  <r>
    <x v="1"/>
    <s v="Crevalle jack"/>
    <x v="26"/>
    <x v="1"/>
    <n v="172.3269536789"/>
    <n v="67725.268267084699"/>
  </r>
  <r>
    <x v="1"/>
    <s v="Crevalle jack"/>
    <x v="26"/>
    <x v="2"/>
    <n v="116.2970515712"/>
    <n v="45705.2646042294"/>
  </r>
  <r>
    <x v="1"/>
    <s v="Crevalle jack"/>
    <x v="27"/>
    <x v="1"/>
    <n v="176.56963089019999"/>
    <n v="76031.112601852103"/>
  </r>
  <r>
    <x v="1"/>
    <s v="Crevalle jack"/>
    <x v="27"/>
    <x v="2"/>
    <n v="115.7281592927"/>
    <n v="49832.695838046297"/>
  </r>
  <r>
    <x v="1"/>
    <s v="Crevalle jack"/>
    <x v="28"/>
    <x v="1"/>
    <n v="173.74512401280001"/>
    <n v="93804.123728854596"/>
  </r>
  <r>
    <x v="1"/>
    <s v="Crevalle jack"/>
    <x v="28"/>
    <x v="2"/>
    <n v="114.93675007020001"/>
    <n v="62053.7766791576"/>
  </r>
  <r>
    <x v="1"/>
    <s v="Crevalle jack"/>
    <x v="29"/>
    <x v="1"/>
    <n v="166.40056122190001"/>
    <n v="91059.645358339694"/>
  </r>
  <r>
    <x v="1"/>
    <s v="Crevalle jack"/>
    <x v="29"/>
    <x v="2"/>
    <n v="113.92282390379999"/>
    <n v="62342.169201372802"/>
  </r>
  <r>
    <x v="1"/>
    <s v="Crevalle jack"/>
    <x v="30"/>
    <x v="1"/>
    <n v="166.39828230629999"/>
    <n v="97866.018230146103"/>
  </r>
  <r>
    <x v="1"/>
    <s v="Crevalle jack"/>
    <x v="30"/>
    <x v="2"/>
    <n v="112.6863807933"/>
    <n v="66275.728596218803"/>
  </r>
  <r>
    <x v="1"/>
    <s v="Crevalle jack"/>
    <x v="31"/>
    <x v="1"/>
    <n v="168.38387138350001"/>
    <n v="95329.619510854594"/>
  </r>
  <r>
    <x v="1"/>
    <s v="Crevalle jack"/>
    <x v="31"/>
    <x v="2"/>
    <n v="104.6199567614"/>
    <n v="59230.023572675796"/>
  </r>
  <r>
    <x v="1"/>
    <s v="Crevalle jack"/>
    <x v="42"/>
    <x v="1"/>
    <n v="158.1549354583"/>
    <n v="80955.431063793396"/>
  </r>
  <r>
    <x v="1"/>
    <s v="Crevalle jack"/>
    <x v="42"/>
    <x v="2"/>
    <n v="108.0768692556"/>
    <n v="55321.760988737398"/>
  </r>
  <r>
    <x v="1"/>
    <s v="Crevalle jack"/>
    <x v="43"/>
    <x v="1"/>
    <n v="152.94286869819999"/>
    <n v="86450.436525891899"/>
  </r>
  <r>
    <x v="1"/>
    <s v="Crevalle jack"/>
    <x v="43"/>
    <x v="2"/>
    <n v="106.42832481729999"/>
    <n v="60158.248746672201"/>
  </r>
  <r>
    <x v="1"/>
    <s v="Crevalle jack"/>
    <x v="44"/>
    <x v="1"/>
    <n v="144.52183073399999"/>
    <n v="79654.840105740499"/>
  </r>
  <r>
    <x v="1"/>
    <s v="Crevalle jack"/>
    <x v="44"/>
    <x v="2"/>
    <n v="107.7335853176"/>
    <n v="59378.582937320403"/>
  </r>
  <r>
    <x v="1"/>
    <s v="Crevalle jack"/>
    <x v="45"/>
    <x v="1"/>
    <n v="142.477850937"/>
    <n v="96906.025359081003"/>
  </r>
  <r>
    <x v="1"/>
    <s v="Crevalle jack"/>
    <x v="45"/>
    <x v="2"/>
    <n v="108.72322010169999"/>
    <n v="73947.880705703195"/>
  </r>
  <r>
    <x v="1"/>
    <s v="Crevalle jack"/>
    <x v="46"/>
    <x v="1"/>
    <n v="155.54394019450001"/>
    <n v="155608.49092961699"/>
  </r>
  <r>
    <x v="1"/>
    <s v="Crevalle jack"/>
    <x v="46"/>
    <x v="2"/>
    <n v="109.39722916940001"/>
    <n v="109442.629019517"/>
  </r>
  <r>
    <x v="1"/>
    <s v="Crevalle jack"/>
    <x v="47"/>
    <x v="1"/>
    <n v="130.88538263769999"/>
    <n v="132676.02555759001"/>
  </r>
  <r>
    <x v="1"/>
    <s v="Crevalle jack"/>
    <x v="47"/>
    <x v="2"/>
    <n v="105.2390239674"/>
    <n v="106678.799054341"/>
  </r>
  <r>
    <x v="1"/>
    <s v="Crevalle jack"/>
    <x v="48"/>
    <x v="1"/>
    <n v="128.45327418860001"/>
    <n v="113213.269450972"/>
  </r>
  <r>
    <x v="1"/>
    <s v="Crevalle jack"/>
    <x v="48"/>
    <x v="2"/>
    <n v="100.04599605209999"/>
    <n v="88176.298970096293"/>
  </r>
  <r>
    <x v="1"/>
    <s v="Crevalle jack"/>
    <x v="49"/>
    <x v="1"/>
    <n v="122.6995502061"/>
    <n v="105023.30576392"/>
  </r>
  <r>
    <x v="1"/>
    <s v="Crevalle jack"/>
    <x v="49"/>
    <x v="2"/>
    <n v="97.945599121499995"/>
    <n v="83835.438577300607"/>
  </r>
  <r>
    <x v="1"/>
    <s v="Crevalle jack"/>
    <x v="50"/>
    <x v="1"/>
    <n v="103.1639855236"/>
    <n v="85955.840715164799"/>
  </r>
  <r>
    <x v="1"/>
    <s v="Crevalle jack"/>
    <x v="50"/>
    <x v="2"/>
    <n v="98.137738388599999"/>
    <n v="81767.990701974297"/>
  </r>
  <r>
    <x v="1"/>
    <s v="Crevalle jack"/>
    <x v="51"/>
    <x v="1"/>
    <n v="93.333632475200005"/>
    <n v="77305.8304381161"/>
  </r>
  <r>
    <x v="1"/>
    <s v="Crevalle jack"/>
    <x v="51"/>
    <x v="2"/>
    <n v="96.117152851200004"/>
    <n v="79611.348272351301"/>
  </r>
  <r>
    <x v="1"/>
    <s v="Crevalle jack"/>
    <x v="52"/>
    <x v="1"/>
    <n v="88.141025435000003"/>
    <n v="74380.8187364224"/>
  </r>
  <r>
    <x v="1"/>
    <s v="Crevalle jack"/>
    <x v="52"/>
    <x v="2"/>
    <n v="93.754578339700004"/>
    <n v="79118.007338551804"/>
  </r>
  <r>
    <x v="1"/>
    <s v="Crevalle jack"/>
    <x v="53"/>
    <x v="1"/>
    <n v="79.820253688700006"/>
    <n v="72179.619544913803"/>
  </r>
  <r>
    <x v="1"/>
    <s v="Crevalle jack"/>
    <x v="53"/>
    <x v="2"/>
    <n v="91.070995573399998"/>
    <n v="82353.406664145397"/>
  </r>
  <r>
    <x v="1"/>
    <s v="Crevalle jack"/>
    <x v="54"/>
    <x v="1"/>
    <n v="71.726028569999997"/>
    <n v="65511.642419082302"/>
  </r>
  <r>
    <x v="1"/>
    <s v="Crevalle jack"/>
    <x v="54"/>
    <x v="2"/>
    <n v="88.087615059699999"/>
    <n v="80455.651238364706"/>
  </r>
  <r>
    <x v="1"/>
    <s v="Crevalle jack"/>
    <x v="55"/>
    <x v="1"/>
    <n v="65.097082962800002"/>
    <n v="60054.441586477202"/>
  </r>
  <r>
    <x v="1"/>
    <s v="Crevalle jack"/>
    <x v="55"/>
    <x v="2"/>
    <n v="84.825877094399999"/>
    <n v="78254.976246654798"/>
  </r>
  <r>
    <x v="1"/>
    <s v="Crevalle jack"/>
    <x v="56"/>
    <x v="1"/>
    <n v="58.589505437"/>
    <n v="52759.375070991497"/>
  </r>
  <r>
    <x v="1"/>
    <s v="Crevalle jack"/>
    <x v="56"/>
    <x v="2"/>
    <n v="81.307451761500005"/>
    <n v="73216.701720888595"/>
  </r>
  <r>
    <x v="1"/>
    <s v="Crevalle jack"/>
    <x v="57"/>
    <x v="1"/>
    <n v="52.278620730900002"/>
    <n v="45743.286036968399"/>
  </r>
  <r>
    <x v="1"/>
    <s v="Crevalle jack"/>
    <x v="57"/>
    <x v="2"/>
    <n v="77.554238933600004"/>
    <n v="67859.206790795695"/>
  </r>
  <r>
    <x v="1"/>
    <s v="Crevalle jack"/>
    <x v="58"/>
    <x v="1"/>
    <n v="41.926486523100003"/>
    <n v="37959.934834680702"/>
  </r>
  <r>
    <x v="1"/>
    <s v="Crevalle jack"/>
    <x v="58"/>
    <x v="2"/>
    <n v="73.5883682714"/>
    <n v="66626.371437873997"/>
  </r>
  <r>
    <x v="1"/>
    <s v="Crevalle jack"/>
    <x v="59"/>
    <x v="3"/>
    <n v="40.242659018300003"/>
    <n v="37309.6533011055"/>
  </r>
  <r>
    <x v="1"/>
    <s v="Crevalle jack"/>
    <x v="59"/>
    <x v="2"/>
    <n v="71.256123072199998"/>
    <n v="66062.763054361596"/>
  </r>
  <r>
    <x v="1"/>
    <s v="Crevalle jack"/>
    <x v="60"/>
    <x v="3"/>
    <n v="39.5953566516"/>
    <n v="64461.319819502001"/>
  </r>
  <r>
    <x v="1"/>
    <s v="Crevalle jack"/>
    <x v="60"/>
    <x v="2"/>
    <n v="68.942715655800001"/>
    <n v="112238.87897309101"/>
  </r>
  <r>
    <x v="1"/>
    <s v="Crevalle jack"/>
    <x v="61"/>
    <x v="3"/>
    <n v="39.004288727700001"/>
    <n v="79255.661696030598"/>
  </r>
  <r>
    <x v="1"/>
    <s v="Crevalle jack"/>
    <x v="61"/>
    <x v="2"/>
    <n v="66.0833820876"/>
    <n v="134279.64834892601"/>
  </r>
  <r>
    <x v="1"/>
    <s v="Crevalle jack"/>
    <x v="62"/>
    <x v="3"/>
    <n v="38.394963118"/>
    <n v="74011.386152868901"/>
  </r>
  <r>
    <x v="1"/>
    <s v="Crevalle jack"/>
    <x v="62"/>
    <x v="2"/>
    <n v="63.116292979400001"/>
    <n v="121665.029807995"/>
  </r>
  <r>
    <x v="1"/>
    <s v="Crevalle jack"/>
    <x v="63"/>
    <x v="3"/>
    <n v="37.766483542499998"/>
    <n v="82754.874683513"/>
  </r>
  <r>
    <x v="1"/>
    <s v="Crevalle jack"/>
    <x v="63"/>
    <x v="2"/>
    <n v="60.049255146699998"/>
    <n v="131581.44784412201"/>
  </r>
  <r>
    <x v="1"/>
    <s v="Crevalle jack"/>
    <x v="64"/>
    <x v="3"/>
    <n v="37.117966758999998"/>
    <n v="85872.748970867106"/>
  </r>
  <r>
    <x v="1"/>
    <s v="Crevalle jack"/>
    <x v="64"/>
    <x v="2"/>
    <n v="56.890839742799997"/>
    <n v="131617.467942002"/>
  </r>
  <r>
    <x v="1"/>
    <s v="Crevalle jack"/>
    <x v="65"/>
    <x v="3"/>
    <n v="36.4968286983"/>
    <n v="94547.570688498497"/>
  </r>
  <r>
    <x v="1"/>
    <s v="Crevalle jack"/>
    <x v="65"/>
    <x v="2"/>
    <n v="53.649802509499999"/>
    <n v="138983.54120384401"/>
  </r>
  <r>
    <x v="1"/>
    <s v="Crevalle jack"/>
    <x v="66"/>
    <x v="3"/>
    <n v="35.756681583499997"/>
    <n v="102192.179722252"/>
  </r>
  <r>
    <x v="1"/>
    <s v="Crevalle jack"/>
    <x v="66"/>
    <x v="2"/>
    <n v="50.336012351400001"/>
    <n v="143859.737338804"/>
  </r>
  <r>
    <x v="1"/>
    <s v="Crevalle jack"/>
    <x v="67"/>
    <x v="3"/>
    <n v="35.041799673900002"/>
    <n v="108191.77778213999"/>
  </r>
  <r>
    <x v="1"/>
    <s v="Crevalle jack"/>
    <x v="67"/>
    <x v="2"/>
    <n v="46.959639471499997"/>
    <n v="144988.18341825501"/>
  </r>
  <r>
    <x v="1"/>
    <s v="Crevalle jack"/>
    <x v="68"/>
    <x v="3"/>
    <n v="34.302426094499999"/>
    <n v="35849.776600131598"/>
  </r>
  <r>
    <x v="1"/>
    <s v="Crevalle jack"/>
    <x v="68"/>
    <x v="2"/>
    <n v="43.531771347700001"/>
    <n v="45495.4490250905"/>
  </r>
  <r>
    <x v="1"/>
    <s v="Crevalle jack"/>
    <x v="69"/>
    <x v="3"/>
    <n v="33.551711619800002"/>
    <n v="36713.520979660098"/>
  </r>
  <r>
    <x v="1"/>
    <s v="Crevalle jack"/>
    <x v="69"/>
    <x v="2"/>
    <n v="39.366510118400001"/>
    <n v="43076.288074540098"/>
  </r>
  <r>
    <x v="2"/>
    <s v="Common snook"/>
    <x v="32"/>
    <x v="1"/>
    <n v="13.814841705999999"/>
    <n v="14770.7150972897"/>
  </r>
  <r>
    <x v="2"/>
    <s v="Common snook"/>
    <x v="32"/>
    <x v="2"/>
    <n v="14.980985390400001"/>
    <n v="16017.546330899801"/>
  </r>
  <r>
    <x v="2"/>
    <s v="Common snook"/>
    <x v="33"/>
    <x v="1"/>
    <n v="14.138161461899999"/>
    <n v="15179.4582890032"/>
  </r>
  <r>
    <x v="2"/>
    <s v="Common snook"/>
    <x v="33"/>
    <x v="2"/>
    <n v="15.1868512895"/>
    <n v="16305.3856976072"/>
  </r>
  <r>
    <x v="2"/>
    <s v="Common snook"/>
    <x v="34"/>
    <x v="1"/>
    <n v="14.459271730599999"/>
    <n v="17799.506459151398"/>
  </r>
  <r>
    <x v="2"/>
    <s v="Common snook"/>
    <x v="34"/>
    <x v="2"/>
    <n v="15.377682482699999"/>
    <n v="18930.079175374001"/>
  </r>
  <r>
    <x v="2"/>
    <s v="Common snook"/>
    <x v="35"/>
    <x v="1"/>
    <n v="14.778172512199999"/>
    <n v="16487.737754431499"/>
  </r>
  <r>
    <x v="2"/>
    <s v="Common snook"/>
    <x v="35"/>
    <x v="2"/>
    <n v="15.5534789701"/>
    <n v="17352.733040392599"/>
  </r>
  <r>
    <x v="2"/>
    <s v="Common snook"/>
    <x v="36"/>
    <x v="1"/>
    <n v="16.4763479772"/>
    <n v="18520.105847908198"/>
  </r>
  <r>
    <x v="2"/>
    <s v="Common snook"/>
    <x v="36"/>
    <x v="2"/>
    <n v="15.7142407518"/>
    <n v="17663.465377390701"/>
  </r>
  <r>
    <x v="2"/>
    <s v="Common snook"/>
    <x v="37"/>
    <x v="1"/>
    <n v="15.409345614099999"/>
    <n v="17110.4245117686"/>
  </r>
  <r>
    <x v="2"/>
    <s v="Common snook"/>
    <x v="37"/>
    <x v="2"/>
    <n v="15.8599678276"/>
    <n v="17610.7921173498"/>
  </r>
  <r>
    <x v="2"/>
    <s v="Common snook"/>
    <x v="38"/>
    <x v="1"/>
    <n v="17.103102104800001"/>
    <n v="20252.503721831301"/>
  </r>
  <r>
    <x v="2"/>
    <s v="Common snook"/>
    <x v="38"/>
    <x v="2"/>
    <n v="15.9906601976"/>
    <n v="18935.214394512601"/>
  </r>
  <r>
    <x v="2"/>
    <s v="Common snook"/>
    <x v="39"/>
    <x v="1"/>
    <n v="16.031680767400001"/>
    <n v="19377.489529529401"/>
  </r>
  <r>
    <x v="2"/>
    <s v="Common snook"/>
    <x v="39"/>
    <x v="2"/>
    <n v="16.106317861800001"/>
    <n v="19467.703371580999"/>
  </r>
  <r>
    <x v="2"/>
    <s v="Common snook"/>
    <x v="40"/>
    <x v="1"/>
    <n v="17.721018283900001"/>
    <n v="22539.825425769101"/>
  </r>
  <r>
    <x v="2"/>
    <s v="Common snook"/>
    <x v="40"/>
    <x v="2"/>
    <n v="16.2069408202"/>
    <n v="20614.030803485901"/>
  </r>
  <r>
    <x v="2"/>
    <s v="Common snook"/>
    <x v="41"/>
    <x v="1"/>
    <n v="16.645177972199999"/>
    <n v="19173.789469660001"/>
  </r>
  <r>
    <x v="2"/>
    <s v="Common snook"/>
    <x v="41"/>
    <x v="2"/>
    <n v="16.292529072800001"/>
    <n v="18767.568775379499"/>
  </r>
  <r>
    <x v="2"/>
    <s v="Common snook"/>
    <x v="0"/>
    <x v="1"/>
    <n v="16.948612343899999"/>
    <n v="22281.676025543598"/>
  </r>
  <r>
    <x v="2"/>
    <s v="Common snook"/>
    <x v="0"/>
    <x v="2"/>
    <n v="16.3630826196"/>
    <n v="21511.903058069402"/>
  </r>
  <r>
    <x v="2"/>
    <s v="Common snook"/>
    <x v="1"/>
    <x v="1"/>
    <n v="16.559095143099999"/>
    <n v="22280.052711297802"/>
  </r>
  <r>
    <x v="2"/>
    <s v="Common snook"/>
    <x v="1"/>
    <x v="2"/>
    <n v="16.5385698511"/>
    <n v="22252.436190953798"/>
  </r>
  <r>
    <x v="2"/>
    <s v="Common snook"/>
    <x v="2"/>
    <x v="1"/>
    <n v="17.575094391099999"/>
    <n v="22787.656486265401"/>
  </r>
  <r>
    <x v="2"/>
    <s v="Common snook"/>
    <x v="2"/>
    <x v="2"/>
    <n v="16.671335429300001"/>
    <n v="21615.8534615834"/>
  </r>
  <r>
    <x v="2"/>
    <s v="Common snook"/>
    <x v="3"/>
    <x v="1"/>
    <n v="17.897975968800001"/>
    <n v="23521.949569502802"/>
  </r>
  <r>
    <x v="2"/>
    <s v="Common snook"/>
    <x v="3"/>
    <x v="2"/>
    <n v="16.7857403599"/>
    <n v="22060.222838720601"/>
  </r>
  <r>
    <x v="2"/>
    <s v="Common snook"/>
    <x v="4"/>
    <x v="1"/>
    <n v="18.2184819615"/>
    <n v="25773.905052660801"/>
  </r>
  <r>
    <x v="2"/>
    <s v="Common snook"/>
    <x v="4"/>
    <x v="2"/>
    <n v="16.881784642900001"/>
    <n v="23882.8633156828"/>
  </r>
  <r>
    <x v="2"/>
    <s v="Common snook"/>
    <x v="5"/>
    <x v="1"/>
    <n v="18.536612369299998"/>
    <n v="24701.2964716918"/>
  </r>
  <r>
    <x v="2"/>
    <s v="Common snook"/>
    <x v="5"/>
    <x v="2"/>
    <n v="16.959468278300001"/>
    <n v="22599.644724619298"/>
  </r>
  <r>
    <x v="2"/>
    <s v="Common snook"/>
    <x v="6"/>
    <x v="1"/>
    <n v="18.893943013099999"/>
    <n v="25347.9250069298"/>
  </r>
  <r>
    <x v="2"/>
    <s v="Common snook"/>
    <x v="6"/>
    <x v="2"/>
    <n v="16.9824706323"/>
    <n v="22783.5127755463"/>
  </r>
  <r>
    <x v="2"/>
    <s v="Common snook"/>
    <x v="7"/>
    <x v="1"/>
    <n v="19.248631542999998"/>
    <n v="26595.141252125799"/>
  </r>
  <r>
    <x v="2"/>
    <s v="Common snook"/>
    <x v="7"/>
    <x v="2"/>
    <n v="16.988035766100001"/>
    <n v="23471.757448758101"/>
  </r>
  <r>
    <x v="2"/>
    <s v="Common snook"/>
    <x v="8"/>
    <x v="1"/>
    <n v="20.982162129399999"/>
    <n v="29095.628510211202"/>
  </r>
  <r>
    <x v="2"/>
    <s v="Common snook"/>
    <x v="8"/>
    <x v="2"/>
    <n v="16.976163679799999"/>
    <n v="23540.574556163901"/>
  </r>
  <r>
    <x v="2"/>
    <s v="Common snook"/>
    <x v="9"/>
    <x v="1"/>
    <n v="19.9500822607"/>
    <n v="28303.4011540951"/>
  </r>
  <r>
    <x v="2"/>
    <s v="Common snook"/>
    <x v="9"/>
    <x v="2"/>
    <n v="16.946854373299999"/>
    <n v="24042.688714832198"/>
  </r>
  <r>
    <x v="2"/>
    <s v="Common snook"/>
    <x v="10"/>
    <x v="1"/>
    <n v="20.296844448600002"/>
    <n v="26976.008238605002"/>
  </r>
  <r>
    <x v="2"/>
    <s v="Common snook"/>
    <x v="10"/>
    <x v="2"/>
    <n v="16.900107846699999"/>
    <n v="22461.493936218099"/>
  </r>
  <r>
    <x v="2"/>
    <s v="Common snook"/>
    <x v="11"/>
    <x v="1"/>
    <n v="20.3350326218"/>
    <n v="28971.402316375501"/>
  </r>
  <r>
    <x v="2"/>
    <s v="Common snook"/>
    <x v="11"/>
    <x v="2"/>
    <n v="16.8904100134"/>
    <n v="24063.834707743401"/>
  </r>
  <r>
    <x v="2"/>
    <s v="Common snook"/>
    <x v="12"/>
    <x v="1"/>
    <n v="18.994541394599999"/>
    <n v="31814.8691197429"/>
  </r>
  <r>
    <x v="2"/>
    <s v="Common snook"/>
    <x v="12"/>
    <x v="2"/>
    <n v="16.864131083299998"/>
    <n v="28246.5426297874"/>
  </r>
  <r>
    <x v="2"/>
    <s v="Common snook"/>
    <x v="13"/>
    <x v="1"/>
    <n v="19.0314316873"/>
    <n v="37030.484331180902"/>
  </r>
  <r>
    <x v="2"/>
    <s v="Common snook"/>
    <x v="13"/>
    <x v="2"/>
    <n v="16.821271056499999"/>
    <n v="32730.0554432504"/>
  </r>
  <r>
    <x v="2"/>
    <s v="Common snook"/>
    <x v="14"/>
    <x v="1"/>
    <n v="19.920739514899999"/>
    <n v="39935.445158268703"/>
  </r>
  <r>
    <x v="2"/>
    <s v="Common snook"/>
    <x v="14"/>
    <x v="2"/>
    <n v="16.761829932800001"/>
    <n v="33602.7254174798"/>
  </r>
  <r>
    <x v="2"/>
    <s v="Common snook"/>
    <x v="15"/>
    <x v="1"/>
    <n v="20.370777178299999"/>
    <n v="29974.254146564199"/>
  </r>
  <r>
    <x v="2"/>
    <s v="Common snook"/>
    <x v="15"/>
    <x v="2"/>
    <n v="16.685807712399999"/>
    <n v="24552.0647854936"/>
  </r>
  <r>
    <x v="2"/>
    <s v="Common snook"/>
    <x v="16"/>
    <x v="1"/>
    <n v="21.745760295699998"/>
    <n v="42441.591792645399"/>
  </r>
  <r>
    <x v="2"/>
    <s v="Common snook"/>
    <x v="16"/>
    <x v="2"/>
    <n v="16.593204395200001"/>
    <n v="32385.255695738299"/>
  </r>
  <r>
    <x v="2"/>
    <s v="Common snook"/>
    <x v="17"/>
    <x v="1"/>
    <n v="24.146455947700002"/>
    <n v="55991.260834064102"/>
  </r>
  <r>
    <x v="2"/>
    <s v="Common snook"/>
    <x v="17"/>
    <x v="2"/>
    <n v="16.484019981100001"/>
    <n v="38223.458728669801"/>
  </r>
  <r>
    <x v="2"/>
    <s v="Common snook"/>
    <x v="18"/>
    <x v="1"/>
    <n v="23.296357988699999"/>
    <n v="44707.6212815486"/>
  </r>
  <r>
    <x v="2"/>
    <s v="Common snook"/>
    <x v="18"/>
    <x v="2"/>
    <n v="16.3582544703"/>
    <n v="31392.831705438901"/>
  </r>
  <r>
    <x v="2"/>
    <s v="Common snook"/>
    <x v="19"/>
    <x v="1"/>
    <n v="22.242451652500002"/>
    <n v="31548.0928777097"/>
  </r>
  <r>
    <x v="2"/>
    <s v="Common snook"/>
    <x v="19"/>
    <x v="2"/>
    <n v="16.2159078627"/>
    <n v="23000.205882980401"/>
  </r>
  <r>
    <x v="2"/>
    <s v="Common snook"/>
    <x v="20"/>
    <x v="1"/>
    <n v="23.128068998"/>
    <n v="65252.1924430176"/>
  </r>
  <r>
    <x v="2"/>
    <s v="Common snook"/>
    <x v="20"/>
    <x v="2"/>
    <n v="16.0569801583"/>
    <n v="45302.232513858602"/>
  </r>
  <r>
    <x v="2"/>
    <s v="Common snook"/>
    <x v="21"/>
    <x v="1"/>
    <n v="22.40642708"/>
    <n v="64326.5890976562"/>
  </r>
  <r>
    <x v="2"/>
    <s v="Common snook"/>
    <x v="21"/>
    <x v="2"/>
    <n v="16.163927924100001"/>
    <n v="46405.004513504799"/>
  </r>
  <r>
    <x v="2"/>
    <s v="Common snook"/>
    <x v="22"/>
    <x v="1"/>
    <n v="23.4105236923"/>
    <n v="60046.7993341822"/>
  </r>
  <r>
    <x v="2"/>
    <s v="Common snook"/>
    <x v="22"/>
    <x v="2"/>
    <n v="16.2398166995"/>
    <n v="41654.301603487598"/>
  </r>
  <r>
    <x v="2"/>
    <s v="Common snook"/>
    <x v="23"/>
    <x v="1"/>
    <n v="24.718242777"/>
    <n v="67596.187538510407"/>
  </r>
  <r>
    <x v="2"/>
    <s v="Common snook"/>
    <x v="23"/>
    <x v="2"/>
    <n v="16.284646484300001"/>
    <n v="44533.101631919002"/>
  </r>
  <r>
    <x v="2"/>
    <s v="Common snook"/>
    <x v="24"/>
    <x v="1"/>
    <n v="22.743820273499999"/>
    <n v="63833.329087621198"/>
  </r>
  <r>
    <x v="2"/>
    <s v="Common snook"/>
    <x v="24"/>
    <x v="2"/>
    <n v="16.298417278599999"/>
    <n v="45743.5127977964"/>
  </r>
  <r>
    <x v="2"/>
    <s v="Common snook"/>
    <x v="25"/>
    <x v="1"/>
    <n v="22.850665314899999"/>
    <n v="69260.457972096396"/>
  </r>
  <r>
    <x v="2"/>
    <s v="Common snook"/>
    <x v="25"/>
    <x v="2"/>
    <n v="16.281129082500001"/>
    <n v="49348.167373467099"/>
  </r>
  <r>
    <x v="2"/>
    <s v="Common snook"/>
    <x v="26"/>
    <x v="1"/>
    <n v="24.053454632299999"/>
    <n v="97630.326472443398"/>
  </r>
  <r>
    <x v="2"/>
    <s v="Common snook"/>
    <x v="26"/>
    <x v="2"/>
    <n v="16.232781895799999"/>
    <n v="65887.076109065994"/>
  </r>
  <r>
    <x v="2"/>
    <s v="Common snook"/>
    <x v="27"/>
    <x v="1"/>
    <n v="24.645648956199999"/>
    <n v="91944.093113194205"/>
  </r>
  <r>
    <x v="2"/>
    <s v="Common snook"/>
    <x v="27"/>
    <x v="2"/>
    <n v="16.153375718700001"/>
    <n v="60262.461897778499"/>
  </r>
  <r>
    <x v="2"/>
    <s v="Common snook"/>
    <x v="28"/>
    <x v="1"/>
    <n v="24.251403328399999"/>
    <n v="99775.293333544294"/>
  </r>
  <r>
    <x v="2"/>
    <s v="Common snook"/>
    <x v="28"/>
    <x v="2"/>
    <n v="16.042910550999999"/>
    <n v="66003.854889299299"/>
  </r>
  <r>
    <x v="2"/>
    <s v="Common snook"/>
    <x v="29"/>
    <x v="1"/>
    <n v="23.226246763500001"/>
    <n v="153970.854388031"/>
  </r>
  <r>
    <x v="2"/>
    <s v="Common snook"/>
    <x v="29"/>
    <x v="2"/>
    <n v="15.901386392899999"/>
    <n v="105413.073140851"/>
  </r>
  <r>
    <x v="2"/>
    <s v="Common snook"/>
    <x v="30"/>
    <x v="1"/>
    <n v="23.2259286717"/>
    <n v="93440.930416721501"/>
  </r>
  <r>
    <x v="2"/>
    <s v="Common snook"/>
    <x v="30"/>
    <x v="2"/>
    <n v="15.7288032442"/>
    <n v="63279.020195890596"/>
  </r>
  <r>
    <x v="2"/>
    <s v="Common snook"/>
    <x v="31"/>
    <x v="1"/>
    <n v="23.503077868399998"/>
    <n v="80788.304710805896"/>
  </r>
  <r>
    <x v="2"/>
    <s v="Common snook"/>
    <x v="31"/>
    <x v="2"/>
    <n v="14.602889042399999"/>
    <n v="50195.240649970998"/>
  </r>
  <r>
    <x v="2"/>
    <s v="Common snook"/>
    <x v="42"/>
    <x v="1"/>
    <n v="22.075319523200001"/>
    <n v="69012.680680233403"/>
  </r>
  <r>
    <x v="2"/>
    <s v="Common snook"/>
    <x v="42"/>
    <x v="2"/>
    <n v="15.0854060606"/>
    <n v="47160.554586824197"/>
  </r>
  <r>
    <x v="2"/>
    <s v="Common snook"/>
    <x v="43"/>
    <x v="1"/>
    <n v="21.347817477300001"/>
    <n v="49403.247292979802"/>
  </r>
  <r>
    <x v="2"/>
    <s v="Common snook"/>
    <x v="43"/>
    <x v="2"/>
    <n v="14.855301668899999"/>
    <n v="34378.228253992696"/>
  </r>
  <r>
    <x v="2"/>
    <s v="Common snook"/>
    <x v="44"/>
    <x v="1"/>
    <n v="20.172406142700002"/>
    <n v="43251.978768955101"/>
  </r>
  <r>
    <x v="2"/>
    <s v="Common snook"/>
    <x v="44"/>
    <x v="2"/>
    <n v="15.037490372200001"/>
    <n v="32242.123706811999"/>
  </r>
  <r>
    <x v="2"/>
    <s v="Common snook"/>
    <x v="45"/>
    <x v="1"/>
    <n v="19.887106749499999"/>
    <n v="40902.568161640498"/>
  </r>
  <r>
    <x v="2"/>
    <s v="Common snook"/>
    <x v="45"/>
    <x v="2"/>
    <n v="15.175623930900001"/>
    <n v="31212.282412431501"/>
  </r>
  <r>
    <x v="2"/>
    <s v="Common snook"/>
    <x v="46"/>
    <x v="1"/>
    <n v="21.710875918799999"/>
    <n v="38748.768037542402"/>
  </r>
  <r>
    <x v="2"/>
    <s v="Common snook"/>
    <x v="46"/>
    <x v="2"/>
    <n v="15.269702345200001"/>
    <n v="27252.799766654101"/>
  </r>
  <r>
    <x v="2"/>
    <s v="Common snook"/>
    <x v="47"/>
    <x v="1"/>
    <n v="18.269026093200001"/>
    <n v="37120.0850885287"/>
  </r>
  <r>
    <x v="2"/>
    <s v="Common snook"/>
    <x v="47"/>
    <x v="2"/>
    <n v="14.689298653"/>
    <n v="29846.583671744898"/>
  </r>
  <r>
    <x v="2"/>
    <s v="Common snook"/>
    <x v="48"/>
    <x v="1"/>
    <n v="17.929551571099999"/>
    <n v="53527.295639832497"/>
  </r>
  <r>
    <x v="2"/>
    <s v="Common snook"/>
    <x v="48"/>
    <x v="2"/>
    <n v="13.964454055599999"/>
    <n v="41689.802319882197"/>
  </r>
  <r>
    <x v="2"/>
    <s v="Common snook"/>
    <x v="49"/>
    <x v="1"/>
    <n v="17.1264448264"/>
    <n v="46290.982089068297"/>
  </r>
  <r>
    <x v="2"/>
    <s v="Common snook"/>
    <x v="49"/>
    <x v="2"/>
    <n v="13.6712799397"/>
    <n v="36952.034192626001"/>
  </r>
  <r>
    <x v="2"/>
    <s v="Common snook"/>
    <x v="50"/>
    <x v="1"/>
    <n v="14.399664083399999"/>
    <n v="15780.995059515601"/>
  </r>
  <r>
    <x v="2"/>
    <s v="Common snook"/>
    <x v="50"/>
    <x v="2"/>
    <n v="13.698098803800001"/>
    <n v="15012.130025815901"/>
  </r>
  <r>
    <x v="2"/>
    <s v="Common snook"/>
    <x v="51"/>
    <x v="1"/>
    <n v="13.9025876986"/>
    <n v="16169.6687720019"/>
  </r>
  <r>
    <x v="2"/>
    <s v="Common snook"/>
    <x v="51"/>
    <x v="2"/>
    <n v="14.3172092569"/>
    <n v="16651.9022531798"/>
  </r>
  <r>
    <x v="2"/>
    <s v="Common snook"/>
    <x v="52"/>
    <x v="1"/>
    <n v="13.994005079700001"/>
    <n v="15250.3448738032"/>
  </r>
  <r>
    <x v="2"/>
    <s v="Common snook"/>
    <x v="52"/>
    <x v="2"/>
    <n v="14.885259606"/>
    <n v="16221.613557611699"/>
  </r>
  <r>
    <x v="2"/>
    <s v="Common snook"/>
    <x v="53"/>
    <x v="1"/>
    <n v="13.4935514236"/>
    <n v="15568.738190562601"/>
  </r>
  <r>
    <x v="2"/>
    <s v="Common snook"/>
    <x v="53"/>
    <x v="2"/>
    <n v="15.395480535000001"/>
    <n v="17763.166881992202"/>
  </r>
  <r>
    <x v="2"/>
    <s v="Common snook"/>
    <x v="54"/>
    <x v="1"/>
    <n v="12.8986907232"/>
    <n v="13128.3390128516"/>
  </r>
  <r>
    <x v="2"/>
    <s v="Common snook"/>
    <x v="54"/>
    <x v="2"/>
    <n v="15.8410402172"/>
    <n v="16123.074097274401"/>
  </r>
  <r>
    <x v="2"/>
    <s v="Common snook"/>
    <x v="55"/>
    <x v="1"/>
    <n v="12.4437509069"/>
    <n v="15183.5288753195"/>
  </r>
  <r>
    <x v="2"/>
    <s v="Common snook"/>
    <x v="55"/>
    <x v="2"/>
    <n v="16.215044315"/>
    <n v="19785.159266988801"/>
  </r>
  <r>
    <x v="2"/>
    <s v="Common snook"/>
    <x v="56"/>
    <x v="1"/>
    <n v="11.897361393200001"/>
    <n v="18072.972360976"/>
  </r>
  <r>
    <x v="2"/>
    <s v="Common snook"/>
    <x v="56"/>
    <x v="2"/>
    <n v="16.51053598"/>
    <n v="25080.725933219001"/>
  </r>
  <r>
    <x v="2"/>
    <s v="Common snook"/>
    <x v="57"/>
    <x v="1"/>
    <n v="11.2711371183"/>
    <n v="15092.4696334904"/>
  </r>
  <r>
    <x v="2"/>
    <s v="Common snook"/>
    <x v="57"/>
    <x v="2"/>
    <n v="16.720495852900001"/>
    <n v="22389.362605369799"/>
  </r>
  <r>
    <x v="2"/>
    <s v="Common snook"/>
    <x v="58"/>
    <x v="1"/>
    <n v="9.5932492451000009"/>
    <n v="13799.821886346001"/>
  </r>
  <r>
    <x v="2"/>
    <s v="Common snook"/>
    <x v="58"/>
    <x v="2"/>
    <n v="16.837842063899998"/>
    <n v="24221.117943969301"/>
  </r>
  <r>
    <x v="2"/>
    <s v="Common snook"/>
    <x v="59"/>
    <x v="3"/>
    <n v="9.7693482133000007"/>
    <n v="37929.103664367998"/>
  </r>
  <r>
    <x v="2"/>
    <s v="Common snook"/>
    <x v="59"/>
    <x v="2"/>
    <n v="17.298207812499999"/>
    <n v="67159.599903578201"/>
  </r>
  <r>
    <x v="2"/>
    <s v="Common snook"/>
    <x v="60"/>
    <x v="3"/>
    <n v="10.196206201300001"/>
    <n v="38670.121442713702"/>
  </r>
  <r>
    <x v="2"/>
    <s v="Common snook"/>
    <x v="60"/>
    <x v="2"/>
    <n v="17.7534489988"/>
    <n v="67331.712919262602"/>
  </r>
  <r>
    <x v="2"/>
    <s v="Common snook"/>
    <x v="61"/>
    <x v="3"/>
    <n v="10.6532165079"/>
    <n v="45542.841911024901"/>
  </r>
  <r>
    <x v="2"/>
    <s v="Common snook"/>
    <x v="61"/>
    <x v="2"/>
    <n v="18.049312009499999"/>
    <n v="77161.387158407"/>
  </r>
  <r>
    <x v="2"/>
    <s v="Common snook"/>
    <x v="62"/>
    <x v="3"/>
    <n v="11.1229428586"/>
    <n v="45136.691373914102"/>
  </r>
  <r>
    <x v="2"/>
    <s v="Common snook"/>
    <x v="62"/>
    <x v="2"/>
    <n v="18.284661925599998"/>
    <n v="74198.811654450401"/>
  </r>
  <r>
    <x v="2"/>
    <s v="Common snook"/>
    <x v="63"/>
    <x v="3"/>
    <n v="11.6058385144"/>
    <n v="59053.994890764698"/>
  </r>
  <r>
    <x v="2"/>
    <s v="Common snook"/>
    <x v="63"/>
    <x v="2"/>
    <n v="18.453451123099999"/>
    <n v="93896.706126657693"/>
  </r>
  <r>
    <x v="2"/>
    <s v="Common snook"/>
    <x v="64"/>
    <x v="3"/>
    <n v="12.1023880962"/>
    <n v="64191.612546424702"/>
  </r>
  <r>
    <x v="2"/>
    <s v="Common snook"/>
    <x v="64"/>
    <x v="2"/>
    <n v="18.549373303700001"/>
    <n v="98386.712987851206"/>
  </r>
  <r>
    <x v="2"/>
    <s v="Common snook"/>
    <x v="65"/>
    <x v="3"/>
    <n v="12.629822964700001"/>
    <n v="66375.750710321707"/>
  </r>
  <r>
    <x v="2"/>
    <s v="Common snook"/>
    <x v="65"/>
    <x v="2"/>
    <n v="18.5656543857"/>
    <n v="97571.379323723901"/>
  </r>
  <r>
    <x v="2"/>
    <s v="Common snook"/>
    <x v="66"/>
    <x v="3"/>
    <n v="13.138333558799999"/>
    <n v="64481.954023817903"/>
  </r>
  <r>
    <x v="2"/>
    <s v="Common snook"/>
    <x v="66"/>
    <x v="2"/>
    <n v="18.4953214618"/>
    <n v="90773.648181020297"/>
  </r>
  <r>
    <x v="2"/>
    <s v="Common snook"/>
    <x v="67"/>
    <x v="3"/>
    <n v="13.678722648700001"/>
    <n v="74954.9809984366"/>
  </r>
  <r>
    <x v="2"/>
    <s v="Common snook"/>
    <x v="67"/>
    <x v="2"/>
    <n v="18.330904519499999"/>
    <n v="100447.434693203"/>
  </r>
  <r>
    <x v="2"/>
    <s v="Common snook"/>
    <x v="68"/>
    <x v="3"/>
    <n v="14.234663521"/>
    <n v="74224.656888656595"/>
  </r>
  <r>
    <x v="2"/>
    <s v="Common snook"/>
    <x v="68"/>
    <x v="2"/>
    <n v="18.064614902100001"/>
    <n v="94195.401314448201"/>
  </r>
  <r>
    <x v="2"/>
    <s v="Common snook"/>
    <x v="69"/>
    <x v="3"/>
    <n v="14.812991699199999"/>
    <n v="77240.268078429202"/>
  </r>
  <r>
    <x v="2"/>
    <s v="Common snook"/>
    <x v="69"/>
    <x v="2"/>
    <n v="17.380209815200001"/>
    <n v="90626.666958597096"/>
  </r>
  <r>
    <x v="3"/>
    <s v="Common dolphinfish"/>
    <x v="14"/>
    <x v="0"/>
    <n v="0.2136183301"/>
    <n v="597.43343333375299"/>
  </r>
  <r>
    <x v="3"/>
    <s v="Common dolphinfish"/>
    <x v="16"/>
    <x v="0"/>
    <n v="0.3830381142"/>
    <n v="1246.41598246997"/>
  </r>
  <r>
    <x v="3"/>
    <s v="Common dolphinfish"/>
    <x v="18"/>
    <x v="0"/>
    <n v="1.2691146957999999"/>
    <n v="5451.7423441644896"/>
  </r>
  <r>
    <x v="3"/>
    <s v="Common dolphinfish"/>
    <x v="19"/>
    <x v="0"/>
    <n v="1.3859510335"/>
    <n v="7451.3689268119597"/>
  </r>
  <r>
    <x v="3"/>
    <s v="Common dolphinfish"/>
    <x v="20"/>
    <x v="0"/>
    <n v="1.5325832160999999"/>
    <n v="8095.1413292891702"/>
  </r>
  <r>
    <x v="3"/>
    <s v="Common dolphinfish"/>
    <x v="21"/>
    <x v="0"/>
    <n v="1.8494597230000001"/>
    <n v="9041.63129574097"/>
  </r>
  <r>
    <x v="3"/>
    <s v="Common dolphinfish"/>
    <x v="22"/>
    <x v="0"/>
    <n v="2.0828848589"/>
    <n v="8868.0364203107692"/>
  </r>
  <r>
    <x v="3"/>
    <s v="Common dolphinfish"/>
    <x v="23"/>
    <x v="0"/>
    <n v="5.7026533910000001"/>
    <n v="22086.781471888298"/>
  </r>
  <r>
    <x v="3"/>
    <s v="Common dolphinfish"/>
    <x v="24"/>
    <x v="0"/>
    <n v="5.2792397829000004"/>
    <n v="24758.372843296602"/>
  </r>
  <r>
    <x v="3"/>
    <s v="Common dolphinfish"/>
    <x v="25"/>
    <x v="0"/>
    <n v="3.9232042357000001"/>
    <n v="20312.307542978298"/>
  </r>
  <r>
    <x v="3"/>
    <s v="Common dolphinfish"/>
    <x v="26"/>
    <x v="0"/>
    <n v="3.5573316337000001"/>
    <n v="23003.7233505113"/>
  </r>
  <r>
    <x v="4"/>
    <s v="Red hind"/>
    <x v="32"/>
    <x v="1"/>
    <n v="4.1776585438999998"/>
    <n v="3145.74118757009"/>
  </r>
  <r>
    <x v="4"/>
    <s v="Red hind"/>
    <x v="32"/>
    <x v="4"/>
    <n v="2.2278283373000001"/>
    <n v="1677.53570229512"/>
  </r>
  <r>
    <x v="4"/>
    <s v="Red hind"/>
    <x v="32"/>
    <x v="2"/>
    <n v="6.9461892816999997"/>
    <n v="5230.4211773978604"/>
  </r>
  <r>
    <x v="4"/>
    <s v="Red hind"/>
    <x v="33"/>
    <x v="1"/>
    <n v="4.2754316178999998"/>
    <n v="3521.3225015757998"/>
  </r>
  <r>
    <x v="4"/>
    <s v="Red hind"/>
    <x v="33"/>
    <x v="4"/>
    <n v="2.2799679802999999"/>
    <n v="1877.8227016989599"/>
  </r>
  <r>
    <x v="4"/>
    <s v="Red hind"/>
    <x v="33"/>
    <x v="2"/>
    <n v="7.0416425155000004"/>
    <n v="5799.6236295572198"/>
  </r>
  <r>
    <x v="4"/>
    <s v="Red hind"/>
    <x v="34"/>
    <x v="1"/>
    <n v="4.3725365350000001"/>
    <n v="4200.5688444533498"/>
  </r>
  <r>
    <x v="4"/>
    <s v="Red hind"/>
    <x v="34"/>
    <x v="4"/>
    <n v="2.3317513138999999"/>
    <n v="2240.0457591243198"/>
  </r>
  <r>
    <x v="4"/>
    <s v="Red hind"/>
    <x v="34"/>
    <x v="2"/>
    <n v="7.1301246517000001"/>
    <n v="6849.7036512554896"/>
  </r>
  <r>
    <x v="4"/>
    <s v="Red hind"/>
    <x v="35"/>
    <x v="1"/>
    <n v="4.4689732950999996"/>
    <n v="4428.1612844110095"/>
  </r>
  <r>
    <x v="4"/>
    <s v="Red hind"/>
    <x v="35"/>
    <x v="4"/>
    <n v="2.383178338"/>
    <n v="2361.4144353237498"/>
  </r>
  <r>
    <x v="4"/>
    <s v="Red hind"/>
    <x v="35"/>
    <x v="2"/>
    <n v="7.2116356901999996"/>
    <n v="7145.7768601651896"/>
  </r>
  <r>
    <x v="4"/>
    <s v="Red hind"/>
    <x v="36"/>
    <x v="1"/>
    <n v="6.6907088157999999"/>
    <n v="5441.5466386448497"/>
  </r>
  <r>
    <x v="4"/>
    <s v="Red hind"/>
    <x v="36"/>
    <x v="4"/>
    <n v="0.9488308231"/>
    <n v="771.683138296062"/>
  </r>
  <r>
    <x v="4"/>
    <s v="Red hind"/>
    <x v="36"/>
    <x v="2"/>
    <n v="7.2861756309999999"/>
    <n v="5925.8391905554199"/>
  </r>
  <r>
    <x v="4"/>
    <s v="Red hind"/>
    <x v="37"/>
    <x v="1"/>
    <n v="6.2838567030999997"/>
    <n v="4899.1158197065297"/>
  </r>
  <r>
    <x v="4"/>
    <s v="Red hind"/>
    <x v="37"/>
    <x v="4"/>
    <n v="0.86094909909999995"/>
    <n v="671.22621520709095"/>
  </r>
  <r>
    <x v="4"/>
    <s v="Red hind"/>
    <x v="37"/>
    <x v="2"/>
    <n v="7.3537444741"/>
    <n v="5733.2379761780203"/>
  </r>
  <r>
    <x v="4"/>
    <s v="Red hind"/>
    <x v="38"/>
    <x v="1"/>
    <n v="7.0736892290000002"/>
    <n v="5366.1438898473498"/>
  </r>
  <r>
    <x v="4"/>
    <s v="Red hind"/>
    <x v="38"/>
    <x v="4"/>
    <n v="0.85645564649999995"/>
    <n v="649.712488905285"/>
  </r>
  <r>
    <x v="4"/>
    <s v="Red hind"/>
    <x v="38"/>
    <x v="2"/>
    <n v="7.4143422196"/>
    <n v="5624.56533092673"/>
  </r>
  <r>
    <x v="4"/>
    <s v="Red hind"/>
    <x v="39"/>
    <x v="1"/>
    <n v="6.7836862580000004"/>
    <n v="5151.9050359221801"/>
  </r>
  <r>
    <x v="4"/>
    <s v="Red hind"/>
    <x v="39"/>
    <x v="4"/>
    <n v="0.649675848"/>
    <n v="493.39962759105799"/>
  </r>
  <r>
    <x v="4"/>
    <s v="Red hind"/>
    <x v="39"/>
    <x v="2"/>
    <n v="7.4679688673999998"/>
    <n v="5671.5869444285199"/>
  </r>
  <r>
    <x v="4"/>
    <s v="Red hind"/>
    <x v="40"/>
    <x v="1"/>
    <n v="7.8395079083999999"/>
    <n v="6662.67163606127"/>
  </r>
  <r>
    <x v="4"/>
    <s v="Red hind"/>
    <x v="40"/>
    <x v="4"/>
    <n v="0.37714433809999998"/>
    <n v="320.52890482676099"/>
  </r>
  <r>
    <x v="4"/>
    <s v="Red hind"/>
    <x v="40"/>
    <x v="2"/>
    <n v="7.5146244176000003"/>
    <n v="6386.5583844411403"/>
  </r>
  <r>
    <x v="4"/>
    <s v="Red hind"/>
    <x v="41"/>
    <x v="1"/>
    <n v="7.2755894271999999"/>
    <n v="6174.7046474883"/>
  </r>
  <r>
    <x v="4"/>
    <s v="Red hind"/>
    <x v="41"/>
    <x v="4"/>
    <n v="0.44223111720000002"/>
    <n v="375.31619423048602"/>
  </r>
  <r>
    <x v="4"/>
    <s v="Red hind"/>
    <x v="41"/>
    <x v="2"/>
    <n v="7.5543088700999999"/>
    <n v="6411.2504636417498"/>
  </r>
  <r>
    <x v="4"/>
    <s v="Red hind"/>
    <x v="0"/>
    <x v="1"/>
    <n v="7.5245262586999999"/>
    <n v="6363.7107417443403"/>
  </r>
  <r>
    <x v="4"/>
    <s v="Red hind"/>
    <x v="0"/>
    <x v="4"/>
    <n v="0.33398680520000001"/>
    <n v="282.46235668316899"/>
  </r>
  <r>
    <x v="4"/>
    <s v="Red hind"/>
    <x v="0"/>
    <x v="2"/>
    <n v="7.5870222249000001"/>
    <n v="6416.5653982500899"/>
  </r>
  <r>
    <x v="4"/>
    <s v="Red hind"/>
    <x v="1"/>
    <x v="1"/>
    <n v="7.3492923632"/>
    <n v="5762.5179963982"/>
  </r>
  <r>
    <x v="4"/>
    <s v="Red hind"/>
    <x v="1"/>
    <x v="4"/>
    <n v="0.32861440990000002"/>
    <n v="257.663780031177"/>
  </r>
  <r>
    <x v="4"/>
    <s v="Red hind"/>
    <x v="1"/>
    <x v="2"/>
    <n v="7.6683898715999996"/>
    <n v="6012.7196543842401"/>
  </r>
  <r>
    <x v="4"/>
    <s v="Red hind"/>
    <x v="2"/>
    <x v="1"/>
    <n v="7.0162822375999996"/>
    <n v="4977.9869961253999"/>
  </r>
  <r>
    <x v="4"/>
    <s v="Red hind"/>
    <x v="2"/>
    <x v="4"/>
    <n v="1.1327099083000001"/>
    <n v="803.64714571594402"/>
  </r>
  <r>
    <x v="4"/>
    <s v="Red hind"/>
    <x v="2"/>
    <x v="2"/>
    <n v="7.7299488953999997"/>
    <n v="5484.3268527352002"/>
  </r>
  <r>
    <x v="4"/>
    <s v="Red hind"/>
    <x v="3"/>
    <x v="1"/>
    <n v="8.0422718116999992"/>
    <n v="6317.8704081764399"/>
  </r>
  <r>
    <x v="4"/>
    <s v="Red hind"/>
    <x v="3"/>
    <x v="4"/>
    <n v="0.25642988239999998"/>
    <n v="201.44690497642301"/>
  </r>
  <r>
    <x v="4"/>
    <s v="Red hind"/>
    <x v="3"/>
    <x v="2"/>
    <n v="7.7829946918999999"/>
    <n v="6114.18676243344"/>
  </r>
  <r>
    <x v="4"/>
    <s v="Red hind"/>
    <x v="4"/>
    <x v="1"/>
    <n v="8.0722492083000006"/>
    <n v="6736.9789127567301"/>
  </r>
  <r>
    <x v="4"/>
    <s v="Red hind"/>
    <x v="4"/>
    <x v="4"/>
    <n v="0.3750605534"/>
    <n v="313.01994948346498"/>
  </r>
  <r>
    <x v="4"/>
    <s v="Red hind"/>
    <x v="4"/>
    <x v="2"/>
    <n v="7.8275272611000002"/>
    <n v="6532.73762197006"/>
  </r>
  <r>
    <x v="4"/>
    <s v="Red hind"/>
    <x v="5"/>
    <x v="1"/>
    <n v="8.1401505641000007"/>
    <n v="7268.57650310194"/>
  </r>
  <r>
    <x v="4"/>
    <s v="Red hind"/>
    <x v="5"/>
    <x v="4"/>
    <n v="0.45466578489999998"/>
    <n v="405.98426461207202"/>
  </r>
  <r>
    <x v="4"/>
    <s v="Red hind"/>
    <x v="5"/>
    <x v="2"/>
    <n v="7.8635466030999996"/>
    <n v="7021.5888047255803"/>
  </r>
  <r>
    <x v="4"/>
    <s v="Red hind"/>
    <x v="6"/>
    <x v="1"/>
    <n v="8.3443751013000007"/>
    <n v="6474.4565484209998"/>
  </r>
  <r>
    <x v="4"/>
    <s v="Red hind"/>
    <x v="6"/>
    <x v="4"/>
    <n v="0.41612369269999999"/>
    <n v="322.87316120734698"/>
  </r>
  <r>
    <x v="4"/>
    <s v="Red hind"/>
    <x v="6"/>
    <x v="2"/>
    <n v="7.8742120367000004"/>
    <n v="6109.6538764644201"/>
  </r>
  <r>
    <x v="4"/>
    <s v="Red hind"/>
    <x v="7"/>
    <x v="1"/>
    <n v="8.3475115131000006"/>
    <n v="4571.4220227919204"/>
  </r>
  <r>
    <x v="4"/>
    <s v="Red hind"/>
    <x v="7"/>
    <x v="4"/>
    <n v="0.57744466480000001"/>
    <n v="316.23116099073798"/>
  </r>
  <r>
    <x v="4"/>
    <s v="Red hind"/>
    <x v="7"/>
    <x v="2"/>
    <n v="7.8767924057999998"/>
    <n v="4313.6379286659003"/>
  </r>
  <r>
    <x v="4"/>
    <s v="Red hind"/>
    <x v="8"/>
    <x v="1"/>
    <n v="9.1022065137000006"/>
    <n v="5040.9922033715502"/>
  </r>
  <r>
    <x v="4"/>
    <s v="Red hind"/>
    <x v="8"/>
    <x v="4"/>
    <n v="0.62653067490000003"/>
    <n v="346.98578227568203"/>
  </r>
  <r>
    <x v="4"/>
    <s v="Red hind"/>
    <x v="8"/>
    <x v="2"/>
    <n v="7.8712877105999999"/>
    <n v="4359.2836440562196"/>
  </r>
  <r>
    <x v="4"/>
    <s v="Red hind"/>
    <x v="9"/>
    <x v="1"/>
    <n v="8.8672376574000005"/>
    <n v="6986.41231147289"/>
  </r>
  <r>
    <x v="4"/>
    <s v="Red hind"/>
    <x v="9"/>
    <x v="4"/>
    <n v="0.38295810460000002"/>
    <n v="301.72905246711701"/>
  </r>
  <r>
    <x v="4"/>
    <s v="Red hind"/>
    <x v="9"/>
    <x v="2"/>
    <n v="7.8576979509999996"/>
    <n v="6191.0055674545602"/>
  </r>
  <r>
    <x v="4"/>
    <s v="Red hind"/>
    <x v="10"/>
    <x v="1"/>
    <n v="9.1004156894000001"/>
    <n v="4094.4663073013298"/>
  </r>
  <r>
    <x v="4"/>
    <s v="Red hind"/>
    <x v="10"/>
    <x v="4"/>
    <n v="0.31056227269999997"/>
    <n v="139.728426205733"/>
  </r>
  <r>
    <x v="4"/>
    <s v="Red hind"/>
    <x v="10"/>
    <x v="2"/>
    <n v="7.8360231268999998"/>
    <n v="3525.5897940945301"/>
  </r>
  <r>
    <x v="4"/>
    <s v="Red hind"/>
    <x v="11"/>
    <x v="1"/>
    <n v="9.1222523116000005"/>
    <n v="4299.6714578098799"/>
  </r>
  <r>
    <x v="4"/>
    <s v="Red hind"/>
    <x v="11"/>
    <x v="4"/>
    <n v="0.30643224819999998"/>
    <n v="144.433408143484"/>
  </r>
  <r>
    <x v="4"/>
    <s v="Red hind"/>
    <x v="11"/>
    <x v="2"/>
    <n v="7.8315265611999996"/>
    <n v="3691.3023315317"/>
  </r>
  <r>
    <x v="4"/>
    <s v="Red hind"/>
    <x v="12"/>
    <x v="1"/>
    <n v="8.6547997460000001"/>
    <n v="4632.10421480067"/>
  </r>
  <r>
    <x v="4"/>
    <s v="Red hind"/>
    <x v="12"/>
    <x v="4"/>
    <n v="0.15234320260000001"/>
    <n v="81.535057039595799"/>
  </r>
  <r>
    <x v="4"/>
    <s v="Red hind"/>
    <x v="12"/>
    <x v="2"/>
    <n v="7.8193418873000002"/>
    <n v="4184.96182185621"/>
  </r>
  <r>
    <x v="4"/>
    <s v="Red hind"/>
    <x v="13"/>
    <x v="1"/>
    <n v="8.6486686632000005"/>
    <n v="5226.4025812905002"/>
  </r>
  <r>
    <x v="4"/>
    <s v="Red hind"/>
    <x v="13"/>
    <x v="4"/>
    <n v="0.17557909860000001"/>
    <n v="106.102695108928"/>
  </r>
  <r>
    <x v="4"/>
    <s v="Red hind"/>
    <x v="13"/>
    <x v="2"/>
    <n v="7.7994691051"/>
    <n v="4713.2300994782199"/>
  </r>
  <r>
    <x v="4"/>
    <s v="Red hind"/>
    <x v="14"/>
    <x v="1"/>
    <n v="9.1045072534999996"/>
    <n v="6743.5300743257003"/>
  </r>
  <r>
    <x v="4"/>
    <s v="Red hind"/>
    <x v="14"/>
    <x v="4"/>
    <n v="0.13208324420000001"/>
    <n v="97.831470085073704"/>
  </r>
  <r>
    <x v="4"/>
    <s v="Red hind"/>
    <x v="14"/>
    <x v="2"/>
    <n v="7.7719082146999998"/>
    <n v="5756.5000852617604"/>
  </r>
  <r>
    <x v="4"/>
    <s v="Red hind"/>
    <x v="15"/>
    <x v="1"/>
    <n v="9.2582420217999992"/>
    <n v="6850.9417059503103"/>
  </r>
  <r>
    <x v="4"/>
    <s v="Red hind"/>
    <x v="15"/>
    <x v="4"/>
    <n v="0.18701611100000001"/>
    <n v="138.38874288697801"/>
  </r>
  <r>
    <x v="4"/>
    <s v="Red hind"/>
    <x v="15"/>
    <x v="2"/>
    <n v="7.7366592161999996"/>
    <n v="5724.9962967551101"/>
  </r>
  <r>
    <x v="4"/>
    <s v="Red hind"/>
    <x v="16"/>
    <x v="1"/>
    <n v="9.9113850242999995"/>
    <n v="6921.9269491625701"/>
  </r>
  <r>
    <x v="4"/>
    <s v="Red hind"/>
    <x v="16"/>
    <x v="4"/>
    <n v="0.17140747249999999"/>
    <n v="119.707790575548"/>
  </r>
  <r>
    <x v="4"/>
    <s v="Red hind"/>
    <x v="16"/>
    <x v="2"/>
    <n v="7.6937221094000003"/>
    <n v="5373.1524179526596"/>
  </r>
  <r>
    <x v="4"/>
    <s v="Red hind"/>
    <x v="17"/>
    <x v="1"/>
    <n v="11.0055853929"/>
    <n v="10489.9506055491"/>
  </r>
  <r>
    <x v="4"/>
    <s v="Red hind"/>
    <x v="17"/>
    <x v="4"/>
    <n v="0.1903305713"/>
    <n v="181.41318442963899"/>
  </r>
  <r>
    <x v="4"/>
    <s v="Red hind"/>
    <x v="17"/>
    <x v="2"/>
    <n v="7.6430968944000002"/>
    <n v="7285.0017543580198"/>
  </r>
  <r>
    <x v="4"/>
    <s v="Red hind"/>
    <x v="18"/>
    <x v="1"/>
    <n v="10.6030012873"/>
    <n v="6473.0389794579996"/>
  </r>
  <r>
    <x v="4"/>
    <s v="Red hind"/>
    <x v="18"/>
    <x v="4"/>
    <n v="0.19875226530000001"/>
    <n v="121.33650898739501"/>
  </r>
  <r>
    <x v="4"/>
    <s v="Red hind"/>
    <x v="18"/>
    <x v="2"/>
    <n v="7.5847835711"/>
    <n v="4630.4436240868699"/>
  </r>
  <r>
    <x v="4"/>
    <s v="Red hind"/>
    <x v="19"/>
    <x v="1"/>
    <n v="10.030513193799999"/>
    <n v="6908.8409508644099"/>
  </r>
  <r>
    <x v="4"/>
    <s v="Red hind"/>
    <x v="19"/>
    <x v="4"/>
    <n v="0.28257871839999998"/>
    <n v="194.635247844627"/>
  </r>
  <r>
    <x v="4"/>
    <s v="Red hind"/>
    <x v="19"/>
    <x v="2"/>
    <n v="7.5187821396999999"/>
    <n v="5178.8048072660504"/>
  </r>
  <r>
    <x v="4"/>
    <s v="Red hind"/>
    <x v="20"/>
    <x v="1"/>
    <n v="10.5135385126"/>
    <n v="28083.5538039895"/>
  </r>
  <r>
    <x v="4"/>
    <s v="Red hind"/>
    <x v="20"/>
    <x v="4"/>
    <n v="0.21018498050000001"/>
    <n v="561.44191611402903"/>
  </r>
  <r>
    <x v="4"/>
    <s v="Red hind"/>
    <x v="20"/>
    <x v="2"/>
    <n v="7.4450926000999997"/>
    <n v="19887.1824514377"/>
  </r>
  <r>
    <x v="4"/>
    <s v="Red hind"/>
    <x v="21"/>
    <x v="1"/>
    <n v="9.5351360934000002"/>
    <n v="25292.205936284801"/>
  </r>
  <r>
    <x v="4"/>
    <s v="Red hind"/>
    <x v="21"/>
    <x v="4"/>
    <n v="0.85398582140000001"/>
    <n v="2265.22044885881"/>
  </r>
  <r>
    <x v="4"/>
    <s v="Red hind"/>
    <x v="21"/>
    <x v="2"/>
    <n v="7.4946807550000001"/>
    <n v="19879.8430590153"/>
  </r>
  <r>
    <x v="4"/>
    <s v="Red hind"/>
    <x v="22"/>
    <x v="1"/>
    <n v="10.398791513600001"/>
    <n v="29214.032116885301"/>
  </r>
  <r>
    <x v="4"/>
    <s v="Red hind"/>
    <x v="22"/>
    <x v="4"/>
    <n v="0.45589691399999999"/>
    <n v="1280.78220136658"/>
  </r>
  <r>
    <x v="4"/>
    <s v="Red hind"/>
    <x v="22"/>
    <x v="2"/>
    <n v="7.5298678795000002"/>
    <n v="21154.1698648327"/>
  </r>
  <r>
    <x v="4"/>
    <s v="Red hind"/>
    <x v="23"/>
    <x v="1"/>
    <n v="10.857038148499999"/>
    <n v="26373.395932574698"/>
  </r>
  <r>
    <x v="4"/>
    <s v="Red hind"/>
    <x v="23"/>
    <x v="4"/>
    <n v="0.60399652739999998"/>
    <n v="1467.1993725817499"/>
  </r>
  <r>
    <x v="4"/>
    <s v="Red hind"/>
    <x v="23"/>
    <x v="2"/>
    <n v="7.5506539735000002"/>
    <n v="18341.6862010349"/>
  </r>
  <r>
    <x v="4"/>
    <s v="Red hind"/>
    <x v="24"/>
    <x v="1"/>
    <n v="8.0452077400000004"/>
    <n v="18214.961759211601"/>
  </r>
  <r>
    <x v="4"/>
    <s v="Red hind"/>
    <x v="24"/>
    <x v="4"/>
    <n v="2.5003522810000001"/>
    <n v="5660.9875909150296"/>
  </r>
  <r>
    <x v="4"/>
    <s v="Red hind"/>
    <x v="24"/>
    <x v="2"/>
    <n v="7.5570390371"/>
    <n v="17109.710714881901"/>
  </r>
  <r>
    <x v="4"/>
    <s v="Red hind"/>
    <x v="25"/>
    <x v="1"/>
    <n v="8.2016673326999996"/>
    <n v="24800.2836971385"/>
  </r>
  <r>
    <x v="4"/>
    <s v="Red hind"/>
    <x v="25"/>
    <x v="4"/>
    <n v="2.3934332132999998"/>
    <n v="7237.2872848257202"/>
  </r>
  <r>
    <x v="4"/>
    <s v="Red hind"/>
    <x v="25"/>
    <x v="2"/>
    <n v="7.5490230701999996"/>
    <n v="22826.8114498211"/>
  </r>
  <r>
    <x v="4"/>
    <s v="Red hind"/>
    <x v="26"/>
    <x v="1"/>
    <n v="7.6731224915"/>
    <n v="23984.822765486799"/>
  </r>
  <r>
    <x v="4"/>
    <s v="Red hind"/>
    <x v="26"/>
    <x v="4"/>
    <n v="3.4796718274999998"/>
    <n v="10876.8382308603"/>
  </r>
  <r>
    <x v="4"/>
    <s v="Red hind"/>
    <x v="26"/>
    <x v="2"/>
    <n v="7.5266060727999999"/>
    <n v="23526.838374376399"/>
  </r>
  <r>
    <x v="4"/>
    <s v="Red hind"/>
    <x v="27"/>
    <x v="1"/>
    <n v="8.2437085509999992"/>
    <n v="27489.8497448091"/>
  </r>
  <r>
    <x v="4"/>
    <s v="Red hind"/>
    <x v="27"/>
    <x v="4"/>
    <n v="3.1836667623000001"/>
    <n v="10616.4016341888"/>
  </r>
  <r>
    <x v="4"/>
    <s v="Red hind"/>
    <x v="27"/>
    <x v="2"/>
    <n v="7.4897880450000001"/>
    <n v="24975.791745173901"/>
  </r>
  <r>
    <x v="4"/>
    <s v="Red hind"/>
    <x v="28"/>
    <x v="1"/>
    <n v="8.0263787818000001"/>
    <n v="28600.114589974699"/>
  </r>
  <r>
    <x v="4"/>
    <s v="Red hind"/>
    <x v="28"/>
    <x v="4"/>
    <n v="3.2181978247999998"/>
    <n v="11467.2916722482"/>
  </r>
  <r>
    <x v="4"/>
    <s v="Red hind"/>
    <x v="28"/>
    <x v="2"/>
    <n v="7.4385689868"/>
    <n v="26505.592520601"/>
  </r>
  <r>
    <x v="4"/>
    <s v="Red hind"/>
    <x v="29"/>
    <x v="1"/>
    <n v="7.5632409656000004"/>
    <n v="24476.599080831798"/>
  </r>
  <r>
    <x v="4"/>
    <s v="Red hind"/>
    <x v="29"/>
    <x v="4"/>
    <n v="3.2060043221000001"/>
    <n v="10375.4571356452"/>
  </r>
  <r>
    <x v="4"/>
    <s v="Red hind"/>
    <x v="29"/>
    <x v="2"/>
    <n v="7.3729488979999998"/>
    <n v="23860.764854871901"/>
  </r>
  <r>
    <x v="4"/>
    <s v="Red hind"/>
    <x v="30"/>
    <x v="1"/>
    <n v="7.3671398043999998"/>
    <n v="24117.319346258901"/>
  </r>
  <r>
    <x v="4"/>
    <s v="Red hind"/>
    <x v="30"/>
    <x v="4"/>
    <n v="3.4019579947"/>
    <n v="11136.7653581102"/>
  </r>
  <r>
    <x v="4"/>
    <s v="Red hind"/>
    <x v="30"/>
    <x v="2"/>
    <n v="7.2929277789000002"/>
    <n v="23874.376336434601"/>
  </r>
  <r>
    <x v="4"/>
    <s v="Red hind"/>
    <x v="31"/>
    <x v="1"/>
    <n v="6.7379877798000001"/>
    <n v="27112.5510579285"/>
  </r>
  <r>
    <x v="4"/>
    <s v="Red hind"/>
    <x v="31"/>
    <x v="4"/>
    <n v="4.1596149692999997"/>
    <n v="16737.604300196199"/>
  </r>
  <r>
    <x v="4"/>
    <s v="Red hind"/>
    <x v="31"/>
    <x v="2"/>
    <n v="6.7708784638999999"/>
    <n v="27244.897743785401"/>
  </r>
  <r>
    <x v="4"/>
    <s v="Red hind"/>
    <x v="42"/>
    <x v="1"/>
    <n v="6.4791336928999996"/>
    <n v="19744.090872151399"/>
  </r>
  <r>
    <x v="4"/>
    <s v="Red hind"/>
    <x v="42"/>
    <x v="4"/>
    <n v="3.7564645580999998"/>
    <n v="11447.205924296301"/>
  </r>
  <r>
    <x v="4"/>
    <s v="Red hind"/>
    <x v="42"/>
    <x v="2"/>
    <n v="6.9946057056999997"/>
    <n v="21314.9067780529"/>
  </r>
  <r>
    <x v="4"/>
    <s v="Red hind"/>
    <x v="43"/>
    <x v="1"/>
    <n v="6.6813386790999996"/>
    <n v="20191.366280545"/>
  </r>
  <r>
    <x v="4"/>
    <s v="Red hind"/>
    <x v="43"/>
    <x v="4"/>
    <n v="3.2169408454999999"/>
    <n v="9721.7689498920408"/>
  </r>
  <r>
    <x v="4"/>
    <s v="Red hind"/>
    <x v="43"/>
    <x v="2"/>
    <n v="6.8879138815000003"/>
    <n v="20815.647697123"/>
  </r>
  <r>
    <x v="4"/>
    <s v="Red hind"/>
    <x v="44"/>
    <x v="1"/>
    <n v="6.5641319181000002"/>
    <n v="20607.5013850338"/>
  </r>
  <r>
    <x v="4"/>
    <s v="Red hind"/>
    <x v="44"/>
    <x v="4"/>
    <n v="2.789148102"/>
    <n v="8756.2794428855705"/>
  </r>
  <r>
    <x v="4"/>
    <s v="Red hind"/>
    <x v="44"/>
    <x v="2"/>
    <n v="6.9723887798000002"/>
    <n v="21889.1870591835"/>
  </r>
  <r>
    <x v="4"/>
    <s v="Red hind"/>
    <x v="45"/>
    <x v="1"/>
    <n v="6.9240459658000004"/>
    <n v="20176.863817753299"/>
  </r>
  <r>
    <x v="4"/>
    <s v="Red hind"/>
    <x v="45"/>
    <x v="4"/>
    <n v="2.2969501266000001"/>
    <n v="6693.3769836228103"/>
  </r>
  <r>
    <x v="4"/>
    <s v="Red hind"/>
    <x v="45"/>
    <x v="2"/>
    <n v="7.0364367592999999"/>
    <n v="20504.373736833601"/>
  </r>
  <r>
    <x v="4"/>
    <s v="Red hind"/>
    <x v="46"/>
    <x v="1"/>
    <n v="7.2278315521999996"/>
    <n v="23936.221827630401"/>
  </r>
  <r>
    <x v="4"/>
    <s v="Red hind"/>
    <x v="46"/>
    <x v="4"/>
    <n v="2.8387862085000002"/>
    <n v="9401.1344782615306"/>
  </r>
  <r>
    <x v="4"/>
    <s v="Red hind"/>
    <x v="46"/>
    <x v="2"/>
    <n v="7.0800578200000004"/>
    <n v="23446.843400900601"/>
  </r>
  <r>
    <x v="4"/>
    <s v="Red hind"/>
    <x v="47"/>
    <x v="1"/>
    <n v="6.4369194372000003"/>
    <n v="20454.212680215202"/>
  </r>
  <r>
    <x v="4"/>
    <s v="Red hind"/>
    <x v="47"/>
    <x v="4"/>
    <n v="2.0338259729999999"/>
    <n v="6462.7667647317803"/>
  </r>
  <r>
    <x v="4"/>
    <s v="Red hind"/>
    <x v="47"/>
    <x v="2"/>
    <n v="6.8109437530000001"/>
    <n v="21642.7273072852"/>
  </r>
  <r>
    <x v="4"/>
    <s v="Red hind"/>
    <x v="48"/>
    <x v="1"/>
    <n v="6.2549587167"/>
    <n v="18820.682891744102"/>
  </r>
  <r>
    <x v="4"/>
    <s v="Red hind"/>
    <x v="48"/>
    <x v="4"/>
    <n v="2.0583835437000002"/>
    <n v="6193.5155289684099"/>
  </r>
  <r>
    <x v="4"/>
    <s v="Red hind"/>
    <x v="48"/>
    <x v="2"/>
    <n v="6.4748571977999996"/>
    <n v="19482.340269284701"/>
  </r>
  <r>
    <x v="4"/>
    <s v="Red hind"/>
    <x v="49"/>
    <x v="1"/>
    <n v="6.0240184206"/>
    <n v="16522.201826668901"/>
  </r>
  <r>
    <x v="4"/>
    <s v="Red hind"/>
    <x v="49"/>
    <x v="4"/>
    <n v="1.9169497057"/>
    <n v="5257.6582137593596"/>
  </r>
  <r>
    <x v="4"/>
    <s v="Red hind"/>
    <x v="49"/>
    <x v="2"/>
    <n v="6.3389220208000001"/>
    <n v="17385.894543692801"/>
  </r>
  <r>
    <x v="4"/>
    <s v="Red hind"/>
    <x v="50"/>
    <x v="1"/>
    <n v="4.6816636404"/>
    <n v="12738.7786755139"/>
  </r>
  <r>
    <x v="4"/>
    <s v="Red hind"/>
    <x v="50"/>
    <x v="4"/>
    <n v="1.9949815969"/>
    <n v="5428.3329552817504"/>
  </r>
  <r>
    <x v="4"/>
    <s v="Red hind"/>
    <x v="50"/>
    <x v="2"/>
    <n v="6.3513570443000003"/>
    <n v="17282.004409412799"/>
  </r>
  <r>
    <x v="4"/>
    <s v="Red hind"/>
    <x v="51"/>
    <x v="1"/>
    <n v="5.8691241738000004"/>
    <n v="15737.129150246499"/>
  </r>
  <r>
    <x v="4"/>
    <s v="Red hind"/>
    <x v="51"/>
    <x v="2"/>
    <n v="6.0441610418999998"/>
    <n v="16206.462856513301"/>
  </r>
  <r>
    <x v="4"/>
    <s v="Red hind"/>
    <x v="52"/>
    <x v="1"/>
    <n v="5.0214349167999996"/>
    <n v="13253.5602550353"/>
  </r>
  <r>
    <x v="4"/>
    <s v="Red hind"/>
    <x v="52"/>
    <x v="4"/>
    <n v="0.35183361759999998"/>
    <n v="928.62859482072804"/>
  </r>
  <r>
    <x v="4"/>
    <s v="Red hind"/>
    <x v="52"/>
    <x v="2"/>
    <n v="5.7154829236999998"/>
    <n v="15085.4284822519"/>
  </r>
  <r>
    <x v="4"/>
    <s v="Red hind"/>
    <x v="53"/>
    <x v="1"/>
    <n v="4.7053548605"/>
    <n v="12941.739758432101"/>
  </r>
  <r>
    <x v="4"/>
    <s v="Red hind"/>
    <x v="53"/>
    <x v="2"/>
    <n v="5.3685791747999998"/>
    <n v="14765.8904824859"/>
  </r>
  <r>
    <x v="4"/>
    <s v="Red hind"/>
    <x v="54"/>
    <x v="1"/>
    <n v="3.9109864752000001"/>
    <n v="10030.104181421701"/>
  </r>
  <r>
    <x v="4"/>
    <s v="Red hind"/>
    <x v="54"/>
    <x v="4"/>
    <n v="0.16579040619999999"/>
    <n v="425.18557825790299"/>
  </r>
  <r>
    <x v="4"/>
    <s v="Red hind"/>
    <x v="54"/>
    <x v="2"/>
    <n v="5.00673967"/>
    <n v="12840.269537431201"/>
  </r>
  <r>
    <x v="4"/>
    <s v="Red hind"/>
    <x v="55"/>
    <x v="1"/>
    <n v="3.5556780832000001"/>
    <n v="11450.5848060558"/>
  </r>
  <r>
    <x v="4"/>
    <s v="Red hind"/>
    <x v="55"/>
    <x v="2"/>
    <n v="4.6332876734999999"/>
    <n v="14920.882091924699"/>
  </r>
  <r>
    <x v="4"/>
    <s v="Red hind"/>
    <x v="56"/>
    <x v="1"/>
    <n v="2.8328669599"/>
    <n v="8588.9665028743493"/>
  </r>
  <r>
    <x v="4"/>
    <s v="Red hind"/>
    <x v="56"/>
    <x v="4"/>
    <n v="0.23078778129999999"/>
    <n v="699.72524332807598"/>
  </r>
  <r>
    <x v="4"/>
    <s v="Red hind"/>
    <x v="56"/>
    <x v="2"/>
    <n v="4.2515798388999997"/>
    <n v="12890.360661851601"/>
  </r>
  <r>
    <x v="4"/>
    <s v="Red hind"/>
    <x v="57"/>
    <x v="1"/>
    <n v="2.6053662120999999"/>
    <n v="8780.7589248864006"/>
  </r>
  <r>
    <x v="4"/>
    <s v="Red hind"/>
    <x v="57"/>
    <x v="2"/>
    <n v="3.8650062091000001"/>
    <n v="13026.071961302499"/>
  </r>
  <r>
    <x v="4"/>
    <s v="Red hind"/>
    <x v="58"/>
    <x v="1"/>
    <n v="1.8340416114"/>
    <n v="6016.9238082358897"/>
  </r>
  <r>
    <x v="4"/>
    <s v="Red hind"/>
    <x v="58"/>
    <x v="4"/>
    <n v="0.14695058729999999"/>
    <n v="482.09946911825301"/>
  </r>
  <r>
    <x v="4"/>
    <s v="Red hind"/>
    <x v="58"/>
    <x v="2"/>
    <n v="3.4769902167"/>
    <n v="11406.930510976201"/>
  </r>
  <r>
    <x v="4"/>
    <s v="Red hind"/>
    <x v="59"/>
    <x v="1"/>
    <n v="1.791526194"/>
    <n v="5644.66190496933"/>
  </r>
  <r>
    <x v="4"/>
    <s v="Red hind"/>
    <x v="59"/>
    <x v="2"/>
    <n v="3.1721862839999999"/>
    <n v="9994.7849673242708"/>
  </r>
  <r>
    <x v="4"/>
    <s v="Red hind"/>
    <x v="60"/>
    <x v="1"/>
    <n v="1.4741060866"/>
    <n v="4219.5269595867203"/>
  </r>
  <r>
    <x v="4"/>
    <s v="Red hind"/>
    <x v="60"/>
    <x v="4"/>
    <n v="0.1742683247"/>
    <n v="498.83105480540098"/>
  </r>
  <r>
    <x v="4"/>
    <s v="Red hind"/>
    <x v="60"/>
    <x v="2"/>
    <n v="2.8701195782000002"/>
    <n v="8215.5192542125806"/>
  </r>
  <r>
    <x v="4"/>
    <s v="Red hind"/>
    <x v="61"/>
    <x v="1"/>
    <n v="1.5044955527999999"/>
    <n v="9810.0942909729001"/>
  </r>
  <r>
    <x v="4"/>
    <s v="Red hind"/>
    <x v="61"/>
    <x v="2"/>
    <n v="2.5490057043999998"/>
    <n v="16620.844283830102"/>
  </r>
  <r>
    <x v="4"/>
    <s v="Red hind"/>
    <x v="62"/>
    <x v="1"/>
    <n v="0.96646235120000001"/>
    <n v="5416.2896277846203"/>
  </r>
  <r>
    <x v="4"/>
    <s v="Red hind"/>
    <x v="62"/>
    <x v="4"/>
    <n v="0.38998425079999999"/>
    <n v="2185.5664115853201"/>
  </r>
  <r>
    <x v="4"/>
    <s v="Red hind"/>
    <x v="62"/>
    <x v="2"/>
    <n v="2.2298206377000001"/>
    <n v="12496.4561495404"/>
  </r>
  <r>
    <x v="4"/>
    <s v="Red hind"/>
    <x v="63"/>
    <x v="1"/>
    <n v="1.2040563207999999"/>
    <n v="7115.3750589872998"/>
  </r>
  <r>
    <x v="4"/>
    <s v="Red hind"/>
    <x v="63"/>
    <x v="2"/>
    <n v="1.9144669674999999"/>
    <n v="11313.5492718235"/>
  </r>
  <r>
    <x v="4"/>
    <s v="Red hind"/>
    <x v="64"/>
    <x v="1"/>
    <n v="0.79139798989999999"/>
    <n v="5725.2390983309397"/>
  </r>
  <r>
    <x v="4"/>
    <s v="Red hind"/>
    <x v="64"/>
    <x v="4"/>
    <n v="0.25575054130000002"/>
    <n v="1850.1853900004301"/>
  </r>
  <r>
    <x v="4"/>
    <s v="Red hind"/>
    <x v="64"/>
    <x v="2"/>
    <n v="1.6049682802"/>
    <n v="11610.8800718406"/>
  </r>
  <r>
    <x v="4"/>
    <s v="Red hind"/>
    <x v="65"/>
    <x v="1"/>
    <n v="0.88671411600000005"/>
    <n v="5908.13656209895"/>
  </r>
  <r>
    <x v="4"/>
    <s v="Red hind"/>
    <x v="65"/>
    <x v="2"/>
    <n v="1.3034567359"/>
    <n v="8684.8740304684197"/>
  </r>
  <r>
    <x v="4"/>
    <s v="Red hind"/>
    <x v="66"/>
    <x v="1"/>
    <n v="0.6370771945"/>
    <n v="4831.3541960108696"/>
  </r>
  <r>
    <x v="4"/>
    <s v="Red hind"/>
    <x v="66"/>
    <x v="4"/>
    <n v="8.1953212100000006E-2"/>
    <n v="621.50238419851803"/>
  </r>
  <r>
    <x v="4"/>
    <s v="Red hind"/>
    <x v="66"/>
    <x v="2"/>
    <n v="1.0122058823"/>
    <n v="7676.1892887219201"/>
  </r>
  <r>
    <x v="4"/>
    <s v="Red hind"/>
    <x v="67"/>
    <x v="1"/>
    <n v="0.50504148820000005"/>
    <n v="4444.7002629750796"/>
  </r>
  <r>
    <x v="4"/>
    <s v="Red hind"/>
    <x v="67"/>
    <x v="4"/>
    <n v="4.2389592500000003E-2"/>
    <n v="373.05654536620102"/>
  </r>
  <r>
    <x v="4"/>
    <s v="Red hind"/>
    <x v="67"/>
    <x v="2"/>
    <n v="0.73361432410000005"/>
    <n v="6456.2929097893002"/>
  </r>
  <r>
    <x v="4"/>
    <s v="Red hind"/>
    <x v="68"/>
    <x v="1"/>
    <n v="0.3469828955"/>
    <n v="1017.0101659189201"/>
  </r>
  <r>
    <x v="4"/>
    <s v="Red hind"/>
    <x v="68"/>
    <x v="4"/>
    <n v="2.3549773600000001E-2"/>
    <n v="69.024610338077807"/>
  </r>
  <r>
    <x v="4"/>
    <s v="Red hind"/>
    <x v="68"/>
    <x v="2"/>
    <n v="0.47022748139999998"/>
    <n v="1378.2412190120799"/>
  </r>
  <r>
    <x v="4"/>
    <s v="Red hind"/>
    <x v="69"/>
    <x v="1"/>
    <n v="0.17643250020000001"/>
    <n v="541.43403934651303"/>
  </r>
  <r>
    <x v="4"/>
    <s v="Red hind"/>
    <x v="69"/>
    <x v="4"/>
    <n v="1.17748868E-2"/>
    <n v="36.134637992297201"/>
  </r>
  <r>
    <x v="4"/>
    <s v="Red hind"/>
    <x v="69"/>
    <x v="2"/>
    <n v="0.22082533630000001"/>
    <n v="677.66626746754901"/>
  </r>
  <r>
    <x v="5"/>
    <s v="Atlantic goliath grouper"/>
    <x v="32"/>
    <x v="4"/>
    <n v="9.1499078460999996"/>
    <n v="4775.1255777338502"/>
  </r>
  <r>
    <x v="5"/>
    <s v="Atlantic goliath grouper"/>
    <x v="32"/>
    <x v="2"/>
    <n v="9.9222733553999998"/>
    <n v="5178.2052983508602"/>
  </r>
  <r>
    <x v="5"/>
    <s v="Atlantic goliath grouper"/>
    <x v="33"/>
    <x v="4"/>
    <n v="9.3640504352999994"/>
    <n v="5078.6449750189104"/>
  </r>
  <r>
    <x v="5"/>
    <s v="Atlantic goliath grouper"/>
    <x v="33"/>
    <x v="2"/>
    <n v="10.0586233799"/>
    <n v="5455.3504849965302"/>
  </r>
  <r>
    <x v="5"/>
    <s v="Atlantic goliath grouper"/>
    <x v="34"/>
    <x v="4"/>
    <n v="9.5767296270000006"/>
    <n v="7283.18974226929"/>
  </r>
  <r>
    <x v="5"/>
    <s v="Atlantic goliath grouper"/>
    <x v="34"/>
    <x v="2"/>
    <n v="10.185015550599999"/>
    <n v="7745.7967043543604"/>
  </r>
  <r>
    <x v="5"/>
    <s v="Atlantic goliath grouper"/>
    <x v="35"/>
    <x v="4"/>
    <n v="9.7879454212999999"/>
    <n v="7343.3037898226103"/>
  </r>
  <r>
    <x v="5"/>
    <s v="Atlantic goliath grouper"/>
    <x v="35"/>
    <x v="2"/>
    <n v="10.301449867700001"/>
    <n v="7728.5551357732802"/>
  </r>
  <r>
    <x v="5"/>
    <s v="Atlantic goliath grouper"/>
    <x v="36"/>
    <x v="4"/>
    <n v="10.912688602799999"/>
    <n v="6611.7993392823"/>
  </r>
  <r>
    <x v="5"/>
    <s v="Atlantic goliath grouper"/>
    <x v="36"/>
    <x v="2"/>
    <n v="10.407926331100001"/>
    <n v="6305.9730689853895"/>
  </r>
  <r>
    <x v="5"/>
    <s v="Atlantic goliath grouper"/>
    <x v="37"/>
    <x v="4"/>
    <n v="10.205986817599999"/>
    <n v="5227.3579182145704"/>
  </r>
  <r>
    <x v="5"/>
    <s v="Atlantic goliath grouper"/>
    <x v="37"/>
    <x v="2"/>
    <n v="10.504444940799999"/>
    <n v="5380.2238253844198"/>
  </r>
  <r>
    <x v="5"/>
    <s v="Atlantic goliath grouper"/>
    <x v="38"/>
    <x v="4"/>
    <n v="11.3278032043"/>
    <n v="5579.8305435192697"/>
  </r>
  <r>
    <x v="5"/>
    <s v="Atlantic goliath grouper"/>
    <x v="38"/>
    <x v="2"/>
    <n v="10.5910056968"/>
    <n v="5216.9000474096802"/>
  </r>
  <r>
    <x v="5"/>
    <s v="Atlantic goliath grouper"/>
    <x v="39"/>
    <x v="4"/>
    <n v="10.6181746243"/>
    <n v="5706.6969794708502"/>
  </r>
  <r>
    <x v="5"/>
    <s v="Atlantic goliath grouper"/>
    <x v="39"/>
    <x v="2"/>
    <n v="10.667608598999999"/>
    <n v="5733.2650784580101"/>
  </r>
  <r>
    <x v="5"/>
    <s v="Atlantic goliath grouper"/>
    <x v="40"/>
    <x v="4"/>
    <n v="11.7370642162"/>
    <n v="7520.2563958707296"/>
  </r>
  <r>
    <x v="5"/>
    <s v="Atlantic goliath grouper"/>
    <x v="40"/>
    <x v="2"/>
    <n v="10.734253647599999"/>
    <n v="6877.7283792694598"/>
  </r>
  <r>
    <x v="5"/>
    <s v="Atlantic goliath grouper"/>
    <x v="41"/>
    <x v="4"/>
    <n v="11.024508841299999"/>
    <n v="6849.8955815351001"/>
  </r>
  <r>
    <x v="5"/>
    <s v="Atlantic goliath grouper"/>
    <x v="41"/>
    <x v="2"/>
    <n v="10.7909408425"/>
    <n v="6704.7719822965"/>
  </r>
  <r>
    <x v="5"/>
    <s v="Atlantic goliath grouper"/>
    <x v="0"/>
    <x v="4"/>
    <n v="11.225480853600001"/>
    <n v="6293.8505794254697"/>
  </r>
  <r>
    <x v="5"/>
    <s v="Atlantic goliath grouper"/>
    <x v="0"/>
    <x v="2"/>
    <n v="10.8376701837"/>
    <n v="6076.4146903204801"/>
  </r>
  <r>
    <x v="5"/>
    <s v="Atlantic goliath grouper"/>
    <x v="1"/>
    <x v="4"/>
    <n v="10.9674940763"/>
    <n v="5921.11707262662"/>
  </r>
  <r>
    <x v="5"/>
    <s v="Atlantic goliath grouper"/>
    <x v="1"/>
    <x v="2"/>
    <n v="10.953899673"/>
    <n v="5913.7777430382403"/>
  </r>
  <r>
    <x v="5"/>
    <s v="Atlantic goliath grouper"/>
    <x v="2"/>
    <x v="4"/>
    <n v="11.6404152496"/>
    <n v="6010.39454939594"/>
  </r>
  <r>
    <x v="5"/>
    <s v="Atlantic goliath grouper"/>
    <x v="2"/>
    <x v="2"/>
    <n v="11.041833565499999"/>
    <n v="5701.3237804576002"/>
  </r>
  <r>
    <x v="5"/>
    <s v="Atlantic goliath grouper"/>
    <x v="3"/>
    <x v="4"/>
    <n v="11.8542676226"/>
    <n v="6157.0046565044404"/>
  </r>
  <r>
    <x v="5"/>
    <s v="Atlantic goliath grouper"/>
    <x v="3"/>
    <x v="2"/>
    <n v="11.1176067516"/>
    <n v="5774.3893353819303"/>
  </r>
  <r>
    <x v="5"/>
    <s v="Atlantic goliath grouper"/>
    <x v="4"/>
    <x v="4"/>
    <n v="12.0665465875"/>
    <n v="7582.4634238315102"/>
  </r>
  <r>
    <x v="5"/>
    <s v="Atlantic goliath grouper"/>
    <x v="4"/>
    <x v="2"/>
    <n v="11.1812192314"/>
    <n v="7026.1350454085496"/>
  </r>
  <r>
    <x v="5"/>
    <s v="Atlantic goliath grouper"/>
    <x v="5"/>
    <x v="4"/>
    <n v="12.2772521444"/>
    <n v="7413.8875792320696"/>
  </r>
  <r>
    <x v="5"/>
    <s v="Atlantic goliath grouper"/>
    <x v="5"/>
    <x v="2"/>
    <n v="11.2326710048"/>
    <n v="6783.09438174355"/>
  </r>
  <r>
    <x v="5"/>
    <s v="Atlantic goliath grouper"/>
    <x v="6"/>
    <x v="4"/>
    <n v="12.5139209772"/>
    <n v="7320.1482203926198"/>
  </r>
  <r>
    <x v="5"/>
    <s v="Atlantic goliath grouper"/>
    <x v="6"/>
    <x v="2"/>
    <n v="11.247906027000001"/>
    <n v="6579.5796086903601"/>
  </r>
  <r>
    <x v="5"/>
    <s v="Atlantic goliath grouper"/>
    <x v="7"/>
    <x v="4"/>
    <n v="12.7488398732"/>
    <n v="6981.7606444419898"/>
  </r>
  <r>
    <x v="5"/>
    <s v="Atlantic goliath grouper"/>
    <x v="7"/>
    <x v="2"/>
    <n v="11.2515919513"/>
    <n v="6161.8094394790496"/>
  </r>
  <r>
    <x v="5"/>
    <s v="Atlantic goliath grouper"/>
    <x v="8"/>
    <x v="4"/>
    <n v="13.896999617100001"/>
    <n v="7696.4488352258104"/>
  </r>
  <r>
    <x v="5"/>
    <s v="Atlantic goliath grouper"/>
    <x v="8"/>
    <x v="2"/>
    <n v="11.243728777899999"/>
    <n v="6227.01199115701"/>
  </r>
  <r>
    <x v="5"/>
    <s v="Atlantic goliath grouper"/>
    <x v="9"/>
    <x v="4"/>
    <n v="13.213427854900001"/>
    <n v="7485.9367382719702"/>
  </r>
  <r>
    <x v="5"/>
    <s v="Atlantic goliath grouper"/>
    <x v="9"/>
    <x v="2"/>
    <n v="11.224316506799999"/>
    <n v="6359.0253961813796"/>
  </r>
  <r>
    <x v="5"/>
    <s v="Atlantic goliath grouper"/>
    <x v="10"/>
    <x v="4"/>
    <n v="13.4430969406"/>
    <n v="6785.0617261196703"/>
  </r>
  <r>
    <x v="5"/>
    <s v="Atlantic goliath grouper"/>
    <x v="10"/>
    <x v="2"/>
    <n v="11.193355137799999"/>
    <n v="5649.5616946024702"/>
  </r>
  <r>
    <x v="5"/>
    <s v="Atlantic goliath grouper"/>
    <x v="11"/>
    <x v="4"/>
    <n v="13.4683899026"/>
    <n v="6348.1747346225402"/>
  </r>
  <r>
    <x v="5"/>
    <s v="Atlantic goliath grouper"/>
    <x v="11"/>
    <x v="2"/>
    <n v="11.186932025500001"/>
    <n v="5272.8351165619797"/>
  </r>
  <r>
    <x v="5"/>
    <s v="Atlantic goliath grouper"/>
    <x v="12"/>
    <x v="4"/>
    <n v="12.580549747899999"/>
    <n v="6733.1907405838601"/>
  </r>
  <r>
    <x v="5"/>
    <s v="Atlantic goliath grouper"/>
    <x v="12"/>
    <x v="2"/>
    <n v="11.1695268468"/>
    <n v="5978.0022533667598"/>
  </r>
  <r>
    <x v="5"/>
    <s v="Atlantic goliath grouper"/>
    <x v="13"/>
    <x v="4"/>
    <n v="12.604983091799999"/>
    <n v="7617.2089293438003"/>
  </r>
  <r>
    <x v="5"/>
    <s v="Atlantic goliath grouper"/>
    <x v="13"/>
    <x v="2"/>
    <n v="11.141139601800001"/>
    <n v="6732.6062589550202"/>
  </r>
  <r>
    <x v="5"/>
    <s v="Atlantic goliath grouper"/>
    <x v="14"/>
    <x v="4"/>
    <n v="13.1939934362"/>
    <n v="9772.5323358970109"/>
  </r>
  <r>
    <x v="5"/>
    <s v="Atlantic goliath grouper"/>
    <x v="14"/>
    <x v="2"/>
    <n v="11.101770290499999"/>
    <n v="8222.8636594675809"/>
  </r>
  <r>
    <x v="5"/>
    <s v="Atlantic goliath grouper"/>
    <x v="15"/>
    <x v="4"/>
    <n v="13.4920643974"/>
    <n v="9983.8982889793897"/>
  </r>
  <r>
    <x v="5"/>
    <s v="Atlantic goliath grouper"/>
    <x v="15"/>
    <x v="2"/>
    <n v="11.051418912899999"/>
    <n v="8177.8621214132299"/>
  </r>
  <r>
    <x v="5"/>
    <s v="Atlantic goliath grouper"/>
    <x v="16"/>
    <x v="4"/>
    <n v="14.402749375300001"/>
    <n v="10058.6122725654"/>
  </r>
  <r>
    <x v="5"/>
    <s v="Atlantic goliath grouper"/>
    <x v="16"/>
    <x v="2"/>
    <n v="10.990085469"/>
    <n v="7675.2712759413698"/>
  </r>
  <r>
    <x v="5"/>
    <s v="Atlantic goliath grouper"/>
    <x v="17"/>
    <x v="4"/>
    <n v="15.9927888741"/>
    <n v="15243.493130528601"/>
  </r>
  <r>
    <x v="5"/>
    <s v="Atlantic goliath grouper"/>
    <x v="17"/>
    <x v="2"/>
    <n v="10.917769958799999"/>
    <n v="10406.2495088705"/>
  </r>
  <r>
    <x v="5"/>
    <s v="Atlantic goliath grouper"/>
    <x v="18"/>
    <x v="4"/>
    <n v="15.429748185699999"/>
    <n v="9419.7254855692408"/>
  </r>
  <r>
    <x v="5"/>
    <s v="Atlantic goliath grouper"/>
    <x v="18"/>
    <x v="2"/>
    <n v="10.8344723822"/>
    <n v="6614.3500459943298"/>
  </r>
  <r>
    <x v="5"/>
    <s v="Atlantic goliath grouper"/>
    <x v="19"/>
    <x v="4"/>
    <n v="14.7317202198"/>
    <n v="10146.9496091568"/>
  </r>
  <r>
    <x v="5"/>
    <s v="Atlantic goliath grouper"/>
    <x v="19"/>
    <x v="2"/>
    <n v="10.740192739399999"/>
    <n v="7397.6557315047203"/>
  </r>
  <r>
    <x v="5"/>
    <s v="Atlantic goliath grouper"/>
    <x v="20"/>
    <x v="4"/>
    <n v="15.3182862675"/>
    <n v="16542.2173402849"/>
  </r>
  <r>
    <x v="5"/>
    <s v="Atlantic goliath grouper"/>
    <x v="20"/>
    <x v="2"/>
    <n v="10.634931030300001"/>
    <n v="11484.6620195757"/>
  </r>
  <r>
    <x v="5"/>
    <s v="Atlantic goliath grouper"/>
    <x v="21"/>
    <x v="4"/>
    <n v="14.840325159600001"/>
    <n v="19328.588579884301"/>
  </r>
  <r>
    <x v="5"/>
    <s v="Atlantic goliath grouper"/>
    <x v="21"/>
    <x v="2"/>
    <n v="10.7057651536"/>
    <n v="13943.584649382399"/>
  </r>
  <r>
    <x v="5"/>
    <s v="Atlantic goliath grouper"/>
    <x v="22"/>
    <x v="4"/>
    <n v="15.505362926"/>
    <n v="17521.1841492803"/>
  </r>
  <r>
    <x v="5"/>
    <s v="Atlantic goliath grouper"/>
    <x v="22"/>
    <x v="2"/>
    <n v="10.7560281473"/>
    <n v="12154.397854623099"/>
  </r>
  <r>
    <x v="5"/>
    <s v="Atlantic goliath grouper"/>
    <x v="23"/>
    <x v="4"/>
    <n v="16.371497288499999"/>
    <n v="20780.357879716499"/>
  </r>
  <r>
    <x v="5"/>
    <s v="Atlantic goliath grouper"/>
    <x v="23"/>
    <x v="2"/>
    <n v="10.7857200112"/>
    <n v="13690.3251958973"/>
  </r>
  <r>
    <x v="5"/>
    <s v="Atlantic goliath grouper"/>
    <x v="24"/>
    <x v="4"/>
    <n v="15.063788930899999"/>
    <n v="22710.1380647519"/>
  </r>
  <r>
    <x v="5"/>
    <s v="Atlantic goliath grouper"/>
    <x v="24"/>
    <x v="2"/>
    <n v="10.7948407454"/>
    <n v="16274.280318025199"/>
  </r>
  <r>
    <x v="5"/>
    <s v="Atlantic goliath grouper"/>
    <x v="25"/>
    <x v="4"/>
    <n v="15.1345550174"/>
    <n v="26570.542614187201"/>
  </r>
  <r>
    <x v="5"/>
    <s v="Atlantic goliath grouper"/>
    <x v="25"/>
    <x v="2"/>
    <n v="10.783390349799999"/>
    <n v="18931.546549360301"/>
  </r>
  <r>
    <x v="5"/>
    <s v="Atlantic goliath grouper"/>
    <x v="26"/>
    <x v="4"/>
    <n v="15.931191826299999"/>
    <n v="31364.900325488201"/>
  </r>
  <r>
    <x v="5"/>
    <s v="Atlantic goliath grouper"/>
    <x v="26"/>
    <x v="2"/>
    <n v="10.7513688246"/>
    <n v="21167.004654870299"/>
  </r>
  <r>
    <x v="5"/>
    <s v="Atlantic goliath grouper"/>
    <x v="27"/>
    <x v="4"/>
    <n v="16.3234166238"/>
    <n v="29778.662036103298"/>
  </r>
  <r>
    <x v="5"/>
    <s v="Atlantic goliath grouper"/>
    <x v="27"/>
    <x v="2"/>
    <n v="10.6987761696"/>
    <n v="19517.6810772194"/>
  </r>
  <r>
    <x v="5"/>
    <s v="Atlantic goliath grouper"/>
    <x v="28"/>
    <x v="4"/>
    <n v="16.062298093599999"/>
    <n v="32040.4136827002"/>
  </r>
  <r>
    <x v="5"/>
    <s v="Atlantic goliath grouper"/>
    <x v="28"/>
    <x v="2"/>
    <n v="10.6256123849"/>
    <n v="21195.5359352983"/>
  </r>
  <r>
    <x v="5"/>
    <s v="Atlantic goliath grouper"/>
    <x v="29"/>
    <x v="4"/>
    <n v="15.383311805"/>
    <n v="38250.204836821402"/>
  </r>
  <r>
    <x v="5"/>
    <s v="Atlantic goliath grouper"/>
    <x v="29"/>
    <x v="2"/>
    <n v="10.5318774705"/>
    <n v="26187.239501541699"/>
  </r>
  <r>
    <x v="5"/>
    <s v="Atlantic goliath grouper"/>
    <x v="30"/>
    <x v="4"/>
    <n v="15.3831011249"/>
    <n v="27694.0277410979"/>
  </r>
  <r>
    <x v="5"/>
    <s v="Atlantic goliath grouper"/>
    <x v="30"/>
    <x v="2"/>
    <n v="10.4175714263"/>
    <n v="18754.639245553699"/>
  </r>
  <r>
    <x v="5"/>
    <s v="Atlantic goliath grouper"/>
    <x v="31"/>
    <x v="4"/>
    <n v="15.566663822400001"/>
    <n v="13113.8137072998"/>
  </r>
  <r>
    <x v="5"/>
    <s v="Atlantic goliath grouper"/>
    <x v="31"/>
    <x v="2"/>
    <n v="9.6718508883999998"/>
    <n v="8147.8505735838198"/>
  </r>
  <r>
    <x v="5"/>
    <s v="Atlantic goliath grouper"/>
    <x v="42"/>
    <x v="4"/>
    <n v="14.621024519300001"/>
    <n v="47067.651227792099"/>
  </r>
  <r>
    <x v="5"/>
    <s v="Atlantic goliath grouper"/>
    <x v="42"/>
    <x v="2"/>
    <n v="9.9914337214"/>
    <n v="32164.183641654599"/>
  </r>
  <r>
    <x v="5"/>
    <s v="Atlantic goliath grouper"/>
    <x v="43"/>
    <x v="4"/>
    <n v="14.1391821052"/>
    <n v="49011.481142983503"/>
  </r>
  <r>
    <x v="5"/>
    <s v="Atlantic goliath grouper"/>
    <x v="43"/>
    <x v="2"/>
    <n v="9.8390299499000005"/>
    <n v="34105.610018051899"/>
  </r>
  <r>
    <x v="5"/>
    <s v="Atlantic goliath grouper"/>
    <x v="44"/>
    <x v="4"/>
    <n v="13.3606784044"/>
    <n v="41784.880397233501"/>
  </r>
  <r>
    <x v="5"/>
    <s v="Atlantic goliath grouper"/>
    <x v="44"/>
    <x v="2"/>
    <n v="9.9596979880000003"/>
    <n v="31148.477391951201"/>
  </r>
  <r>
    <x v="5"/>
    <s v="Atlantic goliath grouper"/>
    <x v="45"/>
    <x v="4"/>
    <n v="13.1717176322"/>
    <n v="43725.202660025701"/>
  </r>
  <r>
    <x v="5"/>
    <s v="Atlantic goliath grouper"/>
    <x v="45"/>
    <x v="2"/>
    <n v="10.0511872254"/>
    <n v="33366.202546798297"/>
  </r>
  <r>
    <x v="5"/>
    <s v="Atlantic goliath grouper"/>
    <x v="46"/>
    <x v="4"/>
    <n v="14.379644598600001"/>
    <n v="36801.579967215803"/>
  </r>
  <r>
    <x v="5"/>
    <s v="Atlantic goliath grouper"/>
    <x v="46"/>
    <x v="2"/>
    <n v="10.1134976622"/>
    <n v="25883.3026374238"/>
  </r>
  <r>
    <x v="5"/>
    <s v="Atlantic goliath grouper"/>
    <x v="47"/>
    <x v="4"/>
    <n v="12.100023203299999"/>
    <n v="35389.155663027603"/>
  </r>
  <r>
    <x v="5"/>
    <s v="Atlantic goliath grouper"/>
    <x v="47"/>
    <x v="2"/>
    <n v="9.7290820887000002"/>
    <n v="28454.821508353001"/>
  </r>
  <r>
    <x v="5"/>
    <s v="Atlantic goliath grouper"/>
    <x v="48"/>
    <x v="4"/>
    <n v="11.8751809171"/>
    <n v="35149.2529948745"/>
  </r>
  <r>
    <x v="5"/>
    <s v="Atlantic goliath grouper"/>
    <x v="48"/>
    <x v="2"/>
    <n v="9.2489997678000009"/>
    <n v="27376.040420719299"/>
  </r>
  <r>
    <x v="5"/>
    <s v="Atlantic goliath grouper"/>
    <x v="49"/>
    <x v="4"/>
    <n v="11.3432636602"/>
    <n v="32404.301298062801"/>
  </r>
  <r>
    <x v="5"/>
    <s v="Atlantic goliath grouper"/>
    <x v="49"/>
    <x v="2"/>
    <n v="9.0548233739999997"/>
    <n v="25866.9139326154"/>
  </r>
  <r>
    <x v="5"/>
    <s v="Atlantic goliath grouper"/>
    <x v="50"/>
    <x v="4"/>
    <n v="9.5372500231000004"/>
    <n v="26559.248028933602"/>
  </r>
  <r>
    <x v="5"/>
    <s v="Atlantic goliath grouper"/>
    <x v="50"/>
    <x v="2"/>
    <n v="9.0725861642000005"/>
    <n v="25265.256296866501"/>
  </r>
  <r>
    <x v="5"/>
    <s v="Atlantic goliath grouper"/>
    <x v="51"/>
    <x v="4"/>
    <n v="8.5017141384000006"/>
    <n v="32884.502761414602"/>
  </r>
  <r>
    <x v="5"/>
    <s v="Atlantic goliath grouper"/>
    <x v="51"/>
    <x v="2"/>
    <n v="8.7552636242999995"/>
    <n v="33865.228369777302"/>
  </r>
  <r>
    <x v="5"/>
    <s v="Atlantic goliath grouper"/>
    <x v="52"/>
    <x v="4"/>
    <n v="7.9034493653000002"/>
    <n v="19740.342734939"/>
  </r>
  <r>
    <x v="5"/>
    <s v="Atlantic goliath grouper"/>
    <x v="52"/>
    <x v="2"/>
    <n v="8.4068066944000002"/>
    <n v="20997.571792035898"/>
  </r>
  <r>
    <x v="5"/>
    <s v="Atlantic goliath grouper"/>
    <x v="53"/>
    <x v="4"/>
    <n v="7.0384792046999998"/>
    <n v="28092.203433074599"/>
  </r>
  <r>
    <x v="5"/>
    <s v="Atlantic goliath grouper"/>
    <x v="53"/>
    <x v="2"/>
    <n v="8.0305596496000007"/>
    <n v="32051.826651376599"/>
  </r>
  <r>
    <x v="5"/>
    <s v="Atlantic goliath grouper"/>
    <x v="54"/>
    <x v="4"/>
    <n v="6.2127070593999996"/>
    <n v="23721.426433724399"/>
  </r>
  <r>
    <x v="5"/>
    <s v="Atlantic goliath grouper"/>
    <x v="54"/>
    <x v="2"/>
    <n v="7.6299017084000003"/>
    <n v="29132.574631838801"/>
  </r>
  <r>
    <x v="5"/>
    <s v="Atlantic goliath grouper"/>
    <x v="55"/>
    <x v="4"/>
    <n v="5.5317536481999996"/>
    <n v="25366.669521968899"/>
  </r>
  <r>
    <x v="5"/>
    <s v="Atlantic goliath grouper"/>
    <x v="55"/>
    <x v="2"/>
    <n v="7.2082470324000001"/>
    <n v="33054.476379402498"/>
  </r>
  <r>
    <x v="5"/>
    <s v="Atlantic goliath grouper"/>
    <x v="56"/>
    <x v="4"/>
    <n v="4.8777199903000001"/>
    <n v="22250.773323197202"/>
  </r>
  <r>
    <x v="5"/>
    <s v="Atlantic goliath grouper"/>
    <x v="56"/>
    <x v="2"/>
    <n v="6.7690447266999998"/>
    <n v="30878.4596343593"/>
  </r>
  <r>
    <x v="5"/>
    <s v="Atlantic goliath grouper"/>
    <x v="57"/>
    <x v="4"/>
    <n v="4.2574101830000002"/>
    <n v="34538.005951739899"/>
  </r>
  <r>
    <x v="5"/>
    <s v="Atlantic goliath grouper"/>
    <x v="57"/>
    <x v="2"/>
    <n v="6.3157788394000001"/>
    <n v="51236.408467173198"/>
  </r>
  <r>
    <x v="5"/>
    <s v="Atlantic goliath grouper"/>
    <x v="58"/>
    <x v="4"/>
    <n v="3.3341203025000001"/>
    <n v="20323.340352992702"/>
  </r>
  <r>
    <x v="5"/>
    <s v="Atlantic goliath grouper"/>
    <x v="58"/>
    <x v="2"/>
    <n v="5.8519683623000001"/>
    <n v="35671.041826439898"/>
  </r>
  <r>
    <x v="5"/>
    <s v="Atlantic goliath grouper"/>
    <x v="59"/>
    <x v="4"/>
    <n v="3.1189056429000002"/>
    <n v="18772.381174281702"/>
  </r>
  <r>
    <x v="5"/>
    <s v="Atlantic goliath grouper"/>
    <x v="59"/>
    <x v="2"/>
    <n v="5.5225258411000002"/>
    <n v="33239.530785079303"/>
  </r>
  <r>
    <x v="5"/>
    <s v="Atlantic goliath grouper"/>
    <x v="60"/>
    <x v="4"/>
    <n v="2.9841500946999999"/>
    <n v="20368.764094039601"/>
  </r>
  <r>
    <x v="5"/>
    <s v="Atlantic goliath grouper"/>
    <x v="60"/>
    <x v="2"/>
    <n v="5.1959479306"/>
    <n v="35465.7219924112"/>
  </r>
  <r>
    <x v="5"/>
    <s v="Atlantic goliath grouper"/>
    <x v="61"/>
    <x v="4"/>
    <n v="2.8513628303999998"/>
    <n v="18592.3701624358"/>
  </r>
  <r>
    <x v="5"/>
    <s v="Atlantic goliath grouper"/>
    <x v="61"/>
    <x v="2"/>
    <n v="4.8309482250000002"/>
    <n v="31500.297568141799"/>
  </r>
  <r>
    <x v="5"/>
    <s v="Atlantic goliath grouper"/>
    <x v="62"/>
    <x v="4"/>
    <n v="2.7146767387000001"/>
    <n v="15213.707439264401"/>
  </r>
  <r>
    <x v="5"/>
    <s v="Atlantic goliath grouper"/>
    <x v="62"/>
    <x v="2"/>
    <n v="4.4625731728"/>
    <n v="25009.343363263899"/>
  </r>
  <r>
    <x v="5"/>
    <s v="Atlantic goliath grouper"/>
    <x v="63"/>
    <x v="4"/>
    <n v="2.5739251885000001"/>
    <n v="17262.096919119602"/>
  </r>
  <r>
    <x v="5"/>
    <s v="Atlantic goliath grouper"/>
    <x v="63"/>
    <x v="2"/>
    <n v="4.0925782829999999"/>
    <n v="27446.983807659901"/>
  </r>
  <r>
    <x v="5"/>
    <s v="Atlantic goliath grouper"/>
    <x v="64"/>
    <x v="4"/>
    <n v="2.4289384757999999"/>
    <n v="17571.757454906299"/>
  </r>
  <r>
    <x v="5"/>
    <s v="Atlantic goliath grouper"/>
    <x v="64"/>
    <x v="2"/>
    <n v="3.7228426455000001"/>
    <n v="26932.295183544102"/>
  </r>
  <r>
    <x v="5"/>
    <s v="Atlantic goliath grouper"/>
    <x v="65"/>
    <x v="4"/>
    <n v="2.2825628600000001"/>
    <n v="16982.718507821599"/>
  </r>
  <r>
    <x v="5"/>
    <s v="Atlantic goliath grouper"/>
    <x v="65"/>
    <x v="2"/>
    <n v="3.3553339022999999"/>
    <n v="24964.3469451112"/>
  </r>
  <r>
    <x v="5"/>
    <s v="Atlantic goliath grouper"/>
    <x v="66"/>
    <x v="4"/>
    <n v="2.1255201725999999"/>
    <n v="16904.106189076902"/>
  </r>
  <r>
    <x v="5"/>
    <s v="Atlantic goliath grouper"/>
    <x v="66"/>
    <x v="2"/>
    <n v="2.9921739076999998"/>
    <n v="23796.539842063201"/>
  </r>
  <r>
    <x v="5"/>
    <s v="Atlantic goliath grouper"/>
    <x v="67"/>
    <x v="4"/>
    <n v="1.9667066039000001"/>
    <n v="16840.2182659803"/>
  </r>
  <r>
    <x v="5"/>
    <s v="Atlantic goliath grouper"/>
    <x v="67"/>
    <x v="2"/>
    <n v="2.6355904639999999"/>
    <n v="22567.635959064999"/>
  </r>
  <r>
    <x v="5"/>
    <s v="Atlantic goliath grouper"/>
    <x v="68"/>
    <x v="4"/>
    <n v="1.8028811205999999"/>
    <n v="1071.26669566245"/>
  </r>
  <r>
    <x v="5"/>
    <s v="Atlantic goliath grouper"/>
    <x v="68"/>
    <x v="2"/>
    <n v="2.2879608717000002"/>
    <n v="1359.4996668573201"/>
  </r>
  <r>
    <x v="5"/>
    <s v="Atlantic goliath grouper"/>
    <x v="69"/>
    <x v="4"/>
    <n v="1.6345352731"/>
    <n v="1016.89134247042"/>
  </r>
  <r>
    <x v="5"/>
    <s v="Atlantic goliath grouper"/>
    <x v="69"/>
    <x v="2"/>
    <n v="1.9178142116000001"/>
    <n v="1193.12730677698"/>
  </r>
  <r>
    <x v="6"/>
    <s v="Nassau grouper"/>
    <x v="32"/>
    <x v="1"/>
    <n v="41.585243482400003"/>
    <n v="31313.333017145302"/>
  </r>
  <r>
    <x v="6"/>
    <s v="Nassau grouper"/>
    <x v="32"/>
    <x v="4"/>
    <n v="1.424939572"/>
    <n v="1072.96732232813"/>
  </r>
  <r>
    <x v="6"/>
    <s v="Nassau grouper"/>
    <x v="32"/>
    <x v="2"/>
    <n v="49.989816945599998"/>
    <n v="37641.9050220266"/>
  </r>
  <r>
    <x v="6"/>
    <s v="Nassau grouper"/>
    <x v="33"/>
    <x v="1"/>
    <n v="43.249211452300003"/>
    <n v="35620.829678003902"/>
  </r>
  <r>
    <x v="6"/>
    <s v="Nassau grouper"/>
    <x v="33"/>
    <x v="4"/>
    <n v="1.458288569"/>
    <n v="1201.0727362119901"/>
  </r>
  <r>
    <x v="6"/>
    <s v="Nassau grouper"/>
    <x v="33"/>
    <x v="2"/>
    <n v="51.392499978700002"/>
    <n v="42327.788808064099"/>
  </r>
  <r>
    <x v="6"/>
    <s v="Nassau grouper"/>
    <x v="34"/>
    <x v="1"/>
    <n v="44.940633645799998"/>
    <n v="43173.161397900702"/>
  </r>
  <r>
    <x v="6"/>
    <s v="Nassau grouper"/>
    <x v="34"/>
    <x v="4"/>
    <n v="1.4914096671999999"/>
    <n v="1432.7539478127001"/>
  </r>
  <r>
    <x v="6"/>
    <s v="Nassau grouper"/>
    <x v="34"/>
    <x v="2"/>
    <n v="52.767956687000002"/>
    <n v="50692.643291086599"/>
  </r>
  <r>
    <x v="6"/>
    <s v="Nassau grouper"/>
    <x v="35"/>
    <x v="1"/>
    <n v="46.660426017500001"/>
    <n v="46234.3089483031"/>
  </r>
  <r>
    <x v="6"/>
    <s v="Nassau grouper"/>
    <x v="35"/>
    <x v="4"/>
    <n v="1.5243028666"/>
    <n v="1510.3824735949199"/>
  </r>
  <r>
    <x v="6"/>
    <s v="Nassau grouper"/>
    <x v="35"/>
    <x v="2"/>
    <n v="54.115271115900001"/>
    <n v="53621.074155112001"/>
  </r>
  <r>
    <x v="6"/>
    <s v="Nassau grouper"/>
    <x v="36"/>
    <x v="1"/>
    <n v="50.188741136200001"/>
    <n v="40818.451848070297"/>
  </r>
  <r>
    <x v="6"/>
    <s v="Nassau grouper"/>
    <x v="36"/>
    <x v="4"/>
    <n v="0.60688095419999999"/>
    <n v="493.57565949295201"/>
  </r>
  <r>
    <x v="6"/>
    <s v="Nassau grouper"/>
    <x v="36"/>
    <x v="2"/>
    <n v="54.604377909599997"/>
    <n v="44409.684720936697"/>
  </r>
  <r>
    <x v="6"/>
    <s v="Nassau grouper"/>
    <x v="37"/>
    <x v="1"/>
    <n v="51.227701365500003"/>
    <n v="39938.918728345998"/>
  </r>
  <r>
    <x v="6"/>
    <s v="Nassau grouper"/>
    <x v="37"/>
    <x v="4"/>
    <n v="0.55067099220000004"/>
    <n v="429.322484059114"/>
  </r>
  <r>
    <x v="6"/>
    <s v="Nassau grouper"/>
    <x v="37"/>
    <x v="2"/>
    <n v="56.7216276423"/>
    <n v="44222.176989394902"/>
  </r>
  <r>
    <x v="6"/>
    <s v="Nassau grouper"/>
    <x v="38"/>
    <x v="1"/>
    <n v="53.911204758899999"/>
    <n v="40897.369483948802"/>
  </r>
  <r>
    <x v="6"/>
    <s v="Nassau grouper"/>
    <x v="38"/>
    <x v="4"/>
    <n v="0.54779693839999999"/>
    <n v="415.56210610008401"/>
  </r>
  <r>
    <x v="6"/>
    <s v="Nassau grouper"/>
    <x v="38"/>
    <x v="2"/>
    <n v="57.140998302600003"/>
    <n v="43347.510609591103"/>
  </r>
  <r>
    <x v="6"/>
    <s v="Nassau grouper"/>
    <x v="39"/>
    <x v="1"/>
    <n v="55.080981664699998"/>
    <n v="41831.531711176904"/>
  </r>
  <r>
    <x v="6"/>
    <s v="Nassau grouper"/>
    <x v="39"/>
    <x v="4"/>
    <n v="0.41553867030000002"/>
    <n v="315.58295691100199"/>
  </r>
  <r>
    <x v="6"/>
    <s v="Nassau grouper"/>
    <x v="39"/>
    <x v="2"/>
    <n v="59.203479665000003"/>
    <n v="44962.383787871899"/>
  </r>
  <r>
    <x v="6"/>
    <s v="Nassau grouper"/>
    <x v="40"/>
    <x v="1"/>
    <n v="58.009263882699997"/>
    <n v="49301.140022181702"/>
  </r>
  <r>
    <x v="6"/>
    <s v="Nassau grouper"/>
    <x v="40"/>
    <x v="4"/>
    <n v="0.24122500050000001"/>
    <n v="205.01324667499199"/>
  </r>
  <r>
    <x v="6"/>
    <s v="Nassau grouper"/>
    <x v="40"/>
    <x v="2"/>
    <n v="59.5495111169"/>
    <n v="50610.171364483198"/>
  </r>
  <r>
    <x v="6"/>
    <s v="Nassau grouper"/>
    <x v="41"/>
    <x v="1"/>
    <n v="59.065106221000001"/>
    <n v="50127.840436331498"/>
  </r>
  <r>
    <x v="6"/>
    <s v="Nassau grouper"/>
    <x v="41"/>
    <x v="4"/>
    <n v="0.28285510530000002"/>
    <n v="240.05570277813399"/>
  </r>
  <r>
    <x v="6"/>
    <s v="Nassau grouper"/>
    <x v="41"/>
    <x v="2"/>
    <n v="61.552038673699997"/>
    <n v="52238.4698948804"/>
  </r>
  <r>
    <x v="6"/>
    <s v="Nassau grouper"/>
    <x v="0"/>
    <x v="1"/>
    <n v="61.113005707399999"/>
    <n v="51685.046673575402"/>
  </r>
  <r>
    <x v="6"/>
    <s v="Nassau grouper"/>
    <x v="0"/>
    <x v="4"/>
    <n v="0.21362104400000001"/>
    <n v="180.66553104901499"/>
  </r>
  <r>
    <x v="6"/>
    <s v="Nassau grouper"/>
    <x v="0"/>
    <x v="2"/>
    <n v="62.673373248499999"/>
    <n v="53004.694893375497"/>
  </r>
  <r>
    <x v="6"/>
    <s v="Nassau grouper"/>
    <x v="1"/>
    <x v="1"/>
    <n v="58.236629247400003"/>
    <n v="45662.848543883403"/>
  </r>
  <r>
    <x v="6"/>
    <s v="Nassau grouper"/>
    <x v="1"/>
    <x v="4"/>
    <n v="0.2037380469"/>
    <n v="159.74927977577201"/>
  </r>
  <r>
    <x v="6"/>
    <s v="Nassau grouper"/>
    <x v="1"/>
    <x v="2"/>
    <n v="60.059632705799999"/>
    <n v="47092.250140340802"/>
  </r>
  <r>
    <x v="6"/>
    <s v="Nassau grouper"/>
    <x v="2"/>
    <x v="1"/>
    <n v="56.176764431999999"/>
    <n v="39856.891920565598"/>
  </r>
  <r>
    <x v="6"/>
    <s v="Nassau grouper"/>
    <x v="2"/>
    <x v="4"/>
    <n v="0.72449171459999995"/>
    <n v="514.02013373291504"/>
  </r>
  <r>
    <x v="6"/>
    <s v="Nassau grouper"/>
    <x v="2"/>
    <x v="2"/>
    <n v="56.982954379799999"/>
    <n v="40428.876190964598"/>
  </r>
  <r>
    <x v="6"/>
    <s v="Nassau grouper"/>
    <x v="3"/>
    <x v="1"/>
    <n v="54.7861924061"/>
    <n v="43039.090431707198"/>
  </r>
  <r>
    <x v="6"/>
    <s v="Nassau grouper"/>
    <x v="3"/>
    <x v="4"/>
    <n v="0.15470627570000001"/>
    <n v="121.534589252579"/>
  </r>
  <r>
    <x v="6"/>
    <s v="Nassau grouper"/>
    <x v="3"/>
    <x v="2"/>
    <n v="54.327522370799997"/>
    <n v="42678.767141145399"/>
  </r>
  <r>
    <x v="6"/>
    <s v="Nassau grouper"/>
    <x v="4"/>
    <x v="1"/>
    <n v="52.728275160599999"/>
    <n v="44006.2327977889"/>
  </r>
  <r>
    <x v="6"/>
    <s v="Nassau grouper"/>
    <x v="4"/>
    <x v="4"/>
    <n v="0.2398921926"/>
    <n v="200.210449514159"/>
  </r>
  <r>
    <x v="6"/>
    <s v="Nassau grouper"/>
    <x v="4"/>
    <x v="2"/>
    <n v="51.684464225699998"/>
    <n v="43135.0837442759"/>
  </r>
  <r>
    <x v="6"/>
    <s v="Nassau grouper"/>
    <x v="5"/>
    <x v="1"/>
    <n v="50.690097061800003"/>
    <n v="45262.657679318399"/>
  </r>
  <r>
    <x v="6"/>
    <s v="Nassau grouper"/>
    <x v="5"/>
    <x v="4"/>
    <n v="0.29080843350000002"/>
    <n v="259.67128372420899"/>
  </r>
  <r>
    <x v="6"/>
    <s v="Nassau grouper"/>
    <x v="5"/>
    <x v="2"/>
    <n v="49.055936609900002"/>
    <n v="43803.468421167898"/>
  </r>
  <r>
    <x v="6"/>
    <s v="Nassau grouper"/>
    <x v="6"/>
    <x v="1"/>
    <n v="46.549632034799998"/>
    <n v="36118.171378332801"/>
  </r>
  <r>
    <x v="6"/>
    <s v="Nassau grouper"/>
    <x v="6"/>
    <x v="4"/>
    <n v="0.2661565555"/>
    <n v="206.51265469837199"/>
  </r>
  <r>
    <x v="6"/>
    <s v="Nassau grouper"/>
    <x v="6"/>
    <x v="2"/>
    <n v="44.184211409699998"/>
    <n v="34282.825666968798"/>
  </r>
  <r>
    <x v="6"/>
    <s v="Nassau grouper"/>
    <x v="7"/>
    <x v="1"/>
    <n v="44.952321673100002"/>
    <n v="24617.639993511999"/>
  </r>
  <r>
    <x v="6"/>
    <s v="Nassau grouper"/>
    <x v="7"/>
    <x v="4"/>
    <n v="0.3693389386"/>
    <n v="202.264370040366"/>
  </r>
  <r>
    <x v="6"/>
    <s v="Nassau grouper"/>
    <x v="7"/>
    <x v="2"/>
    <n v="41.946760441000002"/>
    <n v="22971.677746447702"/>
  </r>
  <r>
    <x v="6"/>
    <s v="Nassau grouper"/>
    <x v="8"/>
    <x v="1"/>
    <n v="43.947823578799998"/>
    <n v="24339.2232074366"/>
  </r>
  <r>
    <x v="6"/>
    <s v="Nassau grouper"/>
    <x v="8"/>
    <x v="4"/>
    <n v="0.40073480379999998"/>
    <n v="221.935309743273"/>
  </r>
  <r>
    <x v="6"/>
    <s v="Nassau grouper"/>
    <x v="8"/>
    <x v="2"/>
    <n v="39.188283722599998"/>
    <n v="21703.2905607149"/>
  </r>
  <r>
    <x v="6"/>
    <s v="Nassau grouper"/>
    <x v="9"/>
    <x v="1"/>
    <n v="42.010148606999998"/>
    <n v="33099.396991022899"/>
  </r>
  <r>
    <x v="6"/>
    <s v="Nassau grouper"/>
    <x v="9"/>
    <x v="4"/>
    <n v="0.2449435392"/>
    <n v="192.988687544063"/>
  </r>
  <r>
    <x v="6"/>
    <s v="Nassau grouper"/>
    <x v="9"/>
    <x v="2"/>
    <n v="37.550171011800003"/>
    <n v="29585.4230135383"/>
  </r>
  <r>
    <x v="6"/>
    <s v="Nassau grouper"/>
    <x v="10"/>
    <x v="1"/>
    <n v="40.491913009400001"/>
    <n v="18218.153894736501"/>
  </r>
  <r>
    <x v="6"/>
    <s v="Nassau grouper"/>
    <x v="10"/>
    <x v="4"/>
    <n v="0.1886972261"/>
    <n v="84.898806902959905"/>
  </r>
  <r>
    <x v="6"/>
    <s v="Nassau grouper"/>
    <x v="10"/>
    <x v="2"/>
    <n v="35.393073975"/>
    <n v="15924.080157307901"/>
  </r>
  <r>
    <x v="6"/>
    <s v="Nassau grouper"/>
    <x v="11"/>
    <x v="1"/>
    <n v="38.551604982400001"/>
    <n v="18170.8672304873"/>
  </r>
  <r>
    <x v="6"/>
    <s v="Nassau grouper"/>
    <x v="11"/>
    <x v="4"/>
    <n v="0.1862062495"/>
    <n v="87.766230205337706"/>
  </r>
  <r>
    <x v="6"/>
    <s v="Nassau grouper"/>
    <x v="11"/>
    <x v="2"/>
    <n v="33.604294031199998"/>
    <n v="15839.007623518"/>
  </r>
  <r>
    <x v="6"/>
    <s v="Nassau grouper"/>
    <x v="12"/>
    <x v="1"/>
    <n v="36.244012196500002"/>
    <n v="19398.027289239799"/>
  </r>
  <r>
    <x v="6"/>
    <s v="Nassau grouper"/>
    <x v="12"/>
    <x v="4"/>
    <n v="9.7440118800000003E-2"/>
    <n v="52.150575220517801"/>
  </r>
  <r>
    <x v="6"/>
    <s v="Nassau grouper"/>
    <x v="12"/>
    <x v="2"/>
    <n v="32.269074000499998"/>
    <n v="17270.614927118699"/>
  </r>
  <r>
    <x v="6"/>
    <s v="Nassau grouper"/>
    <x v="13"/>
    <x v="1"/>
    <n v="34.325118957299999"/>
    <n v="20742.717441023498"/>
  </r>
  <r>
    <x v="6"/>
    <s v="Nassau grouper"/>
    <x v="13"/>
    <x v="4"/>
    <n v="0.1123020124"/>
    <n v="67.864263340009103"/>
  </r>
  <r>
    <x v="6"/>
    <s v="Nassau grouper"/>
    <x v="13"/>
    <x v="2"/>
    <n v="30.441526398699999"/>
    <n v="18395.857020899599"/>
  </r>
  <r>
    <x v="6"/>
    <s v="Nassau grouper"/>
    <x v="14"/>
    <x v="1"/>
    <n v="32.7234650475"/>
    <n v="24237.6291807423"/>
  </r>
  <r>
    <x v="6"/>
    <s v="Nassau grouper"/>
    <x v="14"/>
    <x v="4"/>
    <n v="8.18107743E-2"/>
    <n v="60.595637009599002"/>
  </r>
  <r>
    <x v="6"/>
    <s v="Nassau grouper"/>
    <x v="14"/>
    <x v="2"/>
    <n v="28.342092599299999"/>
    <n v="20992.432483300701"/>
  </r>
  <r>
    <x v="6"/>
    <s v="Nassau grouper"/>
    <x v="15"/>
    <x v="1"/>
    <n v="30.9076898675"/>
    <n v="22871.165071207201"/>
  </r>
  <r>
    <x v="6"/>
    <s v="Nassau grouper"/>
    <x v="15"/>
    <x v="4"/>
    <n v="0.1141296497"/>
    <n v="84.454000585367098"/>
  </r>
  <r>
    <x v="6"/>
    <s v="Nassau grouper"/>
    <x v="15"/>
    <x v="2"/>
    <n v="26.393969956500001"/>
    <n v="19531.089070312701"/>
  </r>
  <r>
    <x v="6"/>
    <s v="Nassau grouper"/>
    <x v="16"/>
    <x v="1"/>
    <n v="29.3841708938"/>
    <n v="20521.358406664502"/>
  </r>
  <r>
    <x v="6"/>
    <s v="Nassau grouper"/>
    <x v="16"/>
    <x v="4"/>
    <n v="9.9954619100000003E-2"/>
    <n v="69.806446847279304"/>
  </r>
  <r>
    <x v="6"/>
    <s v="Nassau grouper"/>
    <x v="16"/>
    <x v="2"/>
    <n v="24.200085013399999"/>
    <n v="16900.889251751501"/>
  </r>
  <r>
    <x v="6"/>
    <s v="Nassau grouper"/>
    <x v="17"/>
    <x v="1"/>
    <n v="27.4180233941"/>
    <n v="26133.431420303499"/>
  </r>
  <r>
    <x v="6"/>
    <s v="Nassau grouper"/>
    <x v="17"/>
    <x v="4"/>
    <n v="0.1217371906"/>
    <n v="116.03354758183499"/>
  </r>
  <r>
    <x v="6"/>
    <s v="Nassau grouper"/>
    <x v="17"/>
    <x v="2"/>
    <n v="22.412870994199999"/>
    <n v="21362.780921062"/>
  </r>
  <r>
    <x v="6"/>
    <s v="Nassau grouper"/>
    <x v="18"/>
    <x v="1"/>
    <n v="25.3904277022"/>
    <n v="15500.632676473"/>
  </r>
  <r>
    <x v="6"/>
    <s v="Nassau grouper"/>
    <x v="18"/>
    <x v="4"/>
    <n v="0.1271237838"/>
    <n v="77.607951336432393"/>
  </r>
  <r>
    <x v="6"/>
    <s v="Nassau grouper"/>
    <x v="18"/>
    <x v="2"/>
    <n v="20.703501145499999"/>
    <n v="12639.3052585064"/>
  </r>
  <r>
    <x v="6"/>
    <s v="Nassau grouper"/>
    <x v="19"/>
    <x v="1"/>
    <n v="23.281506802100001"/>
    <n v="16035.892130750201"/>
  </r>
  <r>
    <x v="6"/>
    <s v="Nassau grouper"/>
    <x v="19"/>
    <x v="4"/>
    <n v="0.18073995709999999"/>
    <n v="124.49050140918"/>
  </r>
  <r>
    <x v="6"/>
    <s v="Nassau grouper"/>
    <x v="19"/>
    <x v="2"/>
    <n v="19.027226925099999"/>
    <n v="13105.619026787999"/>
  </r>
  <r>
    <x v="6"/>
    <s v="Nassau grouper"/>
    <x v="20"/>
    <x v="1"/>
    <n v="21.526412738699999"/>
    <n v="23246.3731165686"/>
  </r>
  <r>
    <x v="6"/>
    <s v="Nassau grouper"/>
    <x v="20"/>
    <x v="4"/>
    <n v="0.13443625400000001"/>
    <n v="145.177710638923"/>
  </r>
  <r>
    <x v="6"/>
    <s v="Nassau grouper"/>
    <x v="20"/>
    <x v="2"/>
    <n v="17.097045744199999"/>
    <n v="18463.099699108199"/>
  </r>
  <r>
    <x v="6"/>
    <s v="Nassau grouper"/>
    <x v="21"/>
    <x v="1"/>
    <n v="18.956459350199999"/>
    <n v="24689.5940466106"/>
  </r>
  <r>
    <x v="6"/>
    <s v="Nassau grouper"/>
    <x v="21"/>
    <x v="4"/>
    <n v="0.54621721540000001"/>
    <n v="711.413511407447"/>
  </r>
  <r>
    <x v="6"/>
    <s v="Nassau grouper"/>
    <x v="21"/>
    <x v="2"/>
    <n v="15.5236392239"/>
    <n v="20218.562099876701"/>
  </r>
  <r>
    <x v="6"/>
    <s v="Nassau grouper"/>
    <x v="22"/>
    <x v="1"/>
    <n v="17.302443877799998"/>
    <n v="22366.090590894899"/>
  </r>
  <r>
    <x v="6"/>
    <s v="Nassau grouper"/>
    <x v="22"/>
    <x v="4"/>
    <n v="0.29159587510000001"/>
    <n v="376.932865852433"/>
  </r>
  <r>
    <x v="6"/>
    <s v="Nassau grouper"/>
    <x v="22"/>
    <x v="2"/>
    <n v="13.7006970892"/>
    <n v="17710.274595884199"/>
  </r>
  <r>
    <x v="6"/>
    <s v="Nassau grouper"/>
    <x v="23"/>
    <x v="1"/>
    <n v="15.351145864299999"/>
    <n v="22373.972723074501"/>
  </r>
  <r>
    <x v="6"/>
    <s v="Nassau grouper"/>
    <x v="23"/>
    <x v="4"/>
    <n v="0.3863217551"/>
    <n v="563.05584527583596"/>
  </r>
  <r>
    <x v="6"/>
    <s v="Nassau grouper"/>
    <x v="23"/>
    <x v="2"/>
    <n v="11.8256902754"/>
    <n v="17235.695236912801"/>
  </r>
  <r>
    <x v="6"/>
    <s v="Nassau grouper"/>
    <x v="24"/>
    <x v="1"/>
    <n v="11.845940519099999"/>
    <n v="31537.660670780599"/>
  </r>
  <r>
    <x v="6"/>
    <s v="Nassau grouper"/>
    <x v="24"/>
    <x v="4"/>
    <n v="1.5992484023"/>
    <n v="4257.7078080809297"/>
  </r>
  <r>
    <x v="6"/>
    <s v="Nassau grouper"/>
    <x v="24"/>
    <x v="2"/>
    <n v="10.386390026000001"/>
    <n v="27651.8731211386"/>
  </r>
  <r>
    <x v="6"/>
    <s v="Nassau grouper"/>
    <x v="25"/>
    <x v="1"/>
    <n v="9.9035517858999995"/>
    <n v="26487.395875736798"/>
  </r>
  <r>
    <x v="6"/>
    <s v="Nassau grouper"/>
    <x v="25"/>
    <x v="4"/>
    <n v="1.5308619796"/>
    <n v="4094.34394464463"/>
  </r>
  <r>
    <x v="6"/>
    <s v="Nassau grouper"/>
    <x v="25"/>
    <x v="2"/>
    <n v="8.6655862344999992"/>
    <n v="23176.413679618501"/>
  </r>
  <r>
    <x v="6"/>
    <s v="Nassau grouper"/>
    <x v="26"/>
    <x v="1"/>
    <n v="10.7140531336"/>
    <n v="40544.8055676847"/>
  </r>
  <r>
    <x v="6"/>
    <s v="Nassau grouper"/>
    <x v="26"/>
    <x v="4"/>
    <n v="2.2256302254000002"/>
    <n v="8422.3723395652596"/>
  </r>
  <r>
    <x v="6"/>
    <s v="Nassau grouper"/>
    <x v="26"/>
    <x v="2"/>
    <n v="9.5603166409"/>
    <n v="36178.762092750098"/>
  </r>
  <r>
    <x v="6"/>
    <s v="Nassau grouper"/>
    <x v="27"/>
    <x v="1"/>
    <n v="10.241865736299999"/>
    <n v="32635.5617827032"/>
  </r>
  <r>
    <x v="6"/>
    <s v="Nassau grouper"/>
    <x v="27"/>
    <x v="4"/>
    <n v="2.0363026529999999"/>
    <n v="6488.6498956022697"/>
  </r>
  <r>
    <x v="6"/>
    <s v="Nassau grouper"/>
    <x v="27"/>
    <x v="2"/>
    <n v="8.8134566106999994"/>
    <n v="28083.956101444499"/>
  </r>
  <r>
    <x v="6"/>
    <s v="Nassau grouper"/>
    <x v="28"/>
    <x v="1"/>
    <n v="9.4293174703999991"/>
    <n v="35670.183917189599"/>
  </r>
  <r>
    <x v="6"/>
    <s v="Nassau grouper"/>
    <x v="28"/>
    <x v="4"/>
    <n v="2.0583890394000002"/>
    <n v="7786.6840139471597"/>
  </r>
  <r>
    <x v="6"/>
    <s v="Nassau grouper"/>
    <x v="28"/>
    <x v="2"/>
    <n v="8.1955434903000004"/>
    <n v="31002.937860363301"/>
  </r>
  <r>
    <x v="6"/>
    <s v="Nassau grouper"/>
    <x v="29"/>
    <x v="1"/>
    <n v="8.5651197247000006"/>
    <n v="32110.830845548699"/>
  </r>
  <r>
    <x v="6"/>
    <s v="Nassau grouper"/>
    <x v="29"/>
    <x v="4"/>
    <n v="2.0505899625000001"/>
    <n v="7687.7089331277602"/>
  </r>
  <r>
    <x v="6"/>
    <s v="Nassau grouper"/>
    <x v="29"/>
    <x v="2"/>
    <n v="7.6591653127999999"/>
    <n v="28714.386918448501"/>
  </r>
  <r>
    <x v="6"/>
    <s v="Nassau grouper"/>
    <x v="30"/>
    <x v="1"/>
    <n v="7.7015632497000004"/>
    <n v="24855.070238043299"/>
  </r>
  <r>
    <x v="6"/>
    <s v="Nassau grouper"/>
    <x v="30"/>
    <x v="4"/>
    <n v="2.1759237406"/>
    <n v="7022.30646576652"/>
  </r>
  <r>
    <x v="6"/>
    <s v="Nassau grouper"/>
    <x v="30"/>
    <x v="2"/>
    <n v="6.9890130097999998"/>
    <n v="22555.473950190099"/>
  </r>
  <r>
    <x v="6"/>
    <s v="Nassau grouper"/>
    <x v="31"/>
    <x v="1"/>
    <n v="6.6868066842999996"/>
    <n v="23645.524709465299"/>
  </r>
  <r>
    <x v="6"/>
    <s v="Nassau grouper"/>
    <x v="31"/>
    <x v="4"/>
    <n v="2.6605281363"/>
    <n v="9408.0159270140102"/>
  </r>
  <r>
    <x v="6"/>
    <s v="Nassau grouper"/>
    <x v="31"/>
    <x v="2"/>
    <n v="6.1107901794000004"/>
    <n v="21608.6462497707"/>
  </r>
  <r>
    <x v="6"/>
    <s v="Nassau grouper"/>
    <x v="42"/>
    <x v="1"/>
    <n v="5.8269161150000004"/>
    <n v="15753.871831323801"/>
  </r>
  <r>
    <x v="6"/>
    <s v="Nassau grouper"/>
    <x v="42"/>
    <x v="4"/>
    <n v="2.4026694113999998"/>
    <n v="6495.9483219986696"/>
  </r>
  <r>
    <x v="6"/>
    <s v="Nassau grouper"/>
    <x v="42"/>
    <x v="2"/>
    <n v="5.8201644736000002"/>
    <n v="15735.6178371775"/>
  </r>
  <r>
    <x v="6"/>
    <s v="Nassau grouper"/>
    <x v="43"/>
    <x v="1"/>
    <n v="5.3459545752000004"/>
    <n v="18254.777628519401"/>
  </r>
  <r>
    <x v="6"/>
    <s v="Nassau grouper"/>
    <x v="43"/>
    <x v="4"/>
    <n v="2.0575850637999999"/>
    <n v="7026.0151415992696"/>
  </r>
  <r>
    <x v="6"/>
    <s v="Nassau grouper"/>
    <x v="43"/>
    <x v="2"/>
    <n v="5.2378353609000001"/>
    <n v="17885.584028631401"/>
  </r>
  <r>
    <x v="6"/>
    <s v="Nassau grouper"/>
    <x v="44"/>
    <x v="1"/>
    <n v="4.6368823801000003"/>
    <n v="12085.2224692617"/>
  </r>
  <r>
    <x v="6"/>
    <s v="Nassau grouper"/>
    <x v="44"/>
    <x v="4"/>
    <n v="1.7839648757"/>
    <n v="4649.59225457709"/>
  </r>
  <r>
    <x v="6"/>
    <s v="Nassau grouper"/>
    <x v="44"/>
    <x v="2"/>
    <n v="4.8121527442999996"/>
    <n v="12542.034001161201"/>
  </r>
  <r>
    <x v="6"/>
    <s v="Nassau grouper"/>
    <x v="45"/>
    <x v="1"/>
    <n v="4.6202188687000003"/>
    <n v="15337.4079225729"/>
  </r>
  <r>
    <x v="6"/>
    <s v="Nassau grouper"/>
    <x v="45"/>
    <x v="4"/>
    <n v="1.4691505065999999"/>
    <n v="4877.0331579870999"/>
  </r>
  <r>
    <x v="6"/>
    <s v="Nassau grouper"/>
    <x v="45"/>
    <x v="2"/>
    <n v="4.6602690471999999"/>
    <n v="15470.3596165582"/>
  </r>
  <r>
    <x v="6"/>
    <s v="Nassau grouper"/>
    <x v="46"/>
    <x v="1"/>
    <n v="4.6229877885999997"/>
    <n v="10030.977395780699"/>
  </r>
  <r>
    <x v="6"/>
    <s v="Nassau grouper"/>
    <x v="46"/>
    <x v="4"/>
    <n v="1.8157138667999999"/>
    <n v="3939.7432111561998"/>
  </r>
  <r>
    <x v="6"/>
    <s v="Nassau grouper"/>
    <x v="46"/>
    <x v="2"/>
    <n v="4.5284703452999997"/>
    <n v="9825.8930691120604"/>
  </r>
  <r>
    <x v="6"/>
    <s v="Nassau grouper"/>
    <x v="47"/>
    <x v="1"/>
    <n v="4.1171130981999999"/>
    <n v="12041.394786143201"/>
  </r>
  <r>
    <x v="6"/>
    <s v="Nassau grouper"/>
    <x v="47"/>
    <x v="4"/>
    <n v="1.3008538688"/>
    <n v="3804.6307252967199"/>
  </r>
  <r>
    <x v="6"/>
    <s v="Nassau grouper"/>
    <x v="47"/>
    <x v="2"/>
    <n v="4.3563425035999996"/>
    <n v="12741.0733343915"/>
  </r>
  <r>
    <x v="6"/>
    <s v="Nassau grouper"/>
    <x v="48"/>
    <x v="1"/>
    <n v="4.0007293414999996"/>
    <n v="11841.726771956901"/>
  </r>
  <r>
    <x v="6"/>
    <s v="Nassau grouper"/>
    <x v="48"/>
    <x v="4"/>
    <n v="1.3165611177000001"/>
    <n v="3896.8787197454999"/>
  </r>
  <r>
    <x v="6"/>
    <s v="Nassau grouper"/>
    <x v="48"/>
    <x v="2"/>
    <n v="4.1413784400999996"/>
    <n v="12258.032913798401"/>
  </r>
  <r>
    <x v="6"/>
    <s v="Nassau grouper"/>
    <x v="49"/>
    <x v="1"/>
    <n v="3.8530177960000001"/>
    <n v="11006.9159379661"/>
  </r>
  <r>
    <x v="6"/>
    <s v="Nassau grouper"/>
    <x v="49"/>
    <x v="4"/>
    <n v="1.2260987292000001"/>
    <n v="3502.59623968499"/>
  </r>
  <r>
    <x v="6"/>
    <s v="Nassau grouper"/>
    <x v="49"/>
    <x v="2"/>
    <n v="4.0544330458999998"/>
    <n v="11582.2988822158"/>
  </r>
  <r>
    <x v="6"/>
    <s v="Nassau grouper"/>
    <x v="50"/>
    <x v="1"/>
    <n v="2.9944352858999999"/>
    <n v="8338.8764341878596"/>
  </r>
  <r>
    <x v="6"/>
    <s v="Nassau grouper"/>
    <x v="50"/>
    <x v="4"/>
    <n v="1.2760086472000001"/>
    <n v="3553.4173966561998"/>
  </r>
  <r>
    <x v="6"/>
    <s v="Nassau grouper"/>
    <x v="50"/>
    <x v="2"/>
    <n v="4.0623866018000001"/>
    <n v="11312.8976471027"/>
  </r>
  <r>
    <x v="6"/>
    <s v="Nassau grouper"/>
    <x v="51"/>
    <x v="1"/>
    <n v="3.8224463258000001"/>
    <n v="14785.1650517865"/>
  </r>
  <r>
    <x v="6"/>
    <s v="Nassau grouper"/>
    <x v="51"/>
    <x v="2"/>
    <n v="3.9364444309"/>
    <n v="15226.1080119206"/>
  </r>
  <r>
    <x v="6"/>
    <s v="Nassau grouper"/>
    <x v="52"/>
    <x v="1"/>
    <n v="3.3354813504999998"/>
    <n v="8330.98840791986"/>
  </r>
  <r>
    <x v="6"/>
    <s v="Nassau grouper"/>
    <x v="52"/>
    <x v="4"/>
    <n v="0.23370500450000001"/>
    <n v="583.72195167522295"/>
  </r>
  <r>
    <x v="6"/>
    <s v="Nassau grouper"/>
    <x v="52"/>
    <x v="2"/>
    <n v="3.7965018002000002"/>
    <n v="9482.4731917898807"/>
  </r>
  <r>
    <x v="6"/>
    <s v="Nassau grouper"/>
    <x v="53"/>
    <x v="1"/>
    <n v="3.1937239488000002"/>
    <n v="12746.893223818901"/>
  </r>
  <r>
    <x v="6"/>
    <s v="Nassau grouper"/>
    <x v="53"/>
    <x v="2"/>
    <n v="3.6438824254000002"/>
    <n v="14543.580140546301"/>
  </r>
  <r>
    <x v="6"/>
    <s v="Nassau grouper"/>
    <x v="54"/>
    <x v="1"/>
    <n v="2.7183229995999998"/>
    <n v="10379.1307785852"/>
  </r>
  <r>
    <x v="6"/>
    <s v="Nassau grouper"/>
    <x v="54"/>
    <x v="4"/>
    <n v="0.11523227630000001"/>
    <n v="439.981144969686"/>
  </r>
  <r>
    <x v="6"/>
    <s v="Nassau grouper"/>
    <x v="54"/>
    <x v="2"/>
    <n v="3.4799239742000001"/>
    <n v="13287.0839974059"/>
  </r>
  <r>
    <x v="6"/>
    <s v="Nassau grouper"/>
    <x v="55"/>
    <x v="1"/>
    <n v="2.5370740133999998"/>
    <n v="11634.1258382919"/>
  </r>
  <r>
    <x v="6"/>
    <s v="Nassau grouper"/>
    <x v="55"/>
    <x v="2"/>
    <n v="3.3059780660999998"/>
    <n v="15160.0484006687"/>
  </r>
  <r>
    <x v="6"/>
    <s v="Nassau grouper"/>
    <x v="56"/>
    <x v="1"/>
    <n v="2.0811571458999998"/>
    <n v="9493.6478511397509"/>
  </r>
  <r>
    <x v="6"/>
    <s v="Nassau grouper"/>
    <x v="56"/>
    <x v="4"/>
    <n v="0.1695475457"/>
    <n v="773.427751812363"/>
  </r>
  <r>
    <x v="6"/>
    <s v="Nassau grouper"/>
    <x v="56"/>
    <x v="2"/>
    <n v="3.1234102725000001"/>
    <n v="14248.1106145715"/>
  </r>
  <r>
    <x v="6"/>
    <s v="Nassau grouper"/>
    <x v="57"/>
    <x v="1"/>
    <n v="1.977513673"/>
    <n v="16042.470908593699"/>
  </r>
  <r>
    <x v="6"/>
    <s v="Nassau grouper"/>
    <x v="57"/>
    <x v="2"/>
    <n v="2.9336001169000001"/>
    <n v="23798.669600207199"/>
  </r>
  <r>
    <x v="6"/>
    <s v="Nassau grouper"/>
    <x v="58"/>
    <x v="1"/>
    <n v="1.4442082224999999"/>
    <n v="8803.2622051672606"/>
  </r>
  <r>
    <x v="6"/>
    <s v="Nassau grouper"/>
    <x v="58"/>
    <x v="4"/>
    <n v="0.1157156114"/>
    <n v="705.351799504376"/>
  </r>
  <r>
    <x v="6"/>
    <s v="Nassau grouper"/>
    <x v="58"/>
    <x v="2"/>
    <n v="2.7379410746000001"/>
    <n v="16689.292310265701"/>
  </r>
  <r>
    <x v="6"/>
    <s v="Nassau grouper"/>
    <x v="59"/>
    <x v="1"/>
    <n v="1.4709234901999999"/>
    <n v="8853.3413949452897"/>
  </r>
  <r>
    <x v="6"/>
    <s v="Nassau grouper"/>
    <x v="59"/>
    <x v="2"/>
    <n v="2.6045074505999999"/>
    <n v="15676.2698943738"/>
  </r>
  <r>
    <x v="6"/>
    <s v="Nassau grouper"/>
    <x v="60"/>
    <x v="1"/>
    <n v="1.2697418683999999"/>
    <n v="8666.8135839269908"/>
  </r>
  <r>
    <x v="6"/>
    <s v="Nassau grouper"/>
    <x v="60"/>
    <x v="4"/>
    <n v="0.1501084557"/>
    <n v="1024.58778040264"/>
  </r>
  <r>
    <x v="6"/>
    <s v="Nassau grouper"/>
    <x v="60"/>
    <x v="2"/>
    <n v="2.4722175892"/>
    <n v="16874.4919876983"/>
  </r>
  <r>
    <x v="6"/>
    <s v="Nassau grouper"/>
    <x v="61"/>
    <x v="1"/>
    <n v="1.3700580405"/>
    <n v="8933.4917188097497"/>
  </r>
  <r>
    <x v="6"/>
    <s v="Nassau grouper"/>
    <x v="61"/>
    <x v="2"/>
    <n v="2.321233688"/>
    <n v="15135.652152278901"/>
  </r>
  <r>
    <x v="6"/>
    <s v="Nassau grouper"/>
    <x v="62"/>
    <x v="1"/>
    <n v="0.93963464789999995"/>
    <n v="5265.94066571855"/>
  </r>
  <r>
    <x v="6"/>
    <s v="Nassau grouper"/>
    <x v="62"/>
    <x v="4"/>
    <n v="0.3791588092"/>
    <n v="2124.8980086582201"/>
  </r>
  <r>
    <x v="6"/>
    <s v="Nassau grouper"/>
    <x v="62"/>
    <x v="2"/>
    <n v="2.1679237965999998"/>
    <n v="12149.5712263359"/>
  </r>
  <r>
    <x v="6"/>
    <s v="Nassau grouper"/>
    <x v="63"/>
    <x v="1"/>
    <n v="1.2659923233999999"/>
    <n v="8490.4107874853198"/>
  </r>
  <r>
    <x v="6"/>
    <s v="Nassau grouper"/>
    <x v="63"/>
    <x v="2"/>
    <n v="2.0129461075999999"/>
    <n v="13499.8759708259"/>
  </r>
  <r>
    <x v="6"/>
    <s v="Nassau grouper"/>
    <x v="64"/>
    <x v="1"/>
    <n v="0.91567671630000003"/>
    <n v="6624.3131833118596"/>
  </r>
  <r>
    <x v="6"/>
    <s v="Nassau grouper"/>
    <x v="64"/>
    <x v="4"/>
    <n v="0.29591282619999998"/>
    <n v="2140.7328602440102"/>
  </r>
  <r>
    <x v="6"/>
    <s v="Nassau grouper"/>
    <x v="64"/>
    <x v="2"/>
    <n v="1.8570076035"/>
    <n v="13434.217263025699"/>
  </r>
  <r>
    <x v="6"/>
    <s v="Nassau grouper"/>
    <x v="65"/>
    <x v="1"/>
    <n v="1.1570496993999999"/>
    <n v="8608.6782920317291"/>
  </r>
  <r>
    <x v="6"/>
    <s v="Nassau grouper"/>
    <x v="65"/>
    <x v="2"/>
    <n v="1.7008460755999999"/>
    <n v="12654.6307366602"/>
  </r>
  <r>
    <x v="6"/>
    <s v="Nassau grouper"/>
    <x v="66"/>
    <x v="1"/>
    <n v="0.972579996"/>
    <n v="7734.8574439848499"/>
  </r>
  <r>
    <x v="6"/>
    <s v="Nassau grouper"/>
    <x v="66"/>
    <x v="4"/>
    <n v="0.1251120828"/>
    <n v="995.00722734040903"/>
  </r>
  <r>
    <x v="6"/>
    <s v="Nassau grouper"/>
    <x v="66"/>
    <x v="2"/>
    <n v="1.5452620206000001"/>
    <n v="12289.355624212199"/>
  </r>
  <r>
    <x v="6"/>
    <s v="Nassau grouper"/>
    <x v="67"/>
    <x v="1"/>
    <n v="0.95766946959999999"/>
    <n v="8200.1874929421192"/>
  </r>
  <r>
    <x v="6"/>
    <s v="Nassau grouper"/>
    <x v="67"/>
    <x v="4"/>
    <n v="8.0379967799999993E-2"/>
    <n v="688.26544794372205"/>
  </r>
  <r>
    <x v="6"/>
    <s v="Nassau grouper"/>
    <x v="67"/>
    <x v="2"/>
    <n v="1.3910937162999999"/>
    <n v="11911.4471701602"/>
  </r>
  <r>
    <x v="6"/>
    <s v="Nassau grouper"/>
    <x v="68"/>
    <x v="1"/>
    <n v="0.91443936749999999"/>
    <n v="7302.03403126796"/>
  </r>
  <r>
    <x v="6"/>
    <s v="Nassau grouper"/>
    <x v="68"/>
    <x v="4"/>
    <n v="6.2063117100000002E-2"/>
    <n v="495.58998579748101"/>
  </r>
  <r>
    <x v="6"/>
    <s v="Nassau grouper"/>
    <x v="68"/>
    <x v="2"/>
    <n v="1.2392383781"/>
    <n v="9895.6378429404194"/>
  </r>
  <r>
    <x v="6"/>
    <s v="Nassau grouper"/>
    <x v="69"/>
    <x v="1"/>
    <n v="0.85621796390000005"/>
    <n v="6837.1211185398597"/>
  </r>
  <r>
    <x v="6"/>
    <s v="Nassau grouper"/>
    <x v="69"/>
    <x v="4"/>
    <n v="5.7142927699999999E-2"/>
    <n v="456.30100543016101"/>
  </r>
  <r>
    <x v="6"/>
    <s v="Nassau grouper"/>
    <x v="69"/>
    <x v="2"/>
    <n v="1.0716541436"/>
    <n v="8557.4345385019005"/>
  </r>
  <r>
    <x v="7"/>
    <s v="Yellow fin mojarra"/>
    <x v="32"/>
    <x v="1"/>
    <n v="9.6923076923"/>
    <n v="0.39566963907692299"/>
  </r>
  <r>
    <x v="7"/>
    <s v="Yellow fin mojarra"/>
    <x v="32"/>
    <x v="2"/>
    <n v="11.3446218342"/>
    <n v="0.46312215512760901"/>
  </r>
  <r>
    <x v="7"/>
    <s v="Yellow fin mojarra"/>
    <x v="33"/>
    <x v="1"/>
    <n v="10.7063781878"/>
    <n v="0.65477073098363503"/>
  </r>
  <r>
    <x v="7"/>
    <s v="Yellow fin mojarra"/>
    <x v="33"/>
    <x v="2"/>
    <n v="11.5005175055"/>
    <n v="0.70333796561942596"/>
  </r>
  <r>
    <x v="7"/>
    <s v="Yellow fin mojarra"/>
    <x v="34"/>
    <x v="1"/>
    <n v="10.94954474"/>
    <n v="0.62564025553912705"/>
  </r>
  <r>
    <x v="7"/>
    <s v="Yellow fin mojarra"/>
    <x v="34"/>
    <x v="2"/>
    <n v="11.6450278741"/>
    <n v="0.66537909912483695"/>
  </r>
  <r>
    <x v="7"/>
    <s v="Yellow fin mojarra"/>
    <x v="35"/>
    <x v="1"/>
    <n v="11.1910381181"/>
    <n v="0.61956388138960194"/>
  </r>
  <r>
    <x v="7"/>
    <s v="Yellow fin mojarra"/>
    <x v="35"/>
    <x v="2"/>
    <n v="11.7781529402"/>
    <n v="0.65206802748506298"/>
  </r>
  <r>
    <x v="7"/>
    <s v="Yellow fin mojarra"/>
    <x v="36"/>
    <x v="1"/>
    <n v="12.4770121685"/>
    <n v="0.704047664679748"/>
  </r>
  <r>
    <x v="7"/>
    <s v="Yellow fin mojarra"/>
    <x v="36"/>
    <x v="2"/>
    <n v="11.899892703600001"/>
    <n v="0.67148220702572903"/>
  </r>
  <r>
    <x v="7"/>
    <s v="Yellow fin mojarra"/>
    <x v="37"/>
    <x v="1"/>
    <n v="11.669005352299999"/>
    <n v="0.65080236622977194"/>
  </r>
  <r>
    <x v="7"/>
    <s v="Yellow fin mojarra"/>
    <x v="37"/>
    <x v="2"/>
    <n v="12.010247164500001"/>
    <n v="0.669834063629972"/>
  </r>
  <r>
    <x v="7"/>
    <s v="Yellow fin mojarra"/>
    <x v="38"/>
    <x v="1"/>
    <n v="12.9516330545"/>
    <n v="0.84245491549068097"/>
  </r>
  <r>
    <x v="7"/>
    <s v="Yellow fin mojarra"/>
    <x v="38"/>
    <x v="2"/>
    <n v="12.1092163228"/>
    <n v="0.78765888216237201"/>
  </r>
  <r>
    <x v="7"/>
    <s v="Yellow fin mojarra"/>
    <x v="39"/>
    <x v="1"/>
    <n v="12.1402798903"/>
    <n v="0.82234180485095398"/>
  </r>
  <r>
    <x v="7"/>
    <s v="Yellow fin mojarra"/>
    <x v="39"/>
    <x v="2"/>
    <n v="12.1968001785"/>
    <n v="0.82617029943391895"/>
  </r>
  <r>
    <x v="7"/>
    <s v="Yellow fin mojarra"/>
    <x v="40"/>
    <x v="1"/>
    <n v="13.419561244400001"/>
    <n v="1.01521978743882"/>
  </r>
  <r>
    <x v="7"/>
    <s v="Yellow fin mojarra"/>
    <x v="40"/>
    <x v="2"/>
    <n v="12.2729987316"/>
    <n v="0.92847977192609799"/>
  </r>
  <r>
    <x v="7"/>
    <s v="Yellow fin mojarra"/>
    <x v="41"/>
    <x v="1"/>
    <n v="12.6048617321"/>
    <n v="1.0498668999412999"/>
  </r>
  <r>
    <x v="7"/>
    <s v="Yellow fin mojarra"/>
    <x v="41"/>
    <x v="2"/>
    <n v="12.3378119821"/>
    <n v="1.0276241574896401"/>
  </r>
  <r>
    <x v="7"/>
    <s v="Yellow fin mojarra"/>
    <x v="0"/>
    <x v="1"/>
    <n v="12.8346428919"/>
    <n v="1.0693440316715099"/>
  </r>
  <r>
    <x v="7"/>
    <s v="Yellow fin mojarra"/>
    <x v="0"/>
    <x v="2"/>
    <n v="12.391239930099999"/>
    <n v="1.0324010239926"/>
  </r>
  <r>
    <x v="7"/>
    <s v="Yellow fin mojarra"/>
    <x v="1"/>
    <x v="1"/>
    <n v="12.5396739546"/>
    <n v="1.1155699357725299"/>
  </r>
  <r>
    <x v="7"/>
    <s v="Yellow fin mojarra"/>
    <x v="1"/>
    <x v="2"/>
    <n v="12.524130806500001"/>
    <n v="1.1141871670589301"/>
  </r>
  <r>
    <x v="7"/>
    <s v="Yellow fin mojarra"/>
    <x v="2"/>
    <x v="1"/>
    <n v="13.3090577402"/>
    <n v="1.2579488999939601"/>
  </r>
  <r>
    <x v="7"/>
    <s v="Yellow fin mojarra"/>
    <x v="2"/>
    <x v="2"/>
    <n v="12.6246699391"/>
    <n v="1.19326175997162"/>
  </r>
  <r>
    <x v="7"/>
    <s v="Yellow fin mojarra"/>
    <x v="3"/>
    <x v="1"/>
    <n v="13.553565648099999"/>
    <n v="1.4082482162580101"/>
  </r>
  <r>
    <x v="7"/>
    <s v="Yellow fin mojarra"/>
    <x v="3"/>
    <x v="2"/>
    <n v="12.7113051397"/>
    <n v="1.3207353145234799"/>
  </r>
  <r>
    <x v="7"/>
    <s v="Yellow fin mojarra"/>
    <x v="4"/>
    <x v="1"/>
    <n v="13.7962746014"/>
    <n v="1.48074622011517"/>
  </r>
  <r>
    <x v="7"/>
    <s v="Yellow fin mojarra"/>
    <x v="4"/>
    <x v="2"/>
    <n v="12.7840364081"/>
    <n v="1.37210327685962"/>
  </r>
  <r>
    <x v="7"/>
    <s v="Yellow fin mojarra"/>
    <x v="5"/>
    <x v="1"/>
    <n v="14.0371846001"/>
    <n v="1.5220610924725599"/>
  </r>
  <r>
    <x v="7"/>
    <s v="Yellow fin mojarra"/>
    <x v="5"/>
    <x v="2"/>
    <n v="12.842863744400001"/>
    <n v="1.39256010219816"/>
  </r>
  <r>
    <x v="7"/>
    <s v="Yellow fin mojarra"/>
    <x v="6"/>
    <x v="1"/>
    <n v="14.3077796857"/>
    <n v="1.92063413705943"/>
  </r>
  <r>
    <x v="7"/>
    <s v="Yellow fin mojarra"/>
    <x v="6"/>
    <x v="2"/>
    <n v="12.8602826926"/>
    <n v="1.72632641081592"/>
  </r>
  <r>
    <x v="7"/>
    <s v="Yellow fin mojarra"/>
    <x v="7"/>
    <x v="1"/>
    <n v="14.5763739827"/>
    <n v="2.0466241255191902"/>
  </r>
  <r>
    <x v="7"/>
    <s v="Yellow fin mojarra"/>
    <x v="7"/>
    <x v="2"/>
    <n v="12.864496990699999"/>
    <n v="1.8062647085630099"/>
  </r>
  <r>
    <x v="7"/>
    <s v="Yellow fin mojarra"/>
    <x v="8"/>
    <x v="1"/>
    <n v="15.889121337400001"/>
    <n v="2.6946425544823498"/>
  </r>
  <r>
    <x v="7"/>
    <s v="Yellow fin mojarra"/>
    <x v="8"/>
    <x v="2"/>
    <n v="12.8555066389"/>
    <n v="2.18017060307674"/>
  </r>
  <r>
    <x v="7"/>
    <s v="Yellow fin mojarra"/>
    <x v="9"/>
    <x v="1"/>
    <n v="15.107560211199999"/>
    <n v="3.4176639364236601"/>
  </r>
  <r>
    <x v="7"/>
    <s v="Yellow fin mojarra"/>
    <x v="9"/>
    <x v="2"/>
    <n v="12.833311637"/>
    <n v="2.9031786571506601"/>
  </r>
  <r>
    <x v="7"/>
    <s v="Yellow fin mojarra"/>
    <x v="10"/>
    <x v="1"/>
    <n v="15.3701521426"/>
    <n v="4.0828732659274003"/>
  </r>
  <r>
    <x v="7"/>
    <s v="Yellow fin mojarra"/>
    <x v="10"/>
    <x v="2"/>
    <n v="12.797911985200001"/>
    <n v="3.3995924190790499"/>
  </r>
  <r>
    <x v="7"/>
    <s v="Yellow fin mojarra"/>
    <x v="11"/>
    <x v="1"/>
    <n v="15.399070826699999"/>
    <n v="5.7047803242105299"/>
  </r>
  <r>
    <x v="7"/>
    <s v="Yellow fin mojarra"/>
    <x v="11"/>
    <x v="2"/>
    <n v="12.7905681258"/>
    <n v="4.7384275454348499"/>
  </r>
  <r>
    <x v="7"/>
    <s v="Yellow fin mojarra"/>
    <x v="12"/>
    <x v="1"/>
    <n v="14.383959627499999"/>
    <n v="8.8850613445177302"/>
  </r>
  <r>
    <x v="7"/>
    <s v="Yellow fin mojarra"/>
    <x v="12"/>
    <x v="2"/>
    <n v="12.7706679312"/>
    <n v="7.8885210274354103"/>
  </r>
  <r>
    <x v="7"/>
    <s v="Yellow fin mojarra"/>
    <x v="13"/>
    <x v="1"/>
    <n v="14.411895468100001"/>
    <n v="19.4362878943003"/>
  </r>
  <r>
    <x v="7"/>
    <s v="Yellow fin mojarra"/>
    <x v="13"/>
    <x v="2"/>
    <n v="12.738211401599999"/>
    <n v="17.179110451325201"/>
  </r>
  <r>
    <x v="7"/>
    <s v="Yellow fin mojarra"/>
    <x v="14"/>
    <x v="1"/>
    <n v="15.0853398869"/>
    <n v="29.840082830520601"/>
  </r>
  <r>
    <x v="7"/>
    <s v="Yellow fin mojarra"/>
    <x v="14"/>
    <x v="2"/>
    <n v="12.693198536800001"/>
    <n v="25.108224180674199"/>
  </r>
  <r>
    <x v="7"/>
    <s v="Yellow fin mojarra"/>
    <x v="15"/>
    <x v="1"/>
    <n v="15.426139037900001"/>
    <n v="45.9503371355121"/>
  </r>
  <r>
    <x v="7"/>
    <s v="Yellow fin mojarra"/>
    <x v="15"/>
    <x v="2"/>
    <n v="12.635629336999999"/>
    <n v="37.638156023831698"/>
  </r>
  <r>
    <x v="7"/>
    <s v="Yellow fin mojarra"/>
    <x v="16"/>
    <x v="1"/>
    <n v="16.467369844"/>
    <n v="50.386099168783403"/>
  </r>
  <r>
    <x v="7"/>
    <s v="Yellow fin mojarra"/>
    <x v="16"/>
    <x v="2"/>
    <n v="12.565503802"/>
    <n v="38.447349313948997"/>
  </r>
  <r>
    <x v="7"/>
    <s v="Yellow fin mojarra"/>
    <x v="17"/>
    <x v="1"/>
    <n v="18.285339997600001"/>
    <n v="81.697423683471797"/>
  </r>
  <r>
    <x v="7"/>
    <s v="Yellow fin mojarra"/>
    <x v="17"/>
    <x v="2"/>
    <n v="12.482821932"/>
    <n v="55.772241165606999"/>
  </r>
  <r>
    <x v="7"/>
    <s v="Yellow fin mojarra"/>
    <x v="18"/>
    <x v="1"/>
    <n v="17.641587960199999"/>
    <n v="119.098923209598"/>
  </r>
  <r>
    <x v="7"/>
    <s v="Yellow fin mojarra"/>
    <x v="18"/>
    <x v="2"/>
    <n v="12.387583726800001"/>
    <n v="83.628972990360694"/>
  </r>
  <r>
    <x v="7"/>
    <s v="Yellow fin mojarra"/>
    <x v="19"/>
    <x v="1"/>
    <n v="16.843498347200001"/>
    <n v="196.648039430886"/>
  </r>
  <r>
    <x v="7"/>
    <s v="Yellow fin mojarra"/>
    <x v="19"/>
    <x v="2"/>
    <n v="12.2797891866"/>
    <n v="143.36668181266"/>
  </r>
  <r>
    <x v="7"/>
    <s v="Yellow fin mojarra"/>
    <x v="20"/>
    <x v="1"/>
    <n v="17.514148081799998"/>
    <n v="335.059548704289"/>
  </r>
  <r>
    <x v="7"/>
    <s v="Yellow fin mojarra"/>
    <x v="20"/>
    <x v="2"/>
    <n v="12.159438311200001"/>
    <n v="232.61970231338199"/>
  </r>
  <r>
    <x v="7"/>
    <s v="Yellow fin mojarra"/>
    <x v="21"/>
    <x v="1"/>
    <n v="16.967671702099999"/>
    <n v="448.03622370983697"/>
  </r>
  <r>
    <x v="7"/>
    <s v="Yellow fin mojarra"/>
    <x v="21"/>
    <x v="2"/>
    <n v="12.240426439"/>
    <n v="323.21196063893501"/>
  </r>
  <r>
    <x v="7"/>
    <s v="Yellow fin mojarra"/>
    <x v="22"/>
    <x v="1"/>
    <n v="17.7280420019"/>
    <n v="483.51388751866301"/>
  </r>
  <r>
    <x v="7"/>
    <s v="Yellow fin mojarra"/>
    <x v="22"/>
    <x v="2"/>
    <n v="12.2978945851"/>
    <n v="335.41227048736198"/>
  </r>
  <r>
    <x v="7"/>
    <s v="Yellow fin mojarra"/>
    <x v="23"/>
    <x v="1"/>
    <n v="18.718335904100002"/>
    <n v="618.02466148557505"/>
  </r>
  <r>
    <x v="7"/>
    <s v="Yellow fin mojarra"/>
    <x v="23"/>
    <x v="2"/>
    <n v="12.3318427496"/>
    <n v="407.16135130090902"/>
  </r>
  <r>
    <x v="7"/>
    <s v="Yellow fin mojarra"/>
    <x v="24"/>
    <x v="1"/>
    <n v="17.223168793300001"/>
    <n v="741.554258640439"/>
  </r>
  <r>
    <x v="7"/>
    <s v="Yellow fin mojarra"/>
    <x v="24"/>
    <x v="2"/>
    <n v="12.3422709324"/>
    <n v="531.40416151281897"/>
  </r>
  <r>
    <x v="7"/>
    <s v="Yellow fin mojarra"/>
    <x v="25"/>
    <x v="1"/>
    <n v="17.304079131200002"/>
    <n v="748.48466698129096"/>
  </r>
  <r>
    <x v="7"/>
    <s v="Yellow fin mojarra"/>
    <x v="25"/>
    <x v="2"/>
    <n v="12.3291791335"/>
    <n v="533.29630938258401"/>
  </r>
  <r>
    <x v="7"/>
    <s v="Yellow fin mojarra"/>
    <x v="26"/>
    <x v="1"/>
    <n v="18.214913071400002"/>
    <n v="933.47071445345705"/>
  </r>
  <r>
    <x v="7"/>
    <s v="Yellow fin mojarra"/>
    <x v="26"/>
    <x v="2"/>
    <n v="12.292567353000001"/>
    <n v="629.96466601122097"/>
  </r>
  <r>
    <x v="7"/>
    <s v="Yellow fin mojarra"/>
    <x v="27"/>
    <x v="1"/>
    <n v="18.663362921699999"/>
    <n v="1224.71478193045"/>
  </r>
  <r>
    <x v="7"/>
    <s v="Yellow fin mojarra"/>
    <x v="27"/>
    <x v="2"/>
    <n v="12.2324355908"/>
    <n v="802.70874813966702"/>
  </r>
  <r>
    <x v="7"/>
    <s v="Yellow fin mojarra"/>
    <x v="28"/>
    <x v="1"/>
    <n v="18.364813297600001"/>
    <n v="1449.41920166364"/>
  </r>
  <r>
    <x v="7"/>
    <s v="Yellow fin mojarra"/>
    <x v="28"/>
    <x v="2"/>
    <n v="12.148783846900001"/>
    <n v="958.82709500597798"/>
  </r>
  <r>
    <x v="7"/>
    <s v="Yellow fin mojarra"/>
    <x v="29"/>
    <x v="1"/>
    <n v="17.588494968300001"/>
    <n v="1735.29121779303"/>
  </r>
  <r>
    <x v="7"/>
    <s v="Yellow fin mojarra"/>
    <x v="29"/>
    <x v="2"/>
    <n v="12.0416121213"/>
    <n v="1188.0325064696899"/>
  </r>
  <r>
    <x v="7"/>
    <s v="Yellow fin mojarra"/>
    <x v="30"/>
    <x v="1"/>
    <n v="17.588254087500001"/>
    <n v="1765.0090994381401"/>
  </r>
  <r>
    <x v="7"/>
    <s v="Yellow fin mojarra"/>
    <x v="30"/>
    <x v="2"/>
    <n v="11.9109204141"/>
    <n v="1195.2796911501"/>
  </r>
  <r>
    <x v="7"/>
    <s v="Yellow fin mojarra"/>
    <x v="31"/>
    <x v="1"/>
    <n v="17.798130323799999"/>
    <n v="1923.67774388768"/>
  </r>
  <r>
    <x v="7"/>
    <s v="Yellow fin mojarra"/>
    <x v="31"/>
    <x v="2"/>
    <n v="11.058301544000001"/>
    <n v="1195.21591192048"/>
  </r>
  <r>
    <x v="7"/>
    <s v="Yellow fin mojarra"/>
    <x v="42"/>
    <x v="1"/>
    <n v="16.716934522999999"/>
    <n v="2820.3147522192899"/>
  </r>
  <r>
    <x v="7"/>
    <s v="Yellow fin mojarra"/>
    <x v="42"/>
    <x v="2"/>
    <n v="11.423696273199999"/>
    <n v="1927.29229632952"/>
  </r>
  <r>
    <x v="7"/>
    <s v="Yellow fin mojarra"/>
    <x v="43"/>
    <x v="1"/>
    <n v="16.166020455599998"/>
    <n v="3266.1377327004102"/>
  </r>
  <r>
    <x v="7"/>
    <s v="Yellow fin mojarra"/>
    <x v="43"/>
    <x v="2"/>
    <n v="11.2494455655"/>
    <n v="2272.80663997381"/>
  </r>
  <r>
    <x v="7"/>
    <s v="Yellow fin mojarra"/>
    <x v="44"/>
    <x v="1"/>
    <n v="15.275918987400001"/>
    <n v="3127.8991180031999"/>
  </r>
  <r>
    <x v="7"/>
    <s v="Yellow fin mojarra"/>
    <x v="44"/>
    <x v="2"/>
    <n v="11.3874112525"/>
    <n v="2331.6877788138099"/>
  </r>
  <r>
    <x v="7"/>
    <s v="Yellow fin mojarra"/>
    <x v="45"/>
    <x v="1"/>
    <n v="15.059870867600001"/>
    <n v="2795.5737942722699"/>
  </r>
  <r>
    <x v="7"/>
    <s v="Yellow fin mojarra"/>
    <x v="45"/>
    <x v="2"/>
    <n v="11.4920153854"/>
    <n v="2133.2704202532"/>
  </r>
  <r>
    <x v="7"/>
    <s v="Yellow fin mojarra"/>
    <x v="46"/>
    <x v="1"/>
    <n v="16.440953019399998"/>
    <n v="4007.9332853435799"/>
  </r>
  <r>
    <x v="7"/>
    <s v="Yellow fin mojarra"/>
    <x v="46"/>
    <x v="2"/>
    <n v="11.5632579642"/>
    <n v="2818.8613170294798"/>
  </r>
  <r>
    <x v="7"/>
    <s v="Yellow fin mojarra"/>
    <x v="47"/>
    <x v="1"/>
    <n v="13.8345500583"/>
    <n v="3766.5175265870398"/>
  </r>
  <r>
    <x v="7"/>
    <s v="Yellow fin mojarra"/>
    <x v="47"/>
    <x v="2"/>
    <n v="11.1237367827"/>
    <n v="3028.48660611274"/>
  </r>
  <r>
    <x v="7"/>
    <s v="Yellow fin mojarra"/>
    <x v="48"/>
    <x v="1"/>
    <n v="13.5774768435"/>
    <n v="4143.2355557938999"/>
  </r>
  <r>
    <x v="7"/>
    <s v="Yellow fin mojarra"/>
    <x v="48"/>
    <x v="2"/>
    <n v="10.574835116199999"/>
    <n v="3226.9642846894999"/>
  </r>
  <r>
    <x v="7"/>
    <s v="Yellow fin mojarra"/>
    <x v="49"/>
    <x v="1"/>
    <n v="12.969309752099999"/>
    <n v="4377.3595807607799"/>
  </r>
  <r>
    <x v="7"/>
    <s v="Yellow fin mojarra"/>
    <x v="49"/>
    <x v="2"/>
    <n v="10.3528237205"/>
    <n v="3494.2516577087099"/>
  </r>
  <r>
    <x v="7"/>
    <s v="Yellow fin mojarra"/>
    <x v="50"/>
    <x v="1"/>
    <n v="10.9043984071"/>
    <n v="4945.54753188428"/>
  </r>
  <r>
    <x v="7"/>
    <s v="Yellow fin mojarra"/>
    <x v="50"/>
    <x v="2"/>
    <n v="10.3731327898"/>
    <n v="4704.5989472593701"/>
  </r>
  <r>
    <x v="7"/>
    <s v="Yellow fin mojarra"/>
    <x v="51"/>
    <x v="1"/>
    <n v="14.014880072"/>
    <n v="8021.3301191350602"/>
  </r>
  <r>
    <x v="7"/>
    <s v="Yellow fin mojarra"/>
    <x v="51"/>
    <x v="2"/>
    <n v="14.432850563500001"/>
    <n v="8260.5529505715203"/>
  </r>
  <r>
    <x v="7"/>
    <s v="Yellow fin mojarra"/>
    <x v="52"/>
    <x v="1"/>
    <n v="17.3365184554"/>
    <n v="9942.2610005857205"/>
  </r>
  <r>
    <x v="7"/>
    <s v="Yellow fin mojarra"/>
    <x v="52"/>
    <x v="2"/>
    <n v="18.440652007899999"/>
    <n v="10575.466795997399"/>
  </r>
  <r>
    <x v="7"/>
    <s v="Yellow fin mojarra"/>
    <x v="53"/>
    <x v="1"/>
    <n v="19.591347661299999"/>
    <n v="11834.303375691799"/>
  </r>
  <r>
    <x v="7"/>
    <s v="Yellow fin mojarra"/>
    <x v="53"/>
    <x v="2"/>
    <n v="22.352767044499998"/>
    <n v="13502.359871525499"/>
  </r>
  <r>
    <x v="7"/>
    <s v="Yellow fin mojarra"/>
    <x v="54"/>
    <x v="1"/>
    <n v="21.272486402799998"/>
    <n v="14699.870268426001"/>
  </r>
  <r>
    <x v="7"/>
    <s v="Yellow fin mojarra"/>
    <x v="54"/>
    <x v="2"/>
    <n v="26.125001355399998"/>
    <n v="18053.090899476399"/>
  </r>
  <r>
    <x v="7"/>
    <s v="Yellow fin mojarra"/>
    <x v="55"/>
    <x v="1"/>
    <n v="22.8021510851"/>
    <n v="17866.208203363301"/>
  </r>
  <r>
    <x v="7"/>
    <s v="Yellow fin mojarra"/>
    <x v="55"/>
    <x v="2"/>
    <n v="29.712736383799999"/>
    <n v="23280.870850472002"/>
  </r>
  <r>
    <x v="7"/>
    <s v="Yellow fin mojarra"/>
    <x v="56"/>
    <x v="1"/>
    <n v="23.8306496149"/>
    <n v="21692.122385475301"/>
  </r>
  <r>
    <x v="7"/>
    <s v="Yellow fin mojarra"/>
    <x v="56"/>
    <x v="2"/>
    <n v="33.070929333899997"/>
    <n v="30103.193077121901"/>
  </r>
  <r>
    <x v="7"/>
    <s v="Yellow fin mojarra"/>
    <x v="57"/>
    <x v="1"/>
    <n v="24.3711652167"/>
    <n v="19582.361688491801"/>
  </r>
  <r>
    <x v="7"/>
    <s v="Yellow fin mojarra"/>
    <x v="57"/>
    <x v="2"/>
    <n v="36.154113170499997"/>
    <n v="29050.023432894399"/>
  </r>
  <r>
    <x v="7"/>
    <s v="Yellow fin mojarra"/>
    <x v="58"/>
    <x v="1"/>
    <n v="22.172359799799999"/>
    <n v="23167.033966226601"/>
  </r>
  <r>
    <x v="7"/>
    <s v="Yellow fin mojarra"/>
    <x v="58"/>
    <x v="2"/>
    <n v="38.916396619399997"/>
    <n v="40662.224971404903"/>
  </r>
  <r>
    <x v="7"/>
    <s v="Yellow fin mojarra"/>
    <x v="59"/>
    <x v="1"/>
    <n v="23.943979661"/>
    <n v="22739.618743884199"/>
  </r>
  <r>
    <x v="7"/>
    <s v="Yellow fin mojarra"/>
    <x v="59"/>
    <x v="2"/>
    <n v="42.396680616600001"/>
    <n v="40264.165225550998"/>
  </r>
  <r>
    <x v="7"/>
    <s v="Yellow fin mojarra"/>
    <x v="60"/>
    <x v="1"/>
    <n v="26.328201410399998"/>
    <n v="27041.267414105601"/>
  </r>
  <r>
    <x v="7"/>
    <s v="Yellow fin mojarra"/>
    <x v="60"/>
    <x v="2"/>
    <n v="45.842185979999996"/>
    <n v="47083.763551061602"/>
  </r>
  <r>
    <x v="7"/>
    <s v="Yellow fin mojarra"/>
    <x v="61"/>
    <x v="1"/>
    <n v="28.8241300422"/>
    <n v="81612.521258985798"/>
  </r>
  <r>
    <x v="7"/>
    <s v="Yellow fin mojarra"/>
    <x v="61"/>
    <x v="2"/>
    <n v="48.835552731600004"/>
    <n v="138272.77977384799"/>
  </r>
  <r>
    <x v="7"/>
    <s v="Yellow fin mojarra"/>
    <x v="62"/>
    <x v="1"/>
    <n v="31.390514020600001"/>
    <n v="77455.821315646303"/>
  </r>
  <r>
    <x v="7"/>
    <s v="Yellow fin mojarra"/>
    <x v="62"/>
    <x v="2"/>
    <n v="51.601895634199998"/>
    <n v="127327.23029543601"/>
  </r>
  <r>
    <x v="7"/>
    <s v="Yellow fin mojarra"/>
    <x v="63"/>
    <x v="1"/>
    <n v="34.030001253800002"/>
    <n v="88845.093799405498"/>
  </r>
  <r>
    <x v="7"/>
    <s v="Yellow fin mojarra"/>
    <x v="63"/>
    <x v="2"/>
    <n v="54.108194257400001"/>
    <n v="141264.98433694799"/>
  </r>
  <r>
    <x v="7"/>
    <s v="Yellow fin mojarra"/>
    <x v="64"/>
    <x v="1"/>
    <n v="36.745381109599997"/>
    <n v="96210.058062993994"/>
  </r>
  <r>
    <x v="7"/>
    <s v="Yellow fin mojarra"/>
    <x v="64"/>
    <x v="2"/>
    <n v="56.319776392100003"/>
    <n v="147461.49837476699"/>
  </r>
  <r>
    <x v="7"/>
    <s v="Yellow fin mojarra"/>
    <x v="65"/>
    <x v="1"/>
    <n v="39.591993200300003"/>
    <n v="122103.264182774"/>
  </r>
  <r>
    <x v="7"/>
    <s v="Yellow fin mojarra"/>
    <x v="65"/>
    <x v="2"/>
    <n v="58.199648898699998"/>
    <n v="179490.00619573699"/>
  </r>
  <r>
    <x v="7"/>
    <s v="Yellow fin mojarra"/>
    <x v="66"/>
    <x v="1"/>
    <n v="42.415057886500001"/>
    <n v="139643.678965392"/>
  </r>
  <r>
    <x v="7"/>
    <s v="Yellow fin mojarra"/>
    <x v="66"/>
    <x v="2"/>
    <n v="59.709256650999997"/>
    <n v="196581.60762972001"/>
  </r>
  <r>
    <x v="7"/>
    <s v="Yellow fin mojarra"/>
    <x v="67"/>
    <x v="1"/>
    <n v="45.375240217399998"/>
    <n v="161288.12188068399"/>
  </r>
  <r>
    <x v="7"/>
    <s v="Yellow fin mojarra"/>
    <x v="67"/>
    <x v="2"/>
    <n v="60.807519630000002"/>
    <n v="216142.78162164299"/>
  </r>
  <r>
    <x v="7"/>
    <s v="Yellow fin mojarra"/>
    <x v="68"/>
    <x v="1"/>
    <n v="48.422792518599998"/>
    <n v="160293.86412513"/>
  </r>
  <r>
    <x v="7"/>
    <s v="Yellow fin mojarra"/>
    <x v="68"/>
    <x v="2"/>
    <n v="61.451336594200001"/>
    <n v="203422.225072189"/>
  </r>
  <r>
    <x v="7"/>
    <s v="Yellow fin mojarra"/>
    <x v="69"/>
    <x v="1"/>
    <n v="51.582814877099999"/>
    <n v="170754.47922426899"/>
  </r>
  <r>
    <x v="7"/>
    <s v="Yellow fin mojarra"/>
    <x v="69"/>
    <x v="2"/>
    <n v="60.5225577402"/>
    <n v="200347.690464168"/>
  </r>
  <r>
    <x v="8"/>
    <s v="White grunt"/>
    <x v="51"/>
    <x v="3"/>
    <n v="2.5246373554999999"/>
    <n v="1444.96061011901"/>
  </r>
  <r>
    <x v="8"/>
    <s v="White grunt"/>
    <x v="51"/>
    <x v="2"/>
    <n v="2.5999304662"/>
    <n v="1488.0541573652799"/>
  </r>
  <r>
    <x v="8"/>
    <s v="White grunt"/>
    <x v="52"/>
    <x v="3"/>
    <n v="4.8795002298999997"/>
    <n v="2798.3279897270099"/>
  </r>
  <r>
    <x v="8"/>
    <s v="White grunt"/>
    <x v="52"/>
    <x v="2"/>
    <n v="5.1902673506000001"/>
    <n v="2976.5487687282398"/>
  </r>
  <r>
    <x v="8"/>
    <s v="White grunt"/>
    <x v="53"/>
    <x v="3"/>
    <n v="6.7864713823000002"/>
    <n v="4099.4199366700504"/>
  </r>
  <r>
    <x v="8"/>
    <s v="White grunt"/>
    <x v="53"/>
    <x v="2"/>
    <n v="7.7430310811999998"/>
    <n v="4677.2371378547004"/>
  </r>
  <r>
    <x v="8"/>
    <s v="White grunt"/>
    <x v="54"/>
    <x v="3"/>
    <n v="8.3298323183999994"/>
    <n v="5756.1420944729498"/>
  </r>
  <r>
    <x v="8"/>
    <s v="White grunt"/>
    <x v="54"/>
    <x v="2"/>
    <n v="10.229969195200001"/>
    <n v="7069.1886774691702"/>
  </r>
  <r>
    <x v="8"/>
    <s v="White grunt"/>
    <x v="55"/>
    <x v="3"/>
    <n v="9.6868034307999995"/>
    <n v="7589.9175596855503"/>
  </r>
  <r>
    <x v="8"/>
    <s v="White grunt"/>
    <x v="55"/>
    <x v="2"/>
    <n v="12.622556339799999"/>
    <n v="9890.1730272853292"/>
  </r>
  <r>
    <x v="8"/>
    <s v="White grunt"/>
    <x v="56"/>
    <x v="3"/>
    <n v="10.731053063799999"/>
    <n v="9768.0642427685507"/>
  </r>
  <r>
    <x v="8"/>
    <s v="White grunt"/>
    <x v="56"/>
    <x v="2"/>
    <n v="14.8919942715"/>
    <n v="13555.608744245599"/>
  </r>
  <r>
    <x v="8"/>
    <s v="White grunt"/>
    <x v="57"/>
    <x v="3"/>
    <n v="11.465758001199999"/>
    <n v="9212.7979197977893"/>
  </r>
  <r>
    <x v="8"/>
    <s v="White grunt"/>
    <x v="57"/>
    <x v="2"/>
    <n v="17.0092118564"/>
    <n v="13666.992761650899"/>
  </r>
  <r>
    <x v="8"/>
    <s v="White grunt"/>
    <x v="58"/>
    <x v="3"/>
    <n v="10.793711678999999"/>
    <n v="11277.9283463021"/>
  </r>
  <r>
    <x v="8"/>
    <s v="White grunt"/>
    <x v="58"/>
    <x v="2"/>
    <n v="18.944865070300001"/>
    <n v="19794.750605418802"/>
  </r>
  <r>
    <x v="8"/>
    <s v="White grunt"/>
    <x v="59"/>
    <x v="3"/>
    <n v="11.9798751913"/>
    <n v="11377.2981061512"/>
  </r>
  <r>
    <x v="8"/>
    <s v="White grunt"/>
    <x v="59"/>
    <x v="2"/>
    <n v="21.212302612399998"/>
    <n v="20145.342625395999"/>
  </r>
  <r>
    <x v="8"/>
    <s v="White grunt"/>
    <x v="60"/>
    <x v="3"/>
    <n v="13.4720960632"/>
    <n v="13836.970729394399"/>
  </r>
  <r>
    <x v="8"/>
    <s v="White grunt"/>
    <x v="60"/>
    <x v="2"/>
    <n v="23.457368911900002"/>
    <n v="24092.682051800901"/>
  </r>
  <r>
    <x v="8"/>
    <s v="White grunt"/>
    <x v="61"/>
    <x v="3"/>
    <n v="15.028664552"/>
    <n v="24203.6665905072"/>
  </r>
  <r>
    <x v="8"/>
    <s v="White grunt"/>
    <x v="61"/>
    <x v="2"/>
    <n v="25.462455905599999"/>
    <n v="41007.289182606299"/>
  </r>
  <r>
    <x v="8"/>
    <s v="White grunt"/>
    <x v="62"/>
    <x v="3"/>
    <n v="16.629273181999999"/>
    <n v="27379.0246751171"/>
  </r>
  <r>
    <x v="8"/>
    <s v="White grunt"/>
    <x v="62"/>
    <x v="2"/>
    <n v="27.336348128899999"/>
    <n v="45007.532304984903"/>
  </r>
  <r>
    <x v="8"/>
    <s v="White grunt"/>
    <x v="63"/>
    <x v="3"/>
    <n v="18.275590616100001"/>
    <n v="36271.602635996598"/>
  </r>
  <r>
    <x v="8"/>
    <s v="White grunt"/>
    <x v="63"/>
    <x v="2"/>
    <n v="29.0584534467"/>
    <n v="57672.372881037503"/>
  </r>
  <r>
    <x v="8"/>
    <s v="White grunt"/>
    <x v="64"/>
    <x v="3"/>
    <n v="19.969370744599999"/>
    <n v="41596.301963578"/>
  </r>
  <r>
    <x v="8"/>
    <s v="White grunt"/>
    <x v="64"/>
    <x v="2"/>
    <n v="30.607125605099998"/>
    <n v="63754.800047852797"/>
  </r>
  <r>
    <x v="8"/>
    <s v="White grunt"/>
    <x v="65"/>
    <x v="3"/>
    <n v="21.741233671500002"/>
    <n v="49646.704342184399"/>
  </r>
  <r>
    <x v="8"/>
    <s v="White grunt"/>
    <x v="65"/>
    <x v="2"/>
    <n v="31.9592943932"/>
    <n v="72979.926700712895"/>
  </r>
  <r>
    <x v="8"/>
    <s v="White grunt"/>
    <x v="66"/>
    <x v="3"/>
    <n v="23.5064234068"/>
    <n v="61827.007123704301"/>
  </r>
  <r>
    <x v="8"/>
    <s v="White grunt"/>
    <x v="66"/>
    <x v="2"/>
    <n v="33.090867679600002"/>
    <n v="87036.180551531404"/>
  </r>
  <r>
    <x v="8"/>
    <s v="White grunt"/>
    <x v="67"/>
    <x v="3"/>
    <n v="25.353412623499999"/>
    <n v="75807.077478901105"/>
  </r>
  <r>
    <x v="8"/>
    <s v="White grunt"/>
    <x v="67"/>
    <x v="2"/>
    <n v="33.976197776699998"/>
    <n v="101589.332195326"/>
  </r>
  <r>
    <x v="8"/>
    <s v="White grunt"/>
    <x v="68"/>
    <x v="3"/>
    <n v="27.255133974"/>
    <n v="71806.010285773693"/>
  </r>
  <r>
    <x v="8"/>
    <s v="White grunt"/>
    <x v="68"/>
    <x v="2"/>
    <n v="34.588348268300003"/>
    <n v="91125.998275803897"/>
  </r>
  <r>
    <x v="8"/>
    <s v="White grunt"/>
    <x v="69"/>
    <x v="3"/>
    <n v="29.226012982"/>
    <n v="76998.461676847699"/>
  </r>
  <r>
    <x v="8"/>
    <s v="White grunt"/>
    <x v="69"/>
    <x v="2"/>
    <n v="34.291130920900002"/>
    <n v="90342.953440120895"/>
  </r>
  <r>
    <x v="9"/>
    <s v="Bluestriped grunt"/>
    <x v="32"/>
    <x v="1"/>
    <n v="44.087984340299997"/>
    <n v="1.79980634183067"/>
  </r>
  <r>
    <x v="9"/>
    <s v="Bluestriped grunt"/>
    <x v="32"/>
    <x v="2"/>
    <n v="47.809556081499998"/>
    <n v="1.9517322808704001"/>
  </r>
  <r>
    <x v="9"/>
    <s v="Bluestriped grunt"/>
    <x v="33"/>
    <x v="1"/>
    <n v="45.119810592"/>
    <n v="2.7593954598819499"/>
  </r>
  <r>
    <x v="9"/>
    <s v="Bluestriped grunt"/>
    <x v="33"/>
    <x v="2"/>
    <n v="48.466546058399999"/>
    <n v="2.9640719984188699"/>
  </r>
  <r>
    <x v="9"/>
    <s v="Bluestriped grunt"/>
    <x v="34"/>
    <x v="1"/>
    <n v="46.144585598500001"/>
    <n v="2.63663111217658"/>
  </r>
  <r>
    <x v="9"/>
    <s v="Bluestriped grunt"/>
    <x v="34"/>
    <x v="2"/>
    <n v="49.075555038600001"/>
    <n v="2.8041022274578502"/>
  </r>
  <r>
    <x v="9"/>
    <s v="Bluestriped grunt"/>
    <x v="35"/>
    <x v="1"/>
    <n v="47.162309360099997"/>
    <n v="2.6110234934371701"/>
  </r>
  <r>
    <x v="9"/>
    <s v="Bluestriped grunt"/>
    <x v="35"/>
    <x v="2"/>
    <n v="49.636583022099998"/>
    <n v="2.7480054764717901"/>
  </r>
  <r>
    <x v="9"/>
    <s v="Bluestriped grunt"/>
    <x v="36"/>
    <x v="1"/>
    <n v="52.581780310699997"/>
    <n v="2.9670628779317498"/>
  </r>
  <r>
    <x v="9"/>
    <s v="Bluestriped grunt"/>
    <x v="36"/>
    <x v="2"/>
    <n v="50.149630008899997"/>
    <n v="2.8298225100483498"/>
  </r>
  <r>
    <x v="9"/>
    <s v="Bluestriped grunt"/>
    <x v="37"/>
    <x v="1"/>
    <n v="49.1766031481"/>
    <n v="2.7426716095832"/>
  </r>
  <r>
    <x v="9"/>
    <s v="Bluestriped grunt"/>
    <x v="37"/>
    <x v="2"/>
    <n v="50.6146959991"/>
    <n v="2.8228767514976401"/>
  </r>
  <r>
    <x v="9"/>
    <s v="Bluestriped grunt"/>
    <x v="38"/>
    <x v="1"/>
    <n v="54.5819716086"/>
    <n v="3.5503515336856299"/>
  </r>
  <r>
    <x v="9"/>
    <s v="Bluestriped grunt"/>
    <x v="38"/>
    <x v="2"/>
    <n v="51.031780992500003"/>
    <n v="3.3194250147825599"/>
  </r>
  <r>
    <x v="9"/>
    <s v="Bluestriped grunt"/>
    <x v="39"/>
    <x v="1"/>
    <n v="51.162691955900002"/>
    <n v="3.46558899993585"/>
  </r>
  <r>
    <x v="9"/>
    <s v="Bluestriped grunt"/>
    <x v="39"/>
    <x v="2"/>
    <n v="51.400884989300003"/>
    <n v="3.4817233964055201"/>
  </r>
  <r>
    <x v="9"/>
    <s v="Bluestriped grunt"/>
    <x v="40"/>
    <x v="1"/>
    <n v="56.553957926300001"/>
    <n v="4.27843325866532"/>
  </r>
  <r>
    <x v="9"/>
    <s v="Bluestriped grunt"/>
    <x v="40"/>
    <x v="2"/>
    <n v="51.722007989399998"/>
    <n v="3.9128854513643998"/>
  </r>
  <r>
    <x v="9"/>
    <s v="Bluestriped grunt"/>
    <x v="41"/>
    <x v="1"/>
    <n v="53.120575783500001"/>
    <n v="4.42444632921561"/>
  </r>
  <r>
    <x v="9"/>
    <s v="Bluestriped grunt"/>
    <x v="41"/>
    <x v="2"/>
    <n v="51.995149992800002"/>
    <n v="4.3307089038358102"/>
  </r>
  <r>
    <x v="9"/>
    <s v="Bluestriped grunt"/>
    <x v="0"/>
    <x v="1"/>
    <n v="54.088940829800002"/>
    <n v="4.5065286617400302"/>
  </r>
  <r>
    <x v="9"/>
    <s v="Bluestriped grunt"/>
    <x v="0"/>
    <x v="2"/>
    <n v="52.220310999500001"/>
    <n v="4.3508400170896797"/>
  </r>
  <r>
    <x v="9"/>
    <s v="Bluestriped grunt"/>
    <x v="1"/>
    <x v="1"/>
    <n v="52.845855413999999"/>
    <n v="4.70133814828149"/>
  </r>
  <r>
    <x v="9"/>
    <s v="Bluestriped grunt"/>
    <x v="1"/>
    <x v="2"/>
    <n v="52.780352039299999"/>
    <n v="4.6955107562955396"/>
  </r>
  <r>
    <x v="9"/>
    <s v="Bluestriped grunt"/>
    <x v="2"/>
    <x v="1"/>
    <n v="56.088263824099997"/>
    <n v="5.3013647665530597"/>
  </r>
  <r>
    <x v="9"/>
    <s v="Bluestriped grunt"/>
    <x v="2"/>
    <x v="2"/>
    <n v="53.204053364099998"/>
    <n v="5.0287542296980199"/>
  </r>
  <r>
    <x v="9"/>
    <s v="Bluestriped grunt"/>
    <x v="3"/>
    <x v="1"/>
    <n v="57.118691696100001"/>
    <n v="5.9347700659917599"/>
  </r>
  <r>
    <x v="9"/>
    <s v="Bluestriped grunt"/>
    <x v="3"/>
    <x v="2"/>
    <n v="53.569159450400001"/>
    <n v="5.5659650899895103"/>
  </r>
  <r>
    <x v="9"/>
    <s v="Bluestriped grunt"/>
    <x v="4"/>
    <x v="1"/>
    <n v="58.141538247"/>
    <n v="6.2402978686677004"/>
  </r>
  <r>
    <x v="9"/>
    <s v="Bluestriped grunt"/>
    <x v="4"/>
    <x v="2"/>
    <n v="53.875670298300001"/>
    <n v="5.7824447146068403"/>
  </r>
  <r>
    <x v="9"/>
    <s v="Bluestriped grunt"/>
    <x v="5"/>
    <x v="1"/>
    <n v="59.156803476699999"/>
    <n v="6.4144108303715903"/>
  </r>
  <r>
    <x v="9"/>
    <s v="Bluestriped grunt"/>
    <x v="5"/>
    <x v="2"/>
    <n v="54.123585907699997"/>
    <n v="5.8686557626754503"/>
  </r>
  <r>
    <x v="9"/>
    <s v="Bluestriped grunt"/>
    <x v="6"/>
    <x v="1"/>
    <n v="60.2971703491"/>
    <n v="8.0941142710127405"/>
  </r>
  <r>
    <x v="9"/>
    <s v="Bluestriped grunt"/>
    <x v="6"/>
    <x v="2"/>
    <n v="54.196994452299997"/>
    <n v="7.2752446541456299"/>
  </r>
  <r>
    <x v="9"/>
    <s v="Bluestriped grunt"/>
    <x v="7"/>
    <x v="1"/>
    <n v="61.429105313100003"/>
    <n v="8.6250729496698604"/>
  </r>
  <r>
    <x v="9"/>
    <s v="Bluestriped grunt"/>
    <x v="7"/>
    <x v="2"/>
    <n v="54.214754737900002"/>
    <n v="7.6121280324583296"/>
  </r>
  <r>
    <x v="9"/>
    <s v="Bluestriped grunt"/>
    <x v="8"/>
    <x v="1"/>
    <n v="66.961406802799999"/>
    <n v="11.356012232973701"/>
  </r>
  <r>
    <x v="9"/>
    <s v="Bluestriped grunt"/>
    <x v="8"/>
    <x v="2"/>
    <n v="54.176866764499998"/>
    <n v="9.1878768845707999"/>
  </r>
  <r>
    <x v="9"/>
    <s v="Bluestriped grunt"/>
    <x v="9"/>
    <x v="1"/>
    <n v="63.667679515899998"/>
    <n v="14.4030359075494"/>
  </r>
  <r>
    <x v="9"/>
    <s v="Bluestriped grunt"/>
    <x v="9"/>
    <x v="2"/>
    <n v="54.083330531999998"/>
    <n v="12.234844391613301"/>
  </r>
  <r>
    <x v="9"/>
    <s v="Bluestriped grunt"/>
    <x v="10"/>
    <x v="1"/>
    <n v="64.774318754700005"/>
    <n v="17.206422676145898"/>
  </r>
  <r>
    <x v="9"/>
    <s v="Bluestriped grunt"/>
    <x v="10"/>
    <x v="2"/>
    <n v="53.934146040500003"/>
    <n v="14.326877245357901"/>
  </r>
  <r>
    <x v="9"/>
    <s v="Bluestriped grunt"/>
    <x v="11"/>
    <x v="1"/>
    <n v="64.8961905516"/>
    <n v="24.0416136234468"/>
  </r>
  <r>
    <x v="9"/>
    <s v="Bluestriped grunt"/>
    <x v="11"/>
    <x v="2"/>
    <n v="53.9031968679"/>
    <n v="19.969120238789799"/>
  </r>
  <r>
    <x v="9"/>
    <s v="Bluestriped grunt"/>
    <x v="12"/>
    <x v="1"/>
    <n v="60.618214915700001"/>
    <n v="37.4442484593093"/>
  </r>
  <r>
    <x v="9"/>
    <s v="Bluestriped grunt"/>
    <x v="12"/>
    <x v="2"/>
    <n v="53.8193316248"/>
    <n v="33.244535954727297"/>
  </r>
  <r>
    <x v="9"/>
    <s v="Bluestriped grunt"/>
    <x v="13"/>
    <x v="1"/>
    <n v="60.735944722500001"/>
    <n v="81.910204648153893"/>
  </r>
  <r>
    <x v="9"/>
    <s v="Bluestriped grunt"/>
    <x v="13"/>
    <x v="2"/>
    <n v="53.682550311500002"/>
    <n v="72.397798406450505"/>
  </r>
  <r>
    <x v="9"/>
    <s v="Bluestriped grunt"/>
    <x v="14"/>
    <x v="1"/>
    <n v="63.5740365674"/>
    <n v="125.754840875894"/>
  </r>
  <r>
    <x v="9"/>
    <s v="Bluestriped grunt"/>
    <x v="14"/>
    <x v="2"/>
    <n v="53.4928529277"/>
    <n v="105.81340388531"/>
  </r>
  <r>
    <x v="9"/>
    <s v="Bluestriped grunt"/>
    <x v="15"/>
    <x v="1"/>
    <n v="65.010263914399999"/>
    <n v="193.64816671218301"/>
  </r>
  <r>
    <x v="9"/>
    <s v="Bluestriped grunt"/>
    <x v="15"/>
    <x v="2"/>
    <n v="53.250239473599997"/>
    <n v="158.618203190706"/>
  </r>
  <r>
    <x v="9"/>
    <s v="Bluestriped grunt"/>
    <x v="16"/>
    <x v="1"/>
    <n v="69.398315217100006"/>
    <n v="212.34176591650001"/>
  </r>
  <r>
    <x v="9"/>
    <s v="Bluestriped grunt"/>
    <x v="16"/>
    <x v="2"/>
    <n v="52.9547099491"/>
    <n v="162.02838050202701"/>
  </r>
  <r>
    <x v="9"/>
    <s v="Bluestriped grunt"/>
    <x v="17"/>
    <x v="1"/>
    <n v="77.059773420200003"/>
    <n v="344.29684976535401"/>
  </r>
  <r>
    <x v="9"/>
    <s v="Bluestriped grunt"/>
    <x v="17"/>
    <x v="2"/>
    <n v="52.606264354300002"/>
    <n v="235.04054438814501"/>
  </r>
  <r>
    <x v="9"/>
    <s v="Bluestriped grunt"/>
    <x v="18"/>
    <x v="1"/>
    <n v="74.346813959499997"/>
    <n v="501.91771322412399"/>
  </r>
  <r>
    <x v="9"/>
    <s v="Bluestriped grunt"/>
    <x v="18"/>
    <x v="2"/>
    <n v="52.204902689100003"/>
    <n v="352.43696375603298"/>
  </r>
  <r>
    <x v="9"/>
    <s v="Bluestriped grunt"/>
    <x v="19"/>
    <x v="1"/>
    <n v="70.983430792799993"/>
    <n v="828.73238146290305"/>
  </r>
  <r>
    <x v="9"/>
    <s v="Bluestriped grunt"/>
    <x v="19"/>
    <x v="2"/>
    <n v="51.750624953600003"/>
    <n v="604.18914922768602"/>
  </r>
  <r>
    <x v="9"/>
    <s v="Bluestriped grunt"/>
    <x v="20"/>
    <x v="1"/>
    <n v="73.809745020099996"/>
    <n v="1412.03898362375"/>
  </r>
  <r>
    <x v="9"/>
    <s v="Bluestriped grunt"/>
    <x v="20"/>
    <x v="2"/>
    <n v="51.243431147700001"/>
    <n v="980.32749490550998"/>
  </r>
  <r>
    <x v="9"/>
    <s v="Bluestriped grunt"/>
    <x v="21"/>
    <x v="1"/>
    <n v="71.506733646000001"/>
    <n v="1888.1557514189999"/>
  </r>
  <r>
    <x v="9"/>
    <s v="Bluestriped grunt"/>
    <x v="21"/>
    <x v="2"/>
    <n v="51.584738817000002"/>
    <n v="1362.10978066598"/>
  </r>
  <r>
    <x v="9"/>
    <s v="Bluestriped grunt"/>
    <x v="22"/>
    <x v="1"/>
    <n v="74.711156589300003"/>
    <n v="2037.66900821078"/>
  </r>
  <r>
    <x v="9"/>
    <s v="Bluestriped grunt"/>
    <x v="22"/>
    <x v="2"/>
    <n v="51.826926401100003"/>
    <n v="1413.52545643134"/>
  </r>
  <r>
    <x v="9"/>
    <s v="Bluestriped grunt"/>
    <x v="23"/>
    <x v="1"/>
    <n v="78.884544873600007"/>
    <n v="2604.53677035389"/>
  </r>
  <r>
    <x v="9"/>
    <s v="Bluestriped grunt"/>
    <x v="23"/>
    <x v="2"/>
    <n v="51.9699939001"/>
    <n v="1715.8970782510501"/>
  </r>
  <r>
    <x v="9"/>
    <s v="Bluestriped grunt"/>
    <x v="24"/>
    <x v="1"/>
    <n v="72.583473151899994"/>
    <n v="3125.1266400906002"/>
  </r>
  <r>
    <x v="9"/>
    <s v="Bluestriped grunt"/>
    <x v="24"/>
    <x v="2"/>
    <n v="52.013941313899998"/>
    <n v="2239.49263651111"/>
  </r>
  <r>
    <x v="9"/>
    <s v="Bluestriped grunt"/>
    <x v="25"/>
    <x v="1"/>
    <n v="72.924452991500004"/>
    <n v="3154.3334088203901"/>
  </r>
  <r>
    <x v="9"/>
    <s v="Bluestriped grunt"/>
    <x v="25"/>
    <x v="2"/>
    <n v="51.958768642499997"/>
    <n v="2247.4667013160702"/>
  </r>
  <r>
    <x v="9"/>
    <s v="Bluestriped grunt"/>
    <x v="26"/>
    <x v="1"/>
    <n v="76.762973744700005"/>
    <n v="3933.91874362816"/>
  </r>
  <r>
    <x v="9"/>
    <s v="Bluestriped grunt"/>
    <x v="26"/>
    <x v="2"/>
    <n v="51.804475885899997"/>
    <n v="2654.8554433183099"/>
  </r>
  <r>
    <x v="9"/>
    <s v="Bluestriped grunt"/>
    <x v="27"/>
    <x v="1"/>
    <n v="78.652872639999998"/>
    <n v="5161.3064680400903"/>
  </r>
  <r>
    <x v="9"/>
    <s v="Bluestriped grunt"/>
    <x v="27"/>
    <x v="2"/>
    <n v="51.551063044199999"/>
    <n v="3382.84955391429"/>
  </r>
  <r>
    <x v="9"/>
    <s v="Bluestriped grunt"/>
    <x v="28"/>
    <x v="1"/>
    <n v="77.394697162200004"/>
    <n v="6108.2766459766299"/>
  </r>
  <r>
    <x v="9"/>
    <s v="Bluestriped grunt"/>
    <x v="28"/>
    <x v="2"/>
    <n v="51.198530117300002"/>
    <n v="4040.7779510801201"/>
  </r>
  <r>
    <x v="9"/>
    <s v="Bluestriped grunt"/>
    <x v="29"/>
    <x v="1"/>
    <n v="74.123064555400006"/>
    <n v="7313.0249740359504"/>
  </r>
  <r>
    <x v="9"/>
    <s v="Bluestriped grunt"/>
    <x v="29"/>
    <x v="2"/>
    <n v="50.746877105199999"/>
    <n v="5006.7166252527104"/>
  </r>
  <r>
    <x v="9"/>
    <s v="Bluestriped grunt"/>
    <x v="30"/>
    <x v="1"/>
    <n v="74.122049413400006"/>
    <n v="7438.2648233579403"/>
  </r>
  <r>
    <x v="9"/>
    <s v="Bluestriped grunt"/>
    <x v="30"/>
    <x v="2"/>
    <n v="50.196104007899997"/>
    <n v="5037.2583821727303"/>
  </r>
  <r>
    <x v="9"/>
    <s v="Bluestriped grunt"/>
    <x v="31"/>
    <x v="1"/>
    <n v="75.006529286900005"/>
    <n v="8106.9409208095503"/>
  </r>
  <r>
    <x v="9"/>
    <s v="Bluestriped grunt"/>
    <x v="31"/>
    <x v="2"/>
    <n v="46.6029185951"/>
    <n v="5036.98959783599"/>
  </r>
  <r>
    <x v="9"/>
    <s v="Bluestriped grunt"/>
    <x v="42"/>
    <x v="1"/>
    <n v="70.450053801899998"/>
    <n v="11885.631648532701"/>
  </r>
  <r>
    <x v="9"/>
    <s v="Bluestriped grunt"/>
    <x v="42"/>
    <x v="2"/>
    <n v="48.142798906199999"/>
    <n v="8122.1737024926197"/>
  </r>
  <r>
    <x v="9"/>
    <s v="Bluestriped grunt"/>
    <x v="43"/>
    <x v="1"/>
    <n v="68.128340713300005"/>
    <n v="13764.460145345"/>
  </r>
  <r>
    <x v="9"/>
    <s v="Bluestriped grunt"/>
    <x v="43"/>
    <x v="2"/>
    <n v="47.408455434499999"/>
    <n v="9578.2722512837008"/>
  </r>
  <r>
    <x v="9"/>
    <s v="Bluestriped grunt"/>
    <x v="44"/>
    <x v="1"/>
    <n v="64.377192663900004"/>
    <n v="13181.8821715207"/>
  </r>
  <r>
    <x v="9"/>
    <s v="Bluestriped grunt"/>
    <x v="44"/>
    <x v="2"/>
    <n v="47.989883210999999"/>
    <n v="9826.4146001997597"/>
  </r>
  <r>
    <x v="9"/>
    <s v="Bluestriped grunt"/>
    <x v="45"/>
    <x v="1"/>
    <n v="63.466702667200003"/>
    <n v="11781.366012025799"/>
  </r>
  <r>
    <x v="9"/>
    <s v="Bluestriped grunt"/>
    <x v="45"/>
    <x v="2"/>
    <n v="48.430715636400002"/>
    <n v="8990.2257901847006"/>
  </r>
  <r>
    <x v="9"/>
    <s v="Bluestriped grunt"/>
    <x v="46"/>
    <x v="1"/>
    <n v="69.286986988400002"/>
    <n v="16890.6036689707"/>
  </r>
  <r>
    <x v="9"/>
    <s v="Bluestriped grunt"/>
    <x v="46"/>
    <x v="2"/>
    <n v="48.730952710499999"/>
    <n v="11879.506447337501"/>
  </r>
  <r>
    <x v="9"/>
    <s v="Bluestriped grunt"/>
    <x v="47"/>
    <x v="1"/>
    <n v="58.302842222300001"/>
    <n v="15873.2070183049"/>
  </r>
  <r>
    <x v="9"/>
    <s v="Bluestriped grunt"/>
    <x v="47"/>
    <x v="2"/>
    <n v="46.878681838600002"/>
    <n v="12762.9287562483"/>
  </r>
  <r>
    <x v="9"/>
    <s v="Bluestriped grunt"/>
    <x v="48"/>
    <x v="1"/>
    <n v="57.219460470100003"/>
    <n v="17460.8070289032"/>
  </r>
  <r>
    <x v="9"/>
    <s v="Bluestriped grunt"/>
    <x v="48"/>
    <x v="2"/>
    <n v="44.565449596000001"/>
    <n v="13599.3717724624"/>
  </r>
  <r>
    <x v="9"/>
    <s v="Bluestriped grunt"/>
    <x v="49"/>
    <x v="1"/>
    <n v="54.6564663849"/>
    <n v="18447.474179666599"/>
  </r>
  <r>
    <x v="9"/>
    <s v="Bluestriped grunt"/>
    <x v="49"/>
    <x v="2"/>
    <n v="43.629828609299999"/>
    <n v="14725.798976202899"/>
  </r>
  <r>
    <x v="9"/>
    <s v="Bluestriped grunt"/>
    <x v="50"/>
    <x v="1"/>
    <n v="45.954325740900003"/>
    <n v="20841.984469298"/>
  </r>
  <r>
    <x v="9"/>
    <s v="Bluestriped grunt"/>
    <x v="50"/>
    <x v="2"/>
    <n v="43.715416970299998"/>
    <n v="19826.5566271278"/>
  </r>
  <r>
    <x v="9"/>
    <s v="Bluestriped grunt"/>
    <x v="51"/>
    <x v="1"/>
    <n v="41.324741060100003"/>
    <n v="23651.960518338499"/>
  </r>
  <r>
    <x v="9"/>
    <s v="Bluestriped grunt"/>
    <x v="51"/>
    <x v="2"/>
    <n v="42.557182739700004"/>
    <n v="24357.340907898"/>
  </r>
  <r>
    <x v="9"/>
    <s v="Bluestriped grunt"/>
    <x v="52"/>
    <x v="1"/>
    <n v="38.777865565900001"/>
    <n v="22238.5862243753"/>
  </r>
  <r>
    <x v="9"/>
    <s v="Bluestriped grunt"/>
    <x v="52"/>
    <x v="2"/>
    <n v="41.247562268599999"/>
    <n v="23654.924185952499"/>
  </r>
  <r>
    <x v="9"/>
    <s v="Bluestriped grunt"/>
    <x v="53"/>
    <x v="1"/>
    <n v="34.882024621100001"/>
    <n v="21070.753725726201"/>
  </r>
  <r>
    <x v="9"/>
    <s v="Bluestriped grunt"/>
    <x v="53"/>
    <x v="2"/>
    <n v="39.798679696699999"/>
    <n v="24040.696823221999"/>
  </r>
  <r>
    <x v="9"/>
    <s v="Bluestriped grunt"/>
    <x v="54"/>
    <x v="1"/>
    <n v="31.123204172499999"/>
    <n v="21506.985831932401"/>
  </r>
  <r>
    <x v="9"/>
    <s v="Bluestriped grunt"/>
    <x v="54"/>
    <x v="2"/>
    <n v="38.222788619900001"/>
    <n v="26412.992979372801"/>
  </r>
  <r>
    <x v="9"/>
    <s v="Bluestriped grunt"/>
    <x v="55"/>
    <x v="1"/>
    <n v="28.0355998494"/>
    <n v="21966.7812104644"/>
  </r>
  <r>
    <x v="9"/>
    <s v="Bluestriped grunt"/>
    <x v="55"/>
    <x v="2"/>
    <n v="36.532272090299998"/>
    <n v="28624.193255798"/>
  </r>
  <r>
    <x v="9"/>
    <s v="Bluestriped grunt"/>
    <x v="56"/>
    <x v="1"/>
    <n v="25.033111183199999"/>
    <n v="22786.676832098601"/>
  </r>
  <r>
    <x v="9"/>
    <s v="Bluestriped grunt"/>
    <x v="56"/>
    <x v="2"/>
    <n v="34.739642616700003"/>
    <n v="31622.158499435202"/>
  </r>
  <r>
    <x v="9"/>
    <s v="Bluestriped grunt"/>
    <x v="57"/>
    <x v="1"/>
    <n v="22.148976104300001"/>
    <n v="17796.820843331301"/>
  </r>
  <r>
    <x v="9"/>
    <s v="Bluestriped grunt"/>
    <x v="57"/>
    <x v="2"/>
    <n v="32.857542163700003"/>
    <n v="26401.210985375001"/>
  </r>
  <r>
    <x v="9"/>
    <s v="Bluestriped grunt"/>
    <x v="58"/>
    <x v="1"/>
    <n v="17.604354150999999"/>
    <n v="18394.103029716702"/>
  </r>
  <r>
    <x v="9"/>
    <s v="Bluestriped grunt"/>
    <x v="58"/>
    <x v="2"/>
    <n v="30.898742152600001"/>
    <n v="32284.890531602399"/>
  </r>
  <r>
    <x v="9"/>
    <s v="Bluestriped grunt"/>
    <x v="59"/>
    <x v="3"/>
    <n v="16.736511417599999"/>
    <n v="15894.6797535885"/>
  </r>
  <r>
    <x v="9"/>
    <s v="Bluestriped grunt"/>
    <x v="59"/>
    <x v="2"/>
    <n v="29.634694785600001"/>
    <n v="28144.095950502"/>
  </r>
  <r>
    <x v="9"/>
    <s v="Bluestriped grunt"/>
    <x v="60"/>
    <x v="3"/>
    <n v="16.299997833100001"/>
    <n v="16741.4626386241"/>
  </r>
  <r>
    <x v="9"/>
    <s v="Bluestriped grunt"/>
    <x v="60"/>
    <x v="2"/>
    <n v="28.3812600979"/>
    <n v="29149.930596992999"/>
  </r>
  <r>
    <x v="9"/>
    <s v="Bluestriped grunt"/>
    <x v="61"/>
    <x v="3"/>
    <n v="15.8821443363"/>
    <n v="29474.426561200002"/>
  </r>
  <r>
    <x v="9"/>
    <s v="Bluestriped grunt"/>
    <x v="61"/>
    <x v="2"/>
    <n v="26.908472036700001"/>
    <n v="49937.323709485703"/>
  </r>
  <r>
    <x v="9"/>
    <s v="Bluestriped grunt"/>
    <x v="62"/>
    <x v="3"/>
    <n v="15.451784908200001"/>
    <n v="23351.401671821"/>
  </r>
  <r>
    <x v="9"/>
    <s v="Bluestriped grunt"/>
    <x v="62"/>
    <x v="2"/>
    <n v="25.400711554800001"/>
    <n v="38386.647354400797"/>
  </r>
  <r>
    <x v="9"/>
    <s v="Bluestriped grunt"/>
    <x v="63"/>
    <x v="3"/>
    <n v="15.008354608199999"/>
    <n v="26041.9962673429"/>
  </r>
  <r>
    <x v="9"/>
    <s v="Bluestriped grunt"/>
    <x v="63"/>
    <x v="2"/>
    <n v="23.863500931499999"/>
    <n v="41407.150777679402"/>
  </r>
  <r>
    <x v="9"/>
    <s v="Bluestriped grunt"/>
    <x v="64"/>
    <x v="3"/>
    <n v="14.5512858403"/>
    <n v="27169.1875418993"/>
  </r>
  <r>
    <x v="9"/>
    <s v="Bluestriped grunt"/>
    <x v="64"/>
    <x v="2"/>
    <n v="22.302807591000001"/>
    <n v="41642.310432141101"/>
  </r>
  <r>
    <x v="9"/>
    <s v="Bluestriped grunt"/>
    <x v="65"/>
    <x v="3"/>
    <n v="14.098659529200001"/>
    <n v="24809.123941405"/>
  </r>
  <r>
    <x v="9"/>
    <s v="Bluestriped grunt"/>
    <x v="65"/>
    <x v="2"/>
    <n v="20.724822576800001"/>
    <n v="36469.0480615489"/>
  </r>
  <r>
    <x v="9"/>
    <s v="Bluestriped grunt"/>
    <x v="66"/>
    <x v="3"/>
    <n v="13.593683309299999"/>
    <n v="28504.236922164499"/>
  </r>
  <r>
    <x v="9"/>
    <s v="Bluestriped grunt"/>
    <x v="66"/>
    <x v="2"/>
    <n v="19.1363342641"/>
    <n v="40126.475898749602"/>
  </r>
  <r>
    <x v="9"/>
    <s v="Bluestriped grunt"/>
    <x v="67"/>
    <x v="3"/>
    <n v="13.091839025000001"/>
    <n v="32493.1295848218"/>
  </r>
  <r>
    <x v="9"/>
    <s v="Bluestriped grunt"/>
    <x v="67"/>
    <x v="2"/>
    <n v="17.544419703199999"/>
    <n v="43544.157686028302"/>
  </r>
  <r>
    <x v="9"/>
    <s v="Bluestriped grunt"/>
    <x v="68"/>
    <x v="3"/>
    <n v="12.5736502016"/>
    <n v="26565.989869307799"/>
  </r>
  <r>
    <x v="9"/>
    <s v="Bluestriped grunt"/>
    <x v="68"/>
    <x v="2"/>
    <n v="15.9566925112"/>
    <n v="33713.78436695"/>
  </r>
  <r>
    <x v="9"/>
    <s v="Bluestriped grunt"/>
    <x v="69"/>
    <x v="3"/>
    <n v="12.043542435399999"/>
    <n v="25445.962087358199"/>
  </r>
  <r>
    <x v="9"/>
    <s v="Bluestriped grunt"/>
    <x v="69"/>
    <x v="2"/>
    <n v="14.1307913145"/>
    <n v="29855.964885964899"/>
  </r>
  <r>
    <x v="10"/>
    <s v="Hogfish"/>
    <x v="32"/>
    <x v="1"/>
    <n v="10.4615384615"/>
    <n v="0.42707199138461499"/>
  </r>
  <r>
    <x v="10"/>
    <s v="Hogfish"/>
    <x v="32"/>
    <x v="2"/>
    <n v="11.3446218342"/>
    <n v="0.46312215512760901"/>
  </r>
  <r>
    <x v="10"/>
    <s v="Hogfish"/>
    <x v="33"/>
    <x v="1"/>
    <n v="10.7063781878"/>
    <n v="0.65477073098363503"/>
  </r>
  <r>
    <x v="10"/>
    <s v="Hogfish"/>
    <x v="33"/>
    <x v="2"/>
    <n v="11.5005175055"/>
    <n v="0.70333796561942596"/>
  </r>
  <r>
    <x v="10"/>
    <s v="Hogfish"/>
    <x v="34"/>
    <x v="1"/>
    <n v="10.94954474"/>
    <n v="0.62564025553912705"/>
  </r>
  <r>
    <x v="10"/>
    <s v="Hogfish"/>
    <x v="34"/>
    <x v="2"/>
    <n v="11.6450278741"/>
    <n v="0.66537909912483695"/>
  </r>
  <r>
    <x v="10"/>
    <s v="Hogfish"/>
    <x v="35"/>
    <x v="1"/>
    <n v="11.1910381181"/>
    <n v="0.61956388138960194"/>
  </r>
  <r>
    <x v="10"/>
    <s v="Hogfish"/>
    <x v="35"/>
    <x v="2"/>
    <n v="11.7781529402"/>
    <n v="0.65206802748506298"/>
  </r>
  <r>
    <x v="10"/>
    <s v="Hogfish"/>
    <x v="36"/>
    <x v="1"/>
    <n v="12.4770121685"/>
    <n v="0.704047664679748"/>
  </r>
  <r>
    <x v="10"/>
    <s v="Hogfish"/>
    <x v="36"/>
    <x v="2"/>
    <n v="11.899892703600001"/>
    <n v="0.67148220702572903"/>
  </r>
  <r>
    <x v="10"/>
    <s v="Hogfish"/>
    <x v="37"/>
    <x v="1"/>
    <n v="11.669005352299999"/>
    <n v="0.65080236622977194"/>
  </r>
  <r>
    <x v="10"/>
    <s v="Hogfish"/>
    <x v="37"/>
    <x v="2"/>
    <n v="12.010247164500001"/>
    <n v="0.669834063629972"/>
  </r>
  <r>
    <x v="10"/>
    <s v="Hogfish"/>
    <x v="38"/>
    <x v="1"/>
    <n v="12.9516330545"/>
    <n v="0.84245491549068097"/>
  </r>
  <r>
    <x v="10"/>
    <s v="Hogfish"/>
    <x v="38"/>
    <x v="2"/>
    <n v="12.1092163228"/>
    <n v="0.78765888216237201"/>
  </r>
  <r>
    <x v="10"/>
    <s v="Hogfish"/>
    <x v="39"/>
    <x v="1"/>
    <n v="12.1402798903"/>
    <n v="0.82234180485095398"/>
  </r>
  <r>
    <x v="10"/>
    <s v="Hogfish"/>
    <x v="39"/>
    <x v="2"/>
    <n v="12.1968001785"/>
    <n v="0.82617029943391895"/>
  </r>
  <r>
    <x v="10"/>
    <s v="Hogfish"/>
    <x v="40"/>
    <x v="1"/>
    <n v="13.419561244400001"/>
    <n v="1.01521978743882"/>
  </r>
  <r>
    <x v="10"/>
    <s v="Hogfish"/>
    <x v="40"/>
    <x v="2"/>
    <n v="12.2729987316"/>
    <n v="0.92847977192609799"/>
  </r>
  <r>
    <x v="10"/>
    <s v="Hogfish"/>
    <x v="41"/>
    <x v="1"/>
    <n v="12.6048617321"/>
    <n v="1.0498668999412999"/>
  </r>
  <r>
    <x v="10"/>
    <s v="Hogfish"/>
    <x v="41"/>
    <x v="2"/>
    <n v="12.3378119821"/>
    <n v="1.0276241574896401"/>
  </r>
  <r>
    <x v="10"/>
    <s v="Hogfish"/>
    <x v="0"/>
    <x v="1"/>
    <n v="12.8346428919"/>
    <n v="1.0693440316715099"/>
  </r>
  <r>
    <x v="10"/>
    <s v="Hogfish"/>
    <x v="0"/>
    <x v="2"/>
    <n v="12.391239930099999"/>
    <n v="1.0324010239926"/>
  </r>
  <r>
    <x v="10"/>
    <s v="Hogfish"/>
    <x v="1"/>
    <x v="1"/>
    <n v="12.5396739546"/>
    <n v="1.1155699357725299"/>
  </r>
  <r>
    <x v="10"/>
    <s v="Hogfish"/>
    <x v="1"/>
    <x v="2"/>
    <n v="12.524130806500001"/>
    <n v="1.1141871670589301"/>
  </r>
  <r>
    <x v="10"/>
    <s v="Hogfish"/>
    <x v="2"/>
    <x v="1"/>
    <n v="13.3090577402"/>
    <n v="1.2579488999939601"/>
  </r>
  <r>
    <x v="10"/>
    <s v="Hogfish"/>
    <x v="2"/>
    <x v="2"/>
    <n v="12.6246699391"/>
    <n v="1.19326175997162"/>
  </r>
  <r>
    <x v="10"/>
    <s v="Hogfish"/>
    <x v="3"/>
    <x v="1"/>
    <n v="13.553565648099999"/>
    <n v="1.4082482162580101"/>
  </r>
  <r>
    <x v="10"/>
    <s v="Hogfish"/>
    <x v="3"/>
    <x v="2"/>
    <n v="12.7113051397"/>
    <n v="1.3207353145234799"/>
  </r>
  <r>
    <x v="10"/>
    <s v="Hogfish"/>
    <x v="4"/>
    <x v="1"/>
    <n v="13.7962746014"/>
    <n v="1.48074622011517"/>
  </r>
  <r>
    <x v="10"/>
    <s v="Hogfish"/>
    <x v="4"/>
    <x v="2"/>
    <n v="12.7840364081"/>
    <n v="1.37210327685962"/>
  </r>
  <r>
    <x v="10"/>
    <s v="Hogfish"/>
    <x v="5"/>
    <x v="1"/>
    <n v="14.0371846001"/>
    <n v="1.5220610924725599"/>
  </r>
  <r>
    <x v="10"/>
    <s v="Hogfish"/>
    <x v="5"/>
    <x v="2"/>
    <n v="12.842863744400001"/>
    <n v="1.39256010219816"/>
  </r>
  <r>
    <x v="10"/>
    <s v="Hogfish"/>
    <x v="6"/>
    <x v="1"/>
    <n v="14.3077796857"/>
    <n v="1.92063413705943"/>
  </r>
  <r>
    <x v="10"/>
    <s v="Hogfish"/>
    <x v="6"/>
    <x v="2"/>
    <n v="12.8602826926"/>
    <n v="1.72632641081592"/>
  </r>
  <r>
    <x v="10"/>
    <s v="Hogfish"/>
    <x v="7"/>
    <x v="1"/>
    <n v="14.5763739827"/>
    <n v="2.0466241255191902"/>
  </r>
  <r>
    <x v="10"/>
    <s v="Hogfish"/>
    <x v="7"/>
    <x v="2"/>
    <n v="12.864496990699999"/>
    <n v="1.8062647085630099"/>
  </r>
  <r>
    <x v="10"/>
    <s v="Hogfish"/>
    <x v="8"/>
    <x v="1"/>
    <n v="15.889121337400001"/>
    <n v="2.6946425544823498"/>
  </r>
  <r>
    <x v="10"/>
    <s v="Hogfish"/>
    <x v="8"/>
    <x v="2"/>
    <n v="12.8555066389"/>
    <n v="2.18017060307674"/>
  </r>
  <r>
    <x v="10"/>
    <s v="Hogfish"/>
    <x v="9"/>
    <x v="1"/>
    <n v="15.107560211199999"/>
    <n v="3.4176639364236601"/>
  </r>
  <r>
    <x v="10"/>
    <s v="Hogfish"/>
    <x v="9"/>
    <x v="2"/>
    <n v="12.833311637"/>
    <n v="2.9031786571506601"/>
  </r>
  <r>
    <x v="10"/>
    <s v="Hogfish"/>
    <x v="10"/>
    <x v="1"/>
    <n v="15.3701521426"/>
    <n v="4.0828732659274003"/>
  </r>
  <r>
    <x v="10"/>
    <s v="Hogfish"/>
    <x v="10"/>
    <x v="2"/>
    <n v="12.797911985200001"/>
    <n v="3.3995924190790499"/>
  </r>
  <r>
    <x v="10"/>
    <s v="Hogfish"/>
    <x v="11"/>
    <x v="1"/>
    <n v="15.399070826699999"/>
    <n v="5.7047803242105299"/>
  </r>
  <r>
    <x v="10"/>
    <s v="Hogfish"/>
    <x v="11"/>
    <x v="2"/>
    <n v="12.7905681258"/>
    <n v="4.7384275454348499"/>
  </r>
  <r>
    <x v="10"/>
    <s v="Hogfish"/>
    <x v="12"/>
    <x v="1"/>
    <n v="14.383959627499999"/>
    <n v="8.8850613445177302"/>
  </r>
  <r>
    <x v="10"/>
    <s v="Hogfish"/>
    <x v="12"/>
    <x v="2"/>
    <n v="12.7706679312"/>
    <n v="7.8885210274354103"/>
  </r>
  <r>
    <x v="10"/>
    <s v="Hogfish"/>
    <x v="13"/>
    <x v="1"/>
    <n v="14.411895468100001"/>
    <n v="19.4362878943003"/>
  </r>
  <r>
    <x v="10"/>
    <s v="Hogfish"/>
    <x v="13"/>
    <x v="2"/>
    <n v="12.738211401599999"/>
    <n v="17.179110451325201"/>
  </r>
  <r>
    <x v="10"/>
    <s v="Hogfish"/>
    <x v="14"/>
    <x v="1"/>
    <n v="15.0853398869"/>
    <n v="29.840082830520601"/>
  </r>
  <r>
    <x v="10"/>
    <s v="Hogfish"/>
    <x v="14"/>
    <x v="2"/>
    <n v="12.693198536800001"/>
    <n v="25.108224180674199"/>
  </r>
  <r>
    <x v="10"/>
    <s v="Hogfish"/>
    <x v="15"/>
    <x v="1"/>
    <n v="15.426139037900001"/>
    <n v="45.9503371355121"/>
  </r>
  <r>
    <x v="10"/>
    <s v="Hogfish"/>
    <x v="15"/>
    <x v="2"/>
    <n v="12.635629336999999"/>
    <n v="37.638156023831698"/>
  </r>
  <r>
    <x v="10"/>
    <s v="Hogfish"/>
    <x v="16"/>
    <x v="1"/>
    <n v="16.467369844"/>
    <n v="50.386099168783403"/>
  </r>
  <r>
    <x v="10"/>
    <s v="Hogfish"/>
    <x v="16"/>
    <x v="2"/>
    <n v="12.565503802"/>
    <n v="38.447349313948997"/>
  </r>
  <r>
    <x v="10"/>
    <s v="Hogfish"/>
    <x v="17"/>
    <x v="1"/>
    <n v="18.285339997600001"/>
    <n v="81.697423683471797"/>
  </r>
  <r>
    <x v="10"/>
    <s v="Hogfish"/>
    <x v="17"/>
    <x v="2"/>
    <n v="12.482821932"/>
    <n v="55.772241165606999"/>
  </r>
  <r>
    <x v="10"/>
    <s v="Hogfish"/>
    <x v="18"/>
    <x v="1"/>
    <n v="17.641587960199999"/>
    <n v="119.098923209598"/>
  </r>
  <r>
    <x v="10"/>
    <s v="Hogfish"/>
    <x v="18"/>
    <x v="2"/>
    <n v="12.387583726800001"/>
    <n v="83.628972990360694"/>
  </r>
  <r>
    <x v="10"/>
    <s v="Hogfish"/>
    <x v="19"/>
    <x v="1"/>
    <n v="16.843498347200001"/>
    <n v="196.648039430886"/>
  </r>
  <r>
    <x v="10"/>
    <s v="Hogfish"/>
    <x v="19"/>
    <x v="2"/>
    <n v="12.2797891866"/>
    <n v="143.36668181266"/>
  </r>
  <r>
    <x v="10"/>
    <s v="Hogfish"/>
    <x v="20"/>
    <x v="1"/>
    <n v="17.514148081799998"/>
    <n v="335.059548704289"/>
  </r>
  <r>
    <x v="10"/>
    <s v="Hogfish"/>
    <x v="20"/>
    <x v="2"/>
    <n v="12.159438311200001"/>
    <n v="232.61970231338199"/>
  </r>
  <r>
    <x v="10"/>
    <s v="Hogfish"/>
    <x v="21"/>
    <x v="1"/>
    <n v="16.967671702099999"/>
    <n v="448.03622370983697"/>
  </r>
  <r>
    <x v="10"/>
    <s v="Hogfish"/>
    <x v="21"/>
    <x v="2"/>
    <n v="12.240426439"/>
    <n v="323.21196063893501"/>
  </r>
  <r>
    <x v="10"/>
    <s v="Hogfish"/>
    <x v="22"/>
    <x v="1"/>
    <n v="17.7280420019"/>
    <n v="483.51388751866301"/>
  </r>
  <r>
    <x v="10"/>
    <s v="Hogfish"/>
    <x v="22"/>
    <x v="2"/>
    <n v="12.2978945851"/>
    <n v="335.41227048736198"/>
  </r>
  <r>
    <x v="10"/>
    <s v="Hogfish"/>
    <x v="23"/>
    <x v="1"/>
    <n v="18.718335904100002"/>
    <n v="618.02466148557505"/>
  </r>
  <r>
    <x v="10"/>
    <s v="Hogfish"/>
    <x v="23"/>
    <x v="2"/>
    <n v="12.3318427496"/>
    <n v="407.16135130090902"/>
  </r>
  <r>
    <x v="10"/>
    <s v="Hogfish"/>
    <x v="24"/>
    <x v="1"/>
    <n v="17.223168793300001"/>
    <n v="741.554258640439"/>
  </r>
  <r>
    <x v="10"/>
    <s v="Hogfish"/>
    <x v="24"/>
    <x v="2"/>
    <n v="12.3422709324"/>
    <n v="531.40416151281897"/>
  </r>
  <r>
    <x v="10"/>
    <s v="Hogfish"/>
    <x v="25"/>
    <x v="1"/>
    <n v="17.304079131200002"/>
    <n v="748.48466698129096"/>
  </r>
  <r>
    <x v="10"/>
    <s v="Hogfish"/>
    <x v="25"/>
    <x v="2"/>
    <n v="12.3291791335"/>
    <n v="533.29630938258401"/>
  </r>
  <r>
    <x v="10"/>
    <s v="Hogfish"/>
    <x v="26"/>
    <x v="1"/>
    <n v="18.214913071400002"/>
    <n v="933.47071445345705"/>
  </r>
  <r>
    <x v="10"/>
    <s v="Hogfish"/>
    <x v="26"/>
    <x v="2"/>
    <n v="12.292567353000001"/>
    <n v="629.96466601122097"/>
  </r>
  <r>
    <x v="10"/>
    <s v="Hogfish"/>
    <x v="27"/>
    <x v="1"/>
    <n v="18.663362921699999"/>
    <n v="1224.71478193045"/>
  </r>
  <r>
    <x v="10"/>
    <s v="Hogfish"/>
    <x v="27"/>
    <x v="2"/>
    <n v="12.2324355908"/>
    <n v="802.70874813966702"/>
  </r>
  <r>
    <x v="10"/>
    <s v="Hogfish"/>
    <x v="28"/>
    <x v="1"/>
    <n v="18.364813297600001"/>
    <n v="1449.41920166364"/>
  </r>
  <r>
    <x v="10"/>
    <s v="Hogfish"/>
    <x v="28"/>
    <x v="2"/>
    <n v="12.148783846900001"/>
    <n v="958.82709500597798"/>
  </r>
  <r>
    <x v="10"/>
    <s v="Hogfish"/>
    <x v="29"/>
    <x v="1"/>
    <n v="17.588494968300001"/>
    <n v="1735.29121779303"/>
  </r>
  <r>
    <x v="10"/>
    <s v="Hogfish"/>
    <x v="29"/>
    <x v="2"/>
    <n v="12.0416121213"/>
    <n v="1188.0325064696899"/>
  </r>
  <r>
    <x v="10"/>
    <s v="Hogfish"/>
    <x v="30"/>
    <x v="1"/>
    <n v="17.588254087500001"/>
    <n v="1765.0090994381401"/>
  </r>
  <r>
    <x v="10"/>
    <s v="Hogfish"/>
    <x v="30"/>
    <x v="2"/>
    <n v="11.9109204141"/>
    <n v="1195.2796911501"/>
  </r>
  <r>
    <x v="10"/>
    <s v="Hogfish"/>
    <x v="31"/>
    <x v="1"/>
    <n v="17.798130323799999"/>
    <n v="1923.67774388768"/>
  </r>
  <r>
    <x v="10"/>
    <s v="Hogfish"/>
    <x v="31"/>
    <x v="2"/>
    <n v="11.058301544000001"/>
    <n v="1195.21591192048"/>
  </r>
  <r>
    <x v="10"/>
    <s v="Hogfish"/>
    <x v="42"/>
    <x v="1"/>
    <n v="16.716934522999999"/>
    <n v="2820.3147522192899"/>
  </r>
  <r>
    <x v="10"/>
    <s v="Hogfish"/>
    <x v="42"/>
    <x v="2"/>
    <n v="11.423696273199999"/>
    <n v="1927.29229632952"/>
  </r>
  <r>
    <x v="10"/>
    <s v="Hogfish"/>
    <x v="43"/>
    <x v="1"/>
    <n v="16.166020455599998"/>
    <n v="3266.1377327004102"/>
  </r>
  <r>
    <x v="10"/>
    <s v="Hogfish"/>
    <x v="43"/>
    <x v="2"/>
    <n v="11.2494455655"/>
    <n v="2272.80663997381"/>
  </r>
  <r>
    <x v="10"/>
    <s v="Hogfish"/>
    <x v="44"/>
    <x v="1"/>
    <n v="15.275918987400001"/>
    <n v="3127.8991180031999"/>
  </r>
  <r>
    <x v="10"/>
    <s v="Hogfish"/>
    <x v="44"/>
    <x v="2"/>
    <n v="11.3874112525"/>
    <n v="2331.6877788138099"/>
  </r>
  <r>
    <x v="10"/>
    <s v="Hogfish"/>
    <x v="45"/>
    <x v="1"/>
    <n v="15.059870867600001"/>
    <n v="2795.5737942722699"/>
  </r>
  <r>
    <x v="10"/>
    <s v="Hogfish"/>
    <x v="45"/>
    <x v="2"/>
    <n v="11.4920153854"/>
    <n v="2133.2704202532"/>
  </r>
  <r>
    <x v="10"/>
    <s v="Hogfish"/>
    <x v="46"/>
    <x v="1"/>
    <n v="16.440953019399998"/>
    <n v="4007.9332853435799"/>
  </r>
  <r>
    <x v="10"/>
    <s v="Hogfish"/>
    <x v="46"/>
    <x v="2"/>
    <n v="11.5632579642"/>
    <n v="2818.8613170294798"/>
  </r>
  <r>
    <x v="10"/>
    <s v="Hogfish"/>
    <x v="47"/>
    <x v="1"/>
    <n v="13.8345500583"/>
    <n v="3766.5175265870398"/>
  </r>
  <r>
    <x v="10"/>
    <s v="Hogfish"/>
    <x v="47"/>
    <x v="2"/>
    <n v="11.1237367827"/>
    <n v="3028.48660611274"/>
  </r>
  <r>
    <x v="10"/>
    <s v="Hogfish"/>
    <x v="48"/>
    <x v="1"/>
    <n v="13.5774768435"/>
    <n v="4143.2355557938999"/>
  </r>
  <r>
    <x v="10"/>
    <s v="Hogfish"/>
    <x v="48"/>
    <x v="2"/>
    <n v="10.574835116199999"/>
    <n v="3226.9642846894999"/>
  </r>
  <r>
    <x v="10"/>
    <s v="Hogfish"/>
    <x v="49"/>
    <x v="1"/>
    <n v="12.969309752099999"/>
    <n v="4377.3595807607799"/>
  </r>
  <r>
    <x v="10"/>
    <s v="Hogfish"/>
    <x v="49"/>
    <x v="2"/>
    <n v="10.3528237205"/>
    <n v="3494.2516577087099"/>
  </r>
  <r>
    <x v="10"/>
    <s v="Hogfish"/>
    <x v="50"/>
    <x v="1"/>
    <n v="10.9043984071"/>
    <n v="4945.54753188428"/>
  </r>
  <r>
    <x v="10"/>
    <s v="Hogfish"/>
    <x v="50"/>
    <x v="2"/>
    <n v="10.3731327898"/>
    <n v="4704.5989472593701"/>
  </r>
  <r>
    <x v="10"/>
    <s v="Hogfish"/>
    <x v="51"/>
    <x v="1"/>
    <n v="10.623300931599999"/>
    <n v="6080.1807286262801"/>
  </r>
  <r>
    <x v="10"/>
    <s v="Hogfish"/>
    <x v="51"/>
    <x v="2"/>
    <n v="10.9401232155"/>
    <n v="6261.5120075968298"/>
  </r>
  <r>
    <x v="10"/>
    <s v="Hogfish"/>
    <x v="52"/>
    <x v="1"/>
    <n v="10.781433956300001"/>
    <n v="6183.0078876203797"/>
  </r>
  <r>
    <x v="10"/>
    <s v="Hogfish"/>
    <x v="52"/>
    <x v="2"/>
    <n v="11.4680852586"/>
    <n v="6576.7932074070204"/>
  </r>
  <r>
    <x v="10"/>
    <s v="Hogfish"/>
    <x v="53"/>
    <x v="1"/>
    <n v="10.474452228100001"/>
    <n v="6327.1729696587799"/>
  </r>
  <r>
    <x v="10"/>
    <s v="Hogfish"/>
    <x v="53"/>
    <x v="2"/>
    <n v="11.950836390699999"/>
    <n v="7218.9941134348501"/>
  </r>
  <r>
    <x v="10"/>
    <s v="Hogfish"/>
    <x v="54"/>
    <x v="1"/>
    <n v="10.0822513095"/>
    <n v="6967.1115758221304"/>
  </r>
  <r>
    <x v="10"/>
    <s v="Hogfish"/>
    <x v="54"/>
    <x v="2"/>
    <n v="12.3821364432"/>
    <n v="8556.3951441987301"/>
  </r>
  <r>
    <x v="10"/>
    <s v="Hogfish"/>
    <x v="55"/>
    <x v="1"/>
    <n v="9.7889710413"/>
    <n v="7669.9691212600901"/>
  </r>
  <r>
    <x v="10"/>
    <s v="Hogfish"/>
    <x v="55"/>
    <x v="2"/>
    <n v="12.755687607500001"/>
    <n v="9994.4855957488107"/>
  </r>
  <r>
    <x v="10"/>
    <s v="Hogfish"/>
    <x v="56"/>
    <x v="1"/>
    <n v="9.4146323418000009"/>
    <n v="8569.7771682317798"/>
  </r>
  <r>
    <x v="10"/>
    <s v="Hogfish"/>
    <x v="56"/>
    <x v="2"/>
    <n v="13.065134434599999"/>
    <n v="11892.688605515599"/>
  </r>
  <r>
    <x v="10"/>
    <s v="Hogfish"/>
    <x v="57"/>
    <x v="1"/>
    <n v="8.9681507678999992"/>
    <n v="7205.95714039624"/>
  </r>
  <r>
    <x v="10"/>
    <s v="Hogfish"/>
    <x v="57"/>
    <x v="2"/>
    <n v="13.304063835599999"/>
    <n v="10689.8864965794"/>
  </r>
  <r>
    <x v="10"/>
    <s v="Hogfish"/>
    <x v="58"/>
    <x v="1"/>
    <n v="7.6721674066999999"/>
    <n v="8016.3484857257599"/>
  </r>
  <r>
    <x v="10"/>
    <s v="Hogfish"/>
    <x v="58"/>
    <x v="2"/>
    <n v="13.466005081400001"/>
    <n v="14070.1034949471"/>
  </r>
  <r>
    <x v="10"/>
    <s v="Hogfish"/>
    <x v="59"/>
    <x v="5"/>
    <n v="7.8503039834999999"/>
    <n v="7455.4406633668996"/>
  </r>
  <r>
    <x v="10"/>
    <s v="Hogfish"/>
    <x v="59"/>
    <x v="2"/>
    <n v="13.900230264199999"/>
    <n v="13201.0610239379"/>
  </r>
  <r>
    <x v="10"/>
    <s v="Hogfish"/>
    <x v="60"/>
    <x v="5"/>
    <n v="8.2298872564999996"/>
    <n v="8452.7833338099299"/>
  </r>
  <r>
    <x v="10"/>
    <s v="Hogfish"/>
    <x v="60"/>
    <x v="2"/>
    <n v="14.3297301751"/>
    <n v="14717.8327754659"/>
  </r>
  <r>
    <x v="10"/>
    <s v="Hogfish"/>
    <x v="61"/>
    <x v="5"/>
    <n v="8.6347332995000006"/>
    <n v="20634.969029239699"/>
  </r>
  <r>
    <x v="10"/>
    <s v="Hogfish"/>
    <x v="61"/>
    <x v="2"/>
    <n v="14.629477897499999"/>
    <n v="34960.989860438698"/>
  </r>
  <r>
    <x v="10"/>
    <s v="Hogfish"/>
    <x v="62"/>
    <x v="5"/>
    <n v="9.0508714893000004"/>
    <n v="27604.5209242114"/>
  </r>
  <r>
    <x v="10"/>
    <s v="Hogfish"/>
    <x v="62"/>
    <x v="2"/>
    <n v="14.878447854699999"/>
    <n v="45378.218618182298"/>
  </r>
  <r>
    <x v="10"/>
    <s v="Hogfish"/>
    <x v="63"/>
    <x v="5"/>
    <n v="9.4787080646999993"/>
    <n v="27707.572891406999"/>
  </r>
  <r>
    <x v="10"/>
    <s v="Hogfish"/>
    <x v="63"/>
    <x v="2"/>
    <n v="15.071282938"/>
    <n v="44055.441703474702"/>
  </r>
  <r>
    <x v="10"/>
    <s v="Hogfish"/>
    <x v="64"/>
    <x v="5"/>
    <n v="9.9186762303999991"/>
    <n v="32483.6638708549"/>
  </r>
  <r>
    <x v="10"/>
    <s v="Hogfish"/>
    <x v="64"/>
    <x v="2"/>
    <n v="15.2023903558"/>
    <n v="49787.827214096702"/>
  </r>
  <r>
    <x v="10"/>
    <s v="Hogfish"/>
    <x v="65"/>
    <x v="5"/>
    <n v="10.384980777499999"/>
    <n v="39284.415988865301"/>
  </r>
  <r>
    <x v="10"/>
    <s v="Hogfish"/>
    <x v="65"/>
    <x v="2"/>
    <n v="15.2657693188"/>
    <n v="57747.514912316998"/>
  </r>
  <r>
    <x v="10"/>
    <s v="Hogfish"/>
    <x v="66"/>
    <x v="5"/>
    <n v="10.8367026362"/>
    <n v="41182.680910576099"/>
  </r>
  <r>
    <x v="10"/>
    <s v="Hogfish"/>
    <x v="66"/>
    <x v="2"/>
    <n v="15.255229892199999"/>
    <n v="57974.393684580602"/>
  </r>
  <r>
    <x v="10"/>
    <s v="Hogfish"/>
    <x v="67"/>
    <x v="5"/>
    <n v="11.315653321499999"/>
    <n v="53013.182400426798"/>
  </r>
  <r>
    <x v="10"/>
    <s v="Hogfish"/>
    <x v="67"/>
    <x v="2"/>
    <n v="15.164146970499999"/>
    <n v="71043.152918107604"/>
  </r>
  <r>
    <x v="10"/>
    <s v="Hogfish"/>
    <x v="68"/>
    <x v="5"/>
    <n v="11.808447233800001"/>
    <n v="20082.148948407001"/>
  </r>
  <r>
    <x v="10"/>
    <s v="Hogfish"/>
    <x v="68"/>
    <x v="2"/>
    <n v="14.9856054943"/>
    <n v="25485.413590922399"/>
  </r>
  <r>
    <x v="10"/>
    <s v="Hogfish"/>
    <x v="69"/>
    <x v="5"/>
    <n v="12.320805318"/>
    <n v="21938.4644394307"/>
  </r>
  <r>
    <x v="10"/>
    <s v="Hogfish"/>
    <x v="69"/>
    <x v="2"/>
    <n v="14.456106225399999"/>
    <n v="25740.587905734599"/>
  </r>
  <r>
    <x v="11"/>
    <s v="Mutton snapper"/>
    <x v="32"/>
    <x v="1"/>
    <n v="114.01462194920001"/>
    <n v="136488.51667218399"/>
  </r>
  <r>
    <x v="11"/>
    <s v="Mutton snapper"/>
    <x v="32"/>
    <x v="4"/>
    <n v="131.11681524159999"/>
    <n v="156961.794173011"/>
  </r>
  <r>
    <x v="11"/>
    <s v="Mutton snapper"/>
    <x v="32"/>
    <x v="2"/>
    <n v="265.82356551459998"/>
    <n v="318221.15035190998"/>
  </r>
  <r>
    <x v="11"/>
    <s v="Mutton snapper"/>
    <x v="33"/>
    <x v="1"/>
    <n v="120.9976416434"/>
    <n v="190379.186223489"/>
  </r>
  <r>
    <x v="11"/>
    <s v="Mutton snapper"/>
    <x v="33"/>
    <x v="4"/>
    <n v="129.8708020306"/>
    <n v="204340.32654654499"/>
  </r>
  <r>
    <x v="11"/>
    <s v="Mutton snapper"/>
    <x v="33"/>
    <x v="2"/>
    <n v="269.47646322959997"/>
    <n v="423997.60093874001"/>
  </r>
  <r>
    <x v="11"/>
    <s v="Mutton snapper"/>
    <x v="34"/>
    <x v="1"/>
    <n v="127.5180143517"/>
    <n v="232521.48468722601"/>
  </r>
  <r>
    <x v="11"/>
    <s v="Mutton snapper"/>
    <x v="34"/>
    <x v="4"/>
    <n v="129.0482305239"/>
    <n v="235311.74250347301"/>
  </r>
  <r>
    <x v="11"/>
    <s v="Mutton snapper"/>
    <x v="34"/>
    <x v="2"/>
    <n v="272.86258416049998"/>
    <n v="497548.62877320702"/>
  </r>
  <r>
    <x v="11"/>
    <s v="Mutton snapper"/>
    <x v="35"/>
    <x v="1"/>
    <n v="133.66419132339999"/>
    <n v="238053.73225316699"/>
  </r>
  <r>
    <x v="11"/>
    <s v="Mutton snapper"/>
    <x v="35"/>
    <x v="4"/>
    <n v="128.5606494729"/>
    <n v="228964.40793077301"/>
  </r>
  <r>
    <x v="11"/>
    <s v="Mutton snapper"/>
    <x v="35"/>
    <x v="2"/>
    <n v="275.98192830750003"/>
    <n v="491519.28738400701"/>
  </r>
  <r>
    <x v="11"/>
    <s v="Mutton snapper"/>
    <x v="36"/>
    <x v="1"/>
    <n v="152.2694662262"/>
    <n v="255553.305219954"/>
  </r>
  <r>
    <x v="11"/>
    <s v="Mutton snapper"/>
    <x v="36"/>
    <x v="4"/>
    <n v="140.08790892810001"/>
    <n v="235109.04080235801"/>
  </r>
  <r>
    <x v="11"/>
    <s v="Mutton snapper"/>
    <x v="36"/>
    <x v="2"/>
    <n v="278.83449567039997"/>
    <n v="467966.94533650897"/>
  </r>
  <r>
    <x v="11"/>
    <s v="Mutton snapper"/>
    <x v="37"/>
    <x v="1"/>
    <n v="145.08234360450001"/>
    <n v="220847.63143587401"/>
  </r>
  <r>
    <x v="11"/>
    <s v="Mutton snapper"/>
    <x v="37"/>
    <x v="4"/>
    <n v="128.34207318860001"/>
    <n v="195365.21242404199"/>
  </r>
  <r>
    <x v="11"/>
    <s v="Mutton snapper"/>
    <x v="37"/>
    <x v="2"/>
    <n v="281.42028624929998"/>
    <n v="428384.33755670203"/>
  </r>
  <r>
    <x v="11"/>
    <s v="Mutton snapper"/>
    <x v="38"/>
    <x v="1"/>
    <n v="163.66331156550001"/>
    <n v="286379.41394517798"/>
  </r>
  <r>
    <x v="11"/>
    <s v="Mutton snapper"/>
    <x v="38"/>
    <x v="4"/>
    <n v="139.81522902309999"/>
    <n v="244649.84219888199"/>
  </r>
  <r>
    <x v="11"/>
    <s v="Mutton snapper"/>
    <x v="38"/>
    <x v="2"/>
    <n v="283.73930004430002"/>
    <n v="496489.37005291099"/>
  </r>
  <r>
    <x v="11"/>
    <s v="Mutton snapper"/>
    <x v="39"/>
    <x v="1"/>
    <n v="155.61661469609999"/>
    <n v="245078.26663345401"/>
  </r>
  <r>
    <x v="11"/>
    <s v="Mutton snapper"/>
    <x v="39"/>
    <x v="4"/>
    <n v="128.85055696840001"/>
    <n v="202924.804772501"/>
  </r>
  <r>
    <x v="11"/>
    <s v="Mutton snapper"/>
    <x v="39"/>
    <x v="2"/>
    <n v="285.79153705530001"/>
    <n v="450088.79454676202"/>
  </r>
  <r>
    <x v="11"/>
    <s v="Mutton snapper"/>
    <x v="40"/>
    <x v="1"/>
    <n v="112.1008502307"/>
    <n v="166479.054744211"/>
  </r>
  <r>
    <x v="11"/>
    <s v="Mutton snapper"/>
    <x v="40"/>
    <x v="4"/>
    <n v="202.34203466650001"/>
    <n v="300494.69381330098"/>
  </r>
  <r>
    <x v="11"/>
    <s v="Mutton snapper"/>
    <x v="40"/>
    <x v="2"/>
    <n v="287.57699728220001"/>
    <n v="427075.67850895901"/>
  </r>
  <r>
    <x v="11"/>
    <s v="Mutton snapper"/>
    <x v="41"/>
    <x v="1"/>
    <n v="115.5603933787"/>
    <n v="171209.26050426601"/>
  </r>
  <r>
    <x v="11"/>
    <s v="Mutton snapper"/>
    <x v="41"/>
    <x v="4"/>
    <n v="179.79271203170001"/>
    <n v="266373.074467887"/>
  </r>
  <r>
    <x v="11"/>
    <s v="Mutton snapper"/>
    <x v="41"/>
    <x v="2"/>
    <n v="289.0956807252"/>
    <n v="428311.60629337502"/>
  </r>
  <r>
    <x v="11"/>
    <s v="Mutton snapper"/>
    <x v="0"/>
    <x v="1"/>
    <n v="93.251864918199999"/>
    <n v="145366.80301100001"/>
  </r>
  <r>
    <x v="11"/>
    <s v="Mutton snapper"/>
    <x v="0"/>
    <x v="4"/>
    <n v="207.48539944309999"/>
    <n v="323441.13669947599"/>
  </r>
  <r>
    <x v="11"/>
    <s v="Mutton snapper"/>
    <x v="0"/>
    <x v="2"/>
    <n v="290.3475873841"/>
    <n v="452611.86547832697"/>
  </r>
  <r>
    <x v="11"/>
    <s v="Mutton snapper"/>
    <x v="1"/>
    <x v="1"/>
    <n v="89.512763494699996"/>
    <n v="128988.224556801"/>
  </r>
  <r>
    <x v="11"/>
    <s v="Mutton snapper"/>
    <x v="1"/>
    <x v="4"/>
    <n v="204.31288267670001"/>
    <n v="294415.62255089701"/>
  </r>
  <r>
    <x v="11"/>
    <s v="Mutton snapper"/>
    <x v="1"/>
    <x v="2"/>
    <n v="293.46144407370002"/>
    <n v="422879.03053257999"/>
  </r>
  <r>
    <x v="11"/>
    <s v="Mutton snapper"/>
    <x v="2"/>
    <x v="1"/>
    <n v="128.86512478669999"/>
    <n v="196502.30510322799"/>
  </r>
  <r>
    <x v="11"/>
    <s v="Mutton snapper"/>
    <x v="2"/>
    <x v="4"/>
    <n v="182.9884771971"/>
    <n v="279033.27324658597"/>
  </r>
  <r>
    <x v="11"/>
    <s v="Mutton snapper"/>
    <x v="2"/>
    <x v="2"/>
    <n v="295.81724500770002"/>
    <n v="451082.25076038"/>
  </r>
  <r>
    <x v="11"/>
    <s v="Mutton snapper"/>
    <x v="3"/>
    <x v="1"/>
    <n v="120.49707964780001"/>
    <n v="178218.43422023399"/>
  </r>
  <r>
    <x v="11"/>
    <s v="Mutton snapper"/>
    <x v="3"/>
    <x v="4"/>
    <n v="197.0857537572"/>
    <n v="291495.15112233802"/>
  </r>
  <r>
    <x v="11"/>
    <s v="Mutton snapper"/>
    <x v="3"/>
    <x v="2"/>
    <n v="297.84725343309998"/>
    <n v="440524.12970335898"/>
  </r>
  <r>
    <x v="11"/>
    <s v="Mutton snapper"/>
    <x v="4"/>
    <x v="1"/>
    <n v="75.251967944499995"/>
    <n v="120795.512472014"/>
  </r>
  <r>
    <x v="11"/>
    <s v="Mutton snapper"/>
    <x v="4"/>
    <x v="4"/>
    <n v="248.01794435030001"/>
    <n v="398121.876522345"/>
  </r>
  <r>
    <x v="11"/>
    <s v="Mutton snapper"/>
    <x v="4"/>
    <x v="2"/>
    <n v="299.5514693499"/>
    <n v="480844.21232101298"/>
  </r>
  <r>
    <x v="11"/>
    <s v="Mutton snapper"/>
    <x v="5"/>
    <x v="1"/>
    <n v="100.5936729884"/>
    <n v="166472.97239693199"/>
  </r>
  <r>
    <x v="11"/>
    <s v="Mutton snapper"/>
    <x v="5"/>
    <x v="4"/>
    <n v="228.32116566459999"/>
    <n v="377849.83866408898"/>
  </r>
  <r>
    <x v="11"/>
    <s v="Mutton snapper"/>
    <x v="5"/>
    <x v="2"/>
    <n v="300.92989275809998"/>
    <n v="498010.38417489303"/>
  </r>
  <r>
    <x v="11"/>
    <s v="Mutton snapper"/>
    <x v="6"/>
    <x v="1"/>
    <n v="106.6976782871"/>
    <n v="196031.80320064499"/>
  </r>
  <r>
    <x v="11"/>
    <s v="Mutton snapper"/>
    <x v="6"/>
    <x v="4"/>
    <n v="228.55765822570001"/>
    <n v="419920.75738243398"/>
  </r>
  <r>
    <x v="11"/>
    <s v="Mutton snapper"/>
    <x v="6"/>
    <x v="2"/>
    <n v="301.3380480029"/>
    <n v="553637.54742600897"/>
  </r>
  <r>
    <x v="11"/>
    <s v="Mutton snapper"/>
    <x v="7"/>
    <x v="1"/>
    <n v="119.5593775275"/>
    <n v="211517.63583714899"/>
  </r>
  <r>
    <x v="11"/>
    <s v="Mutton snapper"/>
    <x v="7"/>
    <x v="4"/>
    <n v="221.9895750055"/>
    <n v="392731.30269378598"/>
  </r>
  <r>
    <x v="11"/>
    <s v="Mutton snapper"/>
    <x v="7"/>
    <x v="2"/>
    <n v="301.4367960948"/>
    <n v="533284.79775357503"/>
  </r>
  <r>
    <x v="11"/>
    <s v="Mutton snapper"/>
    <x v="8"/>
    <x v="1"/>
    <n v="175.51388588419999"/>
    <n v="334444.16674690001"/>
  </r>
  <r>
    <x v="11"/>
    <s v="Mutton snapper"/>
    <x v="8"/>
    <x v="4"/>
    <n v="196.7949445477"/>
    <n v="374995.52196496102"/>
  </r>
  <r>
    <x v="11"/>
    <s v="Mutton snapper"/>
    <x v="8"/>
    <x v="2"/>
    <n v="301.22613703389999"/>
    <n v="573990.62128395797"/>
  </r>
  <r>
    <x v="11"/>
    <s v="Mutton snapper"/>
    <x v="9"/>
    <x v="1"/>
    <n v="141.7353788911"/>
    <n v="328217.89251657203"/>
  </r>
  <r>
    <x v="11"/>
    <s v="Mutton snapper"/>
    <x v="9"/>
    <x v="4"/>
    <n v="212.26016016189999"/>
    <n v="491532.76322844601"/>
  </r>
  <r>
    <x v="11"/>
    <s v="Mutton snapper"/>
    <x v="9"/>
    <x v="2"/>
    <n v="300.70607082010002"/>
    <n v="696347.75455265201"/>
  </r>
  <r>
    <x v="11"/>
    <s v="Mutton snapper"/>
    <x v="10"/>
    <x v="1"/>
    <n v="176.39926998530001"/>
    <n v="410920.33543793199"/>
  </r>
  <r>
    <x v="11"/>
    <s v="Mutton snapper"/>
    <x v="10"/>
    <x v="4"/>
    <n v="183.74923956800001"/>
    <n v="428042.016081182"/>
  </r>
  <r>
    <x v="11"/>
    <s v="Mutton snapper"/>
    <x v="10"/>
    <x v="2"/>
    <n v="299.8765974534"/>
    <n v="698559.53500170005"/>
  </r>
  <r>
    <x v="11"/>
    <s v="Mutton snapper"/>
    <x v="11"/>
    <x v="1"/>
    <n v="214.04939496919999"/>
    <n v="541609.61218936904"/>
  </r>
  <r>
    <x v="11"/>
    <s v="Mutton snapper"/>
    <x v="11"/>
    <x v="4"/>
    <n v="146.7767279789"/>
    <n v="371389.44835842401"/>
  </r>
  <r>
    <x v="11"/>
    <s v="Mutton snapper"/>
    <x v="11"/>
    <x v="2"/>
    <n v="299.70451847790002"/>
    <n v="758342.94251365506"/>
  </r>
  <r>
    <x v="11"/>
    <s v="Mutton snapper"/>
    <x v="12"/>
    <x v="1"/>
    <n v="162.9028409785"/>
    <n v="468302.98726903897"/>
  </r>
  <r>
    <x v="11"/>
    <s v="Mutton snapper"/>
    <x v="12"/>
    <x v="4"/>
    <n v="174.1375196667"/>
    <n v="500599.74501173"/>
  </r>
  <r>
    <x v="11"/>
    <s v="Mutton snapper"/>
    <x v="12"/>
    <x v="2"/>
    <n v="299.23822345759999"/>
    <n v="860231.49202593602"/>
  </r>
  <r>
    <x v="11"/>
    <s v="Mutton snapper"/>
    <x v="13"/>
    <x v="1"/>
    <n v="165.77751814250001"/>
    <n v="548498.95651470299"/>
  </r>
  <r>
    <x v="11"/>
    <s v="Mutton snapper"/>
    <x v="13"/>
    <x v="4"/>
    <n v="171.9174262219"/>
    <n v="568813.732681914"/>
  </r>
  <r>
    <x v="11"/>
    <s v="Mutton snapper"/>
    <x v="13"/>
    <x v="2"/>
    <n v="298.47771239240001"/>
    <n v="987556.79071849305"/>
  </r>
  <r>
    <x v="11"/>
    <s v="Mutton snapper"/>
    <x v="14"/>
    <x v="1"/>
    <n v="196.26975097670001"/>
    <n v="580864.449680408"/>
  </r>
  <r>
    <x v="11"/>
    <s v="Mutton snapper"/>
    <x v="14"/>
    <x v="4"/>
    <n v="157.20512851539999"/>
    <n v="465251.879149165"/>
  </r>
  <r>
    <x v="11"/>
    <s v="Mutton snapper"/>
    <x v="14"/>
    <x v="2"/>
    <n v="297.42298528240002"/>
    <n v="880229.57082585001"/>
  </r>
  <r>
    <x v="11"/>
    <s v="Mutton snapper"/>
    <x v="15"/>
    <x v="1"/>
    <n v="202.92172351409999"/>
    <n v="574152.00047570199"/>
  </r>
  <r>
    <x v="11"/>
    <s v="Mutton snapper"/>
    <x v="15"/>
    <x v="4"/>
    <n v="158.5386531371"/>
    <n v="448573.38719114102"/>
  </r>
  <r>
    <x v="11"/>
    <s v="Mutton snapper"/>
    <x v="15"/>
    <x v="2"/>
    <n v="296.07404212749998"/>
    <n v="837719.59272066399"/>
  </r>
  <r>
    <x v="11"/>
    <s v="Mutton snapper"/>
    <x v="16"/>
    <x v="1"/>
    <n v="231.7424961383"/>
    <n v="656580.95104626601"/>
  </r>
  <r>
    <x v="11"/>
    <s v="Mutton snapper"/>
    <x v="16"/>
    <x v="4"/>
    <n v="154.115669126"/>
    <n v="436645.90781610599"/>
  </r>
  <r>
    <x v="11"/>
    <s v="Mutton snapper"/>
    <x v="16"/>
    <x v="2"/>
    <n v="294.43088292779998"/>
    <n v="834191.88259196805"/>
  </r>
  <r>
    <x v="11"/>
    <s v="Mutton snapper"/>
    <x v="17"/>
    <x v="1"/>
    <n v="249.4053437135"/>
    <n v="890372.83716614498"/>
  </r>
  <r>
    <x v="11"/>
    <s v="Mutton snapper"/>
    <x v="17"/>
    <x v="4"/>
    <n v="179.05091915950001"/>
    <n v="639208.73753380799"/>
  </r>
  <r>
    <x v="11"/>
    <s v="Mutton snapper"/>
    <x v="17"/>
    <x v="2"/>
    <n v="292.49350768329998"/>
    <n v="1044196.85003964"/>
  </r>
  <r>
    <x v="11"/>
    <s v="Mutton snapper"/>
    <x v="18"/>
    <x v="1"/>
    <n v="271.20231160079999"/>
    <n v="1039017.54969644"/>
  </r>
  <r>
    <x v="11"/>
    <s v="Mutton snapper"/>
    <x v="18"/>
    <x v="4"/>
    <n v="142.16975856970001"/>
    <n v="544674.09705386998"/>
  </r>
  <r>
    <x v="11"/>
    <s v="Mutton snapper"/>
    <x v="18"/>
    <x v="2"/>
    <n v="290.26191639389998"/>
    <n v="1112037.8117781901"/>
  </r>
  <r>
    <x v="11"/>
    <s v="Mutton snapper"/>
    <x v="19"/>
    <x v="1"/>
    <n v="250.14486092569999"/>
    <n v="835325.24365013395"/>
  </r>
  <r>
    <x v="11"/>
    <s v="Mutton snapper"/>
    <x v="19"/>
    <x v="4"/>
    <n v="144.52662762829999"/>
    <n v="482627.30639660603"/>
  </r>
  <r>
    <x v="11"/>
    <s v="Mutton snapper"/>
    <x v="19"/>
    <x v="2"/>
    <n v="287.73610905970003"/>
    <n v="960856.17956614704"/>
  </r>
  <r>
    <x v="11"/>
    <s v="Mutton snapper"/>
    <x v="20"/>
    <x v="1"/>
    <n v="298.99380043129997"/>
    <n v="902724.77320623305"/>
  </r>
  <r>
    <x v="11"/>
    <s v="Mutton snapper"/>
    <x v="20"/>
    <x v="4"/>
    <n v="111.3921390974"/>
    <n v="336316.14889192302"/>
  </r>
  <r>
    <x v="11"/>
    <s v="Mutton snapper"/>
    <x v="20"/>
    <x v="2"/>
    <n v="284.91608568060002"/>
    <n v="860221.21013165696"/>
  </r>
  <r>
    <x v="11"/>
    <s v="Mutton snapper"/>
    <x v="21"/>
    <x v="1"/>
    <n v="309.17771440780001"/>
    <n v="958368.98256992502"/>
  </r>
  <r>
    <x v="11"/>
    <s v="Mutton snapper"/>
    <x v="21"/>
    <x v="4"/>
    <n v="88.4033646484"/>
    <n v="274027.00351842103"/>
  </r>
  <r>
    <x v="11"/>
    <s v="Mutton snapper"/>
    <x v="21"/>
    <x v="2"/>
    <n v="286.813773696"/>
    <n v="889046.69280744996"/>
  </r>
  <r>
    <x v="11"/>
    <s v="Mutton snapper"/>
    <x v="22"/>
    <x v="1"/>
    <n v="274.09314894300002"/>
    <n v="806366.69497392105"/>
  </r>
  <r>
    <x v="11"/>
    <s v="Mutton snapper"/>
    <x v="22"/>
    <x v="4"/>
    <n v="141.304684796"/>
    <n v="415710.46960737702"/>
  </r>
  <r>
    <x v="11"/>
    <s v="Mutton snapper"/>
    <x v="22"/>
    <x v="2"/>
    <n v="288.16034899210001"/>
    <n v="847751.60975526494"/>
  </r>
  <r>
    <x v="11"/>
    <s v="Mutton snapper"/>
    <x v="23"/>
    <x v="1"/>
    <n v="213.47095345630001"/>
    <n v="621452.79722461"/>
  </r>
  <r>
    <x v="11"/>
    <s v="Mutton snapper"/>
    <x v="23"/>
    <x v="4"/>
    <n v="225.13113158620001"/>
    <n v="655397.69791334798"/>
  </r>
  <r>
    <x v="11"/>
    <s v="Mutton snapper"/>
    <x v="23"/>
    <x v="2"/>
    <n v="288.95581156909998"/>
    <n v="841202.95743527997"/>
  </r>
  <r>
    <x v="11"/>
    <s v="Mutton snapper"/>
    <x v="24"/>
    <x v="1"/>
    <n v="224.0901573539"/>
    <n v="695818.76215726603"/>
  </r>
  <r>
    <x v="11"/>
    <s v="Mutton snapper"/>
    <x v="24"/>
    <x v="4"/>
    <n v="179.4776481653"/>
    <n v="557293.17367592501"/>
  </r>
  <r>
    <x v="11"/>
    <s v="Mutton snapper"/>
    <x v="24"/>
    <x v="2"/>
    <n v="289.20016142679998"/>
    <n v="897990.794043876"/>
  </r>
  <r>
    <x v="11"/>
    <s v="Mutton snapper"/>
    <x v="25"/>
    <x v="1"/>
    <n v="171.977727278"/>
    <n v="533088.13210775005"/>
  </r>
  <r>
    <x v="11"/>
    <s v="Mutton snapper"/>
    <x v="25"/>
    <x v="4"/>
    <n v="233.48594350690001"/>
    <n v="723748.28687146597"/>
  </r>
  <r>
    <x v="11"/>
    <s v="Mutton snapper"/>
    <x v="25"/>
    <x v="2"/>
    <n v="288.89339856539999"/>
    <n v="895497.601096472"/>
  </r>
  <r>
    <x v="11"/>
    <s v="Mutton snapper"/>
    <x v="26"/>
    <x v="1"/>
    <n v="220.43148204920001"/>
    <n v="797519.99989666103"/>
  </r>
  <r>
    <x v="11"/>
    <s v="Mutton snapper"/>
    <x v="26"/>
    <x v="4"/>
    <n v="206.37455951979999"/>
    <n v="746662.12446958094"/>
  </r>
  <r>
    <x v="11"/>
    <s v="Mutton snapper"/>
    <x v="26"/>
    <x v="2"/>
    <n v="288.03552298480002"/>
    <n v="1042111.08198122"/>
  </r>
  <r>
    <x v="11"/>
    <s v="Mutton snapper"/>
    <x v="27"/>
    <x v="1"/>
    <n v="208.33551487049999"/>
    <n v="700474.62652489601"/>
  </r>
  <r>
    <x v="11"/>
    <s v="Mutton snapper"/>
    <x v="27"/>
    <x v="4"/>
    <n v="228.9784607597"/>
    <n v="769881.22683997999"/>
  </r>
  <r>
    <x v="11"/>
    <s v="Mutton snapper"/>
    <x v="27"/>
    <x v="2"/>
    <n v="286.62653468489998"/>
    <n v="963708.05985861295"/>
  </r>
  <r>
    <x v="11"/>
    <s v="Mutton snapper"/>
    <x v="28"/>
    <x v="1"/>
    <n v="205.64595473669999"/>
    <n v="669804.09237804299"/>
  </r>
  <r>
    <x v="11"/>
    <s v="Mutton snapper"/>
    <x v="28"/>
    <x v="4"/>
    <n v="224.67250119089999"/>
    <n v="731774.96214360697"/>
  </r>
  <r>
    <x v="11"/>
    <s v="Mutton snapper"/>
    <x v="28"/>
    <x v="2"/>
    <n v="284.6664336659"/>
    <n v="927179.63976585597"/>
  </r>
  <r>
    <x v="11"/>
    <s v="Mutton snapper"/>
    <x v="29"/>
    <x v="1"/>
    <n v="224.03968090309999"/>
    <n v="1037636.86958717"/>
  </r>
  <r>
    <x v="11"/>
    <s v="Mutton snapper"/>
    <x v="29"/>
    <x v="4"/>
    <n v="188.0883311913"/>
    <n v="871128.66076395602"/>
  </r>
  <r>
    <x v="11"/>
    <s v="Mutton snapper"/>
    <x v="29"/>
    <x v="2"/>
    <n v="282.1552199276"/>
    <n v="1306798.2330770199"/>
  </r>
  <r>
    <x v="11"/>
    <s v="Mutton snapper"/>
    <x v="30"/>
    <x v="1"/>
    <n v="211.16782002049999"/>
    <n v="710239.94534678303"/>
  </r>
  <r>
    <x v="11"/>
    <s v="Mutton snapper"/>
    <x v="30"/>
    <x v="4"/>
    <n v="200.9545478325"/>
    <n v="675888.71758884494"/>
  </r>
  <r>
    <x v="11"/>
    <s v="Mutton snapper"/>
    <x v="30"/>
    <x v="2"/>
    <n v="279.09289347020001"/>
    <n v="938698.52606165595"/>
  </r>
  <r>
    <x v="11"/>
    <s v="Mutton snapper"/>
    <x v="31"/>
    <x v="1"/>
    <n v="219.9530179548"/>
    <n v="800486.45579978905"/>
  </r>
  <r>
    <x v="11"/>
    <s v="Mutton snapper"/>
    <x v="31"/>
    <x v="4"/>
    <n v="197.08710301880001"/>
    <n v="717269.34254562296"/>
  </r>
  <r>
    <x v="11"/>
    <s v="Mutton snapper"/>
    <x v="31"/>
    <x v="2"/>
    <n v="259.11459966759998"/>
    <n v="943009.23652934097"/>
  </r>
  <r>
    <x v="11"/>
    <s v="Mutton snapper"/>
    <x v="42"/>
    <x v="1"/>
    <n v="204.0093996336"/>
    <n v="569928.81919250602"/>
  </r>
  <r>
    <x v="11"/>
    <s v="Mutton snapper"/>
    <x v="42"/>
    <x v="4"/>
    <n v="187.69648569969999"/>
    <n v="524356.41031002195"/>
  </r>
  <r>
    <x v="11"/>
    <s v="Mutton snapper"/>
    <x v="42"/>
    <x v="2"/>
    <n v="267.67641258330002"/>
    <n v="747791.53324920195"/>
  </r>
  <r>
    <x v="11"/>
    <s v="Mutton snapper"/>
    <x v="43"/>
    <x v="1"/>
    <n v="188.97396659520001"/>
    <n v="519568.42528822902"/>
  </r>
  <r>
    <x v="11"/>
    <s v="Mutton snapper"/>
    <x v="43"/>
    <x v="4"/>
    <n v="189.82307578109999"/>
    <n v="521902.98136790399"/>
  </r>
  <r>
    <x v="11"/>
    <s v="Mutton snapper"/>
    <x v="43"/>
    <x v="2"/>
    <n v="263.59342549939998"/>
    <n v="724728.50874964905"/>
  </r>
  <r>
    <x v="11"/>
    <s v="Mutton snapper"/>
    <x v="44"/>
    <x v="1"/>
    <n v="206.47074999750001"/>
    <n v="598292.15050465497"/>
  </r>
  <r>
    <x v="11"/>
    <s v="Mutton snapper"/>
    <x v="44"/>
    <x v="4"/>
    <n v="151.46971827549999"/>
    <n v="438915.16587442101"/>
  </r>
  <r>
    <x v="11"/>
    <s v="Mutton snapper"/>
    <x v="44"/>
    <x v="2"/>
    <n v="266.82619353400003"/>
    <n v="773184.66243926296"/>
  </r>
  <r>
    <x v="11"/>
    <s v="Mutton snapper"/>
    <x v="45"/>
    <x v="1"/>
    <n v="175.9522987039"/>
    <n v="480474.70159382198"/>
  </r>
  <r>
    <x v="11"/>
    <s v="Mutton snapper"/>
    <x v="45"/>
    <x v="4"/>
    <n v="176.92579883959999"/>
    <n v="483133.04814913298"/>
  </r>
  <r>
    <x v="11"/>
    <s v="Mutton snapper"/>
    <x v="45"/>
    <x v="2"/>
    <n v="269.27724425920002"/>
    <n v="735318.06367090298"/>
  </r>
  <r>
    <x v="11"/>
    <s v="Mutton snapper"/>
    <x v="46"/>
    <x v="1"/>
    <n v="213.98640864710001"/>
    <n v="639431.190509737"/>
  </r>
  <r>
    <x v="11"/>
    <s v="Mutton snapper"/>
    <x v="46"/>
    <x v="4"/>
    <n v="171.25276599840001"/>
    <n v="511735.11781760701"/>
  </r>
  <r>
    <x v="11"/>
    <s v="Mutton snapper"/>
    <x v="46"/>
    <x v="2"/>
    <n v="270.94657767479998"/>
    <n v="809638.77015567804"/>
  </r>
  <r>
    <x v="11"/>
    <s v="Mutton snapper"/>
    <x v="47"/>
    <x v="1"/>
    <n v="144.64661871300001"/>
    <n v="412183.99215820601"/>
  </r>
  <r>
    <x v="11"/>
    <s v="Mutton snapper"/>
    <x v="47"/>
    <x v="4"/>
    <n v="179.52015189540001"/>
    <n v="511559.36819982203"/>
  </r>
  <r>
    <x v="11"/>
    <s v="Mutton snapper"/>
    <x v="47"/>
    <x v="2"/>
    <n v="260.64785733880001"/>
    <n v="742740.309737731"/>
  </r>
  <r>
    <x v="11"/>
    <s v="Mutton snapper"/>
    <x v="48"/>
    <x v="1"/>
    <n v="144.50105399040001"/>
    <n v="398500.671663185"/>
  </r>
  <r>
    <x v="11"/>
    <s v="Mutton snapper"/>
    <x v="48"/>
    <x v="4"/>
    <n v="173.64205892710001"/>
    <n v="478864.860847426"/>
  </r>
  <r>
    <x v="11"/>
    <s v="Mutton snapper"/>
    <x v="48"/>
    <x v="2"/>
    <n v="247.786168317"/>
    <n v="683337.261399518"/>
  </r>
  <r>
    <x v="11"/>
    <s v="Mutton snapper"/>
    <x v="49"/>
    <x v="1"/>
    <n v="125.3630165372"/>
    <n v="353321.37072608701"/>
  </r>
  <r>
    <x v="11"/>
    <s v="Mutton snapper"/>
    <x v="49"/>
    <x v="4"/>
    <n v="178.52971879969999"/>
    <n v="503165.66004908399"/>
  </r>
  <r>
    <x v="11"/>
    <s v="Mutton snapper"/>
    <x v="49"/>
    <x v="2"/>
    <n v="242.58406800380001"/>
    <n v="683695.54108507105"/>
  </r>
  <r>
    <x v="11"/>
    <s v="Mutton snapper"/>
    <x v="50"/>
    <x v="1"/>
    <n v="115.69137557160001"/>
    <n v="321208.42742142401"/>
  </r>
  <r>
    <x v="11"/>
    <s v="Mutton snapper"/>
    <x v="50"/>
    <x v="4"/>
    <n v="139.81701481030001"/>
    <n v="388191.45534479601"/>
  </r>
  <r>
    <x v="11"/>
    <s v="Mutton snapper"/>
    <x v="50"/>
    <x v="2"/>
    <n v="243.05994364770001"/>
    <n v="674837.70404210698"/>
  </r>
  <r>
    <x v="11"/>
    <s v="Mutton snapper"/>
    <x v="51"/>
    <x v="3"/>
    <n v="227.9241316154"/>
    <n v="597655.820197928"/>
  </r>
  <r>
    <x v="11"/>
    <s v="Mutton snapper"/>
    <x v="51"/>
    <x v="2"/>
    <n v="234.721589806"/>
    <n v="615479.911141544"/>
  </r>
  <r>
    <x v="11"/>
    <s v="Mutton snapper"/>
    <x v="52"/>
    <x v="3"/>
    <n v="212.04381410139999"/>
    <n v="544259.64305595995"/>
  </r>
  <r>
    <x v="11"/>
    <s v="Mutton snapper"/>
    <x v="52"/>
    <x v="2"/>
    <n v="225.5485261545"/>
    <n v="578922.61963356403"/>
  </r>
  <r>
    <x v="11"/>
    <s v="Mutton snapper"/>
    <x v="53"/>
    <x v="3"/>
    <n v="188.99023801449999"/>
    <n v="465421.72339247598"/>
  </r>
  <r>
    <x v="11"/>
    <s v="Mutton snapper"/>
    <x v="53"/>
    <x v="2"/>
    <n v="215.6285946765"/>
    <n v="531023.36502366303"/>
  </r>
  <r>
    <x v="11"/>
    <s v="Mutton snapper"/>
    <x v="54"/>
    <x v="3"/>
    <n v="166.96401710129999"/>
    <n v="386990.36758536199"/>
  </r>
  <r>
    <x v="11"/>
    <s v="Mutton snapper"/>
    <x v="54"/>
    <x v="2"/>
    <n v="205.0505564083"/>
    <n v="475267.61499701301"/>
  </r>
  <r>
    <x v="11"/>
    <s v="Mutton snapper"/>
    <x v="55"/>
    <x v="3"/>
    <n v="148.80589696920001"/>
    <n v="364708.22407572903"/>
  </r>
  <r>
    <x v="11"/>
    <s v="Mutton snapper"/>
    <x v="55"/>
    <x v="2"/>
    <n v="193.90409143860001"/>
    <n v="475239.34380288399"/>
  </r>
  <r>
    <x v="11"/>
    <s v="Mutton snapper"/>
    <x v="56"/>
    <x v="3"/>
    <n v="131.34937865929999"/>
    <n v="340597.47657333402"/>
  </r>
  <r>
    <x v="11"/>
    <s v="Mutton snapper"/>
    <x v="56"/>
    <x v="2"/>
    <n v="182.2797989094"/>
    <n v="472663.36675902701"/>
  </r>
  <r>
    <x v="11"/>
    <s v="Mutton snapper"/>
    <x v="57"/>
    <x v="3"/>
    <n v="114.7769470156"/>
    <n v="293058.37193776201"/>
  </r>
  <r>
    <x v="11"/>
    <s v="Mutton snapper"/>
    <x v="57"/>
    <x v="2"/>
    <n v="170.26919701520001"/>
    <n v="434745.95697009302"/>
  </r>
  <r>
    <x v="11"/>
    <s v="Mutton snapper"/>
    <x v="58"/>
    <x v="3"/>
    <n v="89.999357040999996"/>
    <n v="231064.439266534"/>
  </r>
  <r>
    <x v="11"/>
    <s v="Mutton snapper"/>
    <x v="58"/>
    <x v="2"/>
    <n v="157.9647230034"/>
    <n v="405558.787803585"/>
  </r>
  <r>
    <x v="11"/>
    <s v="Mutton snapper"/>
    <x v="59"/>
    <x v="3"/>
    <n v="84.3079508995"/>
    <n v="234727.58334787501"/>
  </r>
  <r>
    <x v="11"/>
    <s v="Mutton snapper"/>
    <x v="59"/>
    <x v="2"/>
    <n v="149.28083461200001"/>
    <n v="415623.07202072401"/>
  </r>
  <r>
    <x v="11"/>
    <s v="Mutton snapper"/>
    <x v="60"/>
    <x v="3"/>
    <n v="80.791268597599995"/>
    <n v="207818.410718339"/>
  </r>
  <r>
    <x v="11"/>
    <s v="Mutton snapper"/>
    <x v="60"/>
    <x v="2"/>
    <n v="140.67228911230001"/>
    <n v="361849.64121598698"/>
  </r>
  <r>
    <x v="11"/>
    <s v="Mutton snapper"/>
    <x v="61"/>
    <x v="3"/>
    <n v="77.331349630099993"/>
    <n v="230896.624627991"/>
  </r>
  <r>
    <x v="11"/>
    <s v="Mutton snapper"/>
    <x v="61"/>
    <x v="2"/>
    <n v="131.0193645786"/>
    <n v="391198.77238440199"/>
  </r>
  <r>
    <x v="11"/>
    <s v="Mutton snapper"/>
    <x v="62"/>
    <x v="3"/>
    <n v="73.769738203100005"/>
    <n v="146896.97289605599"/>
  </r>
  <r>
    <x v="11"/>
    <s v="Mutton snapper"/>
    <x v="62"/>
    <x v="2"/>
    <n v="121.2677922134"/>
    <n v="241479.392767866"/>
  </r>
  <r>
    <x v="11"/>
    <s v="Mutton snapper"/>
    <x v="63"/>
    <x v="3"/>
    <n v="70.102074732299997"/>
    <n v="237414.16680433901"/>
  </r>
  <r>
    <x v="11"/>
    <s v="Mutton snapper"/>
    <x v="63"/>
    <x v="2"/>
    <n v="111.4633128915"/>
    <n v="377491.95955273899"/>
  </r>
  <r>
    <x v="11"/>
    <s v="Mutton snapper"/>
    <x v="64"/>
    <x v="3"/>
    <n v="66.323922635700001"/>
    <n v="237159.02572334299"/>
  </r>
  <r>
    <x v="11"/>
    <s v="Mutton snapper"/>
    <x v="64"/>
    <x v="2"/>
    <n v="101.65491225"/>
    <n v="363494.48270123999"/>
  </r>
  <r>
    <x v="11"/>
    <s v="Mutton snapper"/>
    <x v="65"/>
    <x v="3"/>
    <n v="62.513453463300003"/>
    <n v="223902.86068040901"/>
  </r>
  <r>
    <x v="11"/>
    <s v="Mutton snapper"/>
    <x v="65"/>
    <x v="2"/>
    <n v="91.893859058900006"/>
    <n v="329133.91889845498"/>
  </r>
  <r>
    <x v="11"/>
    <s v="Mutton snapper"/>
    <x v="66"/>
    <x v="3"/>
    <n v="58.416789009600002"/>
    <n v="246041.78797824099"/>
  </r>
  <r>
    <x v="11"/>
    <s v="Mutton snapper"/>
    <x v="66"/>
    <x v="2"/>
    <n v="82.235489505499999"/>
    <n v="346362.18827234203"/>
  </r>
  <r>
    <x v="11"/>
    <s v="Mutton snapper"/>
    <x v="67"/>
    <x v="3"/>
    <n v="54.277806932799997"/>
    <n v="216624.512122888"/>
  </r>
  <r>
    <x v="11"/>
    <s v="Mutton snapper"/>
    <x v="67"/>
    <x v="2"/>
    <n v="72.737880719100005"/>
    <n v="290299.27357148897"/>
  </r>
  <r>
    <x v="11"/>
    <s v="Mutton snapper"/>
    <x v="68"/>
    <x v="3"/>
    <n v="50.007982069299999"/>
    <n v="78851.807452546796"/>
  </r>
  <r>
    <x v="11"/>
    <s v="Mutton snapper"/>
    <x v="68"/>
    <x v="2"/>
    <n v="63.463034217999997"/>
    <n v="100067.52417197599"/>
  </r>
  <r>
    <x v="11"/>
    <s v="Mutton snapper"/>
    <x v="69"/>
    <x v="3"/>
    <n v="45.621387203499999"/>
    <n v="75316.572773914493"/>
  </r>
  <r>
    <x v="11"/>
    <s v="Mutton snapper"/>
    <x v="69"/>
    <x v="2"/>
    <n v="53.527963679300001"/>
    <n v="88369.578809769795"/>
  </r>
  <r>
    <x v="12"/>
    <s v="Schoolmaster snapper"/>
    <x v="51"/>
    <x v="3"/>
    <n v="1.5759269220000001"/>
    <n v="901.97204831551903"/>
  </r>
  <r>
    <x v="12"/>
    <s v="Schoolmaster snapper"/>
    <x v="51"/>
    <x v="2"/>
    <n v="1.6229263218000001"/>
    <n v="928.87186468885"/>
  </r>
  <r>
    <x v="12"/>
    <s v="Schoolmaster snapper"/>
    <x v="52"/>
    <x v="3"/>
    <n v="3.0458773661"/>
    <n v="1746.7698503870199"/>
  </r>
  <r>
    <x v="12"/>
    <s v="Schoolmaster snapper"/>
    <x v="52"/>
    <x v="2"/>
    <n v="3.2398641463"/>
    <n v="1858.0186691869201"/>
  </r>
  <r>
    <x v="12"/>
    <s v="Schoolmaster snapper"/>
    <x v="53"/>
    <x v="3"/>
    <n v="4.2362452308999998"/>
    <n v="2558.9363275994201"/>
  </r>
  <r>
    <x v="12"/>
    <s v="Schoolmaster snapper"/>
    <x v="53"/>
    <x v="2"/>
    <n v="4.8333480896000003"/>
    <n v="2919.6208755757998"/>
  </r>
  <r>
    <x v="12"/>
    <s v="Schoolmaster snapper"/>
    <x v="54"/>
    <x v="3"/>
    <n v="5.1996406446999996"/>
    <n v="3593.0939840078499"/>
  </r>
  <r>
    <x v="12"/>
    <s v="Schoolmaster snapper"/>
    <x v="54"/>
    <x v="2"/>
    <n v="6.3857424241"/>
    <n v="4412.7227736820896"/>
  </r>
  <r>
    <x v="12"/>
    <s v="Schoolmaster snapper"/>
    <x v="55"/>
    <x v="3"/>
    <n v="6.0466879656000003"/>
    <n v="4737.7717011203804"/>
  </r>
  <r>
    <x v="12"/>
    <s v="Schoolmaster snapper"/>
    <x v="55"/>
    <x v="2"/>
    <n v="7.8792410789999998"/>
    <n v="6173.6351573491902"/>
  </r>
  <r>
    <x v="12"/>
    <s v="Schoolmaster snapper"/>
    <x v="56"/>
    <x v="3"/>
    <n v="6.6985285582999996"/>
    <n v="6097.4125186719402"/>
  </r>
  <r>
    <x v="12"/>
    <s v="Schoolmaster snapper"/>
    <x v="56"/>
    <x v="2"/>
    <n v="9.2958676399000009"/>
    <n v="8461.6702348750096"/>
  </r>
  <r>
    <x v="12"/>
    <s v="Schoolmaster snapper"/>
    <x v="57"/>
    <x v="3"/>
    <n v="7.1571454318000001"/>
    <n v="5750.8046601717197"/>
  </r>
  <r>
    <x v="12"/>
    <s v="Schoolmaster snapper"/>
    <x v="57"/>
    <x v="2"/>
    <n v="10.617475349099999"/>
    <n v="8531.1982688055705"/>
  </r>
  <r>
    <x v="12"/>
    <s v="Schoolmaster snapper"/>
    <x v="58"/>
    <x v="3"/>
    <n v="6.7376412643999997"/>
    <n v="7039.89856888344"/>
  </r>
  <r>
    <x v="12"/>
    <s v="Schoolmaster snapper"/>
    <x v="58"/>
    <x v="2"/>
    <n v="11.8257471054"/>
    <n v="12356.261910830901"/>
  </r>
  <r>
    <x v="12"/>
    <s v="Schoolmaster snapper"/>
    <x v="59"/>
    <x v="3"/>
    <n v="7.4780672146000002"/>
    <n v="7101.9270734696702"/>
  </r>
  <r>
    <x v="12"/>
    <s v="Schoolmaster snapper"/>
    <x v="59"/>
    <x v="2"/>
    <n v="13.241124984900001"/>
    <n v="12575.108154920301"/>
  </r>
  <r>
    <x v="12"/>
    <s v="Schoolmaster snapper"/>
    <x v="60"/>
    <x v="3"/>
    <n v="8.4095400221999999"/>
    <n v="8637.3017671712405"/>
  </r>
  <r>
    <x v="12"/>
    <s v="Schoolmaster snapper"/>
    <x v="60"/>
    <x v="2"/>
    <n v="14.642538306800001"/>
    <n v="15039.112919408601"/>
  </r>
  <r>
    <x v="12"/>
    <s v="Schoolmaster snapper"/>
    <x v="61"/>
    <x v="3"/>
    <n v="9.3811798429"/>
    <n v="15108.391591095"/>
  </r>
  <r>
    <x v="12"/>
    <s v="Schoolmaster snapper"/>
    <x v="61"/>
    <x v="2"/>
    <n v="15.8941519564"/>
    <n v="25597.5341894308"/>
  </r>
  <r>
    <x v="12"/>
    <s v="Schoolmaster snapper"/>
    <x v="62"/>
    <x v="3"/>
    <n v="10.380310362099999"/>
    <n v="17090.510837567101"/>
  </r>
  <r>
    <x v="12"/>
    <s v="Schoolmaster snapper"/>
    <x v="62"/>
    <x v="2"/>
    <n v="17.063871321200001"/>
    <n v="28094.562452751201"/>
  </r>
  <r>
    <x v="12"/>
    <s v="Schoolmaster snapper"/>
    <x v="63"/>
    <x v="3"/>
    <n v="11.407973191"/>
    <n v="22641.4280750406"/>
  </r>
  <r>
    <x v="12"/>
    <s v="Schoolmaster snapper"/>
    <x v="63"/>
    <x v="2"/>
    <n v="18.138842396600001"/>
    <n v="36000.198160724402"/>
  </r>
  <r>
    <x v="12"/>
    <s v="Schoolmaster snapper"/>
    <x v="64"/>
    <x v="3"/>
    <n v="12.465263141399999"/>
    <n v="25965.207232430501"/>
  </r>
  <r>
    <x v="12"/>
    <s v="Schoolmaster snapper"/>
    <x v="64"/>
    <x v="2"/>
    <n v="19.105553176800001"/>
    <n v="39796.965527227498"/>
  </r>
  <r>
    <x v="12"/>
    <s v="Schoolmaster snapper"/>
    <x v="65"/>
    <x v="3"/>
    <n v="13.5712938679"/>
    <n v="30990.422364487102"/>
  </r>
  <r>
    <x v="12"/>
    <s v="Schoolmaster snapper"/>
    <x v="65"/>
    <x v="2"/>
    <n v="19.949602795200001"/>
    <n v="45555.466018368897"/>
  </r>
  <r>
    <x v="12"/>
    <s v="Schoolmaster snapper"/>
    <x v="66"/>
    <x v="3"/>
    <n v="14.6731590608"/>
    <n v="38593.600314123898"/>
  </r>
  <r>
    <x v="12"/>
    <s v="Schoolmaster snapper"/>
    <x v="66"/>
    <x v="2"/>
    <n v="20.655952482299998"/>
    <n v="54329.648503815202"/>
  </r>
  <r>
    <x v="12"/>
    <s v="Schoolmaster snapper"/>
    <x v="67"/>
    <x v="3"/>
    <n v="15.8260850542"/>
    <n v="47320.227604561398"/>
  </r>
  <r>
    <x v="12"/>
    <s v="Schoolmaster snapper"/>
    <x v="67"/>
    <x v="2"/>
    <n v="21.2085924613"/>
    <n v="63414.004095015996"/>
  </r>
  <r>
    <x v="12"/>
    <s v="Schoolmaster snapper"/>
    <x v="68"/>
    <x v="3"/>
    <n v="17.013175892500001"/>
    <n v="44822.684940519001"/>
  </r>
  <r>
    <x v="12"/>
    <s v="Schoolmaster snapper"/>
    <x v="68"/>
    <x v="2"/>
    <n v="21.590708505799999"/>
    <n v="56882.590946789598"/>
  </r>
  <r>
    <x v="12"/>
    <s v="Schoolmaster snapper"/>
    <x v="69"/>
    <x v="3"/>
    <n v="18.243436263100001"/>
    <n v="48063.912406643401"/>
  </r>
  <r>
    <x v="12"/>
    <s v="Schoolmaster snapper"/>
    <x v="69"/>
    <x v="2"/>
    <n v="21.405179753100001"/>
    <n v="56393.7993842945"/>
  </r>
  <r>
    <x v="13"/>
    <s v="Grey snapper"/>
    <x v="32"/>
    <x v="4"/>
    <n v="14.5946914596"/>
    <n v="16569.410542058002"/>
  </r>
  <r>
    <x v="13"/>
    <s v="Grey snapper"/>
    <x v="32"/>
    <x v="2"/>
    <n v="15.8266641188"/>
    <n v="17968.073941241499"/>
  </r>
  <r>
    <x v="13"/>
    <s v="Grey snapper"/>
    <x v="33"/>
    <x v="4"/>
    <n v="14.936262661100001"/>
    <n v="17272.116295229898"/>
  </r>
  <r>
    <x v="13"/>
    <s v="Grey snapper"/>
    <x v="33"/>
    <x v="2"/>
    <n v="16.0441511768"/>
    <n v="18553.265383105099"/>
  </r>
  <r>
    <x v="13"/>
    <s v="Grey snapper"/>
    <x v="34"/>
    <x v="4"/>
    <n v="15.2754996496"/>
    <n v="19696.119447915298"/>
  </r>
  <r>
    <x v="13"/>
    <s v="Grey snapper"/>
    <x v="34"/>
    <x v="2"/>
    <n v="16.245754817600002"/>
    <n v="20947.159487389301"/>
  </r>
  <r>
    <x v="13"/>
    <s v="Grey snapper"/>
    <x v="35"/>
    <x v="4"/>
    <n v="15.612402425100001"/>
    <n v="21034.5599676727"/>
  </r>
  <r>
    <x v="13"/>
    <s v="Grey snapper"/>
    <x v="35"/>
    <x v="2"/>
    <n v="16.431475041500001"/>
    <n v="22138.094939255501"/>
  </r>
  <r>
    <x v="13"/>
    <s v="Grey snapper"/>
    <x v="36"/>
    <x v="4"/>
    <n v="17.4064401336"/>
    <n v="23623.530819125899"/>
  </r>
  <r>
    <x v="13"/>
    <s v="Grey snapper"/>
    <x v="36"/>
    <x v="2"/>
    <n v="16.601311848200002"/>
    <n v="22530.833362514699"/>
  </r>
  <r>
    <x v="13"/>
    <s v="Grey snapper"/>
    <x v="37"/>
    <x v="4"/>
    <n v="16.279205337099999"/>
    <n v="22174.796632054102"/>
  </r>
  <r>
    <x v="13"/>
    <s v="Grey snapper"/>
    <x v="37"/>
    <x v="2"/>
    <n v="16.755265237900002"/>
    <n v="22823.2638800407"/>
  </r>
  <r>
    <x v="13"/>
    <s v="Grey snapper"/>
    <x v="38"/>
    <x v="4"/>
    <n v="18.0685746196"/>
    <n v="24709.385751330901"/>
  </r>
  <r>
    <x v="13"/>
    <s v="Grey snapper"/>
    <x v="38"/>
    <x v="2"/>
    <n v="16.8933352106"/>
    <n v="23102.206185687999"/>
  </r>
  <r>
    <x v="13"/>
    <s v="Grey snapper"/>
    <x v="39"/>
    <x v="4"/>
    <n v="16.936671397200001"/>
    <n v="21050.957811151999"/>
  </r>
  <r>
    <x v="13"/>
    <s v="Grey snapper"/>
    <x v="39"/>
    <x v="2"/>
    <n v="17.015521766199999"/>
    <n v="21148.962652290898"/>
  </r>
  <r>
    <x v="13"/>
    <s v="Grey snapper"/>
    <x v="40"/>
    <x v="4"/>
    <n v="18.7213722537"/>
    <n v="21364.528807840401"/>
  </r>
  <r>
    <x v="13"/>
    <s v="Grey snapper"/>
    <x v="40"/>
    <x v="2"/>
    <n v="17.121824904699999"/>
    <n v="19539.151108210299"/>
  </r>
  <r>
    <x v="13"/>
    <s v="Grey snapper"/>
    <x v="41"/>
    <x v="4"/>
    <n v="17.584800605400002"/>
    <n v="20234.089965097301"/>
  </r>
  <r>
    <x v="13"/>
    <s v="Grey snapper"/>
    <x v="41"/>
    <x v="2"/>
    <n v="17.2122446262"/>
    <n v="19805.405479604098"/>
  </r>
  <r>
    <x v="13"/>
    <s v="Grey snapper"/>
    <x v="0"/>
    <x v="4"/>
    <n v="17.905363889899998"/>
    <n v="18588.756588537901"/>
  </r>
  <r>
    <x v="13"/>
    <s v="Grey snapper"/>
    <x v="0"/>
    <x v="2"/>
    <n v="17.286780930599999"/>
    <n v="17946.5642191484"/>
  </r>
  <r>
    <x v="13"/>
    <s v="Grey snapper"/>
    <x v="1"/>
    <x v="4"/>
    <n v="17.4938583886"/>
    <n v="19826.548997681901"/>
  </r>
  <r>
    <x v="13"/>
    <s v="Grey snapper"/>
    <x v="1"/>
    <x v="2"/>
    <n v="17.472174440900002"/>
    <n v="19801.9736386896"/>
  </r>
  <r>
    <x v="13"/>
    <s v="Grey snapper"/>
    <x v="2"/>
    <x v="4"/>
    <n v="18.567210936599999"/>
    <n v="21657.036210256101"/>
  </r>
  <r>
    <x v="13"/>
    <s v="Grey snapper"/>
    <x v="2"/>
    <x v="2"/>
    <n v="17.612434654699999"/>
    <n v="20543.372742838099"/>
  </r>
  <r>
    <x v="13"/>
    <s v="Grey snapper"/>
    <x v="3"/>
    <x v="4"/>
    <n v="18.908319224700001"/>
    <n v="22831.8332805024"/>
  </r>
  <r>
    <x v="13"/>
    <s v="Grey snapper"/>
    <x v="3"/>
    <x v="2"/>
    <n v="17.733297759599999"/>
    <n v="21412.992511362001"/>
  </r>
  <r>
    <x v="13"/>
    <s v="Grey snapper"/>
    <x v="4"/>
    <x v="4"/>
    <n v="19.246917825800001"/>
    <n v="24445.760540437001"/>
  </r>
  <r>
    <x v="13"/>
    <s v="Grey snapper"/>
    <x v="4"/>
    <x v="2"/>
    <n v="17.834763755899999"/>
    <n v="22652.165298284701"/>
  </r>
  <r>
    <x v="13"/>
    <s v="Grey snapper"/>
    <x v="5"/>
    <x v="4"/>
    <n v="19.5830067397"/>
    <n v="25208.225425750901"/>
  </r>
  <r>
    <x v="13"/>
    <s v="Grey snapper"/>
    <x v="5"/>
    <x v="2"/>
    <n v="17.916832643399999"/>
    <n v="23063.442820216798"/>
  </r>
  <r>
    <x v="13"/>
    <s v="Grey snapper"/>
    <x v="6"/>
    <x v="4"/>
    <n v="19.960508748599999"/>
    <n v="27357.334357071701"/>
  </r>
  <r>
    <x v="13"/>
    <s v="Grey snapper"/>
    <x v="6"/>
    <x v="2"/>
    <n v="17.9411334835"/>
    <n v="24589.633141917398"/>
  </r>
  <r>
    <x v="13"/>
    <s v="Grey snapper"/>
    <x v="7"/>
    <x v="4"/>
    <n v="20.335219495699999"/>
    <n v="28869.097709297501"/>
  </r>
  <r>
    <x v="13"/>
    <s v="Grey snapper"/>
    <x v="7"/>
    <x v="2"/>
    <n v="17.947012770000001"/>
    <n v="25478.656149004801"/>
  </r>
  <r>
    <x v="13"/>
    <s v="Grey snapper"/>
    <x v="8"/>
    <x v="4"/>
    <n v="22.166608127100002"/>
    <n v="31351.696870345801"/>
  </r>
  <r>
    <x v="13"/>
    <s v="Grey snapper"/>
    <x v="8"/>
    <x v="2"/>
    <n v="17.934470502700002"/>
    <n v="25365.905307033099"/>
  </r>
  <r>
    <x v="13"/>
    <s v="Grey snapper"/>
    <x v="9"/>
    <x v="4"/>
    <n v="21.076267204899999"/>
    <n v="33046.406706380199"/>
  </r>
  <r>
    <x v="13"/>
    <s v="Grey snapper"/>
    <x v="9"/>
    <x v="2"/>
    <n v="17.9035066818"/>
    <n v="28071.695880630501"/>
  </r>
  <r>
    <x v="13"/>
    <s v="Grey snapper"/>
    <x v="10"/>
    <x v="4"/>
    <n v="21.442604166999999"/>
    <n v="31834.2905392674"/>
  </r>
  <r>
    <x v="13"/>
    <s v="Grey snapper"/>
    <x v="10"/>
    <x v="2"/>
    <n v="17.854121307100002"/>
    <n v="26506.728407958799"/>
  </r>
  <r>
    <x v="13"/>
    <s v="Grey snapper"/>
    <x v="11"/>
    <x v="4"/>
    <n v="21.482948067999999"/>
    <n v="35248.1255596017"/>
  </r>
  <r>
    <x v="13"/>
    <s v="Grey snapper"/>
    <x v="11"/>
    <x v="2"/>
    <n v="17.843876029800001"/>
    <n v="29277.321752030301"/>
  </r>
  <r>
    <x v="13"/>
    <s v="Grey snapper"/>
    <x v="12"/>
    <x v="4"/>
    <n v="20.066785922800001"/>
    <n v="37947.2553857682"/>
  </r>
  <r>
    <x v="13"/>
    <s v="Grey snapper"/>
    <x v="12"/>
    <x v="2"/>
    <n v="17.8161136505"/>
    <n v="33691.1260864617"/>
  </r>
  <r>
    <x v="13"/>
    <s v="Grey snapper"/>
    <x v="13"/>
    <x v="4"/>
    <n v="20.105758677699999"/>
    <n v="38683.881811058898"/>
  </r>
  <r>
    <x v="13"/>
    <s v="Grey snapper"/>
    <x v="13"/>
    <x v="2"/>
    <n v="17.770834169099999"/>
    <n v="34191.440357964297"/>
  </r>
  <r>
    <x v="13"/>
    <s v="Grey snapper"/>
    <x v="14"/>
    <x v="4"/>
    <n v="21.045268057200001"/>
    <n v="40510.794112878197"/>
  </r>
  <r>
    <x v="13"/>
    <s v="Grey snapper"/>
    <x v="14"/>
    <x v="2"/>
    <n v="17.7080375856"/>
    <n v="34086.8390379579"/>
  </r>
  <r>
    <x v="13"/>
    <s v="Grey snapper"/>
    <x v="15"/>
    <x v="4"/>
    <n v="21.520710409799999"/>
    <n v="39547.189153086103"/>
  </r>
  <r>
    <x v="13"/>
    <s v="Grey snapper"/>
    <x v="15"/>
    <x v="2"/>
    <n v="17.627723900199999"/>
    <n v="32393.304781598301"/>
  </r>
  <r>
    <x v="13"/>
    <s v="Grey snapper"/>
    <x v="16"/>
    <x v="4"/>
    <n v="22.973311517100001"/>
    <n v="35276.507686843201"/>
  </r>
  <r>
    <x v="13"/>
    <s v="Grey snapper"/>
    <x v="16"/>
    <x v="2"/>
    <n v="17.529893112700002"/>
    <n v="26917.9046599535"/>
  </r>
  <r>
    <x v="13"/>
    <s v="Grey snapper"/>
    <x v="17"/>
    <x v="4"/>
    <n v="25.509526775699999"/>
    <n v="50731.076503557801"/>
  </r>
  <r>
    <x v="13"/>
    <s v="Grey snapper"/>
    <x v="17"/>
    <x v="2"/>
    <n v="17.414545223200001"/>
    <n v="34632.497645329197"/>
  </r>
  <r>
    <x v="13"/>
    <s v="Grey snapper"/>
    <x v="18"/>
    <x v="4"/>
    <n v="24.611440667499998"/>
    <n v="45302.746454092798"/>
  </r>
  <r>
    <x v="13"/>
    <s v="Grey snapper"/>
    <x v="18"/>
    <x v="2"/>
    <n v="17.281680231599999"/>
    <n v="31810.717154268401"/>
  </r>
  <r>
    <x v="13"/>
    <s v="Grey snapper"/>
    <x v="19"/>
    <x v="4"/>
    <n v="23.498041170699999"/>
    <n v="50863.977408442799"/>
  </r>
  <r>
    <x v="13"/>
    <s v="Grey snapper"/>
    <x v="19"/>
    <x v="2"/>
    <n v="17.131298137999998"/>
    <n v="37082.493606072399"/>
  </r>
  <r>
    <x v="13"/>
    <s v="Grey snapper"/>
    <x v="20"/>
    <x v="4"/>
    <n v="24.433651739799998"/>
    <n v="54066.809003412403"/>
  </r>
  <r>
    <x v="13"/>
    <s v="Grey snapper"/>
    <x v="20"/>
    <x v="2"/>
    <n v="16.963398942400001"/>
    <n v="37536.626143158297"/>
  </r>
  <r>
    <x v="13"/>
    <s v="Grey snapper"/>
    <x v="21"/>
    <x v="4"/>
    <n v="23.671273034199999"/>
    <n v="57876.357253732203"/>
  </r>
  <r>
    <x v="13"/>
    <s v="Grey snapper"/>
    <x v="21"/>
    <x v="2"/>
    <n v="17.076383924600002"/>
    <n v="41751.827001231803"/>
  </r>
  <r>
    <x v="13"/>
    <s v="Grey snapper"/>
    <x v="22"/>
    <x v="4"/>
    <n v="24.732051041199998"/>
    <n v="55793.553317025697"/>
  </r>
  <r>
    <x v="13"/>
    <s v="Grey snapper"/>
    <x v="22"/>
    <x v="2"/>
    <n v="17.156556632000001"/>
    <n v="38703.836393735502"/>
  </r>
  <r>
    <x v="13"/>
    <s v="Grey snapper"/>
    <x v="23"/>
    <x v="4"/>
    <n v="26.1135910518"/>
    <n v="59005.0952290762"/>
  </r>
  <r>
    <x v="13"/>
    <s v="Grey snapper"/>
    <x v="23"/>
    <x v="2"/>
    <n v="17.203917064399999"/>
    <n v="38873.196822535298"/>
  </r>
  <r>
    <x v="13"/>
    <s v="Grey snapper"/>
    <x v="24"/>
    <x v="4"/>
    <n v="24.027712120899999"/>
    <n v="67643.992520543703"/>
  </r>
  <r>
    <x v="13"/>
    <s v="Grey snapper"/>
    <x v="24"/>
    <x v="2"/>
    <n v="17.218465221999999"/>
    <n v="48474.266997890198"/>
  </r>
  <r>
    <x v="13"/>
    <s v="Grey snapper"/>
    <x v="25"/>
    <x v="4"/>
    <n v="24.140588579799999"/>
    <n v="75220.673860463998"/>
  </r>
  <r>
    <x v="13"/>
    <s v="Grey snapper"/>
    <x v="25"/>
    <x v="2"/>
    <n v="17.200201104800001"/>
    <n v="53594.8290308254"/>
  </r>
  <r>
    <x v="13"/>
    <s v="Grey snapper"/>
    <x v="26"/>
    <x v="4"/>
    <n v="25.411275523"/>
    <n v="77675.331995585206"/>
  </r>
  <r>
    <x v="13"/>
    <s v="Grey snapper"/>
    <x v="26"/>
    <x v="2"/>
    <n v="17.149124712599999"/>
    <n v="52420.192535509203"/>
  </r>
  <r>
    <x v="13"/>
    <s v="Grey snapper"/>
    <x v="27"/>
    <x v="4"/>
    <n v="26.0368992997"/>
    <n v="88763.773357971702"/>
  </r>
  <r>
    <x v="13"/>
    <s v="Grey snapper"/>
    <x v="27"/>
    <x v="2"/>
    <n v="17.065236045599999"/>
    <n v="58178.000660709899"/>
  </r>
  <r>
    <x v="13"/>
    <s v="Grey snapper"/>
    <x v="28"/>
    <x v="4"/>
    <n v="25.6203984508"/>
    <n v="88514.0186981812"/>
  </r>
  <r>
    <x v="13"/>
    <s v="Grey snapper"/>
    <x v="28"/>
    <x v="2"/>
    <n v="16.948535103800001"/>
    <n v="58554.239738419397"/>
  </r>
  <r>
    <x v="13"/>
    <s v="Grey snapper"/>
    <x v="29"/>
    <x v="4"/>
    <n v="24.537371653899999"/>
    <n v="79161.020724652"/>
  </r>
  <r>
    <x v="13"/>
    <s v="Grey snapper"/>
    <x v="29"/>
    <x v="2"/>
    <n v="16.799021886999999"/>
    <n v="54196.013269643903"/>
  </r>
  <r>
    <x v="13"/>
    <s v="Grey snapper"/>
    <x v="30"/>
    <x v="4"/>
    <n v="24.537035605700002"/>
    <n v="73486.9739539617"/>
  </r>
  <r>
    <x v="13"/>
    <s v="Grey snapper"/>
    <x v="30"/>
    <x v="2"/>
    <n v="16.616696395400002"/>
    <n v="49766.025319194399"/>
  </r>
  <r>
    <x v="13"/>
    <s v="Grey snapper"/>
    <x v="31"/>
    <x v="4"/>
    <n v="24.829829913499999"/>
    <n v="75323.896174689493"/>
  </r>
  <r>
    <x v="13"/>
    <s v="Grey snapper"/>
    <x v="31"/>
    <x v="2"/>
    <n v="15.4272241789"/>
    <n v="46800.104405164602"/>
  </r>
  <r>
    <x v="13"/>
    <s v="Grey snapper"/>
    <x v="42"/>
    <x v="4"/>
    <n v="23.321474409299999"/>
    <n v="62433.615961965603"/>
  </r>
  <r>
    <x v="13"/>
    <s v="Grey snapper"/>
    <x v="42"/>
    <x v="2"/>
    <n v="15.9369793505"/>
    <n v="42664.680238546898"/>
  </r>
  <r>
    <x v="13"/>
    <s v="Grey snapper"/>
    <x v="43"/>
    <x v="4"/>
    <n v="22.5529047709"/>
    <n v="59276.115349845597"/>
  </r>
  <r>
    <x v="13"/>
    <s v="Grey snapper"/>
    <x v="43"/>
    <x v="2"/>
    <n v="15.6938855336"/>
    <n v="41248.459062256101"/>
  </r>
  <r>
    <x v="13"/>
    <s v="Grey snapper"/>
    <x v="44"/>
    <x v="4"/>
    <n v="21.311141301300001"/>
    <n v="57320.747247194297"/>
  </r>
  <r>
    <x v="13"/>
    <s v="Grey snapper"/>
    <x v="44"/>
    <x v="2"/>
    <n v="15.886358814699999"/>
    <n v="42729.666394765904"/>
  </r>
  <r>
    <x v="13"/>
    <s v="Grey snapper"/>
    <x v="45"/>
    <x v="4"/>
    <n v="21.009736717199999"/>
    <n v="51944.935274013696"/>
  </r>
  <r>
    <x v="13"/>
    <s v="Grey snapper"/>
    <x v="45"/>
    <x v="2"/>
    <n v="16.032290032199999"/>
    <n v="39638.586586073798"/>
  </r>
  <r>
    <x v="13"/>
    <s v="Grey snapper"/>
    <x v="46"/>
    <x v="4"/>
    <n v="22.936457912400002"/>
    <n v="63774.591860624998"/>
  </r>
  <r>
    <x v="13"/>
    <s v="Grey snapper"/>
    <x v="46"/>
    <x v="2"/>
    <n v="16.1316791862"/>
    <n v="44853.972660337997"/>
  </r>
  <r>
    <x v="13"/>
    <s v="Grey snapper"/>
    <x v="47"/>
    <x v="4"/>
    <n v="19.300315180799998"/>
    <n v="51674.548063042203"/>
  </r>
  <r>
    <x v="13"/>
    <s v="Grey snapper"/>
    <x v="47"/>
    <x v="2"/>
    <n v="15.5185116241"/>
    <n v="41549.169911246303"/>
  </r>
  <r>
    <x v="13"/>
    <s v="Grey snapper"/>
    <x v="48"/>
    <x v="4"/>
    <n v="18.9416772742"/>
    <n v="51516.475233176199"/>
  </r>
  <r>
    <x v="13"/>
    <s v="Grey snapper"/>
    <x v="48"/>
    <x v="2"/>
    <n v="14.752749447399999"/>
    <n v="40123.672287489797"/>
  </r>
  <r>
    <x v="13"/>
    <s v="Grey snapper"/>
    <x v="49"/>
    <x v="4"/>
    <n v="18.093235041100002"/>
    <n v="49578.087531787001"/>
  </r>
  <r>
    <x v="13"/>
    <s v="Grey snapper"/>
    <x v="49"/>
    <x v="2"/>
    <n v="14.4430256115"/>
    <n v="39575.984414299797"/>
  </r>
  <r>
    <x v="13"/>
    <s v="Grey snapper"/>
    <x v="50"/>
    <x v="4"/>
    <n v="15.2125168673"/>
    <n v="39271.933768847397"/>
  </r>
  <r>
    <x v="13"/>
    <s v="Grey snapper"/>
    <x v="50"/>
    <x v="2"/>
    <n v="14.4713584042"/>
    <n v="37358.593173881804"/>
  </r>
  <r>
    <x v="13"/>
    <s v="Grey snapper"/>
    <x v="51"/>
    <x v="4"/>
    <n v="16.019702574899998"/>
    <n v="41732.943197626599"/>
  </r>
  <r>
    <x v="13"/>
    <s v="Grey snapper"/>
    <x v="51"/>
    <x v="2"/>
    <n v="16.497463563699998"/>
    <n v="42977.5588271589"/>
  </r>
  <r>
    <x v="13"/>
    <s v="Grey snapper"/>
    <x v="52"/>
    <x v="4"/>
    <n v="17.358998252399999"/>
    <n v="41994.142135494403"/>
  </r>
  <r>
    <x v="13"/>
    <s v="Grey snapper"/>
    <x v="52"/>
    <x v="2"/>
    <n v="18.464563505200001"/>
    <n v="44668.678055640798"/>
  </r>
  <r>
    <x v="13"/>
    <s v="Grey snapper"/>
    <x v="53"/>
    <x v="4"/>
    <n v="17.836648456199999"/>
    <n v="42198.923933357102"/>
  </r>
  <r>
    <x v="13"/>
    <s v="Grey snapper"/>
    <x v="53"/>
    <x v="2"/>
    <n v="20.350741290999999"/>
    <n v="48146.903036952601"/>
  </r>
  <r>
    <x v="13"/>
    <s v="Grey snapper"/>
    <x v="54"/>
    <x v="4"/>
    <n v="18.022676468899999"/>
    <n v="44646.531101325701"/>
  </r>
  <r>
    <x v="13"/>
    <s v="Grey snapper"/>
    <x v="54"/>
    <x v="2"/>
    <n v="22.133869932500001"/>
    <n v="54830.952219338098"/>
  </r>
  <r>
    <x v="13"/>
    <s v="Grey snapper"/>
    <x v="55"/>
    <x v="4"/>
    <n v="18.258161526799999"/>
    <n v="45520.317152460797"/>
  </r>
  <r>
    <x v="13"/>
    <s v="Grey snapper"/>
    <x v="55"/>
    <x v="2"/>
    <n v="23.791612391099999"/>
    <n v="59316.034641277001"/>
  </r>
  <r>
    <x v="13"/>
    <s v="Grey snapper"/>
    <x v="56"/>
    <x v="4"/>
    <n v="18.2320038935"/>
    <n v="47025.680018537001"/>
  </r>
  <r>
    <x v="13"/>
    <s v="Grey snapper"/>
    <x v="56"/>
    <x v="2"/>
    <n v="25.301421577700001"/>
    <n v="65259.779565362303"/>
  </r>
  <r>
    <x v="13"/>
    <s v="Grey snapper"/>
    <x v="57"/>
    <x v="4"/>
    <n v="17.958150635199999"/>
    <n v="44910.245936774802"/>
  </r>
  <r>
    <x v="13"/>
    <s v="Grey snapper"/>
    <x v="57"/>
    <x v="2"/>
    <n v="26.640540352799999"/>
    <n v="66623.409249307806"/>
  </r>
  <r>
    <x v="13"/>
    <s v="Grey snapper"/>
    <x v="58"/>
    <x v="4"/>
    <n v="15.8308907495"/>
    <n v="41611.559658376304"/>
  </r>
  <r>
    <x v="13"/>
    <s v="Grey snapper"/>
    <x v="58"/>
    <x v="2"/>
    <n v="27.786001526500002"/>
    <n v="73035.616156414006"/>
  </r>
  <r>
    <x v="13"/>
    <s v="Grey snapper"/>
    <x v="59"/>
    <x v="6"/>
    <n v="16.642897541300002"/>
    <n v="45600.9234760404"/>
  </r>
  <r>
    <x v="13"/>
    <s v="Grey snapper"/>
    <x v="59"/>
    <x v="2"/>
    <n v="29.4689363082"/>
    <n v="80743.795133804597"/>
  </r>
  <r>
    <x v="13"/>
    <s v="Grey snapper"/>
    <x v="60"/>
    <x v="6"/>
    <n v="17.881332564099999"/>
    <n v="45503.431635617402"/>
  </r>
  <r>
    <x v="13"/>
    <s v="Grey snapper"/>
    <x v="60"/>
    <x v="2"/>
    <n v="31.134651402599999"/>
    <n v="79229.748483450297"/>
  </r>
  <r>
    <x v="13"/>
    <s v="Grey snapper"/>
    <x v="61"/>
    <x v="6"/>
    <n v="19.185579793100001"/>
    <n v="57284.473075173097"/>
  </r>
  <r>
    <x v="13"/>
    <s v="Grey snapper"/>
    <x v="61"/>
    <x v="2"/>
    <n v="32.505348549899999"/>
    <n v="97054.755909923901"/>
  </r>
  <r>
    <x v="13"/>
    <s v="Grey snapper"/>
    <x v="62"/>
    <x v="6"/>
    <n v="20.5265019303"/>
    <n v="40874.226629409299"/>
  </r>
  <r>
    <x v="13"/>
    <s v="Grey snapper"/>
    <x v="62"/>
    <x v="2"/>
    <n v="33.742881994500003"/>
    <n v="67191.8776250761"/>
  </r>
  <r>
    <x v="13"/>
    <s v="Grey snapper"/>
    <x v="63"/>
    <x v="6"/>
    <n v="21.905458416999998"/>
    <n v="74187.050503020699"/>
  </r>
  <r>
    <x v="13"/>
    <s v="Grey snapper"/>
    <x v="63"/>
    <x v="2"/>
    <n v="34.829995758099997"/>
    <n v="117958.483458585"/>
  </r>
  <r>
    <x v="13"/>
    <s v="Grey snapper"/>
    <x v="64"/>
    <x v="6"/>
    <n v="23.323886800899999"/>
    <n v="83400.831102406097"/>
  </r>
  <r>
    <x v="13"/>
    <s v="Grey snapper"/>
    <x v="64"/>
    <x v="2"/>
    <n v="35.7486043022"/>
    <n v="127828.750628227"/>
  </r>
  <r>
    <x v="13"/>
    <s v="Grey snapper"/>
    <x v="65"/>
    <x v="6"/>
    <n v="24.8161501208"/>
    <n v="88883.379421539401"/>
  </r>
  <r>
    <x v="13"/>
    <s v="Grey snapper"/>
    <x v="65"/>
    <x v="2"/>
    <n v="36.4793764422"/>
    <n v="130657.26317676"/>
  </r>
  <r>
    <x v="13"/>
    <s v="Grey snapper"/>
    <x v="66"/>
    <x v="6"/>
    <n v="26.2848992849"/>
    <n v="110707.61893175"/>
  </r>
  <r>
    <x v="13"/>
    <s v="Grey snapper"/>
    <x v="66"/>
    <x v="2"/>
    <n v="37.002231651999999"/>
    <n v="155847.23825455399"/>
  </r>
  <r>
    <x v="13"/>
    <s v="Grey snapper"/>
    <x v="67"/>
    <x v="6"/>
    <n v="27.830494043800002"/>
    <n v="111072.416795461"/>
  </r>
  <r>
    <x v="13"/>
    <s v="Grey snapper"/>
    <x v="67"/>
    <x v="2"/>
    <n v="37.295743334299999"/>
    <n v="148848.537931203"/>
  </r>
  <r>
    <x v="13"/>
    <s v="Grey snapper"/>
    <x v="68"/>
    <x v="6"/>
    <n v="29.421401948700002"/>
    <n v="47858.996082486097"/>
  </r>
  <r>
    <x v="13"/>
    <s v="Grey snapper"/>
    <x v="68"/>
    <x v="2"/>
    <n v="37.337468166999997"/>
    <n v="60735.846165768402"/>
  </r>
  <r>
    <x v="13"/>
    <s v="Grey snapper"/>
    <x v="69"/>
    <x v="6"/>
    <n v="31.072457085100002"/>
    <n v="52920.697329811002"/>
  </r>
  <r>
    <x v="13"/>
    <s v="Grey snapper"/>
    <x v="69"/>
    <x v="2"/>
    <n v="36.457579574699999"/>
    <n v="62092.306661282499"/>
  </r>
  <r>
    <x v="14"/>
    <s v="Dog snapper"/>
    <x v="32"/>
    <x v="1"/>
    <n v="6.7882285857999998"/>
    <n v="9701.6758796926206"/>
  </r>
  <r>
    <x v="14"/>
    <s v="Dog snapper"/>
    <x v="32"/>
    <x v="4"/>
    <n v="7.8064628738000001"/>
    <n v="11156.9272616465"/>
  </r>
  <r>
    <x v="14"/>
    <s v="Dog snapper"/>
    <x v="32"/>
    <x v="2"/>
    <n v="15.8266641188"/>
    <n v="22619.327501317599"/>
  </r>
  <r>
    <x v="14"/>
    <s v="Dog snapper"/>
    <x v="33"/>
    <x v="1"/>
    <n v="7.2039852062999996"/>
    <n v="11334.839444130999"/>
  </r>
  <r>
    <x v="14"/>
    <s v="Dog snapper"/>
    <x v="33"/>
    <x v="4"/>
    <n v="7.7322774548000002"/>
    <n v="12166.0610033673"/>
  </r>
  <r>
    <x v="14"/>
    <s v="Dog snapper"/>
    <x v="33"/>
    <x v="2"/>
    <n v="16.0441511768"/>
    <n v="25244.065943719099"/>
  </r>
  <r>
    <x v="14"/>
    <s v="Dog snapper"/>
    <x v="34"/>
    <x v="1"/>
    <n v="7.5921966448999996"/>
    <n v="12671.865547839499"/>
  </r>
  <r>
    <x v="14"/>
    <s v="Dog snapper"/>
    <x v="34"/>
    <x v="4"/>
    <n v="7.6833030046999999"/>
    <n v="12823.927934413599"/>
  </r>
  <r>
    <x v="14"/>
    <s v="Dog snapper"/>
    <x v="34"/>
    <x v="2"/>
    <n v="16.245754817600002"/>
    <n v="27115.211894535001"/>
  </r>
  <r>
    <x v="14"/>
    <s v="Dog snapper"/>
    <x v="35"/>
    <x v="1"/>
    <n v="7.9581291323999999"/>
    <n v="13306.4623222746"/>
  </r>
  <r>
    <x v="14"/>
    <s v="Dog snapper"/>
    <x v="35"/>
    <x v="4"/>
    <n v="7.6542732928000001"/>
    <n v="12798.397397242299"/>
  </r>
  <r>
    <x v="14"/>
    <s v="Dog snapper"/>
    <x v="35"/>
    <x v="2"/>
    <n v="16.431475041500001"/>
    <n v="27474.3975502594"/>
  </r>
  <r>
    <x v="14"/>
    <s v="Dog snapper"/>
    <x v="36"/>
    <x v="1"/>
    <n v="9.0658542362999999"/>
    <n v="15215.1910171774"/>
  </r>
  <r>
    <x v="14"/>
    <s v="Dog snapper"/>
    <x v="36"/>
    <x v="4"/>
    <n v="8.3405858974000004"/>
    <n v="13997.9757358032"/>
  </r>
  <r>
    <x v="14"/>
    <s v="Dog snapper"/>
    <x v="36"/>
    <x v="2"/>
    <n v="16.601311848200002"/>
    <n v="27861.922806639799"/>
  </r>
  <r>
    <x v="14"/>
    <s v="Dog snapper"/>
    <x v="37"/>
    <x v="1"/>
    <n v="8.6379456891000004"/>
    <n v="14002.226142411901"/>
  </r>
  <r>
    <x v="14"/>
    <s v="Dog snapper"/>
    <x v="37"/>
    <x v="4"/>
    <n v="7.6412596481000001"/>
    <n v="12386.5846644413"/>
  </r>
  <r>
    <x v="14"/>
    <s v="Dog snapper"/>
    <x v="37"/>
    <x v="2"/>
    <n v="16.755265237900002"/>
    <n v="27160.510309017998"/>
  </r>
  <r>
    <x v="14"/>
    <s v="Dog snapper"/>
    <x v="38"/>
    <x v="1"/>
    <n v="9.7442236006999998"/>
    <n v="16337.763983847401"/>
  </r>
  <r>
    <x v="14"/>
    <s v="Dog snapper"/>
    <x v="38"/>
    <x v="4"/>
    <n v="8.3243510188999998"/>
    <n v="13957.118374772501"/>
  </r>
  <r>
    <x v="14"/>
    <s v="Dog snapper"/>
    <x v="38"/>
    <x v="2"/>
    <n v="16.8933352106"/>
    <n v="28324.403757479198"/>
  </r>
  <r>
    <x v="14"/>
    <s v="Dog snapper"/>
    <x v="39"/>
    <x v="1"/>
    <n v="9.2651375259000002"/>
    <n v="14591.525778847899"/>
  </r>
  <r>
    <x v="14"/>
    <s v="Dog snapper"/>
    <x v="39"/>
    <x v="4"/>
    <n v="7.6715338714000003"/>
    <n v="12081.7833448861"/>
  </r>
  <r>
    <x v="14"/>
    <s v="Dog snapper"/>
    <x v="39"/>
    <x v="2"/>
    <n v="17.015521766199999"/>
    <n v="26797.489384165499"/>
  </r>
  <r>
    <x v="14"/>
    <s v="Dog snapper"/>
    <x v="40"/>
    <x v="1"/>
    <n v="6.6742860085000002"/>
    <n v="9911.8679608238999"/>
  </r>
  <r>
    <x v="14"/>
    <s v="Dog snapper"/>
    <x v="40"/>
    <x v="4"/>
    <n v="12.047086245199999"/>
    <n v="17890.9216692872"/>
  </r>
  <r>
    <x v="14"/>
    <s v="Dog snapper"/>
    <x v="40"/>
    <x v="2"/>
    <n v="17.121824904699999"/>
    <n v="25427.329228677499"/>
  </r>
  <r>
    <x v="14"/>
    <s v="Dog snapper"/>
    <x v="41"/>
    <x v="1"/>
    <n v="6.8802610781000002"/>
    <n v="10197.644223020199"/>
  </r>
  <r>
    <x v="14"/>
    <s v="Dog snapper"/>
    <x v="41"/>
    <x v="4"/>
    <n v="10.7045395273"/>
    <n v="15865.834803648901"/>
  </r>
  <r>
    <x v="14"/>
    <s v="Dog snapper"/>
    <x v="41"/>
    <x v="2"/>
    <n v="17.2122446262"/>
    <n v="25511.291648043101"/>
  </r>
  <r>
    <x v="14"/>
    <s v="Dog snapper"/>
    <x v="0"/>
    <x v="1"/>
    <n v="5.5520508185999997"/>
    <n v="8026.8986242876399"/>
  </r>
  <r>
    <x v="14"/>
    <s v="Dog snapper"/>
    <x v="0"/>
    <x v="4"/>
    <n v="12.353313071400001"/>
    <n v="17859.849439040099"/>
  </r>
  <r>
    <x v="14"/>
    <s v="Dog snapper"/>
    <x v="0"/>
    <x v="2"/>
    <n v="17.286780930599999"/>
    <n v="24992.429393039201"/>
  </r>
  <r>
    <x v="14"/>
    <s v="Dog snapper"/>
    <x v="1"/>
    <x v="1"/>
    <n v="5.3294313445999997"/>
    <n v="7699.2370497115598"/>
  </r>
  <r>
    <x v="14"/>
    <s v="Dog snapper"/>
    <x v="1"/>
    <x v="4"/>
    <n v="12.164427044"/>
    <n v="17573.5085659666"/>
  </r>
  <r>
    <x v="14"/>
    <s v="Dog snapper"/>
    <x v="1"/>
    <x v="2"/>
    <n v="17.472174440900002"/>
    <n v="25241.4195994209"/>
  </r>
  <r>
    <x v="14"/>
    <s v="Dog snapper"/>
    <x v="2"/>
    <x v="1"/>
    <n v="7.6724012134999997"/>
    <n v="11285.519082556901"/>
  </r>
  <r>
    <x v="14"/>
    <s v="Dog snapper"/>
    <x v="2"/>
    <x v="4"/>
    <n v="10.8948097231"/>
    <n v="16025.437097230801"/>
  </r>
  <r>
    <x v="14"/>
    <s v="Dog snapper"/>
    <x v="2"/>
    <x v="2"/>
    <n v="17.612434654699999"/>
    <n v="25906.552831961199"/>
  </r>
  <r>
    <x v="14"/>
    <s v="Dog snapper"/>
    <x v="3"/>
    <x v="1"/>
    <n v="7.1741826319999999"/>
    <n v="10746.272732081299"/>
  </r>
  <r>
    <x v="14"/>
    <s v="Dog snapper"/>
    <x v="3"/>
    <x v="4"/>
    <n v="11.734136592700001"/>
    <n v="17576.668809517902"/>
  </r>
  <r>
    <x v="14"/>
    <s v="Dog snapper"/>
    <x v="3"/>
    <x v="2"/>
    <n v="17.733297759599999"/>
    <n v="26562.866313846102"/>
  </r>
  <r>
    <x v="14"/>
    <s v="Dog snapper"/>
    <x v="4"/>
    <x v="1"/>
    <n v="4.480368844"/>
    <n v="7186.2607251515601"/>
  </r>
  <r>
    <x v="14"/>
    <s v="Dog snapper"/>
    <x v="4"/>
    <x v="4"/>
    <n v="14.7665489817"/>
    <n v="23684.717639978699"/>
  </r>
  <r>
    <x v="14"/>
    <s v="Dog snapper"/>
    <x v="4"/>
    <x v="2"/>
    <n v="17.834763755899999"/>
    <n v="28605.9623176772"/>
  </r>
  <r>
    <x v="14"/>
    <s v="Dog snapper"/>
    <x v="5"/>
    <x v="1"/>
    <n v="5.9891690633000003"/>
    <n v="8149.2107992845704"/>
  </r>
  <r>
    <x v="14"/>
    <s v="Dog snapper"/>
    <x v="5"/>
    <x v="4"/>
    <n v="13.5938376765"/>
    <n v="18496.563985218199"/>
  </r>
  <r>
    <x v="14"/>
    <s v="Dog snapper"/>
    <x v="5"/>
    <x v="2"/>
    <n v="17.916832643399999"/>
    <n v="24378.681670903501"/>
  </r>
  <r>
    <x v="14"/>
    <s v="Dog snapper"/>
    <x v="6"/>
    <x v="1"/>
    <n v="6.3525907239999997"/>
    <n v="9410.7469563126706"/>
  </r>
  <r>
    <x v="14"/>
    <s v="Dog snapper"/>
    <x v="6"/>
    <x v="4"/>
    <n v="13.6079180246"/>
    <n v="20158.810585364601"/>
  </r>
  <r>
    <x v="14"/>
    <s v="Dog snapper"/>
    <x v="6"/>
    <x v="2"/>
    <n v="17.9411334835"/>
    <n v="26578.0489658966"/>
  </r>
  <r>
    <x v="14"/>
    <s v="Dog snapper"/>
    <x v="7"/>
    <x v="1"/>
    <n v="7.1183535091000003"/>
    <n v="10639.7389248779"/>
  </r>
  <r>
    <x v="14"/>
    <s v="Dog snapper"/>
    <x v="7"/>
    <x v="4"/>
    <n v="13.2168659866"/>
    <n v="19755.130638403101"/>
  </r>
  <r>
    <x v="14"/>
    <s v="Dog snapper"/>
    <x v="7"/>
    <x v="2"/>
    <n v="17.947012770000001"/>
    <n v="26825.2384641479"/>
  </r>
  <r>
    <x v="14"/>
    <s v="Dog snapper"/>
    <x v="8"/>
    <x v="1"/>
    <n v="10.449785799500001"/>
    <n v="15856.6199197674"/>
  </r>
  <r>
    <x v="14"/>
    <s v="Dog snapper"/>
    <x v="8"/>
    <x v="4"/>
    <n v="11.716822327699999"/>
    <n v="17779.235085039301"/>
  </r>
  <r>
    <x v="14"/>
    <s v="Dog snapper"/>
    <x v="8"/>
    <x v="2"/>
    <n v="17.934470502700002"/>
    <n v="27213.962819984601"/>
  </r>
  <r>
    <x v="14"/>
    <s v="Dog snapper"/>
    <x v="9"/>
    <x v="1"/>
    <n v="8.4386733399999994"/>
    <n v="15565.0739050023"/>
  </r>
  <r>
    <x v="14"/>
    <s v="Dog snapper"/>
    <x v="9"/>
    <x v="4"/>
    <n v="12.637593864899999"/>
    <n v="23309.953420636499"/>
  </r>
  <r>
    <x v="14"/>
    <s v="Dog snapper"/>
    <x v="9"/>
    <x v="2"/>
    <n v="17.9035066818"/>
    <n v="33022.892749965496"/>
  </r>
  <r>
    <x v="14"/>
    <s v="Dog snapper"/>
    <x v="10"/>
    <x v="1"/>
    <n v="10.5025000002"/>
    <n v="20028.551067825501"/>
  </r>
  <r>
    <x v="14"/>
    <s v="Dog snapper"/>
    <x v="10"/>
    <x v="4"/>
    <n v="10.940104166799999"/>
    <n v="20863.074028984902"/>
  </r>
  <r>
    <x v="14"/>
    <s v="Dog snapper"/>
    <x v="10"/>
    <x v="2"/>
    <n v="17.854121307100002"/>
    <n v="34048.2913939684"/>
  </r>
  <r>
    <x v="14"/>
    <s v="Dog snapper"/>
    <x v="11"/>
    <x v="1"/>
    <n v="12.7441217353"/>
    <n v="26192.190522782999"/>
  </r>
  <r>
    <x v="14"/>
    <s v="Dog snapper"/>
    <x v="11"/>
    <x v="4"/>
    <n v="8.7388263327000004"/>
    <n v="17960.3592156226"/>
  </r>
  <r>
    <x v="14"/>
    <s v="Dog snapper"/>
    <x v="11"/>
    <x v="2"/>
    <n v="17.843876029800001"/>
    <n v="36673.394239873101"/>
  </r>
  <r>
    <x v="14"/>
    <s v="Dog snapper"/>
    <x v="12"/>
    <x v="1"/>
    <n v="9.6989465293000006"/>
    <n v="21584.966705306299"/>
  </r>
  <r>
    <x v="14"/>
    <s v="Dog snapper"/>
    <x v="12"/>
    <x v="4"/>
    <n v="10.367839393500001"/>
    <n v="23073.5850987757"/>
  </r>
  <r>
    <x v="14"/>
    <s v="Dog snapper"/>
    <x v="12"/>
    <x v="2"/>
    <n v="17.8161136505"/>
    <n v="39649.689664628298"/>
  </r>
  <r>
    <x v="14"/>
    <s v="Dog snapper"/>
    <x v="13"/>
    <x v="1"/>
    <n v="9.8700997145000002"/>
    <n v="24096.200146311301"/>
  </r>
  <r>
    <x v="14"/>
    <s v="Dog snapper"/>
    <x v="13"/>
    <x v="4"/>
    <n v="10.235658963200001"/>
    <n v="24988.652003581999"/>
  </r>
  <r>
    <x v="14"/>
    <s v="Dog snapper"/>
    <x v="13"/>
    <x v="2"/>
    <n v="17.770834169099999"/>
    <n v="43384.523894465703"/>
  </r>
  <r>
    <x v="14"/>
    <s v="Dog snapper"/>
    <x v="14"/>
    <x v="1"/>
    <n v="11.6855532329"/>
    <n v="28413.317515945801"/>
  </r>
  <r>
    <x v="14"/>
    <s v="Dog snapper"/>
    <x v="14"/>
    <x v="4"/>
    <n v="9.3597148241999992"/>
    <n v="22758.062357627299"/>
  </r>
  <r>
    <x v="14"/>
    <s v="Dog snapper"/>
    <x v="14"/>
    <x v="2"/>
    <n v="17.7080375856"/>
    <n v="43056.934017153399"/>
  </r>
  <r>
    <x v="14"/>
    <s v="Dog snapper"/>
    <x v="15"/>
    <x v="1"/>
    <n v="12.0815998922"/>
    <n v="30323.631732688202"/>
  </r>
  <r>
    <x v="14"/>
    <s v="Dog snapper"/>
    <x v="15"/>
    <x v="4"/>
    <n v="9.4391105175999996"/>
    <n v="23691.242366130798"/>
  </r>
  <r>
    <x v="14"/>
    <s v="Dog snapper"/>
    <x v="15"/>
    <x v="2"/>
    <n v="17.627723900199999"/>
    <n v="44243.859472529897"/>
  </r>
  <r>
    <x v="14"/>
    <s v="Dog snapper"/>
    <x v="16"/>
    <x v="1"/>
    <n v="13.797537631100001"/>
    <n v="32056.591840594101"/>
  </r>
  <r>
    <x v="14"/>
    <s v="Dog snapper"/>
    <x v="16"/>
    <x v="4"/>
    <n v="9.1757738859"/>
    <n v="21318.589312439999"/>
  </r>
  <r>
    <x v="14"/>
    <s v="Dog snapper"/>
    <x v="16"/>
    <x v="2"/>
    <n v="17.529893112700002"/>
    <n v="40728.182342748398"/>
  </r>
  <r>
    <x v="14"/>
    <s v="Dog snapper"/>
    <x v="17"/>
    <x v="1"/>
    <n v="14.8491522817"/>
    <n v="42184.540940839499"/>
  </r>
  <r>
    <x v="14"/>
    <s v="Dog snapper"/>
    <x v="17"/>
    <x v="4"/>
    <n v="10.660374493899999"/>
    <n v="30284.759409394999"/>
  </r>
  <r>
    <x v="14"/>
    <s v="Dog snapper"/>
    <x v="17"/>
    <x v="2"/>
    <n v="17.414545223200001"/>
    <n v="49472.493917256703"/>
  </r>
  <r>
    <x v="14"/>
    <s v="Dog snapper"/>
    <x v="18"/>
    <x v="1"/>
    <n v="16.146905131"/>
    <n v="43925.394842236703"/>
  </r>
  <r>
    <x v="14"/>
    <s v="Dog snapper"/>
    <x v="18"/>
    <x v="4"/>
    <n v="8.4645355364999997"/>
    <n v="23026.5838920817"/>
  </r>
  <r>
    <x v="14"/>
    <s v="Dog snapper"/>
    <x v="18"/>
    <x v="2"/>
    <n v="17.281680231599999"/>
    <n v="47012.391634891399"/>
  </r>
  <r>
    <x v="14"/>
    <s v="Dog snapper"/>
    <x v="19"/>
    <x v="1"/>
    <n v="14.893181826299999"/>
    <n v="45049.834658619598"/>
  </r>
  <r>
    <x v="14"/>
    <s v="Dog snapper"/>
    <x v="19"/>
    <x v="4"/>
    <n v="8.6048593444999995"/>
    <n v="26028.520651302701"/>
  </r>
  <r>
    <x v="14"/>
    <s v="Dog snapper"/>
    <x v="19"/>
    <x v="2"/>
    <n v="17.131298137999998"/>
    <n v="51819.829879698598"/>
  </r>
  <r>
    <x v="14"/>
    <s v="Dog snapper"/>
    <x v="20"/>
    <x v="1"/>
    <n v="17.801561136499998"/>
    <n v="48136.970048974603"/>
  </r>
  <r>
    <x v="14"/>
    <s v="Dog snapper"/>
    <x v="20"/>
    <x v="4"/>
    <n v="6.6320906032"/>
    <n v="17933.749983062"/>
  </r>
  <r>
    <x v="14"/>
    <s v="Dog snapper"/>
    <x v="20"/>
    <x v="2"/>
    <n v="16.963398942400001"/>
    <n v="45870.506555977903"/>
  </r>
  <r>
    <x v="14"/>
    <s v="Dog snapper"/>
    <x v="21"/>
    <x v="1"/>
    <n v="18.4078933314"/>
    <n v="56728.801392366098"/>
  </r>
  <r>
    <x v="14"/>
    <s v="Dog snapper"/>
    <x v="21"/>
    <x v="4"/>
    <n v="5.2633797028"/>
    <n v="16220.499349902"/>
  </r>
  <r>
    <x v="14"/>
    <s v="Dog snapper"/>
    <x v="21"/>
    <x v="2"/>
    <n v="17.076383924600002"/>
    <n v="52625.402305456897"/>
  </r>
  <r>
    <x v="14"/>
    <s v="Dog snapper"/>
    <x v="22"/>
    <x v="1"/>
    <n v="16.319020464600001"/>
    <n v="61593.825442528701"/>
  </r>
  <r>
    <x v="14"/>
    <s v="Dog snapper"/>
    <x v="22"/>
    <x v="4"/>
    <n v="8.4130305767000007"/>
    <n v="31753.789261418398"/>
  </r>
  <r>
    <x v="14"/>
    <s v="Dog snapper"/>
    <x v="22"/>
    <x v="2"/>
    <n v="17.156556632000001"/>
    <n v="64754.986776304097"/>
  </r>
  <r>
    <x v="14"/>
    <s v="Dog snapper"/>
    <x v="23"/>
    <x v="1"/>
    <n v="12.7096823524"/>
    <n v="31111.815365877701"/>
  </r>
  <r>
    <x v="14"/>
    <s v="Dog snapper"/>
    <x v="23"/>
    <x v="4"/>
    <n v="13.403908699400001"/>
    <n v="32811.200238803998"/>
  </r>
  <r>
    <x v="14"/>
    <s v="Dog snapper"/>
    <x v="23"/>
    <x v="2"/>
    <n v="17.203917064399999"/>
    <n v="42113.176115446702"/>
  </r>
  <r>
    <x v="14"/>
    <s v="Dog snapper"/>
    <x v="24"/>
    <x v="1"/>
    <n v="13.341930937900001"/>
    <n v="19636.227012686999"/>
  </r>
  <r>
    <x v="14"/>
    <s v="Dog snapper"/>
    <x v="24"/>
    <x v="4"/>
    <n v="10.685781183"/>
    <n v="15726.9908000094"/>
  </r>
  <r>
    <x v="14"/>
    <s v="Dog snapper"/>
    <x v="24"/>
    <x v="2"/>
    <n v="17.218465221999999"/>
    <n v="25341.5861229152"/>
  </r>
  <r>
    <x v="14"/>
    <s v="Dog snapper"/>
    <x v="25"/>
    <x v="1"/>
    <n v="10.2392491812"/>
    <n v="20541.961228893"/>
  </r>
  <r>
    <x v="14"/>
    <s v="Dog snapper"/>
    <x v="25"/>
    <x v="4"/>
    <n v="13.901339398499999"/>
    <n v="27888.839298689199"/>
  </r>
  <r>
    <x v="14"/>
    <s v="Dog snapper"/>
    <x v="25"/>
    <x v="2"/>
    <n v="17.200201104800001"/>
    <n v="34507.009056004201"/>
  </r>
  <r>
    <x v="14"/>
    <s v="Dog snapper"/>
    <x v="26"/>
    <x v="1"/>
    <n v="13.1240998925"/>
    <n v="26801.511836573001"/>
  </r>
  <r>
    <x v="14"/>
    <s v="Dog snapper"/>
    <x v="26"/>
    <x v="4"/>
    <n v="12.2871756305"/>
    <n v="25092.378585471299"/>
  </r>
  <r>
    <x v="14"/>
    <s v="Dog snapper"/>
    <x v="26"/>
    <x v="2"/>
    <n v="17.149124712599999"/>
    <n v="35021.2565231751"/>
  </r>
  <r>
    <x v="14"/>
    <s v="Dog snapper"/>
    <x v="27"/>
    <x v="1"/>
    <n v="12.4039274377"/>
    <n v="28641.958462145201"/>
  </r>
  <r>
    <x v="14"/>
    <s v="Dog snapper"/>
    <x v="27"/>
    <x v="4"/>
    <n v="13.6329718619"/>
    <n v="31479.949858187101"/>
  </r>
  <r>
    <x v="14"/>
    <s v="Dog snapper"/>
    <x v="27"/>
    <x v="2"/>
    <n v="17.065236045599999"/>
    <n v="39405.404813936999"/>
  </r>
  <r>
    <x v="14"/>
    <s v="Dog snapper"/>
    <x v="28"/>
    <x v="1"/>
    <n v="12.2437957926"/>
    <n v="34119.5775906165"/>
  </r>
  <r>
    <x v="14"/>
    <s v="Dog snapper"/>
    <x v="28"/>
    <x v="4"/>
    <n v="13.3766026583"/>
    <n v="37276.351225452199"/>
  </r>
  <r>
    <x v="14"/>
    <s v="Dog snapper"/>
    <x v="28"/>
    <x v="2"/>
    <n v="16.948535103800001"/>
    <n v="47230.1946485808"/>
  </r>
  <r>
    <x v="14"/>
    <s v="Dog snapper"/>
    <x v="29"/>
    <x v="1"/>
    <n v="13.338925659499999"/>
    <n v="38030.410863923098"/>
  </r>
  <r>
    <x v="14"/>
    <s v="Dog snapper"/>
    <x v="29"/>
    <x v="4"/>
    <n v="11.1984459944"/>
    <n v="31927.7213977307"/>
  </r>
  <r>
    <x v="14"/>
    <s v="Dog snapper"/>
    <x v="29"/>
    <x v="2"/>
    <n v="16.799021886999999"/>
    <n v="47895.439316782104"/>
  </r>
  <r>
    <x v="14"/>
    <s v="Dog snapper"/>
    <x v="30"/>
    <x v="1"/>
    <n v="12.572557868300001"/>
    <n v="35456.813386018999"/>
  </r>
  <r>
    <x v="14"/>
    <s v="Dog snapper"/>
    <x v="30"/>
    <x v="4"/>
    <n v="11.964477737499999"/>
    <n v="33741.921003277603"/>
  </r>
  <r>
    <x v="14"/>
    <s v="Dog snapper"/>
    <x v="30"/>
    <x v="2"/>
    <n v="16.616696395400002"/>
    <n v="46861.991756952499"/>
  </r>
  <r>
    <x v="14"/>
    <s v="Dog snapper"/>
    <x v="31"/>
    <x v="1"/>
    <n v="13.095612988099999"/>
    <n v="29009.270935078301"/>
  </r>
  <r>
    <x v="14"/>
    <s v="Dog snapper"/>
    <x v="31"/>
    <x v="4"/>
    <n v="11.7342169254"/>
    <n v="25993.519990968602"/>
  </r>
  <r>
    <x v="14"/>
    <s v="Dog snapper"/>
    <x v="31"/>
    <x v="2"/>
    <n v="15.4272241789"/>
    <n v="34174.232728808303"/>
  </r>
  <r>
    <x v="14"/>
    <s v="Dog snapper"/>
    <x v="42"/>
    <x v="1"/>
    <n v="12.1463582013"/>
    <n v="33804.359460998399"/>
  </r>
  <r>
    <x v="14"/>
    <s v="Dog snapper"/>
    <x v="42"/>
    <x v="4"/>
    <n v="11.175116208"/>
    <n v="31101.3094668784"/>
  </r>
  <r>
    <x v="14"/>
    <s v="Dog snapper"/>
    <x v="42"/>
    <x v="2"/>
    <n v="15.9369793505"/>
    <n v="44353.984112722697"/>
  </r>
  <r>
    <x v="14"/>
    <s v="Dog snapper"/>
    <x v="43"/>
    <x v="1"/>
    <n v="11.2511751571"/>
    <n v="29661.6080809097"/>
  </r>
  <r>
    <x v="14"/>
    <s v="Dog snapper"/>
    <x v="43"/>
    <x v="4"/>
    <n v="11.301729613699999"/>
    <n v="29794.885401292999"/>
  </r>
  <r>
    <x v="14"/>
    <s v="Dog snapper"/>
    <x v="43"/>
    <x v="2"/>
    <n v="15.6938855336"/>
    <n v="41373.978758753503"/>
  </r>
  <r>
    <x v="14"/>
    <s v="Dog snapper"/>
    <x v="44"/>
    <x v="1"/>
    <n v="12.2929026411"/>
    <n v="27495.154257300099"/>
  </r>
  <r>
    <x v="14"/>
    <s v="Dog snapper"/>
    <x v="44"/>
    <x v="4"/>
    <n v="9.0182386602999998"/>
    <n v="20170.814845901699"/>
  </r>
  <r>
    <x v="14"/>
    <s v="Dog snapper"/>
    <x v="44"/>
    <x v="2"/>
    <n v="15.886358814699999"/>
    <n v="35532.526283713603"/>
  </r>
  <r>
    <x v="14"/>
    <s v="Dog snapper"/>
    <x v="45"/>
    <x v="1"/>
    <n v="10.475888122000001"/>
    <n v="23751.970663124899"/>
  </r>
  <r>
    <x v="14"/>
    <s v="Dog snapper"/>
    <x v="45"/>
    <x v="4"/>
    <n v="10.5338485952"/>
    <n v="23883.3843862299"/>
  </r>
  <r>
    <x v="14"/>
    <s v="Dog snapper"/>
    <x v="45"/>
    <x v="2"/>
    <n v="16.032290032199999"/>
    <n v="36349.995157792102"/>
  </r>
  <r>
    <x v="14"/>
    <s v="Dog snapper"/>
    <x v="46"/>
    <x v="1"/>
    <n v="12.740371641199999"/>
    <n v="34819.907089226901"/>
  </r>
  <r>
    <x v="14"/>
    <s v="Dog snapper"/>
    <x v="46"/>
    <x v="4"/>
    <n v="10.1960862711"/>
    <n v="27866.281034084699"/>
  </r>
  <r>
    <x v="14"/>
    <s v="Dog snapper"/>
    <x v="46"/>
    <x v="2"/>
    <n v="16.1316791862"/>
    <n v="44088.476087916897"/>
  </r>
  <r>
    <x v="14"/>
    <s v="Dog snapper"/>
    <x v="47"/>
    <x v="1"/>
    <n v="8.6120034011000008"/>
    <n v="18966.852378411299"/>
  </r>
  <r>
    <x v="14"/>
    <s v="Dog snapper"/>
    <x v="47"/>
    <x v="4"/>
    <n v="10.688311779699999"/>
    <n v="23539.659967472198"/>
  </r>
  <r>
    <x v="14"/>
    <s v="Dog snapper"/>
    <x v="47"/>
    <x v="2"/>
    <n v="15.5185116241"/>
    <n v="34177.566519575099"/>
  </r>
  <r>
    <x v="14"/>
    <s v="Dog snapper"/>
    <x v="48"/>
    <x v="1"/>
    <n v="8.6033367353999992"/>
    <n v="24115.3249360183"/>
  </r>
  <r>
    <x v="14"/>
    <s v="Dog snapper"/>
    <x v="48"/>
    <x v="4"/>
    <n v="10.338340538800001"/>
    <n v="28978.575297201402"/>
  </r>
  <r>
    <x v="14"/>
    <s v="Dog snapper"/>
    <x v="48"/>
    <x v="2"/>
    <n v="14.752749447399999"/>
    <n v="41352.251755967904"/>
  </r>
  <r>
    <x v="14"/>
    <s v="Dog snapper"/>
    <x v="49"/>
    <x v="1"/>
    <n v="7.4638918930999996"/>
    <n v="18536.948711266501"/>
  </r>
  <r>
    <x v="14"/>
    <s v="Dog snapper"/>
    <x v="49"/>
    <x v="4"/>
    <n v="10.629343148"/>
    <n v="26398.505175140799"/>
  </r>
  <r>
    <x v="14"/>
    <s v="Dog snapper"/>
    <x v="49"/>
    <x v="2"/>
    <n v="14.4430256115"/>
    <n v="35869.976257509901"/>
  </r>
  <r>
    <x v="14"/>
    <s v="Dog snapper"/>
    <x v="50"/>
    <x v="1"/>
    <n v="6.8880595258000001"/>
    <n v="13895.496011179799"/>
  </r>
  <r>
    <x v="14"/>
    <s v="Dog snapper"/>
    <x v="50"/>
    <x v="4"/>
    <n v="8.3244573416000005"/>
    <n v="16793.1858532486"/>
  </r>
  <r>
    <x v="14"/>
    <s v="Dog snapper"/>
    <x v="50"/>
    <x v="2"/>
    <n v="14.4713584042"/>
    <n v="29193.5199209702"/>
  </r>
  <r>
    <x v="14"/>
    <s v="Dog snapper"/>
    <x v="51"/>
    <x v="3"/>
    <n v="14.8936990837"/>
    <n v="21655.3044245368"/>
  </r>
  <r>
    <x v="14"/>
    <s v="Dog snapper"/>
    <x v="51"/>
    <x v="2"/>
    <n v="15.337878890900001"/>
    <n v="22301.137866511501"/>
  </r>
  <r>
    <x v="14"/>
    <s v="Dog snapper"/>
    <x v="52"/>
    <x v="3"/>
    <n v="15.1827117129"/>
    <n v="17234.305998627398"/>
  </r>
  <r>
    <x v="14"/>
    <s v="Dog snapper"/>
    <x v="52"/>
    <x v="2"/>
    <n v="16.149672955100002"/>
    <n v="18331.929812525101"/>
  </r>
  <r>
    <x v="14"/>
    <s v="Dog snapper"/>
    <x v="53"/>
    <x v="3"/>
    <n v="14.8098412784"/>
    <n v="9395.4654949211399"/>
  </r>
  <r>
    <x v="14"/>
    <s v="Dog snapper"/>
    <x v="53"/>
    <x v="2"/>
    <n v="16.897302716799999"/>
    <n v="10719.765434905399"/>
  </r>
  <r>
    <x v="14"/>
    <s v="Dog snapper"/>
    <x v="54"/>
    <x v="3"/>
    <n v="14.3075210029"/>
    <n v="29897.954491658798"/>
  </r>
  <r>
    <x v="14"/>
    <s v="Dog snapper"/>
    <x v="54"/>
    <x v="2"/>
    <n v="17.5712419563"/>
    <n v="36718.044465036"/>
  </r>
  <r>
    <x v="14"/>
    <s v="Dog snapper"/>
    <x v="55"/>
    <x v="3"/>
    <n v="13.9377887584"/>
    <n v="24715.3093558295"/>
  </r>
  <r>
    <x v="14"/>
    <s v="Dog snapper"/>
    <x v="55"/>
    <x v="2"/>
    <n v="18.161876114399998"/>
    <n v="32205.710276801001"/>
  </r>
  <r>
    <x v="14"/>
    <s v="Dog snapper"/>
    <x v="56"/>
    <x v="3"/>
    <n v="13.445889488900001"/>
    <n v="16699.122450817998"/>
  </r>
  <r>
    <x v="14"/>
    <s v="Dog snapper"/>
    <x v="56"/>
    <x v="2"/>
    <n v="18.659502292500001"/>
    <n v="23174.168872109902"/>
  </r>
  <r>
    <x v="14"/>
    <s v="Dog snapper"/>
    <x v="57"/>
    <x v="3"/>
    <n v="12.844353396300001"/>
    <n v="11332.705298401799"/>
  </r>
  <r>
    <x v="14"/>
    <s v="Dog snapper"/>
    <x v="57"/>
    <x v="2"/>
    <n v="19.0543292519"/>
    <n v="16811.830958578001"/>
  </r>
  <r>
    <x v="14"/>
    <s v="Dog snapper"/>
    <x v="58"/>
    <x v="3"/>
    <n v="11.0168302244"/>
    <n v="10991.261263185201"/>
  </r>
  <r>
    <x v="14"/>
    <s v="Dog snapper"/>
    <x v="58"/>
    <x v="2"/>
    <n v="19.336477414899999"/>
    <n v="19291.599384481699"/>
  </r>
  <r>
    <x v="14"/>
    <s v="Dog snapper"/>
    <x v="59"/>
    <x v="3"/>
    <n v="11.299800934"/>
    <n v="5692.6815133517403"/>
  </r>
  <r>
    <x v="14"/>
    <s v="Dog snapper"/>
    <x v="59"/>
    <x v="2"/>
    <n v="20.0081213739"/>
    <n v="10079.8114344675"/>
  </r>
  <r>
    <x v="14"/>
    <s v="Dog snapper"/>
    <x v="60"/>
    <x v="3"/>
    <n v="11.872696445600001"/>
    <n v="12779.4736366628"/>
  </r>
  <r>
    <x v="14"/>
    <s v="Dog snapper"/>
    <x v="60"/>
    <x v="2"/>
    <n v="20.672523354700001"/>
    <n v="22251.3873259428"/>
  </r>
  <r>
    <x v="14"/>
    <s v="Dog snapper"/>
    <x v="61"/>
    <x v="3"/>
    <n v="12.482704738200001"/>
    <n v="37230.274015528797"/>
  </r>
  <r>
    <x v="14"/>
    <s v="Dog snapper"/>
    <x v="61"/>
    <x v="2"/>
    <n v="21.148939606599999"/>
    <n v="63077.741018844303"/>
  </r>
  <r>
    <x v="14"/>
    <s v="Dog snapper"/>
    <x v="62"/>
    <x v="3"/>
    <n v="13.1097457703"/>
    <n v="29241.976621936301"/>
  </r>
  <r>
    <x v="14"/>
    <s v="Dog snapper"/>
    <x v="62"/>
    <x v="2"/>
    <n v="21.550705814800001"/>
    <n v="48069.981421563403"/>
  </r>
  <r>
    <x v="14"/>
    <s v="Dog snapper"/>
    <x v="63"/>
    <x v="3"/>
    <n v="13.7544347495"/>
    <n v="47856.950430837998"/>
  </r>
  <r>
    <x v="14"/>
    <s v="Dog snapper"/>
    <x v="63"/>
    <x v="2"/>
    <n v="21.8697502176"/>
    <n v="76093.243463621198"/>
  </r>
  <r>
    <x v="14"/>
    <s v="Dog snapper"/>
    <x v="64"/>
    <x v="3"/>
    <n v="14.417426978"/>
    <n v="52633.164470002397"/>
  </r>
  <r>
    <x v="14"/>
    <s v="Dog snapper"/>
    <x v="64"/>
    <x v="2"/>
    <n v="22.097641636300001"/>
    <n v="80671.038488203994"/>
  </r>
  <r>
    <x v="14"/>
    <s v="Dog snapper"/>
    <x v="65"/>
    <x v="3"/>
    <n v="15.1194287433"/>
    <n v="55593.556740858701"/>
  </r>
  <r>
    <x v="14"/>
    <s v="Dog snapper"/>
    <x v="65"/>
    <x v="2"/>
    <n v="22.2253383394"/>
    <n v="81721.712442700504"/>
  </r>
  <r>
    <x v="14"/>
    <s v="Dog snapper"/>
    <x v="66"/>
    <x v="3"/>
    <n v="15.8008926364"/>
    <n v="66076.319285289195"/>
  </r>
  <r>
    <x v="14"/>
    <s v="Dog snapper"/>
    <x v="66"/>
    <x v="2"/>
    <n v="22.2435050369"/>
    <n v="93018.095538545604"/>
  </r>
  <r>
    <x v="14"/>
    <s v="Dog snapper"/>
    <x v="67"/>
    <x v="3"/>
    <n v="16.522719062099998"/>
    <n v="67225.947393617593"/>
  </r>
  <r>
    <x v="14"/>
    <s v="Dog snapper"/>
    <x v="67"/>
    <x v="2"/>
    <n v="22.142154155"/>
    <n v="90089.729469079597"/>
  </r>
  <r>
    <x v="14"/>
    <s v="Dog snapper"/>
    <x v="68"/>
    <x v="3"/>
    <n v="17.265447772000002"/>
    <n v="42172.0765395462"/>
  </r>
  <r>
    <x v="14"/>
    <s v="Dog snapper"/>
    <x v="68"/>
    <x v="2"/>
    <n v="21.910856175399999"/>
    <n v="53518.814911669397"/>
  </r>
  <r>
    <x v="14"/>
    <s v="Dog snapper"/>
    <x v="69"/>
    <x v="3"/>
    <n v="18.037478981"/>
    <n v="46128.859623128199"/>
  </r>
  <r>
    <x v="14"/>
    <s v="Dog snapper"/>
    <x v="69"/>
    <x v="2"/>
    <n v="21.163528313099999"/>
    <n v="54123.385408246802"/>
  </r>
  <r>
    <x v="15"/>
    <s v="Southern red snapper"/>
    <x v="32"/>
    <x v="7"/>
    <n v="37.679749688299999"/>
    <n v="91792.628992065394"/>
  </r>
  <r>
    <x v="15"/>
    <s v="Southern red snapper"/>
    <x v="33"/>
    <x v="7"/>
    <n v="5.3505244556999996"/>
    <n v="14349.889299921"/>
  </r>
  <r>
    <x v="15"/>
    <s v="Southern red snapper"/>
    <x v="34"/>
    <x v="7"/>
    <n v="5.3505244556999996"/>
    <n v="15222.2562512282"/>
  </r>
  <r>
    <x v="15"/>
    <s v="Southern red snapper"/>
    <x v="35"/>
    <x v="7"/>
    <n v="37.679749688299999"/>
    <n v="107391.29918267"/>
  </r>
  <r>
    <x v="15"/>
    <s v="Southern red snapper"/>
    <x v="36"/>
    <x v="7"/>
    <n v="37.679749688299999"/>
    <n v="107791.92237099601"/>
  </r>
  <r>
    <x v="15"/>
    <s v="Southern red snapper"/>
    <x v="37"/>
    <x v="7"/>
    <n v="3.6360958448999998"/>
    <n v="10046.8893580228"/>
  </r>
  <r>
    <x v="15"/>
    <s v="Southern red snapper"/>
    <x v="38"/>
    <x v="7"/>
    <n v="9.5518165460999995"/>
    <n v="27298.6459992374"/>
  </r>
  <r>
    <x v="15"/>
    <s v="Southern red snapper"/>
    <x v="39"/>
    <x v="7"/>
    <n v="10.6068495374"/>
    <n v="28473.748892974101"/>
  </r>
  <r>
    <x v="15"/>
    <s v="Southern red snapper"/>
    <x v="40"/>
    <x v="7"/>
    <n v="19.763028711699999"/>
    <n v="50028.091449822998"/>
  </r>
  <r>
    <x v="15"/>
    <s v="Southern red snapper"/>
    <x v="41"/>
    <x v="7"/>
    <n v="20.7050224537"/>
    <n v="52309.435572673101"/>
  </r>
  <r>
    <x v="15"/>
    <s v="Southern red snapper"/>
    <x v="0"/>
    <x v="7"/>
    <n v="23.3049251823"/>
    <n v="57431.758141106002"/>
  </r>
  <r>
    <x v="15"/>
    <s v="Southern red snapper"/>
    <x v="1"/>
    <x v="7"/>
    <n v="5.6708023281999997"/>
    <n v="13964.3547001919"/>
  </r>
  <r>
    <x v="15"/>
    <s v="Southern red snapper"/>
    <x v="2"/>
    <x v="7"/>
    <n v="18.4819172222"/>
    <n v="46339.032084489103"/>
  </r>
  <r>
    <x v="15"/>
    <s v="Southern red snapper"/>
    <x v="3"/>
    <x v="7"/>
    <n v="25.283112040900001"/>
    <n v="64554.338951687198"/>
  </r>
  <r>
    <x v="15"/>
    <s v="Southern red snapper"/>
    <x v="4"/>
    <x v="7"/>
    <n v="17.747162103299999"/>
    <n v="48520.7819965862"/>
  </r>
  <r>
    <x v="15"/>
    <s v="Southern red snapper"/>
    <x v="5"/>
    <x v="7"/>
    <n v="23.677261423000001"/>
    <n v="54914.8953095998"/>
  </r>
  <r>
    <x v="15"/>
    <s v="Southern red snapper"/>
    <x v="6"/>
    <x v="7"/>
    <n v="8.6965783533999996"/>
    <n v="21959.959636498999"/>
  </r>
  <r>
    <x v="15"/>
    <s v="Southern red snapper"/>
    <x v="7"/>
    <x v="7"/>
    <n v="8.2037457090999997"/>
    <n v="20901.3040715223"/>
  </r>
  <r>
    <x v="15"/>
    <s v="Southern red snapper"/>
    <x v="8"/>
    <x v="7"/>
    <n v="15.612230354399999"/>
    <n v="40381.064539256899"/>
  </r>
  <r>
    <x v="15"/>
    <s v="Southern red snapper"/>
    <x v="9"/>
    <x v="7"/>
    <n v="4.4576475409"/>
    <n v="14014.977439798"/>
  </r>
  <r>
    <x v="15"/>
    <s v="Southern red snapper"/>
    <x v="10"/>
    <x v="7"/>
    <n v="7.7938498627000001"/>
    <n v="25334.888872705898"/>
  </r>
  <r>
    <x v="15"/>
    <s v="Southern red snapper"/>
    <x v="11"/>
    <x v="7"/>
    <n v="11.6069699569"/>
    <n v="43081.274057451301"/>
  </r>
  <r>
    <x v="15"/>
    <s v="Southern red snapper"/>
    <x v="12"/>
    <x v="7"/>
    <n v="33.5638373122"/>
    <n v="127685.938546862"/>
  </r>
  <r>
    <x v="15"/>
    <s v="Southern red snapper"/>
    <x v="13"/>
    <x v="7"/>
    <n v="10.7060679567"/>
    <n v="40095.396541648799"/>
  </r>
  <r>
    <x v="15"/>
    <s v="Southern red snapper"/>
    <x v="14"/>
    <x v="7"/>
    <n v="7.0605575370000002"/>
    <n v="25702.247850571199"/>
  </r>
  <r>
    <x v="15"/>
    <s v="Southern red snapper"/>
    <x v="15"/>
    <x v="7"/>
    <n v="3.7921688847000001"/>
    <n v="13583.080548444101"/>
  </r>
  <r>
    <x v="15"/>
    <s v="Southern red snapper"/>
    <x v="16"/>
    <x v="7"/>
    <n v="2.9831315458000001"/>
    <n v="10840.263132292799"/>
  </r>
  <r>
    <x v="15"/>
    <s v="Southern red snapper"/>
    <x v="17"/>
    <x v="7"/>
    <n v="7.0221523563000003"/>
    <n v="25735.519302079902"/>
  </r>
  <r>
    <x v="15"/>
    <s v="Southern red snapper"/>
    <x v="18"/>
    <x v="7"/>
    <n v="0.66683057609999996"/>
    <n v="2906.1637739809298"/>
  </r>
  <r>
    <x v="15"/>
    <s v="Southern red snapper"/>
    <x v="19"/>
    <x v="7"/>
    <n v="22.074034594800001"/>
    <n v="98983.0804481206"/>
  </r>
  <r>
    <x v="15"/>
    <s v="Southern red snapper"/>
    <x v="20"/>
    <x v="7"/>
    <n v="100.5063836675"/>
    <n v="302722.69944528397"/>
  </r>
  <r>
    <x v="15"/>
    <s v="Southern red snapper"/>
    <x v="21"/>
    <x v="7"/>
    <n v="1.7341372305"/>
    <n v="5456.7054464414596"/>
  </r>
  <r>
    <x v="15"/>
    <s v="Southern red snapper"/>
    <x v="22"/>
    <x v="7"/>
    <n v="1.4721966444000001"/>
    <n v="3744.4589502213798"/>
  </r>
  <r>
    <x v="15"/>
    <s v="Southern red snapper"/>
    <x v="23"/>
    <x v="7"/>
    <n v="34.639552420800001"/>
    <n v="104179.912965806"/>
  </r>
  <r>
    <x v="15"/>
    <s v="Southern red snapper"/>
    <x v="24"/>
    <x v="7"/>
    <n v="103.85118667970001"/>
    <n v="289542.94714945299"/>
  </r>
  <r>
    <x v="15"/>
    <s v="Southern red snapper"/>
    <x v="25"/>
    <x v="7"/>
    <n v="82.024835581000005"/>
    <n v="166349.78363260499"/>
  </r>
  <r>
    <x v="15"/>
    <s v="Southern red snapper"/>
    <x v="26"/>
    <x v="7"/>
    <n v="24.994692387299999"/>
    <n v="56635.655927517197"/>
  </r>
  <r>
    <x v="15"/>
    <s v="Southern red snapper"/>
    <x v="27"/>
    <x v="7"/>
    <n v="431.5984910825"/>
    <n v="695723.81239395298"/>
  </r>
  <r>
    <x v="15"/>
    <s v="Southern red snapper"/>
    <x v="28"/>
    <x v="7"/>
    <n v="67.943318743099994"/>
    <n v="186750.317694931"/>
  </r>
  <r>
    <x v="15"/>
    <s v="Southern red snapper"/>
    <x v="29"/>
    <x v="7"/>
    <n v="494.61327893240002"/>
    <n v="1305337.2302528301"/>
  </r>
  <r>
    <x v="15"/>
    <s v="Southern red snapper"/>
    <x v="30"/>
    <x v="7"/>
    <n v="485.81233090870001"/>
    <n v="1058772.33725095"/>
  </r>
  <r>
    <x v="15"/>
    <s v="Southern red snapper"/>
    <x v="31"/>
    <x v="7"/>
    <n v="99.0738340435"/>
    <n v="255161.48790283501"/>
  </r>
  <r>
    <x v="16"/>
    <s v="Lane snapper"/>
    <x v="32"/>
    <x v="1"/>
    <n v="133.2271138223"/>
    <n v="190407.00535348"/>
  </r>
  <r>
    <x v="16"/>
    <s v="Lane snapper"/>
    <x v="32"/>
    <x v="2"/>
    <n v="144.4731317424"/>
    <n v="206479.714075378"/>
  </r>
  <r>
    <x v="16"/>
    <s v="Lane snapper"/>
    <x v="33"/>
    <x v="1"/>
    <n v="136.3451341974"/>
    <n v="214527.120871772"/>
  </r>
  <r>
    <x v="16"/>
    <s v="Lane snapper"/>
    <x v="33"/>
    <x v="2"/>
    <n v="146.4584544951"/>
    <n v="230439.54414009501"/>
  </r>
  <r>
    <x v="16"/>
    <s v="Lane snapper"/>
    <x v="34"/>
    <x v="1"/>
    <n v="139.44184679349999"/>
    <n v="240326.35857065601"/>
  </r>
  <r>
    <x v="16"/>
    <s v="Lane snapper"/>
    <x v="34"/>
    <x v="2"/>
    <n v="148.2987860488"/>
    <n v="255591.18766087099"/>
  </r>
  <r>
    <x v="16"/>
    <s v="Lane snapper"/>
    <x v="35"/>
    <x v="1"/>
    <n v="142.5172516106"/>
    <n v="207478.10975817899"/>
  </r>
  <r>
    <x v="16"/>
    <s v="Lane snapper"/>
    <x v="35"/>
    <x v="2"/>
    <n v="149.99412640369999"/>
    <n v="218363.02250690901"/>
  </r>
  <r>
    <x v="16"/>
    <s v="Lane snapper"/>
    <x v="36"/>
    <x v="1"/>
    <n v="158.89406003100001"/>
    <n v="266671.33751171199"/>
  </r>
  <r>
    <x v="16"/>
    <s v="Lane snapper"/>
    <x v="36"/>
    <x v="2"/>
    <n v="151.5444755597"/>
    <n v="254336.55595508401"/>
  </r>
  <r>
    <x v="16"/>
    <s v="Lane snapper"/>
    <x v="37"/>
    <x v="1"/>
    <n v="148.60413790800001"/>
    <n v="240889.306274509"/>
  </r>
  <r>
    <x v="16"/>
    <s v="Lane snapper"/>
    <x v="37"/>
    <x v="2"/>
    <n v="152.94983351670001"/>
    <n v="247933.737305883"/>
  </r>
  <r>
    <x v="16"/>
    <s v="Lane snapper"/>
    <x v="38"/>
    <x v="1"/>
    <n v="164.9383307704"/>
    <n v="276545.73934572801"/>
  </r>
  <r>
    <x v="16"/>
    <s v="Lane snapper"/>
    <x v="38"/>
    <x v="2"/>
    <n v="154.21020027489999"/>
    <n v="258558.29660980101"/>
  </r>
  <r>
    <x v="16"/>
    <s v="Lane snapper"/>
    <x v="39"/>
    <x v="1"/>
    <n v="154.6057930895"/>
    <n v="243486.33888394601"/>
  </r>
  <r>
    <x v="16"/>
    <s v="Lane snapper"/>
    <x v="39"/>
    <x v="2"/>
    <n v="155.32557583420001"/>
    <n v="244619.91390584799"/>
  </r>
  <r>
    <x v="16"/>
    <s v="Lane snapper"/>
    <x v="40"/>
    <x v="1"/>
    <n v="170.89737039400001"/>
    <n v="253796.76088905899"/>
  </r>
  <r>
    <x v="16"/>
    <s v="Lane snapper"/>
    <x v="40"/>
    <x v="2"/>
    <n v="156.2959601945"/>
    <n v="232112.456417282"/>
  </r>
  <r>
    <x v="16"/>
    <s v="Lane snapper"/>
    <x v="41"/>
    <x v="1"/>
    <n v="160.5222171552"/>
    <n v="237919.52687023001"/>
  </r>
  <r>
    <x v="16"/>
    <s v="Lane snapper"/>
    <x v="41"/>
    <x v="2"/>
    <n v="157.12135335599999"/>
    <n v="232878.90432970299"/>
  </r>
  <r>
    <x v="16"/>
    <s v="Lane snapper"/>
    <x v="0"/>
    <x v="1"/>
    <n v="163.44846751950001"/>
    <n v="236306.24465497199"/>
  </r>
  <r>
    <x v="16"/>
    <s v="Lane snapper"/>
    <x v="0"/>
    <x v="2"/>
    <n v="157.8017553185"/>
    <n v="228142.488976439"/>
  </r>
  <r>
    <x v="16"/>
    <s v="Lane snapper"/>
    <x v="1"/>
    <x v="1"/>
    <n v="159.69205441369999"/>
    <n v="230701.34548964899"/>
  </r>
  <r>
    <x v="16"/>
    <s v="Lane snapper"/>
    <x v="1"/>
    <x v="2"/>
    <n v="159.4941132811"/>
    <n v="230415.38708175701"/>
  </r>
  <r>
    <x v="16"/>
    <s v="Lane snapper"/>
    <x v="2"/>
    <x v="1"/>
    <n v="169.49011437920001"/>
    <n v="249307.07700303101"/>
  </r>
  <r>
    <x v="16"/>
    <s v="Lane snapper"/>
    <x v="2"/>
    <x v="2"/>
    <n v="160.7744735759"/>
    <n v="236487.03177008501"/>
  </r>
  <r>
    <x v="16"/>
    <s v="Lane snapper"/>
    <x v="3"/>
    <x v="1"/>
    <n v="172.60390906590001"/>
    <n v="258544.94882495599"/>
  </r>
  <r>
    <x v="16"/>
    <s v="Lane snapper"/>
    <x v="3"/>
    <x v="2"/>
    <n v="161.8777680641"/>
    <n v="242478.16568312899"/>
  </r>
  <r>
    <x v="16"/>
    <s v="Lane snapper"/>
    <x v="4"/>
    <x v="1"/>
    <n v="175.69479416510001"/>
    <n v="281804.61093230901"/>
  </r>
  <r>
    <x v="16"/>
    <s v="Lane snapper"/>
    <x v="4"/>
    <x v="2"/>
    <n v="162.80399674590001"/>
    <n v="261128.49375654501"/>
  </r>
  <r>
    <x v="16"/>
    <s v="Lane snapper"/>
    <x v="5"/>
    <x v="1"/>
    <n v="178.76276967679999"/>
    <n v="143545.86050446"/>
  </r>
  <r>
    <x v="16"/>
    <s v="Lane snapper"/>
    <x v="5"/>
    <x v="2"/>
    <n v="163.55315962110001"/>
    <n v="131332.59838439399"/>
  </r>
  <r>
    <x v="16"/>
    <s v="Lane snapper"/>
    <x v="6"/>
    <x v="1"/>
    <n v="182.20878312880001"/>
    <n v="163946.361213353"/>
  </r>
  <r>
    <x v="16"/>
    <s v="Lane snapper"/>
    <x v="6"/>
    <x v="2"/>
    <n v="163.7749889625"/>
    <n v="147360.149368738"/>
  </r>
  <r>
    <x v="16"/>
    <s v="Lane snapper"/>
    <x v="7"/>
    <x v="1"/>
    <n v="185.62931664940001"/>
    <n v="174858.00848436201"/>
  </r>
  <r>
    <x v="16"/>
    <s v="Lane snapper"/>
    <x v="7"/>
    <x v="2"/>
    <n v="163.82865781629999"/>
    <n v="154322.35250075199"/>
  </r>
  <r>
    <x v="16"/>
    <s v="Lane snapper"/>
    <x v="8"/>
    <x v="1"/>
    <n v="202.34708162059999"/>
    <n v="184514.840358619"/>
  </r>
  <r>
    <x v="16"/>
    <s v="Lane snapper"/>
    <x v="8"/>
    <x v="2"/>
    <n v="163.71416618270001"/>
    <n v="149286.52785955099"/>
  </r>
  <r>
    <x v="16"/>
    <s v="Lane snapper"/>
    <x v="9"/>
    <x v="1"/>
    <n v="192.393943896"/>
    <n v="244436.12093188101"/>
  </r>
  <r>
    <x v="16"/>
    <s v="Lane snapper"/>
    <x v="9"/>
    <x v="2"/>
    <n v="163.4315140617"/>
    <n v="207639.41175232199"/>
  </r>
  <r>
    <x v="16"/>
    <s v="Lane snapper"/>
    <x v="10"/>
    <x v="1"/>
    <n v="195.73803762200001"/>
    <n v="292586.08682873403"/>
  </r>
  <r>
    <x v="16"/>
    <s v="Lane snapper"/>
    <x v="10"/>
    <x v="2"/>
    <n v="162.98070145310001"/>
    <n v="243620.944840921"/>
  </r>
  <r>
    <x v="16"/>
    <s v="Lane snapper"/>
    <x v="11"/>
    <x v="1"/>
    <n v="196.10631546479999"/>
    <n v="323350.682679335"/>
  </r>
  <r>
    <x v="16"/>
    <s v="Lane snapper"/>
    <x v="11"/>
    <x v="2"/>
    <n v="162.88717780920001"/>
    <n v="268577.174679371"/>
  </r>
  <r>
    <x v="16"/>
    <s v="Lane snapper"/>
    <x v="12"/>
    <x v="1"/>
    <n v="183.17893047499999"/>
    <n v="276427.81364364899"/>
  </r>
  <r>
    <x v="16"/>
    <s v="Lane snapper"/>
    <x v="12"/>
    <x v="2"/>
    <n v="162.633749932"/>
    <n v="245423.92403867899"/>
  </r>
  <r>
    <x v="16"/>
    <s v="Lane snapper"/>
    <x v="13"/>
    <x v="1"/>
    <n v="183.53469186020001"/>
    <n v="317602.379431454"/>
  </r>
  <r>
    <x v="16"/>
    <s v="Lane snapper"/>
    <x v="13"/>
    <x v="2"/>
    <n v="162.22041782170001"/>
    <n v="280718.53975041502"/>
  </r>
  <r>
    <x v="16"/>
    <s v="Lane snapper"/>
    <x v="14"/>
    <x v="1"/>
    <n v="192.11096929510001"/>
    <n v="347807.11224940402"/>
  </r>
  <r>
    <x v="16"/>
    <s v="Lane snapper"/>
    <x v="14"/>
    <x v="2"/>
    <n v="161.6471814782"/>
    <n v="292653.97805997502"/>
  </r>
  <r>
    <x v="16"/>
    <s v="Lane snapper"/>
    <x v="15"/>
    <x v="1"/>
    <n v="196.45102763739999"/>
    <n v="415019.297770395"/>
  </r>
  <r>
    <x v="16"/>
    <s v="Lane snapper"/>
    <x v="15"/>
    <x v="2"/>
    <n v="160.91404090149999"/>
    <n v="339944.42818377202"/>
  </r>
  <r>
    <x v="16"/>
    <s v="Lane snapper"/>
    <x v="16"/>
    <x v="1"/>
    <n v="209.7110443771"/>
    <n v="401982.72801471798"/>
  </r>
  <r>
    <x v="16"/>
    <s v="Lane snapper"/>
    <x v="16"/>
    <x v="2"/>
    <n v="160.02099609160001"/>
    <n v="306734.80616914399"/>
  </r>
  <r>
    <x v="16"/>
    <s v="Lane snapper"/>
    <x v="17"/>
    <x v="1"/>
    <n v="232.862793756"/>
    <n v="508836.64083388197"/>
  </r>
  <r>
    <x v="16"/>
    <s v="Lane snapper"/>
    <x v="17"/>
    <x v="2"/>
    <n v="158.96804704850001"/>
    <n v="347366.64348726498"/>
  </r>
  <r>
    <x v="16"/>
    <s v="Lane snapper"/>
    <x v="18"/>
    <x v="1"/>
    <n v="224.66464715710001"/>
    <n v="457957.54008827498"/>
  </r>
  <r>
    <x v="16"/>
    <s v="Lane snapper"/>
    <x v="18"/>
    <x v="2"/>
    <n v="157.75519377219999"/>
    <n v="321568.97576121503"/>
  </r>
  <r>
    <x v="16"/>
    <s v="Lane snapper"/>
    <x v="19"/>
    <x v="1"/>
    <n v="214.50102006739999"/>
    <n v="609154.15385469201"/>
  </r>
  <r>
    <x v="16"/>
    <s v="Lane snapper"/>
    <x v="19"/>
    <x v="2"/>
    <n v="156.3824362627"/>
    <n v="444105.16373970202"/>
  </r>
  <r>
    <x v="16"/>
    <s v="Lane snapper"/>
    <x v="20"/>
    <x v="1"/>
    <n v="223.04170735189999"/>
    <n v="532512.74542769999"/>
  </r>
  <r>
    <x v="16"/>
    <s v="Lane snapper"/>
    <x v="20"/>
    <x v="2"/>
    <n v="154.8497745201"/>
    <n v="369704.30121601501"/>
  </r>
  <r>
    <x v="16"/>
    <s v="Lane snapper"/>
    <x v="21"/>
    <x v="1"/>
    <n v="216.08236087559999"/>
    <n v="572613.93467318395"/>
  </r>
  <r>
    <x v="16"/>
    <s v="Lane snapper"/>
    <x v="21"/>
    <x v="2"/>
    <n v="155.8811538491"/>
    <n v="413081.94007714099"/>
  </r>
  <r>
    <x v="16"/>
    <s v="Lane snapper"/>
    <x v="22"/>
    <x v="1"/>
    <n v="225.76563459709999"/>
    <n v="447689.18962464202"/>
  </r>
  <r>
    <x v="16"/>
    <s v="Lane snapper"/>
    <x v="22"/>
    <x v="2"/>
    <n v="156.6130075122"/>
    <n v="310560.77486265299"/>
  </r>
  <r>
    <x v="16"/>
    <s v="Lane snapper"/>
    <x v="23"/>
    <x v="1"/>
    <n v="238.37697268159999"/>
    <n v="507625.19358746201"/>
  </r>
  <r>
    <x v="16"/>
    <s v="Lane snapper"/>
    <x v="23"/>
    <x v="2"/>
    <n v="157.04533550939999"/>
    <n v="334428.98423929699"/>
  </r>
  <r>
    <x v="16"/>
    <s v="Lane snapper"/>
    <x v="24"/>
    <x v="1"/>
    <n v="219.3361022034"/>
    <n v="492474.03426066699"/>
  </r>
  <r>
    <x v="16"/>
    <s v="Lane snapper"/>
    <x v="24"/>
    <x v="2"/>
    <n v="157.17813784059999"/>
    <n v="352911.12982471503"/>
  </r>
  <r>
    <x v="16"/>
    <s v="Lane snapper"/>
    <x v="25"/>
    <x v="1"/>
    <n v="220.3664908815"/>
    <n v="514639.71584133198"/>
  </r>
  <r>
    <x v="16"/>
    <s v="Lane snapper"/>
    <x v="25"/>
    <x v="2"/>
    <n v="157.01141450590001"/>
    <n v="366681.474220159"/>
  </r>
  <r>
    <x v="16"/>
    <s v="Lane snapper"/>
    <x v="26"/>
    <x v="1"/>
    <n v="231.9659107448"/>
    <n v="591883.75392473803"/>
  </r>
  <r>
    <x v="16"/>
    <s v="Lane snapper"/>
    <x v="26"/>
    <x v="2"/>
    <n v="156.5451655052"/>
    <n v="399440.331212722"/>
  </r>
  <r>
    <x v="16"/>
    <s v="Lane snapper"/>
    <x v="27"/>
    <x v="1"/>
    <n v="237.67689479180001"/>
    <n v="633359.01247241395"/>
  </r>
  <r>
    <x v="16"/>
    <s v="Lane snapper"/>
    <x v="27"/>
    <x v="2"/>
    <n v="155.77939083859999"/>
    <n v="415119.36291268101"/>
  </r>
  <r>
    <x v="16"/>
    <s v="Lane snapper"/>
    <x v="28"/>
    <x v="1"/>
    <n v="233.8748818377"/>
    <n v="627462.92048229801"/>
  </r>
  <r>
    <x v="16"/>
    <s v="Lane snapper"/>
    <x v="28"/>
    <x v="2"/>
    <n v="154.71409050599999"/>
    <n v="415082.43341847201"/>
  </r>
  <r>
    <x v="16"/>
    <s v="Lane snapper"/>
    <x v="29"/>
    <x v="1"/>
    <n v="223.98851084090001"/>
    <n v="779493.45703712595"/>
  </r>
  <r>
    <x v="16"/>
    <s v="Lane snapper"/>
    <x v="29"/>
    <x v="2"/>
    <n v="153.34926450739999"/>
    <n v="533664.641441755"/>
  </r>
  <r>
    <x v="16"/>
    <s v="Lane snapper"/>
    <x v="30"/>
    <x v="1"/>
    <n v="223.98544323780001"/>
    <n v="540403.85527811502"/>
  </r>
  <r>
    <x v="16"/>
    <s v="Lane snapper"/>
    <x v="30"/>
    <x v="2"/>
    <n v="151.68491284300001"/>
    <n v="365966.24540846399"/>
  </r>
  <r>
    <x v="16"/>
    <s v="Lane snapper"/>
    <x v="31"/>
    <x v="1"/>
    <n v="226.6582055005"/>
    <n v="604054.54393620999"/>
  </r>
  <r>
    <x v="16"/>
    <s v="Lane snapper"/>
    <x v="31"/>
    <x v="2"/>
    <n v="140.8268586785"/>
    <n v="375310.05641378398"/>
  </r>
  <r>
    <x v="16"/>
    <s v="Lane snapper"/>
    <x v="42"/>
    <x v="1"/>
    <n v="212.8892367631"/>
    <n v="435041.70999606501"/>
  </r>
  <r>
    <x v="16"/>
    <s v="Lane snapper"/>
    <x v="42"/>
    <x v="2"/>
    <n v="145.48014035029999"/>
    <n v="297290.41256748501"/>
  </r>
  <r>
    <x v="16"/>
    <s v="Lane snapper"/>
    <x v="43"/>
    <x v="1"/>
    <n v="205.8733765794"/>
    <n v="407622.49180571397"/>
  </r>
  <r>
    <x v="16"/>
    <s v="Lane snapper"/>
    <x v="43"/>
    <x v="2"/>
    <n v="143.26106722279999"/>
    <n v="283652.185485981"/>
  </r>
  <r>
    <x v="16"/>
    <s v="Lane snapper"/>
    <x v="44"/>
    <x v="1"/>
    <n v="194.53798360069999"/>
    <n v="380793.70708749403"/>
  </r>
  <r>
    <x v="16"/>
    <s v="Lane snapper"/>
    <x v="44"/>
    <x v="2"/>
    <n v="145.01805261749999"/>
    <n v="283862.10666280403"/>
  </r>
  <r>
    <x v="16"/>
    <s v="Lane snapper"/>
    <x v="45"/>
    <x v="1"/>
    <n v="191.78662274249999"/>
    <n v="343487.53989225999"/>
  </r>
  <r>
    <x v="16"/>
    <s v="Lane snapper"/>
    <x v="45"/>
    <x v="2"/>
    <n v="146.3501804656"/>
    <n v="262111.41701177999"/>
  </r>
  <r>
    <x v="16"/>
    <s v="Lane snapper"/>
    <x v="46"/>
    <x v="1"/>
    <n v="209.3746275773"/>
    <n v="420256.75247318501"/>
  </r>
  <r>
    <x v="16"/>
    <s v="Lane snapper"/>
    <x v="46"/>
    <x v="2"/>
    <n v="147.25745076730001"/>
    <n v="295575.155180145"/>
  </r>
  <r>
    <x v="16"/>
    <s v="Lane snapper"/>
    <x v="47"/>
    <x v="1"/>
    <n v="176.18222999130001"/>
    <n v="360304.64072382601"/>
  </r>
  <r>
    <x v="16"/>
    <s v="Lane snapper"/>
    <x v="47"/>
    <x v="2"/>
    <n v="141.6601728247"/>
    <n v="289704.68631832302"/>
  </r>
  <r>
    <x v="16"/>
    <s v="Lane snapper"/>
    <x v="48"/>
    <x v="1"/>
    <n v="172.9084168158"/>
    <n v="386155.67564113397"/>
  </r>
  <r>
    <x v="16"/>
    <s v="Lane snapper"/>
    <x v="48"/>
    <x v="2"/>
    <n v="134.66994045429999"/>
    <n v="300757.83933682402"/>
  </r>
  <r>
    <x v="16"/>
    <s v="Lane snapper"/>
    <x v="49"/>
    <x v="1"/>
    <n v="165.1634425371"/>
    <n v="365460.12224382401"/>
  </r>
  <r>
    <x v="16"/>
    <s v="Lane snapper"/>
    <x v="49"/>
    <x v="2"/>
    <n v="131.84263760619999"/>
    <n v="291730.57739866298"/>
  </r>
  <r>
    <x v="16"/>
    <s v="Lane snapper"/>
    <x v="50"/>
    <x v="1"/>
    <n v="138.8669107401"/>
    <n v="315173.03495034098"/>
  </r>
  <r>
    <x v="16"/>
    <s v="Lane snapper"/>
    <x v="50"/>
    <x v="2"/>
    <n v="132.101272481"/>
    <n v="299817.70852922602"/>
  </r>
  <r>
    <x v="16"/>
    <s v="Lane snapper"/>
    <x v="51"/>
    <x v="1"/>
    <n v="133.09433831000001"/>
    <n v="293589.60661401501"/>
  </r>
  <r>
    <x v="16"/>
    <s v="Lane snapper"/>
    <x v="51"/>
    <x v="2"/>
    <n v="137.06365561600001"/>
    <n v="302345.42839561502"/>
  </r>
  <r>
    <x v="16"/>
    <s v="Lane snapper"/>
    <x v="52"/>
    <x v="1"/>
    <n v="133.0628021823"/>
    <n v="312080.97210303199"/>
  </r>
  <r>
    <x v="16"/>
    <s v="Lane snapper"/>
    <x v="52"/>
    <x v="2"/>
    <n v="141.53734710629999"/>
    <n v="331956.88163323898"/>
  </r>
  <r>
    <x v="16"/>
    <s v="Lane snapper"/>
    <x v="53"/>
    <x v="1"/>
    <n v="127.4970784656"/>
    <n v="282131.14510028501"/>
  </r>
  <r>
    <x v="16"/>
    <s v="Lane snapper"/>
    <x v="53"/>
    <x v="2"/>
    <n v="145.46791487089999"/>
    <n v="321897.80261459103"/>
  </r>
  <r>
    <x v="16"/>
    <s v="Lane snapper"/>
    <x v="54"/>
    <x v="1"/>
    <n v="121.1619121759"/>
    <n v="264902.22552388703"/>
  </r>
  <r>
    <x v="16"/>
    <s v="Lane snapper"/>
    <x v="54"/>
    <x v="2"/>
    <n v="148.80042980819999"/>
    <n v="325329.67091065401"/>
  </r>
  <r>
    <x v="16"/>
    <s v="Lane snapper"/>
    <x v="55"/>
    <x v="1"/>
    <n v="116.2483865753"/>
    <n v="276367.86800865899"/>
  </r>
  <r>
    <x v="16"/>
    <s v="Lane snapper"/>
    <x v="55"/>
    <x v="2"/>
    <n v="151.47946579539999"/>
    <n v="360125.91866687499"/>
  </r>
  <r>
    <x v="16"/>
    <s v="Lane snapper"/>
    <x v="56"/>
    <x v="1"/>
    <n v="110.57420526360001"/>
    <n v="268143.55350628798"/>
  </r>
  <r>
    <x v="16"/>
    <s v="Lane snapper"/>
    <x v="56"/>
    <x v="2"/>
    <n v="153.44909968920001"/>
    <n v="372115.601237353"/>
  </r>
  <r>
    <x v="16"/>
    <s v="Lane snapper"/>
    <x v="57"/>
    <x v="1"/>
    <n v="104.25014811929999"/>
    <n v="258834.97825436399"/>
  </r>
  <r>
    <x v="16"/>
    <s v="Lane snapper"/>
    <x v="57"/>
    <x v="2"/>
    <n v="154.65291132519999"/>
    <n v="383976.26921378198"/>
  </r>
  <r>
    <x v="16"/>
    <s v="Lane snapper"/>
    <x v="58"/>
    <x v="1"/>
    <n v="88.329587586700001"/>
    <n v="213505.067668848"/>
  </r>
  <r>
    <x v="16"/>
    <s v="Lane snapper"/>
    <x v="58"/>
    <x v="2"/>
    <n v="155.03398351800001"/>
    <n v="374738.99795467698"/>
  </r>
  <r>
    <x v="16"/>
    <s v="Lane snapper"/>
    <x v="59"/>
    <x v="3"/>
    <n v="89.567886939999994"/>
    <n v="236930.52774261599"/>
  </r>
  <r>
    <x v="16"/>
    <s v="Lane snapper"/>
    <x v="59"/>
    <x v="2"/>
    <n v="158.5944003404"/>
    <n v="419523.74063313898"/>
  </r>
  <r>
    <x v="16"/>
    <s v="Lane snapper"/>
    <x v="60"/>
    <x v="3"/>
    <n v="93.105768123600001"/>
    <n v="249819.441808184"/>
  </r>
  <r>
    <x v="16"/>
    <s v="Lane snapper"/>
    <x v="60"/>
    <x v="2"/>
    <n v="162.11407196420001"/>
    <n v="434981.07349876303"/>
  </r>
  <r>
    <x v="16"/>
    <s v="Lane snapper"/>
    <x v="61"/>
    <x v="3"/>
    <n v="96.909479197300001"/>
    <n v="289353.17627544299"/>
  </r>
  <r>
    <x v="16"/>
    <s v="Lane snapper"/>
    <x v="61"/>
    <x v="2"/>
    <n v="164.18979426620001"/>
    <n v="490239.33341101801"/>
  </r>
  <r>
    <x v="16"/>
    <s v="Lane snapper"/>
    <x v="62"/>
    <x v="3"/>
    <n v="100.81874341220001"/>
    <n v="200759.39781238299"/>
  </r>
  <r>
    <x v="16"/>
    <s v="Lane snapper"/>
    <x v="62"/>
    <x v="2"/>
    <n v="165.73281571999999"/>
    <n v="330022.16805706703"/>
  </r>
  <r>
    <x v="16"/>
    <s v="Lane snapper"/>
    <x v="63"/>
    <x v="3"/>
    <n v="104.83728485509999"/>
    <n v="355051.64046828501"/>
  </r>
  <r>
    <x v="16"/>
    <s v="Lane snapper"/>
    <x v="63"/>
    <x v="2"/>
    <n v="166.69279945189999"/>
    <n v="564537.24437280803"/>
  </r>
  <r>
    <x v="16"/>
    <s v="Lane snapper"/>
    <x v="64"/>
    <x v="3"/>
    <n v="108.96909699219999"/>
    <n v="389648.317675055"/>
  </r>
  <r>
    <x v="16"/>
    <s v="Lane snapper"/>
    <x v="64"/>
    <x v="2"/>
    <n v="167.01732274700001"/>
    <n v="597215.36313749896"/>
  </r>
  <r>
    <x v="16"/>
    <s v="Lane snapper"/>
    <x v="65"/>
    <x v="3"/>
    <n v="113.3684815063"/>
    <n v="406049.03287184099"/>
  </r>
  <r>
    <x v="16"/>
    <s v="Lane snapper"/>
    <x v="65"/>
    <x v="2"/>
    <n v="166.6500038648"/>
    <n v="596886.11859584996"/>
  </r>
  <r>
    <x v="16"/>
    <s v="Lane snapper"/>
    <x v="66"/>
    <x v="3"/>
    <n v="117.58795239"/>
    <n v="495260.87519115099"/>
  </r>
  <r>
    <x v="16"/>
    <s v="Lane snapper"/>
    <x v="66"/>
    <x v="2"/>
    <n v="165.532939908"/>
    <n v="697197.179009491"/>
  </r>
  <r>
    <x v="16"/>
    <s v="Lane snapper"/>
    <x v="67"/>
    <x v="3"/>
    <n v="122.08313271119999"/>
    <n v="487237.79674385098"/>
  </r>
  <r>
    <x v="16"/>
    <s v="Lane snapper"/>
    <x v="67"/>
    <x v="2"/>
    <n v="163.60403720740001"/>
    <n v="652949.09179563599"/>
  </r>
  <r>
    <x v="16"/>
    <s v="Lane snapper"/>
    <x v="68"/>
    <x v="3"/>
    <n v="126.7070673441"/>
    <n v="209875.66775037599"/>
  </r>
  <r>
    <x v="16"/>
    <s v="Lane snapper"/>
    <x v="68"/>
    <x v="2"/>
    <n v="160.7986288944"/>
    <n v="266344.41408789699"/>
  </r>
  <r>
    <x v="16"/>
    <s v="Lane snapper"/>
    <x v="69"/>
    <x v="3"/>
    <n v="131.52008270659999"/>
    <n v="228088.329916786"/>
  </r>
  <r>
    <x v="16"/>
    <s v="Lane snapper"/>
    <x v="69"/>
    <x v="2"/>
    <n v="154.31363756670001"/>
    <n v="267617.98769939702"/>
  </r>
  <r>
    <x v="17"/>
    <s v="Silk snapper"/>
    <x v="6"/>
    <x v="8"/>
    <n v="0.27886718710000002"/>
    <n v="0"/>
  </r>
  <r>
    <x v="17"/>
    <s v="Silk snapper"/>
    <x v="7"/>
    <x v="8"/>
    <n v="223.09374971400001"/>
    <n v="0"/>
  </r>
  <r>
    <x v="17"/>
    <s v="Silk snapper"/>
    <x v="8"/>
    <x v="8"/>
    <n v="111.54687485700001"/>
    <n v="0"/>
  </r>
  <r>
    <x v="17"/>
    <s v="Silk snapper"/>
    <x v="9"/>
    <x v="8"/>
    <n v="111.54687485700001"/>
    <n v="0"/>
  </r>
  <r>
    <x v="17"/>
    <s v="Silk snapper"/>
    <x v="10"/>
    <x v="8"/>
    <n v="0.27886718710000002"/>
    <n v="0"/>
  </r>
  <r>
    <x v="17"/>
    <s v="Silk snapper"/>
    <x v="11"/>
    <x v="8"/>
    <n v="0.27886718710000002"/>
    <n v="0"/>
  </r>
  <r>
    <x v="17"/>
    <s v="Silk snapper"/>
    <x v="12"/>
    <x v="8"/>
    <n v="0.27886718710000002"/>
    <n v="0"/>
  </r>
  <r>
    <x v="17"/>
    <s v="Silk snapper"/>
    <x v="13"/>
    <x v="8"/>
    <n v="0.27886718710000002"/>
    <n v="0"/>
  </r>
  <r>
    <x v="17"/>
    <s v="Silk snapper"/>
    <x v="14"/>
    <x v="8"/>
    <n v="7.8082812400000003"/>
    <n v="0"/>
  </r>
  <r>
    <x v="17"/>
    <s v="Silk snapper"/>
    <x v="15"/>
    <x v="8"/>
    <n v="14.501093731399999"/>
    <n v="0"/>
  </r>
  <r>
    <x v="17"/>
    <s v="Silk snapper"/>
    <x v="16"/>
    <x v="8"/>
    <n v="47.965156188500004"/>
    <n v="0"/>
  </r>
  <r>
    <x v="17"/>
    <s v="Silk snapper"/>
    <x v="17"/>
    <x v="8"/>
    <n v="47.965156188500004"/>
    <n v="0"/>
  </r>
  <r>
    <x v="17"/>
    <s v="Silk snapper"/>
    <x v="18"/>
    <x v="8"/>
    <n v="52.4270311828"/>
    <n v="0"/>
  </r>
  <r>
    <x v="17"/>
    <s v="Silk snapper"/>
    <x v="19"/>
    <x v="8"/>
    <n v="43.792476795699997"/>
    <n v="0"/>
  </r>
  <r>
    <x v="17"/>
    <s v="Silk snapper"/>
    <x v="20"/>
    <x v="8"/>
    <n v="62.300995290499998"/>
    <n v="0"/>
  </r>
  <r>
    <x v="17"/>
    <s v="Silk snapper"/>
    <x v="21"/>
    <x v="8"/>
    <n v="31.604947876099999"/>
    <n v="0"/>
  </r>
  <r>
    <x v="17"/>
    <s v="Silk snapper"/>
    <x v="22"/>
    <x v="8"/>
    <n v="15.492621507899999"/>
    <n v="0"/>
  </r>
  <r>
    <x v="17"/>
    <s v="Silk snapper"/>
    <x v="23"/>
    <x v="8"/>
    <n v="10.1218460518"/>
    <n v="0"/>
  </r>
  <r>
    <x v="17"/>
    <s v="Silk snapper"/>
    <x v="24"/>
    <x v="8"/>
    <n v="1.983055553"/>
    <n v="0"/>
  </r>
  <r>
    <x v="17"/>
    <s v="Silk snapper"/>
    <x v="25"/>
    <x v="8"/>
    <n v="53.397902130600002"/>
    <n v="0"/>
  </r>
  <r>
    <x v="17"/>
    <s v="Silk snapper"/>
    <x v="26"/>
    <x v="8"/>
    <n v="67.465202459799997"/>
    <n v="0"/>
  </r>
  <r>
    <x v="17"/>
    <s v="Silk snapper"/>
    <x v="27"/>
    <x v="8"/>
    <n v="105.96953111409999"/>
    <n v="0"/>
  </r>
  <r>
    <x v="17"/>
    <s v="Silk snapper"/>
    <x v="28"/>
    <x v="8"/>
    <n v="107.2502544921"/>
    <n v="0"/>
  </r>
  <r>
    <x v="17"/>
    <s v="Silk snapper"/>
    <x v="29"/>
    <x v="8"/>
    <n v="117.2481595719"/>
    <n v="0"/>
  </r>
  <r>
    <x v="17"/>
    <s v="Silk snapper"/>
    <x v="30"/>
    <x v="8"/>
    <n v="75.480051986600003"/>
    <n v="0"/>
  </r>
  <r>
    <x v="17"/>
    <s v="Silk snapper"/>
    <x v="31"/>
    <x v="8"/>
    <n v="54.203518449000001"/>
    <n v="0"/>
  </r>
  <r>
    <x v="17"/>
    <s v="Silk snapper"/>
    <x v="42"/>
    <x v="8"/>
    <n v="39.661111060300001"/>
    <n v="0"/>
  </r>
  <r>
    <x v="17"/>
    <s v="Silk snapper"/>
    <x v="43"/>
    <x v="8"/>
    <n v="22.557256915499998"/>
    <n v="0"/>
  </r>
  <r>
    <x v="17"/>
    <s v="Silk snapper"/>
    <x v="44"/>
    <x v="8"/>
    <n v="26.688622650999999"/>
    <n v="0"/>
  </r>
  <r>
    <x v="17"/>
    <s v="Silk snapper"/>
    <x v="45"/>
    <x v="8"/>
    <n v="37.450830391799997"/>
    <n v="0"/>
  </r>
  <r>
    <x v="17"/>
    <s v="Silk snapper"/>
    <x v="46"/>
    <x v="8"/>
    <n v="28.2585416304"/>
    <n v="0"/>
  </r>
  <r>
    <x v="17"/>
    <s v="Silk snapper"/>
    <x v="47"/>
    <x v="8"/>
    <n v="31.088527159200002"/>
    <n v="0"/>
  </r>
  <r>
    <x v="17"/>
    <s v="Silk snapper"/>
    <x v="48"/>
    <x v="8"/>
    <n v="28.093287001"/>
    <n v="0"/>
  </r>
  <r>
    <x v="17"/>
    <s v="Silk snapper"/>
    <x v="49"/>
    <x v="8"/>
    <n v="23.858637122200001"/>
    <n v="0"/>
  </r>
  <r>
    <x v="17"/>
    <s v="Silk snapper"/>
    <x v="50"/>
    <x v="8"/>
    <n v="29.745833295200001"/>
    <n v="0"/>
  </r>
  <r>
    <x v="17"/>
    <s v="Silk snapper"/>
    <x v="51"/>
    <x v="8"/>
    <n v="44.184956540599998"/>
    <n v="0"/>
  </r>
  <r>
    <x v="17"/>
    <s v="Silk snapper"/>
    <x v="51"/>
    <x v="3"/>
    <n v="2.9213487516000001"/>
    <n v="1672.01592944093"/>
  </r>
  <r>
    <x v="17"/>
    <s v="Silk snapper"/>
    <x v="51"/>
    <x v="2"/>
    <n v="3.0084731199000001"/>
    <n v="1721.88102399596"/>
  </r>
  <r>
    <x v="17"/>
    <s v="Silk snapper"/>
    <x v="52"/>
    <x v="8"/>
    <n v="50.196093685599998"/>
    <n v="0"/>
  </r>
  <r>
    <x v="17"/>
    <s v="Silk snapper"/>
    <x v="52"/>
    <x v="3"/>
    <n v="5.6462453405000002"/>
    <n v="3238.0460352055002"/>
  </r>
  <r>
    <x v="17"/>
    <s v="Silk snapper"/>
    <x v="52"/>
    <x v="2"/>
    <n v="6.0058451610999999"/>
    <n v="3444.2717131656"/>
  </r>
  <r>
    <x v="17"/>
    <s v="Silk snapper"/>
    <x v="53"/>
    <x v="8"/>
    <n v="62.300995290499998"/>
    <n v="0"/>
  </r>
  <r>
    <x v="17"/>
    <s v="Silk snapper"/>
    <x v="53"/>
    <x v="3"/>
    <n v="7.8528702972"/>
    <n v="4743.58635631979"/>
  </r>
  <r>
    <x v="17"/>
    <s v="Silk snapper"/>
    <x v="53"/>
    <x v="2"/>
    <n v="8.9597399535999998"/>
    <n v="5412.1994367871803"/>
  </r>
  <r>
    <x v="17"/>
    <s v="Silk snapper"/>
    <x v="54"/>
    <x v="8"/>
    <n v="85.023506835399999"/>
    <n v="0"/>
  </r>
  <r>
    <x v="17"/>
    <s v="Silk snapper"/>
    <x v="54"/>
    <x v="3"/>
    <n v="9.6387487855000007"/>
    <n v="6660.6391943733097"/>
  </r>
  <r>
    <x v="17"/>
    <s v="Silk snapper"/>
    <x v="54"/>
    <x v="2"/>
    <n v="11.837465556"/>
    <n v="8180.0126551397098"/>
  </r>
  <r>
    <x v="17"/>
    <s v="Silk snapper"/>
    <x v="55"/>
    <x v="8"/>
    <n v="29.002187462799998"/>
    <n v="0"/>
  </r>
  <r>
    <x v="17"/>
    <s v="Silk snapper"/>
    <x v="55"/>
    <x v="3"/>
    <n v="11.208948900199999"/>
    <n v="8782.56678698834"/>
  </r>
  <r>
    <x v="17"/>
    <s v="Silk snapper"/>
    <x v="55"/>
    <x v="2"/>
    <n v="14.6060142558"/>
    <n v="11444.2751800592"/>
  </r>
  <r>
    <x v="17"/>
    <s v="Silk snapper"/>
    <x v="56"/>
    <x v="8"/>
    <n v="18.405234351400001"/>
    <n v="0"/>
  </r>
  <r>
    <x v="17"/>
    <s v="Silk snapper"/>
    <x v="56"/>
    <x v="3"/>
    <n v="12.4172877355"/>
    <n v="11302.9787105174"/>
  </r>
  <r>
    <x v="17"/>
    <s v="Silk snapper"/>
    <x v="56"/>
    <x v="2"/>
    <n v="17.232062568900002"/>
    <n v="15685.6827756574"/>
  </r>
  <r>
    <x v="17"/>
    <s v="Silk snapper"/>
    <x v="57"/>
    <x v="8"/>
    <n v="10.5969531114"/>
    <n v="0"/>
  </r>
  <r>
    <x v="17"/>
    <s v="Silk snapper"/>
    <x v="57"/>
    <x v="3"/>
    <n v="13.2674412622"/>
    <n v="10660.4600628895"/>
  </r>
  <r>
    <x v="17"/>
    <s v="Silk snapper"/>
    <x v="57"/>
    <x v="2"/>
    <n v="19.681971239900001"/>
    <n v="15814.5692311655"/>
  </r>
  <r>
    <x v="17"/>
    <s v="Silk snapper"/>
    <x v="58"/>
    <x v="8"/>
    <n v="14.501093731399999"/>
    <n v="0"/>
  </r>
  <r>
    <x v="17"/>
    <s v="Silk snapper"/>
    <x v="58"/>
    <x v="3"/>
    <n v="12.489792274499999"/>
    <n v="13050.096808215099"/>
  </r>
  <r>
    <x v="17"/>
    <s v="Silk snapper"/>
    <x v="58"/>
    <x v="2"/>
    <n v="21.921785242399999"/>
    <n v="22905.218384357799"/>
  </r>
  <r>
    <x v="17"/>
    <s v="Silk snapper"/>
    <x v="59"/>
    <x v="8"/>
    <n v="12.3134328358"/>
    <n v="0"/>
  </r>
  <r>
    <x v="17"/>
    <s v="Silk snapper"/>
    <x v="59"/>
    <x v="3"/>
    <n v="13.8623447673"/>
    <n v="13165.081133883799"/>
  </r>
  <r>
    <x v="17"/>
    <s v="Silk snapper"/>
    <x v="59"/>
    <x v="2"/>
    <n v="24.545518832599999"/>
    <n v="23310.9010292905"/>
  </r>
  <r>
    <x v="17"/>
    <s v="Silk snapper"/>
    <x v="60"/>
    <x v="8"/>
    <n v="2.2388059701"/>
    <n v="0"/>
  </r>
  <r>
    <x v="17"/>
    <s v="Silk snapper"/>
    <x v="60"/>
    <x v="3"/>
    <n v="15.5890472466"/>
    <n v="16011.2568555415"/>
  </r>
  <r>
    <x v="17"/>
    <s v="Silk snapper"/>
    <x v="60"/>
    <x v="2"/>
    <n v="27.143365852799999"/>
    <n v="27878.509553453299"/>
  </r>
  <r>
    <x v="17"/>
    <s v="Silk snapper"/>
    <x v="61"/>
    <x v="3"/>
    <n v="17.3902086696"/>
    <n v="28006.933757780502"/>
  </r>
  <r>
    <x v="17"/>
    <s v="Silk snapper"/>
    <x v="61"/>
    <x v="2"/>
    <n v="29.463524181"/>
    <n v="47451.010260315299"/>
  </r>
  <r>
    <x v="17"/>
    <s v="Silk snapper"/>
    <x v="61"/>
    <x v="9"/>
    <n v="0.1399253731"/>
    <n v="0"/>
  </r>
  <r>
    <x v="17"/>
    <s v="Silk snapper"/>
    <x v="62"/>
    <x v="3"/>
    <n v="19.242330525"/>
    <n v="31681.254885959799"/>
  </r>
  <r>
    <x v="17"/>
    <s v="Silk snapper"/>
    <x v="62"/>
    <x v="2"/>
    <n v="31.631872318300001"/>
    <n v="52079.835555215599"/>
  </r>
  <r>
    <x v="17"/>
    <s v="Silk snapper"/>
    <x v="62"/>
    <x v="9"/>
    <n v="0.1399253731"/>
    <n v="0"/>
  </r>
  <r>
    <x v="17"/>
    <s v="Silk snapper"/>
    <x v="63"/>
    <x v="3"/>
    <n v="21.147343682700001"/>
    <n v="41971.176908928297"/>
  </r>
  <r>
    <x v="17"/>
    <s v="Silk snapper"/>
    <x v="63"/>
    <x v="2"/>
    <n v="33.6245823641"/>
    <n v="66734.778422651696"/>
  </r>
  <r>
    <x v="17"/>
    <s v="Silk snapper"/>
    <x v="63"/>
    <x v="9"/>
    <n v="0.1399253731"/>
    <n v="0"/>
  </r>
  <r>
    <x v="17"/>
    <s v="Silk snapper"/>
    <x v="64"/>
    <x v="3"/>
    <n v="23.107277632399999"/>
    <n v="48132.578149109097"/>
  </r>
  <r>
    <x v="17"/>
    <s v="Silk snapper"/>
    <x v="64"/>
    <x v="2"/>
    <n v="35.416606658799999"/>
    <n v="73772.973817986305"/>
  </r>
  <r>
    <x v="17"/>
    <s v="Silk snapper"/>
    <x v="64"/>
    <x v="9"/>
    <n v="0.1399253731"/>
    <n v="0"/>
  </r>
  <r>
    <x v="17"/>
    <s v="Silk snapper"/>
    <x v="65"/>
    <x v="3"/>
    <n v="25.157563998499999"/>
    <n v="57447.988493983998"/>
  </r>
  <r>
    <x v="17"/>
    <s v="Silk snapper"/>
    <x v="65"/>
    <x v="2"/>
    <n v="36.981249831299998"/>
    <n v="84447.699901641798"/>
  </r>
  <r>
    <x v="17"/>
    <s v="Silk snapper"/>
    <x v="66"/>
    <x v="3"/>
    <n v="27.200128574499999"/>
    <n v="71542.255239730803"/>
  </r>
  <r>
    <x v="17"/>
    <s v="Silk snapper"/>
    <x v="66"/>
    <x v="2"/>
    <n v="38.290634008799998"/>
    <n v="100712.69714949001"/>
  </r>
  <r>
    <x v="17"/>
    <s v="Silk snapper"/>
    <x v="67"/>
    <x v="3"/>
    <n v="29.337346274600002"/>
    <n v="87719.097822774798"/>
  </r>
  <r>
    <x v="17"/>
    <s v="Silk snapper"/>
    <x v="67"/>
    <x v="2"/>
    <n v="39.3150813293"/>
    <n v="117552.67271809001"/>
  </r>
  <r>
    <x v="17"/>
    <s v="Silk snapper"/>
    <x v="68"/>
    <x v="3"/>
    <n v="31.537896496599998"/>
    <n v="83089.318965950602"/>
  </r>
  <r>
    <x v="17"/>
    <s v="Silk snapper"/>
    <x v="68"/>
    <x v="2"/>
    <n v="40.023422695900003"/>
    <n v="105445.17244023801"/>
  </r>
  <r>
    <x v="17"/>
    <s v="Silk snapper"/>
    <x v="69"/>
    <x v="3"/>
    <n v="33.818471533199997"/>
    <n v="89097.691358889599"/>
  </r>
  <r>
    <x v="17"/>
    <s v="Silk snapper"/>
    <x v="69"/>
    <x v="2"/>
    <n v="39.679501805599998"/>
    <n v="104539.08307727599"/>
  </r>
  <r>
    <x v="18"/>
    <s v="Black grouper"/>
    <x v="32"/>
    <x v="4"/>
    <n v="2.7180952298999999"/>
    <n v="2046.7024833590201"/>
  </r>
  <r>
    <x v="18"/>
    <s v="Black grouper"/>
    <x v="32"/>
    <x v="2"/>
    <n v="2.9475361206000001"/>
    <n v="2219.4695136179498"/>
  </r>
  <r>
    <x v="18"/>
    <s v="Black grouper"/>
    <x v="33"/>
    <x v="4"/>
    <n v="2.7817089798999999"/>
    <n v="2291.06562776395"/>
  </r>
  <r>
    <x v="18"/>
    <s v="Black grouper"/>
    <x v="33"/>
    <x v="2"/>
    <n v="2.9880406107000002"/>
    <n v="2461.0040759020399"/>
  </r>
  <r>
    <x v="18"/>
    <s v="Black grouper"/>
    <x v="34"/>
    <x v="4"/>
    <n v="2.8448880093"/>
    <n v="2733.00127786551"/>
  </r>
  <r>
    <x v="18"/>
    <s v="Black grouper"/>
    <x v="34"/>
    <x v="2"/>
    <n v="3.0255869949999998"/>
    <n v="2906.5935448897199"/>
  </r>
  <r>
    <x v="18"/>
    <s v="Black grouper"/>
    <x v="35"/>
    <x v="4"/>
    <n v="2.9076323180000001"/>
    <n v="2881.0789435983602"/>
  </r>
  <r>
    <x v="18"/>
    <s v="Black grouper"/>
    <x v="35"/>
    <x v="2"/>
    <n v="3.0601752736000001"/>
    <n v="3032.2288309760002"/>
  </r>
  <r>
    <x v="18"/>
    <s v="Black grouper"/>
    <x v="36"/>
    <x v="4"/>
    <n v="3.2417514291999998"/>
    <n v="2636.5131226170602"/>
  </r>
  <r>
    <x v="18"/>
    <s v="Black grouper"/>
    <x v="36"/>
    <x v="2"/>
    <n v="3.0918054465"/>
    <n v="2514.5622082739101"/>
  </r>
  <r>
    <x v="18"/>
    <s v="Black grouper"/>
    <x v="37"/>
    <x v="4"/>
    <n v="3.0318167737000001"/>
    <n v="2363.7110488042999"/>
  </r>
  <r>
    <x v="18"/>
    <s v="Black grouper"/>
    <x v="37"/>
    <x v="2"/>
    <n v="3.1204775137"/>
    <n v="2432.83408178122"/>
  </r>
  <r>
    <x v="18"/>
    <s v="Black grouper"/>
    <x v="38"/>
    <x v="4"/>
    <n v="3.3650664436"/>
    <n v="2552.7599744057602"/>
  </r>
  <r>
    <x v="18"/>
    <s v="Black grouper"/>
    <x v="38"/>
    <x v="2"/>
    <n v="3.1461914752000002"/>
    <n v="2386.72008542816"/>
  </r>
  <r>
    <x v="18"/>
    <s v="Black grouper"/>
    <x v="39"/>
    <x v="4"/>
    <n v="3.1542623469"/>
    <n v="2395.5205844410302"/>
  </r>
  <r>
    <x v="18"/>
    <s v="Black grouper"/>
    <x v="39"/>
    <x v="2"/>
    <n v="3.168947331"/>
    <n v="2406.6731702962302"/>
  </r>
  <r>
    <x v="18"/>
    <s v="Black grouper"/>
    <x v="40"/>
    <x v="4"/>
    <n v="3.4866425755999999"/>
    <n v="2963.24142594041"/>
  </r>
  <r>
    <x v="18"/>
    <s v="Black grouper"/>
    <x v="40"/>
    <x v="2"/>
    <n v="3.188745081"/>
    <n v="2710.0631384067901"/>
  </r>
  <r>
    <x v="18"/>
    <s v="Black grouper"/>
    <x v="41"/>
    <x v="4"/>
    <n v="3.2749690377"/>
    <n v="2779.4265659862999"/>
  </r>
  <r>
    <x v="18"/>
    <s v="Black grouper"/>
    <x v="41"/>
    <x v="2"/>
    <n v="3.2055847254000001"/>
    <n v="2720.5409403188901"/>
  </r>
  <r>
    <x v="18"/>
    <s v="Black grouper"/>
    <x v="0"/>
    <x v="4"/>
    <n v="3.3346703022000002"/>
    <n v="2820.2276784001201"/>
  </r>
  <r>
    <x v="18"/>
    <s v="Black grouper"/>
    <x v="0"/>
    <x v="2"/>
    <n v="3.2194662639999998"/>
    <n v="2722.7962721420699"/>
  </r>
  <r>
    <x v="18"/>
    <s v="Black grouper"/>
    <x v="1"/>
    <x v="4"/>
    <n v="3.2580320844999999"/>
    <n v="2554.5954075290601"/>
  </r>
  <r>
    <x v="18"/>
    <s v="Black grouper"/>
    <x v="1"/>
    <x v="2"/>
    <n v="3.2539936960000002"/>
    <n v="2551.4289412304001"/>
  </r>
  <r>
    <x v="18"/>
    <s v="Black grouper"/>
    <x v="2"/>
    <x v="4"/>
    <n v="3.4579317842999999"/>
    <n v="2453.3704421664902"/>
  </r>
  <r>
    <x v="18"/>
    <s v="Black grouper"/>
    <x v="2"/>
    <x v="2"/>
    <n v="3.2801155649"/>
    <n v="2327.2114882377"/>
  </r>
  <r>
    <x v="18"/>
    <s v="Black grouper"/>
    <x v="3"/>
    <x v="4"/>
    <n v="3.5214593219000001"/>
    <n v="2766.3978741656501"/>
  </r>
  <r>
    <x v="18"/>
    <s v="Black grouper"/>
    <x v="3"/>
    <x v="2"/>
    <n v="3.3026249431000001"/>
    <n v="2594.4853501336302"/>
  </r>
  <r>
    <x v="18"/>
    <s v="Black grouper"/>
    <x v="4"/>
    <x v="4"/>
    <n v="3.5845194589"/>
    <n v="2991.58653100435"/>
  </r>
  <r>
    <x v="18"/>
    <s v="Black grouper"/>
    <x v="4"/>
    <x v="2"/>
    <n v="3.3215218304"/>
    <n v="2772.09262899951"/>
  </r>
  <r>
    <x v="18"/>
    <s v="Black grouper"/>
    <x v="5"/>
    <x v="4"/>
    <n v="3.6471121952000001"/>
    <n v="3256.61224529221"/>
  </r>
  <r>
    <x v="18"/>
    <s v="Black grouper"/>
    <x v="5"/>
    <x v="2"/>
    <n v="3.3368062269999998"/>
    <n v="2979.5310474409298"/>
  </r>
  <r>
    <x v="18"/>
    <s v="Black grouper"/>
    <x v="6"/>
    <x v="4"/>
    <n v="3.7174176492000002"/>
    <n v="2884.3692606864101"/>
  </r>
  <r>
    <x v="18"/>
    <s v="Black grouper"/>
    <x v="6"/>
    <x v="2"/>
    <n v="3.3413319819999998"/>
    <n v="2592.5618717222901"/>
  </r>
  <r>
    <x v="18"/>
    <s v="Black grouper"/>
    <x v="7"/>
    <x v="4"/>
    <n v="3.7872032624999998"/>
    <n v="2074.01982873207"/>
  </r>
  <r>
    <x v="18"/>
    <s v="Black grouper"/>
    <x v="7"/>
    <x v="2"/>
    <n v="3.3424269322"/>
    <n v="1830.44300845828"/>
  </r>
  <r>
    <x v="18"/>
    <s v="Black grouper"/>
    <x v="8"/>
    <x v="4"/>
    <n v="4.1282785580999999"/>
    <n v="2286.3269464540499"/>
  </r>
  <r>
    <x v="18"/>
    <s v="Black grouper"/>
    <x v="8"/>
    <x v="2"/>
    <n v="3.3400910775999999"/>
    <n v="1849.81224667066"/>
  </r>
  <r>
    <x v="18"/>
    <s v="Black grouper"/>
    <x v="9"/>
    <x v="4"/>
    <n v="3.9252149669"/>
    <n v="3092.6395828509999"/>
  </r>
  <r>
    <x v="18"/>
    <s v="Black grouper"/>
    <x v="9"/>
    <x v="2"/>
    <n v="3.3343244182"/>
    <n v="2627.0825330438101"/>
  </r>
  <r>
    <x v="18"/>
    <s v="Black grouper"/>
    <x v="10"/>
    <x v="4"/>
    <n v="3.9934410580000002"/>
    <n v="1796.7321955544601"/>
  </r>
  <r>
    <x v="18"/>
    <s v="Black grouper"/>
    <x v="10"/>
    <x v="2"/>
    <n v="3.3251269540999999"/>
    <n v="1496.04377929051"/>
  </r>
  <r>
    <x v="18"/>
    <s v="Black grouper"/>
    <x v="11"/>
    <x v="4"/>
    <n v="4.0009546504999998"/>
    <n v="1885.80516382273"/>
  </r>
  <r>
    <x v="18"/>
    <s v="Black grouper"/>
    <x v="11"/>
    <x v="2"/>
    <n v="3.3232188878"/>
    <n v="1566.3620026977201"/>
  </r>
  <r>
    <x v="18"/>
    <s v="Black grouper"/>
    <x v="12"/>
    <x v="4"/>
    <n v="3.7372105637000002"/>
    <n v="2000.1790118260601"/>
  </r>
  <r>
    <x v="18"/>
    <s v="Black grouper"/>
    <x v="12"/>
    <x v="2"/>
    <n v="3.3180484605"/>
    <n v="1775.8407715620799"/>
  </r>
  <r>
    <x v="18"/>
    <s v="Black grouper"/>
    <x v="13"/>
    <x v="4"/>
    <n v="3.7444687959"/>
    <n v="2262.78773558796"/>
  </r>
  <r>
    <x v="18"/>
    <s v="Black grouper"/>
    <x v="13"/>
    <x v="2"/>
    <n v="3.3096156723000001"/>
    <n v="2000.0053842055399"/>
  </r>
  <r>
    <x v="18"/>
    <s v="Black grouper"/>
    <x v="14"/>
    <x v="4"/>
    <n v="3.9194417282999998"/>
    <n v="2903.05366708767"/>
  </r>
  <r>
    <x v="18"/>
    <s v="Black grouper"/>
    <x v="14"/>
    <x v="2"/>
    <n v="3.2979205231000002"/>
    <n v="2442.7050921994501"/>
  </r>
  <r>
    <x v="18"/>
    <s v="Black grouper"/>
    <x v="15"/>
    <x v="4"/>
    <n v="4.0079874569999996"/>
    <n v="2965.84258239669"/>
  </r>
  <r>
    <x v="18"/>
    <s v="Black grouper"/>
    <x v="15"/>
    <x v="2"/>
    <n v="3.2829630128999998"/>
    <n v="2429.3368192090902"/>
  </r>
  <r>
    <x v="18"/>
    <s v="Black grouper"/>
    <x v="16"/>
    <x v="4"/>
    <n v="4.2785178860000004"/>
    <n v="2988.03731110945"/>
  </r>
  <r>
    <x v="18"/>
    <s v="Black grouper"/>
    <x v="16"/>
    <x v="2"/>
    <n v="3.2647431418999999"/>
    <n v="2280.0358860586998"/>
  </r>
  <r>
    <x v="18"/>
    <s v="Black grouper"/>
    <x v="17"/>
    <x v="4"/>
    <n v="4.7508591214000004"/>
    <n v="4528.2713948415703"/>
  </r>
  <r>
    <x v="18"/>
    <s v="Black grouper"/>
    <x v="17"/>
    <x v="2"/>
    <n v="3.2432609098"/>
    <n v="3091.30732536818"/>
  </r>
  <r>
    <x v="18"/>
    <s v="Black grouper"/>
    <x v="18"/>
    <x v="4"/>
    <n v="4.5836008020000003"/>
    <n v="2798.2479539506999"/>
  </r>
  <r>
    <x v="18"/>
    <s v="Black grouper"/>
    <x v="18"/>
    <x v="2"/>
    <n v="3.2185163169000002"/>
    <n v="1964.87588850355"/>
  </r>
  <r>
    <x v="18"/>
    <s v="Black grouper"/>
    <x v="19"/>
    <x v="4"/>
    <n v="4.3762428137000002"/>
    <n v="3014.2790282118199"/>
  </r>
  <r>
    <x v="18"/>
    <s v="Black grouper"/>
    <x v="19"/>
    <x v="2"/>
    <n v="3.1905093628999999"/>
    <n v="2197.5666962298901"/>
  </r>
  <r>
    <x v="18"/>
    <s v="Black grouper"/>
    <x v="20"/>
    <x v="4"/>
    <n v="4.5504896370000001"/>
    <n v="12234.787724939501"/>
  </r>
  <r>
    <x v="18"/>
    <s v="Black grouper"/>
    <x v="20"/>
    <x v="2"/>
    <n v="3.1592400481"/>
    <n v="8494.16973624192"/>
  </r>
  <r>
    <x v="18"/>
    <s v="Black grouper"/>
    <x v="21"/>
    <x v="4"/>
    <n v="4.4085052772999997"/>
    <n v="12490.961865568799"/>
  </r>
  <r>
    <x v="18"/>
    <s v="Black grouper"/>
    <x v="21"/>
    <x v="2"/>
    <n v="3.1802822155000001"/>
    <n v="9010.9416631708009"/>
  </r>
  <r>
    <x v="18"/>
    <s v="Black grouper"/>
    <x v="22"/>
    <x v="4"/>
    <n v="4.6060631119000002"/>
    <n v="10627.9885697395"/>
  </r>
  <r>
    <x v="18"/>
    <s v="Black grouper"/>
    <x v="22"/>
    <x v="2"/>
    <n v="3.1952134701000001"/>
    <n v="7372.6068038789699"/>
  </r>
  <r>
    <x v="18"/>
    <s v="Black grouper"/>
    <x v="23"/>
    <x v="4"/>
    <n v="4.8633592200000004"/>
    <n v="9039.4674219782992"/>
  </r>
  <r>
    <x v="18"/>
    <s v="Black grouper"/>
    <x v="23"/>
    <x v="2"/>
    <n v="3.2040338117"/>
    <n v="5955.2991974886299"/>
  </r>
  <r>
    <x v="18"/>
    <s v="Black grouper"/>
    <x v="24"/>
    <x v="4"/>
    <n v="4.4748880017000001"/>
    <n v="13370.4104630149"/>
  </r>
  <r>
    <x v="18"/>
    <s v="Black grouper"/>
    <x v="24"/>
    <x v="2"/>
    <n v="3.2067432405999998"/>
    <n v="9581.3511666794093"/>
  </r>
  <r>
    <x v="18"/>
    <s v="Black grouper"/>
    <x v="25"/>
    <x v="4"/>
    <n v="4.4959099579000004"/>
    <n v="17957.8557880398"/>
  </r>
  <r>
    <x v="18"/>
    <s v="Black grouper"/>
    <x v="25"/>
    <x v="2"/>
    <n v="3.2033417565"/>
    <n v="12794.9958611853"/>
  </r>
  <r>
    <x v="18"/>
    <s v="Black grouper"/>
    <x v="26"/>
    <x v="4"/>
    <n v="4.7325609435000002"/>
    <n v="19903.542257868801"/>
  </r>
  <r>
    <x v="18"/>
    <s v="Black grouper"/>
    <x v="26"/>
    <x v="2"/>
    <n v="3.1938293596"/>
    <n v="13432.160384656299"/>
  </r>
  <r>
    <x v="18"/>
    <s v="Black grouper"/>
    <x v="27"/>
    <x v="4"/>
    <n v="4.8490762537999998"/>
    <n v="20861.448556085401"/>
  </r>
  <r>
    <x v="18"/>
    <s v="Black grouper"/>
    <x v="27"/>
    <x v="2"/>
    <n v="3.1782060499"/>
    <n v="13673.1159792488"/>
  </r>
  <r>
    <x v="18"/>
    <s v="Black grouper"/>
    <x v="28"/>
    <x v="4"/>
    <n v="4.7715077094999998"/>
    <n v="24075.438990137802"/>
  </r>
  <r>
    <x v="18"/>
    <s v="Black grouper"/>
    <x v="28"/>
    <x v="2"/>
    <n v="3.1564718271999999"/>
    <n v="15926.5057351326"/>
  </r>
  <r>
    <x v="18"/>
    <s v="Black grouper"/>
    <x v="29"/>
    <x v="4"/>
    <n v="4.5698062909999999"/>
    <n v="20523.045750777099"/>
  </r>
  <r>
    <x v="18"/>
    <s v="Black grouper"/>
    <x v="29"/>
    <x v="2"/>
    <n v="3.1286266917000001"/>
    <n v="14050.6937588823"/>
  </r>
  <r>
    <x v="18"/>
    <s v="Black grouper"/>
    <x v="30"/>
    <x v="4"/>
    <n v="4.5697437058999997"/>
    <n v="18939.1885451864"/>
  </r>
  <r>
    <x v="18"/>
    <s v="Black grouper"/>
    <x v="30"/>
    <x v="2"/>
    <n v="3.0946706434000002"/>
    <n v="12825.785114722699"/>
  </r>
  <r>
    <x v="18"/>
    <s v="Black grouper"/>
    <x v="31"/>
    <x v="4"/>
    <n v="4.6242733142999999"/>
    <n v="19728.2967786398"/>
  </r>
  <r>
    <x v="18"/>
    <s v="Black grouper"/>
    <x v="31"/>
    <x v="2"/>
    <n v="2.8731449764999999"/>
    <n v="12257.5490098806"/>
  </r>
  <r>
    <x v="18"/>
    <s v="Black grouper"/>
    <x v="42"/>
    <x v="4"/>
    <n v="4.3433592633"/>
    <n v="13736.720625300901"/>
  </r>
  <r>
    <x v="18"/>
    <s v="Black grouper"/>
    <x v="42"/>
    <x v="2"/>
    <n v="2.9680810773999999"/>
    <n v="9387.1351830999301"/>
  </r>
  <r>
    <x v="18"/>
    <s v="Black grouper"/>
    <x v="43"/>
    <x v="4"/>
    <n v="4.2002219127"/>
    <n v="13502.970010152099"/>
  </r>
  <r>
    <x v="18"/>
    <s v="Black grouper"/>
    <x v="43"/>
    <x v="2"/>
    <n v="2.9228076198999999"/>
    <n v="9396.3091608714803"/>
  </r>
  <r>
    <x v="18"/>
    <s v="Black grouper"/>
    <x v="44"/>
    <x v="4"/>
    <n v="3.968957595"/>
    <n v="13097.147291830501"/>
  </r>
  <r>
    <x v="18"/>
    <s v="Black grouper"/>
    <x v="44"/>
    <x v="2"/>
    <n v="2.9586535785999999"/>
    <n v="9763.2491092554992"/>
  </r>
  <r>
    <x v="18"/>
    <s v="Black grouper"/>
    <x v="45"/>
    <x v="4"/>
    <n v="3.9128244204999998"/>
    <n v="12250.689367929999"/>
  </r>
  <r>
    <x v="18"/>
    <s v="Black grouper"/>
    <x v="45"/>
    <x v="2"/>
    <n v="2.9858316075000002"/>
    <n v="9348.3610805982898"/>
  </r>
  <r>
    <x v="18"/>
    <s v="Black grouper"/>
    <x v="46"/>
    <x v="4"/>
    <n v="4.2716543213999998"/>
    <n v="15538.099877438101"/>
  </r>
  <r>
    <x v="18"/>
    <s v="Black grouper"/>
    <x v="46"/>
    <x v="2"/>
    <n v="3.0043417066"/>
    <n v="10928.262914160799"/>
  </r>
  <r>
    <x v="18"/>
    <s v="Black grouper"/>
    <x v="47"/>
    <x v="4"/>
    <n v="3.5944641087"/>
    <n v="12765.0922783678"/>
  </r>
  <r>
    <x v="18"/>
    <s v="Black grouper"/>
    <x v="47"/>
    <x v="2"/>
    <n v="2.8901462246"/>
    <n v="10263.8340902293"/>
  </r>
  <r>
    <x v="18"/>
    <s v="Black grouper"/>
    <x v="48"/>
    <x v="4"/>
    <n v="3.5276718791000001"/>
    <n v="12479.223936288799"/>
  </r>
  <r>
    <x v="18"/>
    <s v="Black grouper"/>
    <x v="48"/>
    <x v="2"/>
    <n v="2.7475317318000001"/>
    <n v="9719.4594419650402"/>
  </r>
  <r>
    <x v="18"/>
    <s v="Black grouper"/>
    <x v="49"/>
    <x v="4"/>
    <n v="3.3696591665"/>
    <n v="11644.0088844615"/>
  </r>
  <r>
    <x v="18"/>
    <s v="Black grouper"/>
    <x v="49"/>
    <x v="2"/>
    <n v="2.6898491913"/>
    <n v="9294.8949238100195"/>
  </r>
  <r>
    <x v="18"/>
    <s v="Black grouper"/>
    <x v="50"/>
    <x v="4"/>
    <n v="2.8331581826000001"/>
    <n v="9696.7870280175703"/>
  </r>
  <r>
    <x v="18"/>
    <s v="Black grouper"/>
    <x v="50"/>
    <x v="2"/>
    <n v="2.6951258515999998"/>
    <n v="9224.3566055523406"/>
  </r>
  <r>
    <x v="18"/>
    <s v="Black grouper"/>
    <x v="51"/>
    <x v="4"/>
    <n v="2.6313020520000001"/>
    <n v="8726.5316956135903"/>
  </r>
  <r>
    <x v="18"/>
    <s v="Black grouper"/>
    <x v="51"/>
    <x v="2"/>
    <n v="2.7097762598999999"/>
    <n v="8986.7859913275697"/>
  </r>
  <r>
    <x v="18"/>
    <s v="Black grouper"/>
    <x v="52"/>
    <x v="4"/>
    <n v="2.5522287798000001"/>
    <n v="8107.2721215465499"/>
  </r>
  <r>
    <x v="18"/>
    <s v="Black grouper"/>
    <x v="52"/>
    <x v="2"/>
    <n v="2.7147759161999998"/>
    <n v="8623.6105773606596"/>
  </r>
  <r>
    <x v="18"/>
    <s v="Black grouper"/>
    <x v="53"/>
    <x v="4"/>
    <n v="2.3751644483000001"/>
    <n v="7684.8398223255999"/>
  </r>
  <r>
    <x v="18"/>
    <s v="Black grouper"/>
    <x v="53"/>
    <x v="2"/>
    <n v="2.7099461724"/>
    <n v="8768.0254208460192"/>
  </r>
  <r>
    <x v="18"/>
    <s v="Black grouper"/>
    <x v="54"/>
    <x v="4"/>
    <n v="2.1945121928"/>
    <n v="6983.1309145634204"/>
  </r>
  <r>
    <x v="18"/>
    <s v="Black grouper"/>
    <x v="54"/>
    <x v="2"/>
    <n v="2.6951073290999998"/>
    <n v="8576.0686905066195"/>
  </r>
  <r>
    <x v="18"/>
    <s v="Black grouper"/>
    <x v="55"/>
    <x v="4"/>
    <n v="2.0490720095000001"/>
    <n v="6653.0192086838597"/>
  </r>
  <r>
    <x v="18"/>
    <s v="Black grouper"/>
    <x v="55"/>
    <x v="2"/>
    <n v="2.6700786351999999"/>
    <n v="8669.3314664227291"/>
  </r>
  <r>
    <x v="18"/>
    <s v="Black grouper"/>
    <x v="56"/>
    <x v="4"/>
    <n v="1.8985282967999999"/>
    <n v="6760.0991990355797"/>
  </r>
  <r>
    <x v="18"/>
    <s v="Black grouper"/>
    <x v="56"/>
    <x v="2"/>
    <n v="2.6346782885"/>
    <n v="9381.3121552977609"/>
  </r>
  <r>
    <x v="18"/>
    <s v="Black grouper"/>
    <x v="57"/>
    <x v="4"/>
    <n v="1.7450353778000001"/>
    <n v="6504.10109523341"/>
  </r>
  <r>
    <x v="18"/>
    <s v="Black grouper"/>
    <x v="57"/>
    <x v="2"/>
    <n v="2.5887234349999999"/>
    <n v="9648.6977532175897"/>
  </r>
  <r>
    <x v="18"/>
    <s v="Black grouper"/>
    <x v="58"/>
    <x v="4"/>
    <n v="1.4426182026000001"/>
    <n v="5283.7348715930002"/>
  </r>
  <r>
    <x v="18"/>
    <s v="Black grouper"/>
    <x v="58"/>
    <x v="2"/>
    <n v="2.5320301695"/>
    <n v="9273.8162307754592"/>
  </r>
  <r>
    <x v="18"/>
    <s v="Black grouper"/>
    <x v="59"/>
    <x v="4"/>
    <n v="1.4283654368000001"/>
    <n v="5622.2120496711104"/>
  </r>
  <r>
    <x v="18"/>
    <s v="Black grouper"/>
    <x v="59"/>
    <x v="2"/>
    <n v="2.5291515481000002"/>
    <n v="9955.0338750479204"/>
  </r>
  <r>
    <x v="18"/>
    <s v="Black grouper"/>
    <x v="60"/>
    <x v="4"/>
    <n v="1.4508460188000001"/>
    <n v="5485.8867360383801"/>
  </r>
  <r>
    <x v="18"/>
    <s v="Black grouper"/>
    <x v="60"/>
    <x v="2"/>
    <n v="2.5261867299"/>
    <n v="9551.9263203173705"/>
  </r>
  <r>
    <x v="18"/>
    <s v="Black grouper"/>
    <x v="61"/>
    <x v="4"/>
    <n v="1.4766069244"/>
    <n v="6482.8336599227796"/>
  </r>
  <r>
    <x v="18"/>
    <s v="Black grouper"/>
    <x v="61"/>
    <x v="2"/>
    <n v="2.5017551342000002"/>
    <n v="10983.601745673301"/>
  </r>
  <r>
    <x v="18"/>
    <s v="Black grouper"/>
    <x v="62"/>
    <x v="4"/>
    <n v="1.5030545431"/>
    <n v="6411.0543655419497"/>
  </r>
  <r>
    <x v="18"/>
    <s v="Black grouper"/>
    <x v="62"/>
    <x v="2"/>
    <n v="2.4708248999000002"/>
    <n v="10538.934088780001"/>
  </r>
  <r>
    <x v="18"/>
    <s v="Black grouper"/>
    <x v="63"/>
    <x v="4"/>
    <n v="1.5302092778"/>
    <n v="9473.6257618088894"/>
  </r>
  <r>
    <x v="18"/>
    <s v="Black grouper"/>
    <x v="63"/>
    <x v="2"/>
    <n v="2.4330548869999999"/>
    <n v="15063.202002776199"/>
  </r>
  <r>
    <x v="18"/>
    <s v="Black grouper"/>
    <x v="64"/>
    <x v="4"/>
    <n v="1.558094189"/>
    <n v="11558.6279468346"/>
  </r>
  <r>
    <x v="18"/>
    <s v="Black grouper"/>
    <x v="64"/>
    <x v="2"/>
    <n v="2.3880965081999999"/>
    <n v="17715.950187668299"/>
  </r>
  <r>
    <x v="18"/>
    <s v="Black grouper"/>
    <x v="65"/>
    <x v="4"/>
    <n v="1.5888375168"/>
    <n v="11581.255848582001"/>
  </r>
  <r>
    <x v="18"/>
    <s v="Black grouper"/>
    <x v="65"/>
    <x v="2"/>
    <n v="2.3355678299"/>
    <n v="17024.276115213499"/>
  </r>
  <r>
    <x v="18"/>
    <s v="Black grouper"/>
    <x v="66"/>
    <x v="4"/>
    <n v="1.6161325067000001"/>
    <n v="13231.863011613599"/>
  </r>
  <r>
    <x v="18"/>
    <s v="Black grouper"/>
    <x v="66"/>
    <x v="2"/>
    <n v="2.2750899193"/>
    <n v="18626.986355779802"/>
  </r>
  <r>
    <x v="18"/>
    <s v="Black grouper"/>
    <x v="67"/>
    <x v="4"/>
    <n v="1.6463281392"/>
    <n v="13913.2742877459"/>
  </r>
  <r>
    <x v="18"/>
    <s v="Black grouper"/>
    <x v="67"/>
    <x v="2"/>
    <n v="2.2062501524"/>
    <n v="18645.227999138999"/>
  </r>
  <r>
    <x v="18"/>
    <s v="Black grouper"/>
    <x v="68"/>
    <x v="4"/>
    <n v="1.6773277323"/>
    <n v="5449.5237858660603"/>
  </r>
  <r>
    <x v="18"/>
    <s v="Black grouper"/>
    <x v="68"/>
    <x v="2"/>
    <n v="2.1286263285000002"/>
    <n v="6915.7622480129203"/>
  </r>
  <r>
    <x v="18"/>
    <s v="Black grouper"/>
    <x v="69"/>
    <x v="4"/>
    <n v="1.7098816142"/>
    <n v="5816.4286880478903"/>
  </r>
  <r>
    <x v="18"/>
    <s v="Black grouper"/>
    <x v="69"/>
    <x v="2"/>
    <n v="2.0062187177999999"/>
    <n v="6824.4655114985599"/>
  </r>
  <r>
    <x v="19"/>
    <s v="Yellowtail snapper"/>
    <x v="32"/>
    <x v="1"/>
    <n v="272.1560460764"/>
    <n v="478204.72858242103"/>
  </r>
  <r>
    <x v="19"/>
    <s v="Yellowtail snapper"/>
    <x v="32"/>
    <x v="2"/>
    <n v="295.12938598779999"/>
    <n v="518571.12843032001"/>
  </r>
  <r>
    <x v="19"/>
    <s v="Yellowtail snapper"/>
    <x v="33"/>
    <x v="1"/>
    <n v="278.52553102970001"/>
    <n v="483095.23787331098"/>
  </r>
  <r>
    <x v="19"/>
    <s v="Yellowtail snapper"/>
    <x v="33"/>
    <x v="2"/>
    <n v="299.18499880600001"/>
    <n v="518928.54357709299"/>
  </r>
  <r>
    <x v="19"/>
    <s v="Yellowtail snapper"/>
    <x v="34"/>
    <x v="1"/>
    <n v="284.85148850050001"/>
    <n v="572624.16063408903"/>
  </r>
  <r>
    <x v="19"/>
    <s v="Yellowtail snapper"/>
    <x v="34"/>
    <x v="2"/>
    <n v="302.94442393179997"/>
    <n v="608995.57655780704"/>
  </r>
  <r>
    <x v="19"/>
    <s v="Yellowtail snapper"/>
    <x v="35"/>
    <x v="1"/>
    <n v="291.13391848869998"/>
    <n v="510081.09134547401"/>
  </r>
  <r>
    <x v="19"/>
    <s v="Yellowtail snapper"/>
    <x v="35"/>
    <x v="2"/>
    <n v="306.4076613652"/>
    <n v="536841.44780208601"/>
  </r>
  <r>
    <x v="19"/>
    <s v="Yellowtail snapper"/>
    <x v="36"/>
    <x v="1"/>
    <n v="324.58842560199997"/>
    <n v="570161.28875517403"/>
  </r>
  <r>
    <x v="19"/>
    <s v="Yellowtail snapper"/>
    <x v="36"/>
    <x v="2"/>
    <n v="309.57471110620003"/>
    <n v="543788.69463065104"/>
  </r>
  <r>
    <x v="19"/>
    <s v="Yellowtail snapper"/>
    <x v="37"/>
    <x v="1"/>
    <n v="303.5681960174"/>
    <n v="584014.01023620996"/>
  </r>
  <r>
    <x v="19"/>
    <s v="Yellowtail snapper"/>
    <x v="37"/>
    <x v="2"/>
    <n v="312.4455731548"/>
    <n v="601092.58661675395"/>
  </r>
  <r>
    <x v="19"/>
    <s v="Yellowtail snapper"/>
    <x v="38"/>
    <x v="1"/>
    <n v="336.93564816550003"/>
    <n v="678895.90107237804"/>
  </r>
  <r>
    <x v="19"/>
    <s v="Yellowtail snapper"/>
    <x v="38"/>
    <x v="2"/>
    <n v="315.02024751099998"/>
    <n v="634738.282976049"/>
  </r>
  <r>
    <x v="19"/>
    <s v="Yellowtail snapper"/>
    <x v="39"/>
    <x v="1"/>
    <n v="315.82836361580001"/>
    <n v="586489.82996866899"/>
  </r>
  <r>
    <x v="19"/>
    <s v="Yellowtail snapper"/>
    <x v="39"/>
    <x v="2"/>
    <n v="317.29873417469997"/>
    <n v="589220.29207549"/>
  </r>
  <r>
    <x v="19"/>
    <s v="Yellowtail snapper"/>
    <x v="40"/>
    <x v="1"/>
    <n v="349.10876079880001"/>
    <n v="592407.57968029496"/>
  </r>
  <r>
    <x v="19"/>
    <s v="Yellowtail snapper"/>
    <x v="40"/>
    <x v="2"/>
    <n v="319.28103314610001"/>
    <n v="541792.48796606204"/>
  </r>
  <r>
    <x v="19"/>
    <s v="Yellowtail snapper"/>
    <x v="41"/>
    <x v="7"/>
    <n v="4.1514083402999997"/>
    <n v="11825.697515264401"/>
  </r>
  <r>
    <x v="19"/>
    <s v="Yellowtail snapper"/>
    <x v="41"/>
    <x v="1"/>
    <n v="327.91442128390003"/>
    <n v="548002.07442167401"/>
  </r>
  <r>
    <x v="19"/>
    <s v="Yellowtail snapper"/>
    <x v="41"/>
    <x v="2"/>
    <n v="320.9671444251"/>
    <n v="536391.965554517"/>
  </r>
  <r>
    <x v="19"/>
    <s v="Yellowtail snapper"/>
    <x v="0"/>
    <x v="1"/>
    <n v="333.89215889410002"/>
    <n v="571546.19852366694"/>
  </r>
  <r>
    <x v="19"/>
    <s v="Yellowtail snapper"/>
    <x v="0"/>
    <x v="2"/>
    <n v="322.35706801169999"/>
    <n v="551800.78921146796"/>
  </r>
  <r>
    <x v="19"/>
    <s v="Yellowtail snapper"/>
    <x v="1"/>
    <x v="7"/>
    <n v="0.19904012600000001"/>
    <n v="543.33935385604298"/>
  </r>
  <r>
    <x v="19"/>
    <s v="Yellowtail snapper"/>
    <x v="1"/>
    <x v="1"/>
    <n v="326.21856671789999"/>
    <n v="522431.70022674202"/>
  </r>
  <r>
    <x v="19"/>
    <s v="Yellowtail snapper"/>
    <x v="1"/>
    <x v="2"/>
    <n v="325.81421302090001"/>
    <n v="521784.13687199401"/>
  </r>
  <r>
    <x v="19"/>
    <s v="Yellowtail snapper"/>
    <x v="2"/>
    <x v="1"/>
    <n v="346.234021402"/>
    <n v="561212.11022654502"/>
  </r>
  <r>
    <x v="19"/>
    <s v="Yellowtail snapper"/>
    <x v="2"/>
    <x v="2"/>
    <n v="328.42973012829998"/>
    <n v="532353.06328382995"/>
  </r>
  <r>
    <x v="19"/>
    <s v="Yellowtail snapper"/>
    <x v="3"/>
    <x v="1"/>
    <n v="352.59487412869998"/>
    <n v="527444.20404504205"/>
  </r>
  <r>
    <x v="19"/>
    <s v="Yellowtail snapper"/>
    <x v="3"/>
    <x v="2"/>
    <n v="330.68353760759999"/>
    <n v="494667.18912241899"/>
  </r>
  <r>
    <x v="19"/>
    <s v="Yellowtail snapper"/>
    <x v="4"/>
    <x v="1"/>
    <n v="358.90892720199997"/>
    <n v="616177.35858291201"/>
  </r>
  <r>
    <x v="19"/>
    <s v="Yellowtail snapper"/>
    <x v="4"/>
    <x v="2"/>
    <n v="332.57563545879998"/>
    <n v="570968.17898515903"/>
  </r>
  <r>
    <x v="19"/>
    <s v="Yellowtail snapper"/>
    <x v="5"/>
    <x v="7"/>
    <n v="4.2623369829"/>
    <n v="12275.250167055699"/>
  </r>
  <r>
    <x v="19"/>
    <s v="Yellowtail snapper"/>
    <x v="5"/>
    <x v="1"/>
    <n v="365.17618062179997"/>
    <n v="616986.33737908094"/>
  </r>
  <r>
    <x v="19"/>
    <s v="Yellowtail snapper"/>
    <x v="5"/>
    <x v="2"/>
    <n v="334.106023682"/>
    <n v="564491.50516010902"/>
  </r>
  <r>
    <x v="19"/>
    <s v="Yellowtail snapper"/>
    <x v="6"/>
    <x v="7"/>
    <n v="11.381031735600001"/>
    <n v="35567.542536436202"/>
  </r>
  <r>
    <x v="19"/>
    <s v="Yellowtail snapper"/>
    <x v="6"/>
    <x v="1"/>
    <n v="372.2156890892"/>
    <n v="682428.80533696502"/>
  </r>
  <r>
    <x v="19"/>
    <s v="Yellowtail snapper"/>
    <x v="6"/>
    <x v="2"/>
    <n v="334.55917615760001"/>
    <n v="613388.48842833901"/>
  </r>
  <r>
    <x v="19"/>
    <s v="Yellowtail snapper"/>
    <x v="7"/>
    <x v="7"/>
    <n v="33.433311524799997"/>
    <n v="111750.917017481"/>
  </r>
  <r>
    <x v="19"/>
    <s v="Yellowtail snapper"/>
    <x v="7"/>
    <x v="1"/>
    <n v="379.20314721019997"/>
    <n v="743590.827458977"/>
  </r>
  <r>
    <x v="19"/>
    <s v="Yellowtail snapper"/>
    <x v="7"/>
    <x v="2"/>
    <n v="334.66881077059998"/>
    <n v="656262.11110434902"/>
  </r>
  <r>
    <x v="19"/>
    <s v="Yellowtail snapper"/>
    <x v="8"/>
    <x v="7"/>
    <n v="5.8841430493000004"/>
    <n v="20850.596166985601"/>
  </r>
  <r>
    <x v="19"/>
    <s v="Yellowtail snapper"/>
    <x v="8"/>
    <x v="1"/>
    <n v="413.35415959260001"/>
    <n v="859306.254919081"/>
  </r>
  <r>
    <x v="19"/>
    <s v="Yellowtail snapper"/>
    <x v="8"/>
    <x v="2"/>
    <n v="334.43492752100002"/>
    <n v="695244.062296213"/>
  </r>
  <r>
    <x v="19"/>
    <s v="Yellowtail snapper"/>
    <x v="9"/>
    <x v="7"/>
    <n v="4.1323752711999999"/>
    <n v="16690.759077539999"/>
  </r>
  <r>
    <x v="19"/>
    <s v="Yellowtail snapper"/>
    <x v="9"/>
    <x v="1"/>
    <n v="393.02191241349999"/>
    <n v="931286.64464700304"/>
  </r>
  <r>
    <x v="19"/>
    <s v="Yellowtail snapper"/>
    <x v="9"/>
    <x v="2"/>
    <n v="333.85752640890001"/>
    <n v="791093.43713233795"/>
  </r>
  <r>
    <x v="19"/>
    <s v="Yellowtail snapper"/>
    <x v="10"/>
    <x v="7"/>
    <n v="2.7099997250999999"/>
    <n v="9996.8340963737101"/>
  </r>
  <r>
    <x v="19"/>
    <s v="Yellowtail snapper"/>
    <x v="10"/>
    <x v="1"/>
    <n v="399.85321949569999"/>
    <n v="865333.94805392204"/>
  </r>
  <r>
    <x v="19"/>
    <s v="Yellowtail snapper"/>
    <x v="10"/>
    <x v="2"/>
    <n v="332.93660743420003"/>
    <n v="720517.76731003902"/>
  </r>
  <r>
    <x v="19"/>
    <s v="Yellowtail snapper"/>
    <x v="11"/>
    <x v="7"/>
    <n v="2.7698892217000002"/>
    <n v="11898.801666126899"/>
  </r>
  <r>
    <x v="19"/>
    <s v="Yellowtail snapper"/>
    <x v="11"/>
    <x v="1"/>
    <n v="400.60553663799999"/>
    <n v="952905.96820141899"/>
  </r>
  <r>
    <x v="19"/>
    <s v="Yellowtail snapper"/>
    <x v="11"/>
    <x v="2"/>
    <n v="332.74555754639999"/>
    <n v="791489.87889550999"/>
  </r>
  <r>
    <x v="19"/>
    <s v="Yellowtail snapper"/>
    <x v="12"/>
    <x v="7"/>
    <n v="3.4586184335999999"/>
    <n v="16889.557977013799"/>
  </r>
  <r>
    <x v="19"/>
    <s v="Yellowtail snapper"/>
    <x v="12"/>
    <x v="1"/>
    <n v="374.19750388850002"/>
    <n v="1068985.35145616"/>
  </r>
  <r>
    <x v="19"/>
    <s v="Yellowtail snapper"/>
    <x v="12"/>
    <x v="2"/>
    <n v="332.2278556535"/>
    <n v="949088.93658742402"/>
  </r>
  <r>
    <x v="19"/>
    <s v="Yellowtail snapper"/>
    <x v="13"/>
    <x v="7"/>
    <n v="7.1867396023000003"/>
    <n v="36019.1729436241"/>
  </r>
  <r>
    <x v="19"/>
    <s v="Yellowtail snapper"/>
    <x v="13"/>
    <x v="1"/>
    <n v="374.92425243970001"/>
    <n v="1224920.2740853699"/>
  </r>
  <r>
    <x v="19"/>
    <s v="Yellowtail snapper"/>
    <x v="13"/>
    <x v="2"/>
    <n v="331.38350175559998"/>
    <n v="1082667.67795465"/>
  </r>
  <r>
    <x v="19"/>
    <s v="Yellowtail snapper"/>
    <x v="14"/>
    <x v="7"/>
    <n v="1.0031490694"/>
    <n v="4704.9602976468104"/>
  </r>
  <r>
    <x v="19"/>
    <s v="Yellowtail snapper"/>
    <x v="14"/>
    <x v="1"/>
    <n v="392.44385254050002"/>
    <n v="1229442.99946885"/>
  </r>
  <r>
    <x v="19"/>
    <s v="Yellowtail snapper"/>
    <x v="14"/>
    <x v="2"/>
    <n v="330.2124958526"/>
    <n v="1034485.41424461"/>
  </r>
  <r>
    <x v="19"/>
    <s v="Yellowtail snapper"/>
    <x v="15"/>
    <x v="7"/>
    <n v="1.0330938178"/>
    <n v="4852.3634768397296"/>
  </r>
  <r>
    <x v="19"/>
    <s v="Yellowtail snapper"/>
    <x v="15"/>
    <x v="1"/>
    <n v="401.3097138828"/>
    <n v="1320807.3853390501"/>
  </r>
  <r>
    <x v="19"/>
    <s v="Yellowtail snapper"/>
    <x v="15"/>
    <x v="2"/>
    <n v="328.71483794459999"/>
    <n v="1081880.0806664899"/>
  </r>
  <r>
    <x v="19"/>
    <s v="Yellowtail snapper"/>
    <x v="16"/>
    <x v="7"/>
    <n v="5.2083454798000002"/>
    <n v="25237.993745928099"/>
  </r>
  <r>
    <x v="19"/>
    <s v="Yellowtail snapper"/>
    <x v="16"/>
    <x v="1"/>
    <n v="428.39724601659998"/>
    <n v="1327241.9265271099"/>
  </r>
  <r>
    <x v="19"/>
    <s v="Yellowtail snapper"/>
    <x v="16"/>
    <x v="2"/>
    <n v="326.89052803160001"/>
    <n v="1012758.17765471"/>
  </r>
  <r>
    <x v="19"/>
    <s v="Yellowtail snapper"/>
    <x v="17"/>
    <x v="7"/>
    <n v="0.60901679249999996"/>
    <n v="2858.52562698269"/>
  </r>
  <r>
    <x v="19"/>
    <s v="Yellowtail snapper"/>
    <x v="17"/>
    <x v="1"/>
    <n v="475.69158716039999"/>
    <n v="1730724.87507971"/>
  </r>
  <r>
    <x v="19"/>
    <s v="Yellowtail snapper"/>
    <x v="17"/>
    <x v="2"/>
    <n v="324.73956611350002"/>
    <n v="1181511.0045359901"/>
  </r>
  <r>
    <x v="19"/>
    <s v="Yellowtail snapper"/>
    <x v="18"/>
    <x v="1"/>
    <n v="458.94443187439998"/>
    <n v="1480645.14927979"/>
  </r>
  <r>
    <x v="19"/>
    <s v="Yellowtail snapper"/>
    <x v="18"/>
    <x v="2"/>
    <n v="322.2619521904"/>
    <n v="1039680.5433707701"/>
  </r>
  <r>
    <x v="19"/>
    <s v="Yellowtail snapper"/>
    <x v="19"/>
    <x v="7"/>
    <n v="0.82931145750000002"/>
    <n v="4213.1742805599997"/>
  </r>
  <r>
    <x v="19"/>
    <s v="Yellowtail snapper"/>
    <x v="19"/>
    <x v="1"/>
    <n v="438.1821974975"/>
    <n v="1501664.85083645"/>
  </r>
  <r>
    <x v="19"/>
    <s v="Yellowtail snapper"/>
    <x v="19"/>
    <x v="2"/>
    <n v="319.45768626220001"/>
    <n v="1094792.0329243301"/>
  </r>
  <r>
    <x v="19"/>
    <s v="Yellowtail snapper"/>
    <x v="20"/>
    <x v="1"/>
    <n v="455.62909411959998"/>
    <n v="1503599.2476784899"/>
  </r>
  <r>
    <x v="19"/>
    <s v="Yellowtail snapper"/>
    <x v="20"/>
    <x v="2"/>
    <n v="316.326768329"/>
    <n v="1043894.46815105"/>
  </r>
  <r>
    <x v="19"/>
    <s v="Yellowtail snapper"/>
    <x v="21"/>
    <x v="1"/>
    <n v="441.41255691549998"/>
    <n v="1451160.9959494199"/>
  </r>
  <r>
    <x v="19"/>
    <s v="Yellowtail snapper"/>
    <x v="21"/>
    <x v="2"/>
    <n v="318.43366768419997"/>
    <n v="1046863.10142486"/>
  </r>
  <r>
    <x v="19"/>
    <s v="Yellowtail snapper"/>
    <x v="22"/>
    <x v="7"/>
    <n v="0.33952253319999998"/>
    <n v="1179.5609041940399"/>
  </r>
  <r>
    <x v="19"/>
    <s v="Yellowtail snapper"/>
    <x v="22"/>
    <x v="1"/>
    <n v="461.19352652079999"/>
    <n v="1193960.3999397401"/>
  </r>
  <r>
    <x v="19"/>
    <s v="Yellowtail snapper"/>
    <x v="22"/>
    <x v="2"/>
    <n v="319.928696688"/>
    <n v="828247.08649207302"/>
  </r>
  <r>
    <x v="19"/>
    <s v="Yellowtail snapper"/>
    <x v="23"/>
    <x v="7"/>
    <n v="2.0492286542999998"/>
    <n v="7303.8257755249097"/>
  </r>
  <r>
    <x v="19"/>
    <s v="Yellowtail snapper"/>
    <x v="23"/>
    <x v="1"/>
    <n v="486.9559393687"/>
    <n v="1270400.8458932899"/>
  </r>
  <r>
    <x v="19"/>
    <s v="Yellowtail snapper"/>
    <x v="23"/>
    <x v="2"/>
    <n v="320.81185534050002"/>
    <n v="836953.85854728101"/>
  </r>
  <r>
    <x v="19"/>
    <s v="Yellowtail snapper"/>
    <x v="24"/>
    <x v="7"/>
    <n v="3.6893911667000001"/>
    <n v="15567.081385940801"/>
  </r>
  <r>
    <x v="19"/>
    <s v="Yellowtail snapper"/>
    <x v="24"/>
    <x v="1"/>
    <n v="448.05929232329999"/>
    <n v="1415033.5253986099"/>
  </r>
  <r>
    <x v="19"/>
    <s v="Yellowtail snapper"/>
    <x v="24"/>
    <x v="2"/>
    <n v="321.08314364159997"/>
    <n v="1014025.19817715"/>
  </r>
  <r>
    <x v="19"/>
    <s v="Yellowtail snapper"/>
    <x v="25"/>
    <x v="7"/>
    <n v="2.6214095132000002"/>
    <n v="7199.5060796645002"/>
  </r>
  <r>
    <x v="19"/>
    <s v="Yellowtail snapper"/>
    <x v="25"/>
    <x v="1"/>
    <n v="450.16416797900001"/>
    <n v="1586400.1358378499"/>
  </r>
  <r>
    <x v="19"/>
    <s v="Yellowtail snapper"/>
    <x v="25"/>
    <x v="2"/>
    <n v="320.74256159139998"/>
    <n v="1130312.1826909799"/>
  </r>
  <r>
    <x v="19"/>
    <s v="Yellowtail snapper"/>
    <x v="26"/>
    <x v="7"/>
    <n v="1.6990617215999999"/>
    <n v="5363.5072588190096"/>
  </r>
  <r>
    <x v="19"/>
    <s v="Yellowtail snapper"/>
    <x v="26"/>
    <x v="1"/>
    <n v="473.85943657870001"/>
    <n v="1754927.9984615899"/>
  </r>
  <r>
    <x v="19"/>
    <s v="Yellowtail snapper"/>
    <x v="26"/>
    <x v="2"/>
    <n v="319.79010918979998"/>
    <n v="1184335.6340020599"/>
  </r>
  <r>
    <x v="19"/>
    <s v="Yellowtail snapper"/>
    <x v="27"/>
    <x v="7"/>
    <n v="5.2428190262000003"/>
    <n v="16110.284574318999"/>
  </r>
  <r>
    <x v="19"/>
    <s v="Yellowtail snapper"/>
    <x v="27"/>
    <x v="1"/>
    <n v="485.52582184260001"/>
    <n v="2001302.9653016001"/>
  </r>
  <r>
    <x v="19"/>
    <s v="Yellowtail snapper"/>
    <x v="27"/>
    <x v="2"/>
    <n v="318.22578643690002"/>
    <n v="1311704.0976620601"/>
  </r>
  <r>
    <x v="19"/>
    <s v="Yellowtail snapper"/>
    <x v="28"/>
    <x v="7"/>
    <n v="4.5631943376999997"/>
    <n v="14372.122579008301"/>
  </r>
  <r>
    <x v="19"/>
    <s v="Yellowtail snapper"/>
    <x v="28"/>
    <x v="1"/>
    <n v="477.75907839929999"/>
    <n v="2174741.1700285501"/>
  </r>
  <r>
    <x v="19"/>
    <s v="Yellowtail snapper"/>
    <x v="28"/>
    <x v="2"/>
    <n v="316.04959333260001"/>
    <n v="1438645.7389656301"/>
  </r>
  <r>
    <x v="19"/>
    <s v="Yellowtail snapper"/>
    <x v="29"/>
    <x v="7"/>
    <n v="7.4273269538999998"/>
    <n v="24075.767340185699"/>
  </r>
  <r>
    <x v="19"/>
    <s v="Yellowtail snapper"/>
    <x v="29"/>
    <x v="1"/>
    <n v="457.56322214059998"/>
    <n v="2281403.81970785"/>
  </r>
  <r>
    <x v="19"/>
    <s v="Yellowtail snapper"/>
    <x v="29"/>
    <x v="2"/>
    <n v="313.26152987699999"/>
    <n v="1561917.60230548"/>
  </r>
  <r>
    <x v="19"/>
    <s v="Yellowtail snapper"/>
    <x v="30"/>
    <x v="7"/>
    <n v="1.2136155153999999"/>
    <n v="3494.0792805967499"/>
  </r>
  <r>
    <x v="19"/>
    <s v="Yellowtail snapper"/>
    <x v="30"/>
    <x v="1"/>
    <n v="457.55695564770002"/>
    <n v="1887951.83544434"/>
  </r>
  <r>
    <x v="19"/>
    <s v="Yellowtail snapper"/>
    <x v="30"/>
    <x v="2"/>
    <n v="309.86159607010001"/>
    <n v="1278537.5936557699"/>
  </r>
  <r>
    <x v="19"/>
    <s v="Yellowtail snapper"/>
    <x v="31"/>
    <x v="7"/>
    <n v="2.3227955249000001"/>
    <n v="6681.5182025044596"/>
  </r>
  <r>
    <x v="19"/>
    <s v="Yellowtail snapper"/>
    <x v="31"/>
    <x v="1"/>
    <n v="463.01686833849999"/>
    <n v="2043767.56925141"/>
  </r>
  <r>
    <x v="19"/>
    <s v="Yellowtail snapper"/>
    <x v="31"/>
    <x v="2"/>
    <n v="287.68078763929998"/>
    <n v="1269829.9009789601"/>
  </r>
  <r>
    <x v="19"/>
    <s v="Yellowtail snapper"/>
    <x v="42"/>
    <x v="1"/>
    <n v="434.8896502174"/>
    <n v="1462846.14445001"/>
  </r>
  <r>
    <x v="19"/>
    <s v="Yellowtail snapper"/>
    <x v="42"/>
    <x v="2"/>
    <n v="297.18650088890001"/>
    <n v="999651.58239708305"/>
  </r>
  <r>
    <x v="19"/>
    <s v="Yellowtail snapper"/>
    <x v="43"/>
    <x v="1"/>
    <n v="420.55766693999999"/>
    <n v="1379830.35957724"/>
  </r>
  <r>
    <x v="19"/>
    <s v="Yellowtail snapper"/>
    <x v="43"/>
    <x v="2"/>
    <n v="292.653383335"/>
    <n v="960182.28866659699"/>
  </r>
  <r>
    <x v="19"/>
    <s v="Yellowtail snapper"/>
    <x v="44"/>
    <x v="1"/>
    <n v="397.40175186149997"/>
    <n v="1245917.28156272"/>
  </r>
  <r>
    <x v="19"/>
    <s v="Yellowtail snapper"/>
    <x v="44"/>
    <x v="2"/>
    <n v="296.24254911589998"/>
    <n v="928767.19780121697"/>
  </r>
  <r>
    <x v="19"/>
    <s v="Yellowtail snapper"/>
    <x v="45"/>
    <x v="1"/>
    <n v="391.781278138"/>
    <n v="1147646.07339356"/>
  </r>
  <r>
    <x v="19"/>
    <s v="Yellowtail snapper"/>
    <x v="45"/>
    <x v="2"/>
    <n v="298.96381686410001"/>
    <n v="875755.60563141794"/>
  </r>
  <r>
    <x v="19"/>
    <s v="Yellowtail snapper"/>
    <x v="46"/>
    <x v="1"/>
    <n v="427.71001454079999"/>
    <n v="1411205.2412167001"/>
  </r>
  <r>
    <x v="19"/>
    <s v="Yellowtail snapper"/>
    <x v="46"/>
    <x v="2"/>
    <n v="300.8171865795"/>
    <n v="992529.461356543"/>
  </r>
  <r>
    <x v="19"/>
    <s v="Yellowtail snapper"/>
    <x v="47"/>
    <x v="1"/>
    <n v="359.90466000269998"/>
    <n v="1185353.19581221"/>
  </r>
  <r>
    <x v="19"/>
    <s v="Yellowtail snapper"/>
    <x v="47"/>
    <x v="2"/>
    <n v="289.383079888"/>
    <n v="953088.96127268299"/>
  </r>
  <r>
    <x v="19"/>
    <s v="Yellowtail snapper"/>
    <x v="48"/>
    <x v="1"/>
    <n v="353.21692187000002"/>
    <n v="1129446.7825883999"/>
  </r>
  <r>
    <x v="19"/>
    <s v="Yellowtail snapper"/>
    <x v="48"/>
    <x v="2"/>
    <n v="275.10344904930002"/>
    <n v="879671.06378335296"/>
  </r>
  <r>
    <x v="19"/>
    <s v="Yellowtail snapper"/>
    <x v="49"/>
    <x v="1"/>
    <n v="337.39550597200002"/>
    <n v="999342.88319037994"/>
  </r>
  <r>
    <x v="19"/>
    <s v="Yellowtail snapper"/>
    <x v="49"/>
    <x v="2"/>
    <n v="269.32784120090002"/>
    <n v="797731.02067171095"/>
  </r>
  <r>
    <x v="19"/>
    <s v="Yellowtail snapper"/>
    <x v="50"/>
    <x v="1"/>
    <n v="283.67701043419999"/>
    <n v="822953.531840774"/>
  </r>
  <r>
    <x v="19"/>
    <s v="Yellowtail snapper"/>
    <x v="50"/>
    <x v="2"/>
    <n v="269.8561799368"/>
    <n v="782858.98468887701"/>
  </r>
  <r>
    <x v="19"/>
    <s v="Yellowtail snapper"/>
    <x v="51"/>
    <x v="1"/>
    <n v="253.43650697749999"/>
    <n v="775182.94921746198"/>
  </r>
  <r>
    <x v="19"/>
    <s v="Yellowtail snapper"/>
    <x v="51"/>
    <x v="2"/>
    <n v="260.9948293365"/>
    <n v="798301.49155880196"/>
  </r>
  <r>
    <x v="19"/>
    <s v="Yellowtail snapper"/>
    <x v="52"/>
    <x v="1"/>
    <n v="236.1643740781"/>
    <n v="640684.42632713995"/>
  </r>
  <r>
    <x v="19"/>
    <s v="Yellowtail snapper"/>
    <x v="52"/>
    <x v="2"/>
    <n v="251.2052838196"/>
    <n v="681488.53434205696"/>
  </r>
  <r>
    <x v="19"/>
    <s v="Yellowtail snapper"/>
    <x v="53"/>
    <x v="1"/>
    <n v="210.8598985861"/>
    <n v="638190.25593980204"/>
  </r>
  <r>
    <x v="19"/>
    <s v="Yellowtail snapper"/>
    <x v="53"/>
    <x v="2"/>
    <n v="240.58080503759999"/>
    <n v="728143.78917309199"/>
  </r>
  <r>
    <x v="19"/>
    <s v="Yellowtail snapper"/>
    <x v="54"/>
    <x v="1"/>
    <n v="186.640619802"/>
    <n v="513250.13273709401"/>
  </r>
  <r>
    <x v="19"/>
    <s v="Yellowtail snapper"/>
    <x v="54"/>
    <x v="2"/>
    <n v="229.21563342350001"/>
    <n v="630328.78054529999"/>
  </r>
  <r>
    <x v="19"/>
    <s v="Yellowtail snapper"/>
    <x v="55"/>
    <x v="1"/>
    <n v="166.68747345290001"/>
    <n v="436126.10616630199"/>
  </r>
  <r>
    <x v="19"/>
    <s v="Yellowtail snapper"/>
    <x v="55"/>
    <x v="2"/>
    <n v="217.204988192"/>
    <n v="568301.64725526294"/>
  </r>
  <r>
    <x v="19"/>
    <s v="Yellowtail snapper"/>
    <x v="56"/>
    <x v="1"/>
    <n v="147.46561386159999"/>
    <n v="500304.966026309"/>
  </r>
  <r>
    <x v="19"/>
    <s v="Yellowtail snapper"/>
    <x v="56"/>
    <x v="2"/>
    <n v="204.64506733939999"/>
    <n v="694297.06886668596"/>
  </r>
  <r>
    <x v="19"/>
    <s v="Yellowtail snapper"/>
    <x v="57"/>
    <x v="1"/>
    <n v="129.17812817219999"/>
    <n v="329315.61064336298"/>
  </r>
  <r>
    <x v="19"/>
    <s v="Yellowtail snapper"/>
    <x v="57"/>
    <x v="2"/>
    <n v="191.6330476434"/>
    <n v="488532.81122009899"/>
  </r>
  <r>
    <x v="19"/>
    <s v="Yellowtail snapper"/>
    <x v="58"/>
    <x v="1"/>
    <n v="101.5664934313"/>
    <n v="287670.43573918199"/>
  </r>
  <r>
    <x v="19"/>
    <s v="Yellowtail snapper"/>
    <x v="58"/>
    <x v="2"/>
    <n v="178.26708466349999"/>
    <n v="504912.28150747903"/>
  </r>
  <r>
    <x v="19"/>
    <s v="Yellowtail snapper"/>
    <x v="59"/>
    <x v="3"/>
    <n v="95.428425086499999"/>
    <n v="269338.23667661397"/>
  </r>
  <r>
    <x v="19"/>
    <s v="Yellowtail snapper"/>
    <x v="59"/>
    <x v="2"/>
    <n v="168.97142903630001"/>
    <n v="476906.81999769399"/>
  </r>
  <r>
    <x v="19"/>
    <s v="Yellowtail snapper"/>
    <x v="60"/>
    <x v="3"/>
    <n v="91.7514815551"/>
    <n v="262224.72501832101"/>
  </r>
  <r>
    <x v="19"/>
    <s v="Yellowtail snapper"/>
    <x v="60"/>
    <x v="2"/>
    <n v="159.75601279509999"/>
    <n v="456580.92725211801"/>
  </r>
  <r>
    <x v="19"/>
    <s v="Yellowtail snapper"/>
    <x v="61"/>
    <x v="3"/>
    <n v="88.147366791899998"/>
    <n v="278012.43597428402"/>
  </r>
  <r>
    <x v="19"/>
    <s v="Yellowtail snapper"/>
    <x v="61"/>
    <x v="2"/>
    <n v="149.34450312320001"/>
    <n v="471025.17776499398"/>
  </r>
  <r>
    <x v="19"/>
    <s v="Yellowtail snapper"/>
    <x v="62"/>
    <x v="3"/>
    <n v="84.437060820599996"/>
    <n v="205650.645062795"/>
  </r>
  <r>
    <x v="19"/>
    <s v="Yellowtail snapper"/>
    <x v="62"/>
    <x v="2"/>
    <n v="138.80347410900001"/>
    <n v="338062.738210565"/>
  </r>
  <r>
    <x v="19"/>
    <s v="Yellowtail snapper"/>
    <x v="63"/>
    <x v="3"/>
    <n v="80.615977761899998"/>
    <n v="270461.95433291502"/>
  </r>
  <r>
    <x v="19"/>
    <s v="Yellowtail snapper"/>
    <x v="63"/>
    <x v="2"/>
    <n v="128.1805707984"/>
    <n v="430038.41977861902"/>
  </r>
  <r>
    <x v="19"/>
    <s v="Yellowtail snapper"/>
    <x v="64"/>
    <x v="3"/>
    <n v="76.679459240599996"/>
    <n v="285407.09966978198"/>
  </r>
  <r>
    <x v="19"/>
    <s v="Yellowtail snapper"/>
    <x v="64"/>
    <x v="2"/>
    <n v="117.5268800563"/>
    <n v="437444.47733880702"/>
  </r>
  <r>
    <x v="19"/>
    <s v="Yellowtail snapper"/>
    <x v="65"/>
    <x v="3"/>
    <n v="72.718961819900002"/>
    <n v="254223.92946439001"/>
  </r>
  <r>
    <x v="19"/>
    <s v="Yellowtail snapper"/>
    <x v="65"/>
    <x v="2"/>
    <n v="106.8958065532"/>
    <n v="373705.44497781998"/>
  </r>
  <r>
    <x v="19"/>
    <s v="Yellowtail snapper"/>
    <x v="66"/>
    <x v="3"/>
    <n v="68.439700315799996"/>
    <n v="290261.22784402501"/>
  </r>
  <r>
    <x v="19"/>
    <s v="Yellowtail snapper"/>
    <x v="66"/>
    <x v="2"/>
    <n v="96.345115034599999"/>
    <n v="408611.54063619499"/>
  </r>
  <r>
    <x v="19"/>
    <s v="Yellowtail snapper"/>
    <x v="67"/>
    <x v="3"/>
    <n v="64.125923329100004"/>
    <n v="277315.17722499103"/>
  </r>
  <r>
    <x v="19"/>
    <s v="Yellowtail snapper"/>
    <x v="67"/>
    <x v="2"/>
    <n v="85.935376274399999"/>
    <n v="371631.04816639802"/>
  </r>
  <r>
    <x v="19"/>
    <s v="Yellowtail snapper"/>
    <x v="68"/>
    <x v="3"/>
    <n v="59.6752207376"/>
    <n v="100735.490013274"/>
  </r>
  <r>
    <x v="19"/>
    <s v="Yellowtail snapper"/>
    <x v="68"/>
    <x v="2"/>
    <n v="75.731321659599999"/>
    <n v="127839.188568322"/>
  </r>
  <r>
    <x v="19"/>
    <s v="Yellowtail snapper"/>
    <x v="69"/>
    <x v="3"/>
    <n v="55.105415450400002"/>
    <n v="97394.064503064903"/>
  </r>
  <r>
    <x v="19"/>
    <s v="Yellowtail snapper"/>
    <x v="69"/>
    <x v="2"/>
    <n v="64.655655112100007"/>
    <n v="114273.28862324799"/>
  </r>
  <r>
    <x v="20"/>
    <s v="Cobia"/>
    <x v="32"/>
    <x v="1"/>
    <n v="10.4615384615"/>
    <n v="7414.20502763077"/>
  </r>
  <r>
    <x v="20"/>
    <s v="Cobia"/>
    <x v="32"/>
    <x v="2"/>
    <n v="11.3446218342"/>
    <n v="8040.0557288290702"/>
  </r>
  <r>
    <x v="20"/>
    <s v="Cobia"/>
    <x v="33"/>
    <x v="1"/>
    <n v="10.7063781878"/>
    <n v="7981.9213906307996"/>
  </r>
  <r>
    <x v="20"/>
    <s v="Cobia"/>
    <x v="33"/>
    <x v="2"/>
    <n v="11.5005175055"/>
    <n v="8573.9757245819292"/>
  </r>
  <r>
    <x v="20"/>
    <s v="Cobia"/>
    <x v="34"/>
    <x v="1"/>
    <n v="10.94954474"/>
    <n v="8295.2173361718305"/>
  </r>
  <r>
    <x v="20"/>
    <s v="Cobia"/>
    <x v="34"/>
    <x v="2"/>
    <n v="11.6450278741"/>
    <n v="8822.1053382035097"/>
  </r>
  <r>
    <x v="20"/>
    <s v="Cobia"/>
    <x v="35"/>
    <x v="1"/>
    <n v="11.1910381181"/>
    <n v="7738.7158803570901"/>
  </r>
  <r>
    <x v="20"/>
    <s v="Cobia"/>
    <x v="35"/>
    <x v="2"/>
    <n v="11.7781529402"/>
    <n v="8144.71170923308"/>
  </r>
  <r>
    <x v="20"/>
    <s v="Cobia"/>
    <x v="36"/>
    <x v="1"/>
    <n v="12.4770121685"/>
    <n v="12207.206776863401"/>
  </r>
  <r>
    <x v="20"/>
    <s v="Cobia"/>
    <x v="36"/>
    <x v="2"/>
    <n v="11.899892703600001"/>
    <n v="11642.5670581213"/>
  </r>
  <r>
    <x v="20"/>
    <s v="Cobia"/>
    <x v="37"/>
    <x v="1"/>
    <n v="11.669005352299999"/>
    <n v="8567.7049692332293"/>
  </r>
  <r>
    <x v="20"/>
    <s v="Cobia"/>
    <x v="37"/>
    <x v="2"/>
    <n v="12.010247164500001"/>
    <n v="8818.2541018881402"/>
  </r>
  <r>
    <x v="20"/>
    <s v="Cobia"/>
    <x v="38"/>
    <x v="1"/>
    <n v="12.9516330545"/>
    <n v="11435.965989344801"/>
  </r>
  <r>
    <x v="20"/>
    <s v="Cobia"/>
    <x v="38"/>
    <x v="2"/>
    <n v="12.1092163228"/>
    <n v="10692.133219221399"/>
  </r>
  <r>
    <x v="20"/>
    <s v="Cobia"/>
    <x v="39"/>
    <x v="1"/>
    <n v="12.1402798903"/>
    <n v="10223.042576808401"/>
  </r>
  <r>
    <x v="20"/>
    <s v="Cobia"/>
    <x v="39"/>
    <x v="2"/>
    <n v="12.1968001785"/>
    <n v="10270.636974777501"/>
  </r>
  <r>
    <x v="20"/>
    <s v="Cobia"/>
    <x v="40"/>
    <x v="1"/>
    <n v="13.419561244400001"/>
    <n v="7407.8952353813202"/>
  </r>
  <r>
    <x v="20"/>
    <s v="Cobia"/>
    <x v="40"/>
    <x v="2"/>
    <n v="12.2729987316"/>
    <n v="6774.9673161426499"/>
  </r>
  <r>
    <x v="20"/>
    <s v="Cobia"/>
    <x v="41"/>
    <x v="1"/>
    <n v="12.6048617321"/>
    <n v="9300.4132352917695"/>
  </r>
  <r>
    <x v="20"/>
    <s v="Cobia"/>
    <x v="41"/>
    <x v="2"/>
    <n v="12.3378119821"/>
    <n v="9103.3723567782999"/>
  </r>
  <r>
    <x v="20"/>
    <s v="Cobia"/>
    <x v="0"/>
    <x v="1"/>
    <n v="12.8346428919"/>
    <n v="8457.8528814271303"/>
  </r>
  <r>
    <x v="20"/>
    <s v="Cobia"/>
    <x v="0"/>
    <x v="2"/>
    <n v="12.391239930099999"/>
    <n v="8165.6564369795697"/>
  </r>
  <r>
    <x v="20"/>
    <s v="Cobia"/>
    <x v="1"/>
    <x v="1"/>
    <n v="12.5396739546"/>
    <n v="6656.1944526443904"/>
  </r>
  <r>
    <x v="20"/>
    <s v="Cobia"/>
    <x v="1"/>
    <x v="2"/>
    <n v="12.524130806500001"/>
    <n v="6647.9439816110798"/>
  </r>
  <r>
    <x v="20"/>
    <s v="Cobia"/>
    <x v="2"/>
    <x v="1"/>
    <n v="13.3090577402"/>
    <n v="5539.1579625817803"/>
  </r>
  <r>
    <x v="20"/>
    <s v="Cobia"/>
    <x v="2"/>
    <x v="2"/>
    <n v="12.6246699391"/>
    <n v="5254.3194554427801"/>
  </r>
  <r>
    <x v="20"/>
    <s v="Cobia"/>
    <x v="3"/>
    <x v="1"/>
    <n v="13.553565648099999"/>
    <n v="6864.1030261227997"/>
  </r>
  <r>
    <x v="20"/>
    <s v="Cobia"/>
    <x v="3"/>
    <x v="2"/>
    <n v="12.7113051397"/>
    <n v="6437.5464243207498"/>
  </r>
  <r>
    <x v="20"/>
    <s v="Cobia"/>
    <x v="4"/>
    <x v="1"/>
    <n v="13.7962746014"/>
    <n v="6106.5788047194101"/>
  </r>
  <r>
    <x v="20"/>
    <s v="Cobia"/>
    <x v="4"/>
    <x v="2"/>
    <n v="12.7840364081"/>
    <n v="5658.5366719391805"/>
  </r>
  <r>
    <x v="20"/>
    <s v="Cobia"/>
    <x v="5"/>
    <x v="1"/>
    <n v="14.0371846001"/>
    <n v="6510.2791750389497"/>
  </r>
  <r>
    <x v="20"/>
    <s v="Cobia"/>
    <x v="5"/>
    <x v="2"/>
    <n v="12.842863744400001"/>
    <n v="5956.3673745863098"/>
  </r>
  <r>
    <x v="20"/>
    <s v="Cobia"/>
    <x v="6"/>
    <x v="1"/>
    <n v="14.3077796857"/>
    <n v="5412.5085774202498"/>
  </r>
  <r>
    <x v="20"/>
    <s v="Cobia"/>
    <x v="6"/>
    <x v="2"/>
    <n v="12.8602826926"/>
    <n v="4864.9330581377199"/>
  </r>
  <r>
    <x v="20"/>
    <s v="Cobia"/>
    <x v="7"/>
    <x v="1"/>
    <n v="14.5763739827"/>
    <n v="6749.7605162884802"/>
  </r>
  <r>
    <x v="20"/>
    <s v="Cobia"/>
    <x v="7"/>
    <x v="2"/>
    <n v="12.864496990699999"/>
    <n v="5957.0558461638002"/>
  </r>
  <r>
    <x v="20"/>
    <s v="Cobia"/>
    <x v="8"/>
    <x v="1"/>
    <n v="15.889121337400001"/>
    <n v="8240.9881163714399"/>
  </r>
  <r>
    <x v="20"/>
    <s v="Cobia"/>
    <x v="8"/>
    <x v="2"/>
    <n v="12.8555066389"/>
    <n v="6667.5856512884602"/>
  </r>
  <r>
    <x v="20"/>
    <s v="Cobia"/>
    <x v="9"/>
    <x v="1"/>
    <n v="15.107560211199999"/>
    <n v="7280.3498840930597"/>
  </r>
  <r>
    <x v="20"/>
    <s v="Cobia"/>
    <x v="9"/>
    <x v="2"/>
    <n v="12.833311637"/>
    <n v="6184.3869945287097"/>
  </r>
  <r>
    <x v="20"/>
    <s v="Cobia"/>
    <x v="10"/>
    <x v="1"/>
    <n v="15.3701521426"/>
    <n v="7447.41816782759"/>
  </r>
  <r>
    <x v="20"/>
    <s v="Cobia"/>
    <x v="10"/>
    <x v="2"/>
    <n v="12.797911985200001"/>
    <n v="6201.0708381141503"/>
  </r>
  <r>
    <x v="20"/>
    <s v="Cobia"/>
    <x v="11"/>
    <x v="1"/>
    <n v="15.399070826699999"/>
    <n v="7125.4719120915797"/>
  </r>
  <r>
    <x v="20"/>
    <s v="Cobia"/>
    <x v="11"/>
    <x v="2"/>
    <n v="12.7905681258"/>
    <n v="5918.4631946628897"/>
  </r>
  <r>
    <x v="20"/>
    <s v="Cobia"/>
    <x v="12"/>
    <x v="1"/>
    <n v="14.383959627499999"/>
    <n v="7033.0917189112297"/>
  </r>
  <r>
    <x v="20"/>
    <s v="Cobia"/>
    <x v="12"/>
    <x v="2"/>
    <n v="12.7706679312"/>
    <n v="6244.2666135046902"/>
  </r>
  <r>
    <x v="20"/>
    <s v="Cobia"/>
    <x v="13"/>
    <x v="1"/>
    <n v="14.411895468100001"/>
    <n v="8239.9277332137899"/>
  </r>
  <r>
    <x v="20"/>
    <s v="Cobia"/>
    <x v="13"/>
    <x v="2"/>
    <n v="12.738211401599999"/>
    <n v="7283.0074039666997"/>
  </r>
  <r>
    <x v="20"/>
    <s v="Cobia"/>
    <x v="14"/>
    <x v="1"/>
    <n v="15.0853398869"/>
    <n v="8574.4770210545194"/>
  </r>
  <r>
    <x v="20"/>
    <s v="Cobia"/>
    <x v="14"/>
    <x v="2"/>
    <n v="12.693198536800001"/>
    <n v="7214.7886619294804"/>
  </r>
  <r>
    <x v="20"/>
    <s v="Cobia"/>
    <x v="15"/>
    <x v="1"/>
    <n v="15.426139037900001"/>
    <n v="12102.754782767001"/>
  </r>
  <r>
    <x v="20"/>
    <s v="Cobia"/>
    <x v="15"/>
    <x v="2"/>
    <n v="12.635629336999999"/>
    <n v="9913.4283060550697"/>
  </r>
  <r>
    <x v="20"/>
    <s v="Cobia"/>
    <x v="16"/>
    <x v="1"/>
    <n v="16.467369844"/>
    <n v="13693.978230033101"/>
  </r>
  <r>
    <x v="20"/>
    <s v="Cobia"/>
    <x v="16"/>
    <x v="2"/>
    <n v="12.565503802"/>
    <n v="10449.2543219913"/>
  </r>
  <r>
    <x v="20"/>
    <s v="Cobia"/>
    <x v="17"/>
    <x v="1"/>
    <n v="18.285339997600001"/>
    <n v="18738.8530002191"/>
  </r>
  <r>
    <x v="20"/>
    <s v="Cobia"/>
    <x v="17"/>
    <x v="2"/>
    <n v="12.482821932"/>
    <n v="12792.420881522999"/>
  </r>
  <r>
    <x v="20"/>
    <s v="Cobia"/>
    <x v="18"/>
    <x v="1"/>
    <n v="17.641587960199999"/>
    <n v="17747.419846394299"/>
  </r>
  <r>
    <x v="20"/>
    <s v="Cobia"/>
    <x v="18"/>
    <x v="2"/>
    <n v="12.387583726800001"/>
    <n v="12461.896841592001"/>
  </r>
  <r>
    <x v="20"/>
    <s v="Cobia"/>
    <x v="19"/>
    <x v="1"/>
    <n v="16.843498347200001"/>
    <n v="15272.505256401"/>
  </r>
  <r>
    <x v="20"/>
    <s v="Cobia"/>
    <x v="19"/>
    <x v="2"/>
    <n v="12.2797891866"/>
    <n v="11134.4532491317"/>
  </r>
  <r>
    <x v="20"/>
    <s v="Cobia"/>
    <x v="20"/>
    <x v="1"/>
    <n v="17.514148081799998"/>
    <n v="28315.280831113399"/>
  </r>
  <r>
    <x v="20"/>
    <s v="Cobia"/>
    <x v="20"/>
    <x v="2"/>
    <n v="12.159438311200001"/>
    <n v="19658.273352676701"/>
  </r>
  <r>
    <x v="20"/>
    <s v="Cobia"/>
    <x v="21"/>
    <x v="1"/>
    <n v="16.967671702099999"/>
    <n v="31398.320163709701"/>
  </r>
  <r>
    <x v="20"/>
    <s v="Cobia"/>
    <x v="21"/>
    <x v="2"/>
    <n v="12.240426439"/>
    <n v="22650.6520764134"/>
  </r>
  <r>
    <x v="20"/>
    <s v="Cobia"/>
    <x v="22"/>
    <x v="1"/>
    <n v="17.7280420019"/>
    <n v="28407.042214939702"/>
  </r>
  <r>
    <x v="20"/>
    <s v="Cobia"/>
    <x v="22"/>
    <x v="2"/>
    <n v="12.2978945851"/>
    <n v="19705.8880274158"/>
  </r>
  <r>
    <x v="20"/>
    <s v="Cobia"/>
    <x v="23"/>
    <x v="1"/>
    <n v="18.718335904100002"/>
    <n v="32527.039483853099"/>
  </r>
  <r>
    <x v="20"/>
    <s v="Cobia"/>
    <x v="23"/>
    <x v="2"/>
    <n v="12.3318427496"/>
    <n v="21429.166464375401"/>
  </r>
  <r>
    <x v="20"/>
    <s v="Cobia"/>
    <x v="24"/>
    <x v="1"/>
    <n v="17.223168793300001"/>
    <n v="31173.4015976339"/>
  </r>
  <r>
    <x v="20"/>
    <s v="Cobia"/>
    <x v="24"/>
    <x v="2"/>
    <n v="12.3422709324"/>
    <n v="22339.127777196602"/>
  </r>
  <r>
    <x v="20"/>
    <s v="Cobia"/>
    <x v="25"/>
    <x v="1"/>
    <n v="17.304079131200002"/>
    <n v="40010.0245568346"/>
  </r>
  <r>
    <x v="20"/>
    <s v="Cobia"/>
    <x v="25"/>
    <x v="2"/>
    <n v="12.3291791335"/>
    <n v="28507.1951046391"/>
  </r>
  <r>
    <x v="20"/>
    <s v="Cobia"/>
    <x v="26"/>
    <x v="1"/>
    <n v="18.214913071400002"/>
    <n v="41815.812003740401"/>
  </r>
  <r>
    <x v="20"/>
    <s v="Cobia"/>
    <x v="26"/>
    <x v="2"/>
    <n v="12.292567353000001"/>
    <n v="28219.936239079299"/>
  </r>
  <r>
    <x v="20"/>
    <s v="Cobia"/>
    <x v="27"/>
    <x v="1"/>
    <n v="18.663362921699999"/>
    <n v="41671.2954446316"/>
  </r>
  <r>
    <x v="20"/>
    <s v="Cobia"/>
    <x v="27"/>
    <x v="2"/>
    <n v="12.2324355908"/>
    <n v="27312.410932930299"/>
  </r>
  <r>
    <x v="20"/>
    <s v="Cobia"/>
    <x v="28"/>
    <x v="1"/>
    <n v="18.364813297600001"/>
    <n v="61314.0695773228"/>
  </r>
  <r>
    <x v="20"/>
    <s v="Cobia"/>
    <x v="28"/>
    <x v="2"/>
    <n v="12.148783846900001"/>
    <n v="40560.792314838996"/>
  </r>
  <r>
    <x v="20"/>
    <s v="Cobia"/>
    <x v="29"/>
    <x v="1"/>
    <n v="17.588494968300001"/>
    <n v="63474.134535407902"/>
  </r>
  <r>
    <x v="20"/>
    <s v="Cobia"/>
    <x v="29"/>
    <x v="2"/>
    <n v="12.0416121213"/>
    <n v="43456.299654418603"/>
  </r>
  <r>
    <x v="20"/>
    <s v="Cobia"/>
    <x v="30"/>
    <x v="1"/>
    <n v="17.588254087500001"/>
    <n v="44380.599833383203"/>
  </r>
  <r>
    <x v="20"/>
    <s v="Cobia"/>
    <x v="30"/>
    <x v="2"/>
    <n v="11.9109204141"/>
    <n v="30054.932679264301"/>
  </r>
  <r>
    <x v="20"/>
    <s v="Cobia"/>
    <x v="31"/>
    <x v="1"/>
    <n v="17.798130323799999"/>
    <n v="49874.7039109584"/>
  </r>
  <r>
    <x v="20"/>
    <s v="Cobia"/>
    <x v="31"/>
    <x v="2"/>
    <n v="11.058301544000001"/>
    <n v="30988.059151855799"/>
  </r>
  <r>
    <x v="20"/>
    <s v="Cobia"/>
    <x v="42"/>
    <x v="1"/>
    <n v="16.716934522999999"/>
    <n v="42545.835413972702"/>
  </r>
  <r>
    <x v="20"/>
    <s v="Cobia"/>
    <x v="42"/>
    <x v="2"/>
    <n v="11.423696273199999"/>
    <n v="29074.1523688905"/>
  </r>
  <r>
    <x v="20"/>
    <s v="Cobia"/>
    <x v="43"/>
    <x v="1"/>
    <n v="16.166020455599998"/>
    <n v="42187.008641145803"/>
  </r>
  <r>
    <x v="20"/>
    <s v="Cobia"/>
    <x v="43"/>
    <x v="2"/>
    <n v="11.2494455655"/>
    <n v="29356.665642190699"/>
  </r>
  <r>
    <x v="20"/>
    <s v="Cobia"/>
    <x v="44"/>
    <x v="1"/>
    <n v="15.275918987400001"/>
    <n v="39053.268789151603"/>
  </r>
  <r>
    <x v="20"/>
    <s v="Cobia"/>
    <x v="44"/>
    <x v="2"/>
    <n v="11.3874112525"/>
    <n v="29112.2015522441"/>
  </r>
  <r>
    <x v="20"/>
    <s v="Cobia"/>
    <x v="45"/>
    <x v="1"/>
    <n v="15.059870867600001"/>
    <n v="38134.213454336903"/>
  </r>
  <r>
    <x v="20"/>
    <s v="Cobia"/>
    <x v="45"/>
    <x v="2"/>
    <n v="11.4920153854"/>
    <n v="29099.7825664392"/>
  </r>
  <r>
    <x v="20"/>
    <s v="Cobia"/>
    <x v="46"/>
    <x v="1"/>
    <n v="16.440953019399998"/>
    <n v="47507.120206913401"/>
  </r>
  <r>
    <x v="20"/>
    <s v="Cobia"/>
    <x v="46"/>
    <x v="2"/>
    <n v="11.5632579642"/>
    <n v="33412.727682980301"/>
  </r>
  <r>
    <x v="20"/>
    <s v="Cobia"/>
    <x v="47"/>
    <x v="1"/>
    <n v="13.8345500583"/>
    <n v="38972.453227057304"/>
  </r>
  <r>
    <x v="20"/>
    <s v="Cobia"/>
    <x v="47"/>
    <x v="2"/>
    <n v="11.1237367827"/>
    <n v="31335.989218785598"/>
  </r>
  <r>
    <x v="20"/>
    <s v="Cobia"/>
    <x v="48"/>
    <x v="1"/>
    <n v="13.5774768435"/>
    <n v="40263.695297304999"/>
  </r>
  <r>
    <x v="20"/>
    <s v="Cobia"/>
    <x v="48"/>
    <x v="2"/>
    <n v="10.574835116199999"/>
    <n v="31359.430315838599"/>
  </r>
  <r>
    <x v="20"/>
    <s v="Cobia"/>
    <x v="49"/>
    <x v="1"/>
    <n v="12.969309752099999"/>
    <n v="38342.921277009598"/>
  </r>
  <r>
    <x v="20"/>
    <s v="Cobia"/>
    <x v="49"/>
    <x v="2"/>
    <n v="10.3528237205"/>
    <n v="30607.4503959988"/>
  </r>
  <r>
    <x v="20"/>
    <s v="Cobia"/>
    <x v="50"/>
    <x v="1"/>
    <n v="10.9043984071"/>
    <n v="29893.993865857501"/>
  </r>
  <r>
    <x v="20"/>
    <s v="Cobia"/>
    <x v="50"/>
    <x v="2"/>
    <n v="10.3731327898"/>
    <n v="28437.5493641463"/>
  </r>
  <r>
    <x v="20"/>
    <s v="Cobia"/>
    <x v="51"/>
    <x v="1"/>
    <n v="9.6312096214"/>
    <n v="25992.159547451902"/>
  </r>
  <r>
    <x v="20"/>
    <s v="Cobia"/>
    <x v="51"/>
    <x v="2"/>
    <n v="9.9184444317999994"/>
    <n v="26767.332481334401"/>
  </r>
  <r>
    <x v="20"/>
    <s v="Cobia"/>
    <x v="52"/>
    <x v="1"/>
    <n v="8.8639665760999993"/>
    <n v="24051.5932751892"/>
  </r>
  <r>
    <x v="20"/>
    <s v="Cobia"/>
    <x v="52"/>
    <x v="2"/>
    <n v="9.4284976225000001"/>
    <n v="25583.398590885401"/>
  </r>
  <r>
    <x v="20"/>
    <s v="Cobia"/>
    <x v="53"/>
    <x v="1"/>
    <n v="7.8076140501999998"/>
    <n v="21729.651737250599"/>
  </r>
  <r>
    <x v="20"/>
    <s v="Cobia"/>
    <x v="53"/>
    <x v="2"/>
    <n v="8.9081047947999998"/>
    <n v="24792.467146138399"/>
  </r>
  <r>
    <x v="20"/>
    <s v="Cobia"/>
    <x v="54"/>
    <x v="1"/>
    <n v="6.8089280180999996"/>
    <n v="18927.968774393299"/>
  </r>
  <r>
    <x v="20"/>
    <s v="Cobia"/>
    <x v="54"/>
    <x v="2"/>
    <n v="8.3621279776000002"/>
    <n v="23245.670511836601"/>
  </r>
  <r>
    <x v="20"/>
    <s v="Cobia"/>
    <x v="55"/>
    <x v="1"/>
    <n v="5.9824071062000002"/>
    <n v="15839.9722570392"/>
  </r>
  <r>
    <x v="20"/>
    <s v="Cobia"/>
    <x v="55"/>
    <x v="2"/>
    <n v="7.7954787960000003"/>
    <n v="20640.549141354299"/>
  </r>
  <r>
    <x v="20"/>
    <s v="Cobia"/>
    <x v="56"/>
    <x v="1"/>
    <n v="5.1977160112999998"/>
    <n v="13508.250582716901"/>
  </r>
  <r>
    <x v="20"/>
    <s v="Cobia"/>
    <x v="56"/>
    <x v="2"/>
    <n v="7.2131184706999996"/>
    <n v="18746.0437572468"/>
  </r>
  <r>
    <x v="20"/>
    <s v="Cobia"/>
    <x v="57"/>
    <x v="1"/>
    <n v="4.4625219287000002"/>
    <n v="12827.894136033799"/>
  </r>
  <r>
    <x v="20"/>
    <s v="Cobia"/>
    <x v="57"/>
    <x v="2"/>
    <n v="6.6200578185000003"/>
    <n v="19029.912284046401"/>
  </r>
  <r>
    <x v="20"/>
    <s v="Cobia"/>
    <x v="58"/>
    <x v="1"/>
    <n v="3.4306285029999999"/>
    <n v="9444.3590293251691"/>
  </r>
  <r>
    <x v="20"/>
    <s v="Cobia"/>
    <x v="58"/>
    <x v="2"/>
    <n v="6.0213572521999996"/>
    <n v="16576.5135114398"/>
  </r>
  <r>
    <x v="20"/>
    <s v="Cobia"/>
    <x v="59"/>
    <x v="1"/>
    <n v="3.1426456545999999"/>
    <n v="9271.3703572497907"/>
  </r>
  <r>
    <x v="20"/>
    <s v="Cobia"/>
    <x v="59"/>
    <x v="2"/>
    <n v="5.5645613634000002"/>
    <n v="16416.457643204001"/>
  </r>
  <r>
    <x v="20"/>
    <s v="Cobia"/>
    <x v="60"/>
    <x v="1"/>
    <n v="2.9358400125999999"/>
    <n v="4820.6052630781196"/>
  </r>
  <r>
    <x v="20"/>
    <s v="Cobia"/>
    <x v="60"/>
    <x v="2"/>
    <n v="5.1118312932999999"/>
    <n v="8393.5503060547198"/>
  </r>
  <r>
    <x v="20"/>
    <s v="Cobia"/>
    <x v="61"/>
    <x v="1"/>
    <n v="2.7290108507999999"/>
    <n v="6641.3241603287697"/>
  </r>
  <r>
    <x v="20"/>
    <s v="Cobia"/>
    <x v="61"/>
    <x v="2"/>
    <n v="4.6236522354999998"/>
    <n v="11252.1257628316"/>
  </r>
  <r>
    <x v="20"/>
    <s v="Cobia"/>
    <x v="62"/>
    <x v="1"/>
    <n v="2.5161676506999999"/>
    <n v="5384.51602828674"/>
  </r>
  <r>
    <x v="20"/>
    <s v="Cobia"/>
    <x v="62"/>
    <x v="2"/>
    <n v="4.1362502194999999"/>
    <n v="8851.4394491953099"/>
  </r>
  <r>
    <x v="20"/>
    <s v="Cobia"/>
    <x v="63"/>
    <x v="1"/>
    <n v="2.297060927"/>
    <n v="4844.8997387300797"/>
  </r>
  <r>
    <x v="20"/>
    <s v="Cobia"/>
    <x v="63"/>
    <x v="2"/>
    <n v="3.6523601021999998"/>
    <n v="7703.4606688700196"/>
  </r>
  <r>
    <x v="20"/>
    <s v="Cobia"/>
    <x v="64"/>
    <x v="1"/>
    <n v="2.0714346683999998"/>
    <n v="6175.3911749867502"/>
  </r>
  <r>
    <x v="20"/>
    <s v="Cobia"/>
    <x v="64"/>
    <x v="2"/>
    <n v="3.1748952879000001"/>
    <n v="9465.0440301950493"/>
  </r>
  <r>
    <x v="20"/>
    <s v="Cobia"/>
    <x v="65"/>
    <x v="1"/>
    <n v="1.8414610714999999"/>
    <n v="5036.6827623942199"/>
  </r>
  <r>
    <x v="20"/>
    <s v="Cobia"/>
    <x v="65"/>
    <x v="2"/>
    <n v="2.7069207471999999"/>
    <n v="7403.8497355391601"/>
  </r>
  <r>
    <x v="20"/>
    <s v="Cobia"/>
    <x v="66"/>
    <x v="1"/>
    <n v="1.5995271092000001"/>
    <n v="5619.7860377369498"/>
  </r>
  <r>
    <x v="20"/>
    <s v="Cobia"/>
    <x v="66"/>
    <x v="2"/>
    <n v="2.2517138828999999"/>
    <n v="7911.1821030379697"/>
  </r>
  <r>
    <x v="20"/>
    <s v="Cobia"/>
    <x v="67"/>
    <x v="1"/>
    <n v="1.3526777316"/>
    <n v="4715.6185933616798"/>
  </r>
  <r>
    <x v="20"/>
    <s v="Cobia"/>
    <x v="67"/>
    <x v="2"/>
    <n v="1.8127282042999999"/>
    <n v="6319.4171272571502"/>
  </r>
  <r>
    <x v="20"/>
    <s v="Cobia"/>
    <x v="68"/>
    <x v="1"/>
    <n v="1.0981638285999999"/>
    <n v="2012.19073556698"/>
  </r>
  <r>
    <x v="20"/>
    <s v="Cobia"/>
    <x v="68"/>
    <x v="2"/>
    <n v="1.3936336911"/>
    <n v="2553.58693193115"/>
  </r>
  <r>
    <x v="20"/>
    <s v="Cobia"/>
    <x v="69"/>
    <x v="1"/>
    <n v="0.83603763580000001"/>
    <n v="1603.9010767544601"/>
  </r>
  <r>
    <x v="20"/>
    <s v="Cobia"/>
    <x v="69"/>
    <x v="2"/>
    <n v="0.9809301064"/>
    <n v="1881.87084708157"/>
  </r>
  <r>
    <x v="21"/>
    <s v="King mackerel"/>
    <x v="32"/>
    <x v="1"/>
    <n v="1.4326675632000001"/>
    <n v="1444.11745806761"/>
  </r>
  <r>
    <x v="21"/>
    <s v="King mackerel"/>
    <x v="32"/>
    <x v="2"/>
    <n v="1.5536024436"/>
    <n v="1566.0188514572101"/>
  </r>
  <r>
    <x v="21"/>
    <s v="King mackerel"/>
    <x v="33"/>
    <x v="1"/>
    <n v="1.4661974245"/>
    <n v="1521.68870103728"/>
  </r>
  <r>
    <x v="21"/>
    <s v="King mackerel"/>
    <x v="33"/>
    <x v="2"/>
    <n v="1.5749517578000001"/>
    <n v="1634.5590672414701"/>
  </r>
  <r>
    <x v="21"/>
    <s v="King mackerel"/>
    <x v="34"/>
    <x v="1"/>
    <n v="1.4994981511000001"/>
    <n v="1630.72642433888"/>
  </r>
  <r>
    <x v="21"/>
    <s v="King mackerel"/>
    <x v="34"/>
    <x v="2"/>
    <n v="1.5947418984999999"/>
    <n v="1734.30540880183"/>
  </r>
  <r>
    <x v="21"/>
    <s v="King mackerel"/>
    <x v="35"/>
    <x v="1"/>
    <n v="1.5325697429"/>
    <n v="1703.91672286632"/>
  </r>
  <r>
    <x v="21"/>
    <s v="King mackerel"/>
    <x v="35"/>
    <x v="2"/>
    <n v="1.6129728656"/>
    <n v="1793.3092129035599"/>
  </r>
  <r>
    <x v="21"/>
    <s v="King mackerel"/>
    <x v="36"/>
    <x v="1"/>
    <n v="1.7086789561"/>
    <n v="1461.53325759011"/>
  </r>
  <r>
    <x v="21"/>
    <s v="King mackerel"/>
    <x v="36"/>
    <x v="2"/>
    <n v="1.6296446593"/>
    <n v="1393.93059118309"/>
  </r>
  <r>
    <x v="21"/>
    <s v="King mackerel"/>
    <x v="37"/>
    <x v="1"/>
    <n v="1.5980255221999999"/>
    <n v="1520.4074633550699"/>
  </r>
  <r>
    <x v="21"/>
    <s v="King mackerel"/>
    <x v="37"/>
    <x v="2"/>
    <n v="1.6447572794"/>
    <n v="1564.86940183143"/>
  </r>
  <r>
    <x v="21"/>
    <s v="King mackerel"/>
    <x v="38"/>
    <x v="1"/>
    <n v="1.7736764658999999"/>
    <n v="1189.2540975563199"/>
  </r>
  <r>
    <x v="21"/>
    <s v="King mackerel"/>
    <x v="38"/>
    <x v="2"/>
    <n v="1.6583107260000001"/>
    <n v="1111.90110694842"/>
  </r>
  <r>
    <x v="21"/>
    <s v="King mackerel"/>
    <x v="39"/>
    <x v="1"/>
    <n v="1.6625647624"/>
    <n v="1001.78804858936"/>
  </r>
  <r>
    <x v="21"/>
    <s v="King mackerel"/>
    <x v="39"/>
    <x v="2"/>
    <n v="1.6703049990000001"/>
    <n v="1006.45197312133"/>
  </r>
  <r>
    <x v="21"/>
    <s v="King mackerel"/>
    <x v="40"/>
    <x v="1"/>
    <n v="1.8377574366"/>
    <n v="1058.29442102658"/>
  </r>
  <r>
    <x v="21"/>
    <s v="King mackerel"/>
    <x v="40"/>
    <x v="2"/>
    <n v="1.6807400986000001"/>
    <n v="967.87412422715101"/>
  </r>
  <r>
    <x v="21"/>
    <s v="King mackerel"/>
    <x v="41"/>
    <x v="0"/>
    <n v="35.852014726699998"/>
    <n v="4.5596912846414197"/>
  </r>
  <r>
    <x v="21"/>
    <s v="King mackerel"/>
    <x v="41"/>
    <x v="1"/>
    <n v="1.7261874636000001"/>
    <n v="1057.0111191236299"/>
  </r>
  <r>
    <x v="21"/>
    <s v="King mackerel"/>
    <x v="41"/>
    <x v="2"/>
    <n v="1.6896160246"/>
    <n v="1034.6170174593799"/>
  </r>
  <r>
    <x v="21"/>
    <s v="King mackerel"/>
    <x v="0"/>
    <x v="0"/>
    <n v="175.86700879430001"/>
    <n v="173803.17434308899"/>
  </r>
  <r>
    <x v="21"/>
    <s v="King mackerel"/>
    <x v="0"/>
    <x v="1"/>
    <n v="1.7576551119999999"/>
    <n v="1333.76488573657"/>
  </r>
  <r>
    <x v="21"/>
    <s v="King mackerel"/>
    <x v="0"/>
    <x v="2"/>
    <n v="1.6969327772"/>
    <n v="1287.68683699242"/>
  </r>
  <r>
    <x v="21"/>
    <s v="King mackerel"/>
    <x v="1"/>
    <x v="0"/>
    <n v="195.91417993019999"/>
    <n v="165704.29014417401"/>
  </r>
  <r>
    <x v="21"/>
    <s v="King mackerel"/>
    <x v="1"/>
    <x v="1"/>
    <n v="1.7172602475000001"/>
    <n v="1071.3337911547401"/>
  </r>
  <r>
    <x v="21"/>
    <s v="King mackerel"/>
    <x v="1"/>
    <x v="2"/>
    <n v="1.7151316728999999"/>
    <n v="1070.0058539266699"/>
  </r>
  <r>
    <x v="21"/>
    <s v="King mackerel"/>
    <x v="2"/>
    <x v="0"/>
    <n v="216.38223080259999"/>
    <n v="238162.385263078"/>
  </r>
  <r>
    <x v="21"/>
    <s v="King mackerel"/>
    <x v="2"/>
    <x v="1"/>
    <n v="1.8226244057000001"/>
    <n v="1445.74085519903"/>
  </r>
  <r>
    <x v="21"/>
    <s v="King mackerel"/>
    <x v="2"/>
    <x v="2"/>
    <n v="1.7289001214999999"/>
    <n v="1371.3969441413301"/>
  </r>
  <r>
    <x v="21"/>
    <s v="King mackerel"/>
    <x v="3"/>
    <x v="0"/>
    <n v="172.26516464619999"/>
    <n v="169981.15250774199"/>
  </r>
  <r>
    <x v="21"/>
    <s v="King mackerel"/>
    <x v="3"/>
    <x v="1"/>
    <n v="1.8561088257"/>
    <n v="1311.40584917873"/>
  </r>
  <r>
    <x v="21"/>
    <s v="King mackerel"/>
    <x v="3"/>
    <x v="2"/>
    <n v="1.7407644798999999"/>
    <n v="1229.9110317961599"/>
  </r>
  <r>
    <x v="21"/>
    <s v="King mackerel"/>
    <x v="4"/>
    <x v="0"/>
    <n v="130.54259272100001"/>
    <n v="135929.693894803"/>
  </r>
  <r>
    <x v="21"/>
    <s v="King mackerel"/>
    <x v="4"/>
    <x v="1"/>
    <n v="1.8893468859"/>
    <n v="1365.08108737466"/>
  </r>
  <r>
    <x v="21"/>
    <s v="King mackerel"/>
    <x v="4"/>
    <x v="2"/>
    <n v="1.7507247480999999"/>
    <n v="1264.92454123582"/>
  </r>
  <r>
    <x v="21"/>
    <s v="King mackerel"/>
    <x v="5"/>
    <x v="1"/>
    <n v="1.9223385861"/>
    <n v="1633.0629610804001"/>
  </r>
  <r>
    <x v="21"/>
    <s v="King mackerel"/>
    <x v="5"/>
    <x v="2"/>
    <n v="1.7587809262"/>
    <n v="1494.11763773807"/>
  </r>
  <r>
    <x v="21"/>
    <s v="King mackerel"/>
    <x v="6"/>
    <x v="1"/>
    <n v="1.9593955451"/>
    <n v="1678.9243357928699"/>
  </r>
  <r>
    <x v="21"/>
    <s v="King mackerel"/>
    <x v="6"/>
    <x v="2"/>
    <n v="1.7611663843000001"/>
    <n v="1509.0700340661101"/>
  </r>
  <r>
    <x v="21"/>
    <s v="King mackerel"/>
    <x v="7"/>
    <x v="1"/>
    <n v="1.9961785037999999"/>
    <n v="1516.7441358344699"/>
  </r>
  <r>
    <x v="21"/>
    <s v="King mackerel"/>
    <x v="7"/>
    <x v="2"/>
    <n v="1.7617435162999999"/>
    <n v="1338.6148293266599"/>
  </r>
  <r>
    <x v="21"/>
    <s v="King mackerel"/>
    <x v="8"/>
    <x v="1"/>
    <n v="2.1759542183999998"/>
    <n v="1703.55695118068"/>
  </r>
  <r>
    <x v="21"/>
    <s v="King mackerel"/>
    <x v="8"/>
    <x v="2"/>
    <n v="1.7605123221000001"/>
    <n v="1378.3070335073201"/>
  </r>
  <r>
    <x v="21"/>
    <s v="King mackerel"/>
    <x v="9"/>
    <x v="1"/>
    <n v="2.0689224201999998"/>
    <n v="1655.34462150692"/>
  </r>
  <r>
    <x v="21"/>
    <s v="King mackerel"/>
    <x v="9"/>
    <x v="2"/>
    <n v="1.7574728017000001"/>
    <n v="1406.15381289271"/>
  </r>
  <r>
    <x v="21"/>
    <s v="King mackerel"/>
    <x v="10"/>
    <x v="1"/>
    <n v="2.1048833779999998"/>
    <n v="1806.0010941478199"/>
  </r>
  <r>
    <x v="21"/>
    <s v="King mackerel"/>
    <x v="10"/>
    <x v="2"/>
    <n v="1.7526249551999999"/>
    <n v="1503.76150044883"/>
  </r>
  <r>
    <x v="21"/>
    <s v="King mackerel"/>
    <x v="11"/>
    <x v="1"/>
    <n v="2.1088436808000002"/>
    <n v="1826.76390650996"/>
  </r>
  <r>
    <x v="21"/>
    <s v="King mackerel"/>
    <x v="11"/>
    <x v="2"/>
    <n v="1.7516192418000001"/>
    <n v="1517.3219513603001"/>
  </r>
  <r>
    <x v="21"/>
    <s v="King mackerel"/>
    <x v="12"/>
    <x v="1"/>
    <n v="1.9698280959000001"/>
    <n v="1946.6601597334"/>
  </r>
  <r>
    <x v="21"/>
    <s v="King mackerel"/>
    <x v="12"/>
    <x v="2"/>
    <n v="1.7488939864999999"/>
    <n v="1728.32454474867"/>
  </r>
  <r>
    <x v="21"/>
    <s v="King mackerel"/>
    <x v="13"/>
    <x v="1"/>
    <n v="1.9736538021000001"/>
    <n v="3534.0225244068201"/>
  </r>
  <r>
    <x v="21"/>
    <s v="King mackerel"/>
    <x v="13"/>
    <x v="2"/>
    <n v="1.7444491892"/>
    <n v="3123.6089738133401"/>
  </r>
  <r>
    <x v="21"/>
    <s v="King mackerel"/>
    <x v="14"/>
    <x v="1"/>
    <n v="2.0658794321"/>
    <n v="3400.62554013813"/>
  </r>
  <r>
    <x v="21"/>
    <s v="King mackerel"/>
    <x v="14"/>
    <x v="2"/>
    <n v="1.7382848500999999"/>
    <n v="2861.3750471558401"/>
  </r>
  <r>
    <x v="21"/>
    <s v="King mackerel"/>
    <x v="15"/>
    <x v="1"/>
    <n v="2.1125505685000001"/>
    <n v="3446.06008892505"/>
  </r>
  <r>
    <x v="21"/>
    <s v="King mackerel"/>
    <x v="15"/>
    <x v="2"/>
    <n v="1.730400969"/>
    <n v="2822.6854334485602"/>
  </r>
  <r>
    <x v="21"/>
    <s v="King mackerel"/>
    <x v="16"/>
    <x v="1"/>
    <n v="2.2551431333999998"/>
    <n v="3416.10660439608"/>
  </r>
  <r>
    <x v="21"/>
    <s v="King mackerel"/>
    <x v="16"/>
    <x v="2"/>
    <n v="1.720797546"/>
    <n v="2606.67616822134"/>
  </r>
  <r>
    <x v="21"/>
    <s v="King mackerel"/>
    <x v="17"/>
    <x v="1"/>
    <n v="2.5041071722999999"/>
    <n v="3732.3892691747001"/>
  </r>
  <r>
    <x v="21"/>
    <s v="King mackerel"/>
    <x v="17"/>
    <x v="2"/>
    <n v="1.709474581"/>
    <n v="2547.98382934136"/>
  </r>
  <r>
    <x v="21"/>
    <s v="King mackerel"/>
    <x v="18"/>
    <x v="1"/>
    <n v="2.4159478002000001"/>
    <n v="3048.7086885614899"/>
  </r>
  <r>
    <x v="21"/>
    <s v="King mackerel"/>
    <x v="18"/>
    <x v="2"/>
    <n v="1.6964320742000001"/>
    <n v="2140.74459869372"/>
  </r>
  <r>
    <x v="21"/>
    <s v="King mackerel"/>
    <x v="19"/>
    <x v="1"/>
    <n v="2.3066524891000002"/>
    <n v="3149.41104249717"/>
  </r>
  <r>
    <x v="21"/>
    <s v="King mackerel"/>
    <x v="19"/>
    <x v="2"/>
    <n v="1.6816700254000001"/>
    <n v="2296.0849858137499"/>
  </r>
  <r>
    <x v="21"/>
    <s v="King mackerel"/>
    <x v="20"/>
    <x v="1"/>
    <n v="2.3984953977000001"/>
    <n v="3718.23870833514"/>
  </r>
  <r>
    <x v="21"/>
    <s v="King mackerel"/>
    <x v="20"/>
    <x v="2"/>
    <n v="1.6651884346000001"/>
    <n v="2581.43838851275"/>
  </r>
  <r>
    <x v="21"/>
    <s v="King mackerel"/>
    <x v="21"/>
    <x v="1"/>
    <n v="2.3236575536999999"/>
    <n v="4216.8482509907799"/>
  </r>
  <r>
    <x v="21"/>
    <s v="King mackerel"/>
    <x v="21"/>
    <x v="2"/>
    <n v="1.6762794481000001"/>
    <n v="3042.0214232550102"/>
  </r>
  <r>
    <x v="21"/>
    <s v="King mackerel"/>
    <x v="22"/>
    <x v="1"/>
    <n v="2.4277873496"/>
    <n v="3789.3463343457202"/>
  </r>
  <r>
    <x v="21"/>
    <s v="King mackerel"/>
    <x v="22"/>
    <x v="2"/>
    <n v="1.6841494902"/>
    <n v="2628.6592597959402"/>
  </r>
  <r>
    <x v="21"/>
    <s v="King mackerel"/>
    <x v="23"/>
    <x v="1"/>
    <n v="2.5634043008999998"/>
    <n v="3789.3729149610399"/>
  </r>
  <r>
    <x v="21"/>
    <s v="King mackerel"/>
    <x v="23"/>
    <x v="2"/>
    <n v="1.6887985611"/>
    <n v="2496.47998338754"/>
  </r>
  <r>
    <x v="21"/>
    <s v="King mackerel"/>
    <x v="24"/>
    <x v="1"/>
    <n v="2.3586469003000001"/>
    <n v="3488.5732084207498"/>
  </r>
  <r>
    <x v="21"/>
    <s v="King mackerel"/>
    <x v="24"/>
    <x v="2"/>
    <n v="1.6902266608000001"/>
    <n v="2499.9415741954499"/>
  </r>
  <r>
    <x v="21"/>
    <s v="King mackerel"/>
    <x v="25"/>
    <x v="1"/>
    <n v="2.3697272606999999"/>
    <n v="4157.9969131783701"/>
  </r>
  <r>
    <x v="21"/>
    <s v="King mackerel"/>
    <x v="25"/>
    <x v="2"/>
    <n v="1.6884337891000001"/>
    <n v="2962.5782678559999"/>
  </r>
  <r>
    <x v="21"/>
    <s v="King mackerel"/>
    <x v="26"/>
    <x v="1"/>
    <n v="2.4944624750000002"/>
    <n v="4759.7536934538402"/>
  </r>
  <r>
    <x v="21"/>
    <s v="King mackerel"/>
    <x v="26"/>
    <x v="2"/>
    <n v="1.6834199461999999"/>
    <n v="3212.1807351480902"/>
  </r>
  <r>
    <x v="21"/>
    <s v="King mackerel"/>
    <x v="27"/>
    <x v="1"/>
    <n v="2.5558759618"/>
    <n v="5120.8227273683196"/>
  </r>
  <r>
    <x v="21"/>
    <s v="King mackerel"/>
    <x v="27"/>
    <x v="2"/>
    <n v="1.675185132"/>
    <n v="3356.31549612866"/>
  </r>
  <r>
    <x v="21"/>
    <s v="King mackerel"/>
    <x v="28"/>
    <x v="1"/>
    <n v="2.5149907359000001"/>
    <n v="4531.1154545231202"/>
  </r>
  <r>
    <x v="21"/>
    <s v="King mackerel"/>
    <x v="28"/>
    <x v="2"/>
    <n v="1.6637293466"/>
    <n v="2997.4463311996901"/>
  </r>
  <r>
    <x v="21"/>
    <s v="King mackerel"/>
    <x v="29"/>
    <x v="0"/>
    <n v="187.73025885850001"/>
    <n v="388390.81475641503"/>
  </r>
  <r>
    <x v="21"/>
    <s v="King mackerel"/>
    <x v="29"/>
    <x v="1"/>
    <n v="2.4086769185999999"/>
    <n v="4724.2608830209601"/>
  </r>
  <r>
    <x v="21"/>
    <s v="King mackerel"/>
    <x v="29"/>
    <x v="2"/>
    <n v="1.6490525898999999"/>
    <n v="3234.3709462266902"/>
  </r>
  <r>
    <x v="21"/>
    <s v="King mackerel"/>
    <x v="30"/>
    <x v="0"/>
    <n v="663.76315575770002"/>
    <n v="1065468.63504335"/>
  </r>
  <r>
    <x v="21"/>
    <s v="King mackerel"/>
    <x v="30"/>
    <x v="1"/>
    <n v="2.4086439309999998"/>
    <n v="3202.31619260761"/>
  </r>
  <r>
    <x v="21"/>
    <s v="King mackerel"/>
    <x v="30"/>
    <x v="2"/>
    <n v="1.6311548619"/>
    <n v="2168.63670044729"/>
  </r>
  <r>
    <x v="21"/>
    <s v="King mackerel"/>
    <x v="31"/>
    <x v="1"/>
    <n v="2.4373856763999999"/>
    <n v="3442.0541157658499"/>
  </r>
  <r>
    <x v="21"/>
    <s v="King mackerel"/>
    <x v="31"/>
    <x v="2"/>
    <n v="1.5143919781999999"/>
    <n v="2138.6107220539402"/>
  </r>
  <r>
    <x v="21"/>
    <s v="King mackerel"/>
    <x v="42"/>
    <x v="1"/>
    <n v="2.2893200589"/>
    <n v="2702.48967508231"/>
  </r>
  <r>
    <x v="21"/>
    <s v="King mackerel"/>
    <x v="42"/>
    <x v="2"/>
    <n v="1.5644313847"/>
    <n v="1846.77526775962"/>
  </r>
  <r>
    <x v="21"/>
    <s v="King mackerel"/>
    <x v="43"/>
    <x v="1"/>
    <n v="2.2138744905999999"/>
    <n v="4509.9191466816901"/>
  </r>
  <r>
    <x v="21"/>
    <s v="King mackerel"/>
    <x v="43"/>
    <x v="2"/>
    <n v="1.5405684186999999"/>
    <n v="3138.31657486424"/>
  </r>
  <r>
    <x v="21"/>
    <s v="King mackerel"/>
    <x v="44"/>
    <x v="1"/>
    <n v="2.0919785088"/>
    <n v="3501.1770718774401"/>
  </r>
  <r>
    <x v="21"/>
    <s v="King mackerel"/>
    <x v="44"/>
    <x v="2"/>
    <n v="1.5594622902999999"/>
    <n v="2609.94727834168"/>
  </r>
  <r>
    <x v="21"/>
    <s v="King mackerel"/>
    <x v="45"/>
    <x v="1"/>
    <n v="2.0623915475999999"/>
    <n v="3558.5328717585198"/>
  </r>
  <r>
    <x v="21"/>
    <s v="King mackerel"/>
    <x v="45"/>
    <x v="2"/>
    <n v="1.5737874250999999"/>
    <n v="2715.4757747317099"/>
  </r>
  <r>
    <x v="21"/>
    <s v="King mackerel"/>
    <x v="46"/>
    <x v="1"/>
    <n v="2.2515254506"/>
    <n v="4867.1293210485401"/>
  </r>
  <r>
    <x v="21"/>
    <s v="King mackerel"/>
    <x v="46"/>
    <x v="2"/>
    <n v="1.5835438230000001"/>
    <n v="3423.1514327483601"/>
  </r>
  <r>
    <x v="21"/>
    <s v="King mackerel"/>
    <x v="47"/>
    <x v="1"/>
    <n v="1.8945885628000001"/>
    <n v="4265.9920185172195"/>
  </r>
  <r>
    <x v="21"/>
    <s v="King mackerel"/>
    <x v="47"/>
    <x v="2"/>
    <n v="1.5233530830999999"/>
    <n v="3430.0914833575698"/>
  </r>
  <r>
    <x v="21"/>
    <s v="King mackerel"/>
    <x v="48"/>
    <x v="1"/>
    <n v="1.8593833721999999"/>
    <n v="3947.8446352261299"/>
  </r>
  <r>
    <x v="21"/>
    <s v="King mackerel"/>
    <x v="48"/>
    <x v="2"/>
    <n v="1.4481831054000001"/>
    <n v="3074.7838175801498"/>
  </r>
  <r>
    <x v="21"/>
    <s v="King mackerel"/>
    <x v="49"/>
    <x v="1"/>
    <n v="1.7760972219"/>
    <n v="3630.2876625275599"/>
  </r>
  <r>
    <x v="21"/>
    <s v="King mackerel"/>
    <x v="49"/>
    <x v="2"/>
    <n v="1.4177794963999999"/>
    <n v="2897.89733941432"/>
  </r>
  <r>
    <x v="21"/>
    <s v="King mackerel"/>
    <x v="50"/>
    <x v="1"/>
    <n v="1.4933155339999999"/>
    <n v="2315.4245615609002"/>
  </r>
  <r>
    <x v="21"/>
    <s v="King mackerel"/>
    <x v="50"/>
    <x v="2"/>
    <n v="1.4205607455"/>
    <n v="2202.6163704926698"/>
  </r>
  <r>
    <x v="21"/>
    <s v="King mackerel"/>
    <x v="51"/>
    <x v="1"/>
    <n v="2.0073728673"/>
    <n v="3334.4249887087299"/>
  </r>
  <r>
    <x v="21"/>
    <s v="King mackerel"/>
    <x v="51"/>
    <x v="2"/>
    <n v="2.0672394247999999"/>
    <n v="3433.8686688919602"/>
  </r>
  <r>
    <x v="21"/>
    <s v="King mackerel"/>
    <x v="52"/>
    <x v="1"/>
    <n v="2.544423589"/>
    <n v="4089.4052254121698"/>
  </r>
  <r>
    <x v="21"/>
    <s v="King mackerel"/>
    <x v="52"/>
    <x v="2"/>
    <n v="2.7064736259000002"/>
    <n v="4349.8525309461402"/>
  </r>
  <r>
    <x v="21"/>
    <s v="King mackerel"/>
    <x v="53"/>
    <x v="1"/>
    <n v="2.9197511980000002"/>
    <n v="3443.1428779616599"/>
  </r>
  <r>
    <x v="21"/>
    <s v="King mackerel"/>
    <x v="53"/>
    <x v="2"/>
    <n v="3.3312929506"/>
    <n v="3928.45719358622"/>
  </r>
  <r>
    <x v="21"/>
    <s v="King mackerel"/>
    <x v="54"/>
    <x v="1"/>
    <n v="3.2038271326999999"/>
    <n v="4965.6084690892503"/>
  </r>
  <r>
    <x v="21"/>
    <s v="King mackerel"/>
    <x v="54"/>
    <x v="2"/>
    <n v="3.9346593810999999"/>
    <n v="6098.3246400634498"/>
  </r>
  <r>
    <x v="21"/>
    <s v="King mackerel"/>
    <x v="55"/>
    <x v="1"/>
    <n v="3.4606558246999999"/>
    <n v="6189.86743434039"/>
  </r>
  <r>
    <x v="21"/>
    <s v="King mackerel"/>
    <x v="55"/>
    <x v="2"/>
    <n v="4.5094672801"/>
    <n v="8065.8135559672501"/>
  </r>
  <r>
    <x v="21"/>
    <s v="King mackerel"/>
    <x v="56"/>
    <x v="1"/>
    <n v="3.6379403615000001"/>
    <n v="5189.69290891736"/>
  </r>
  <r>
    <x v="21"/>
    <s v="King mackerel"/>
    <x v="56"/>
    <x v="2"/>
    <n v="5.0485433909999999"/>
    <n v="7201.9844288135"/>
  </r>
  <r>
    <x v="21"/>
    <s v="King mackerel"/>
    <x v="57"/>
    <x v="1"/>
    <n v="3.7375969784"/>
    <n v="5916.0778027617298"/>
  </r>
  <r>
    <x v="21"/>
    <s v="King mackerel"/>
    <x v="57"/>
    <x v="2"/>
    <n v="5.5446468373000002"/>
    <n v="8776.3775143656203"/>
  </r>
  <r>
    <x v="21"/>
    <s v="King mackerel"/>
    <x v="58"/>
    <x v="1"/>
    <n v="3.4130301958000002"/>
    <n v="6392.3393402720403"/>
  </r>
  <r>
    <x v="21"/>
    <s v="King mackerel"/>
    <x v="58"/>
    <x v="2"/>
    <n v="5.9904691232999996"/>
    <n v="11219.6814113809"/>
  </r>
  <r>
    <x v="21"/>
    <s v="King mackerel"/>
    <x v="59"/>
    <x v="1"/>
    <n v="3.6970339599000002"/>
    <n v="4730.1405236979699"/>
  </r>
  <r>
    <x v="21"/>
    <s v="King mackerel"/>
    <x v="59"/>
    <x v="2"/>
    <n v="6.5461953378000004"/>
    <n v="8375.4772554167303"/>
  </r>
  <r>
    <x v="21"/>
    <s v="King mackerel"/>
    <x v="60"/>
    <x v="1"/>
    <n v="4.0756100536000002"/>
    <n v="7469.0974793504602"/>
  </r>
  <r>
    <x v="21"/>
    <s v="King mackerel"/>
    <x v="60"/>
    <x v="2"/>
    <n v="7.0963781819999996"/>
    <n v="13005.056836726701"/>
  </r>
  <r>
    <x v="21"/>
    <s v="King mackerel"/>
    <x v="61"/>
    <x v="1"/>
    <n v="4.4717291717999998"/>
    <n v="9826.8865407278809"/>
  </r>
  <r>
    <x v="21"/>
    <s v="King mackerel"/>
    <x v="61"/>
    <x v="2"/>
    <n v="7.5762691000000002"/>
    <n v="16649.294710510501"/>
  </r>
  <r>
    <x v="21"/>
    <s v="King mackerel"/>
    <x v="62"/>
    <x v="1"/>
    <n v="4.8790335133999996"/>
    <n v="12479.468071216201"/>
  </r>
  <r>
    <x v="21"/>
    <s v="King mackerel"/>
    <x v="62"/>
    <x v="2"/>
    <n v="8.0204923687999994"/>
    <n v="20514.611788737398"/>
  </r>
  <r>
    <x v="21"/>
    <s v="King mackerel"/>
    <x v="63"/>
    <x v="1"/>
    <n v="5.2979439215999999"/>
    <n v="16683.675506503401"/>
  </r>
  <r>
    <x v="21"/>
    <s v="King mackerel"/>
    <x v="63"/>
    <x v="2"/>
    <n v="8.4238074732000001"/>
    <n v="26527.285394398401"/>
  </r>
  <r>
    <x v="21"/>
    <s v="King mackerel"/>
    <x v="64"/>
    <x v="1"/>
    <n v="5.7289035858000004"/>
    <n v="16242.1474664834"/>
  </r>
  <r>
    <x v="21"/>
    <s v="King mackerel"/>
    <x v="64"/>
    <x v="2"/>
    <n v="8.7807109132000001"/>
    <n v="24894.397222620501"/>
  </r>
  <r>
    <x v="21"/>
    <s v="King mackerel"/>
    <x v="65"/>
    <x v="1"/>
    <n v="6.1805594398999997"/>
    <n v="21745.310976930701"/>
  </r>
  <r>
    <x v="21"/>
    <s v="King mackerel"/>
    <x v="65"/>
    <x v="2"/>
    <n v="9.0853316623999998"/>
    <n v="31965.287972441802"/>
  </r>
  <r>
    <x v="21"/>
    <s v="King mackerel"/>
    <x v="66"/>
    <x v="1"/>
    <n v="6.6287577286000001"/>
    <n v="27376.304716635099"/>
  </r>
  <r>
    <x v="21"/>
    <s v="King mackerel"/>
    <x v="66"/>
    <x v="2"/>
    <n v="9.3315491294000008"/>
    <n v="38538.6437254419"/>
  </r>
  <r>
    <x v="21"/>
    <s v="King mackerel"/>
    <x v="67"/>
    <x v="1"/>
    <n v="7.0985878727999996"/>
    <n v="33571.737875422703"/>
  </r>
  <r>
    <x v="21"/>
    <s v="King mackerel"/>
    <x v="67"/>
    <x v="2"/>
    <n v="9.5128426726999997"/>
    <n v="44989.604464701399"/>
  </r>
  <r>
    <x v="21"/>
    <s v="King mackerel"/>
    <x v="68"/>
    <x v="1"/>
    <n v="7.5822926946999996"/>
    <n v="18194.201288615099"/>
  </r>
  <r>
    <x v="21"/>
    <s v="King mackerel"/>
    <x v="68"/>
    <x v="2"/>
    <n v="9.6223698861999996"/>
    <n v="23089.498339451002"/>
  </r>
  <r>
    <x v="21"/>
    <s v="King mackerel"/>
    <x v="69"/>
    <x v="1"/>
    <n v="8.0838128852000004"/>
    <n v="20309.463095399002"/>
  </r>
  <r>
    <x v="21"/>
    <s v="King mackerel"/>
    <x v="69"/>
    <x v="2"/>
    <n v="9.4848067766999993"/>
    <n v="23829.266700443499"/>
  </r>
  <r>
    <x v="22"/>
    <s v="Greater amberjack"/>
    <x v="51"/>
    <x v="3"/>
    <n v="1.3454218295"/>
    <n v="770.04388112541096"/>
  </r>
  <r>
    <x v="22"/>
    <s v="Greater amberjack"/>
    <x v="51"/>
    <x v="2"/>
    <n v="1.3855467982"/>
    <n v="793.00915930710596"/>
  </r>
  <r>
    <x v="22"/>
    <s v="Greater amberjack"/>
    <x v="52"/>
    <x v="3"/>
    <n v="2.6003679745000001"/>
    <n v="1491.27618481848"/>
  </r>
  <r>
    <x v="22"/>
    <s v="Greater amberjack"/>
    <x v="52"/>
    <x v="2"/>
    <n v="2.7659810147999999"/>
    <n v="1586.2530439786699"/>
  </r>
  <r>
    <x v="22"/>
    <s v="Greater amberjack"/>
    <x v="53"/>
    <x v="3"/>
    <n v="3.6166250663000001"/>
    <n v="2184.6500287203698"/>
  </r>
  <r>
    <x v="22"/>
    <s v="Greater amberjack"/>
    <x v="53"/>
    <x v="2"/>
    <n v="4.1263918640000004"/>
    <n v="2492.57856121137"/>
  </r>
  <r>
    <x v="22"/>
    <s v="Greater amberjack"/>
    <x v="54"/>
    <x v="3"/>
    <n v="4.4391081408000002"/>
    <n v="3067.5452103654402"/>
  </r>
  <r>
    <x v="22"/>
    <s v="Greater amberjack"/>
    <x v="54"/>
    <x v="2"/>
    <n v="5.4517231318999997"/>
    <n v="3767.2898814576101"/>
  </r>
  <r>
    <x v="22"/>
    <s v="Greater amberjack"/>
    <x v="55"/>
    <x v="3"/>
    <n v="5.1622609344999999"/>
    <n v="4044.7950858679701"/>
  </r>
  <r>
    <x v="22"/>
    <s v="Greater amberjack"/>
    <x v="55"/>
    <x v="2"/>
    <n v="6.7267731768000001"/>
    <n v="5270.6400227099703"/>
  </r>
  <r>
    <x v="22"/>
    <s v="Greater amberjack"/>
    <x v="56"/>
    <x v="3"/>
    <n v="5.7187591771999999"/>
    <n v="5205.5661918454098"/>
  </r>
  <r>
    <x v="22"/>
    <s v="Greater amberjack"/>
    <x v="56"/>
    <x v="2"/>
    <n v="7.9361949289"/>
    <n v="7224.0125407824298"/>
  </r>
  <r>
    <x v="22"/>
    <s v="Greater amberjack"/>
    <x v="57"/>
    <x v="3"/>
    <n v="6.1102958305000001"/>
    <n v="4909.6554027178199"/>
  </r>
  <r>
    <x v="22"/>
    <s v="Greater amberjack"/>
    <x v="57"/>
    <x v="2"/>
    <n v="9.0644958908"/>
    <n v="7283.3709623598297"/>
  </r>
  <r>
    <x v="22"/>
    <s v="Greater amberjack"/>
    <x v="58"/>
    <x v="3"/>
    <n v="5.7521510101000004"/>
    <n v="6010.1982393315902"/>
  </r>
  <r>
    <x v="22"/>
    <s v="Greater amberjack"/>
    <x v="58"/>
    <x v="2"/>
    <n v="10.096038137000001"/>
    <n v="10548.9564735268"/>
  </r>
  <r>
    <x v="22"/>
    <s v="Greater amberjack"/>
    <x v="59"/>
    <x v="3"/>
    <n v="6.3842775528000004"/>
    <n v="6063.15406041406"/>
  </r>
  <r>
    <x v="22"/>
    <s v="Greater amberjack"/>
    <x v="59"/>
    <x v="2"/>
    <n v="11.3043938477"/>
    <n v="10735.7928743701"/>
  </r>
  <r>
    <x v="22"/>
    <s v="Greater amberjack"/>
    <x v="60"/>
    <x v="3"/>
    <n v="7.1795072244"/>
    <n v="7373.9550883702104"/>
  </r>
  <r>
    <x v="22"/>
    <s v="Greater amberjack"/>
    <x v="60"/>
    <x v="2"/>
    <n v="12.500827546"/>
    <n v="12839.396634044801"/>
  </r>
  <r>
    <x v="22"/>
    <s v="Greater amberjack"/>
    <x v="61"/>
    <x v="3"/>
    <n v="8.0090288266999998"/>
    <n v="12898.5421666854"/>
  </r>
  <r>
    <x v="22"/>
    <s v="Greater amberjack"/>
    <x v="61"/>
    <x v="2"/>
    <n v="13.5693722245"/>
    <n v="21853.476070884299"/>
  </r>
  <r>
    <x v="22"/>
    <s v="Greater amberjack"/>
    <x v="62"/>
    <x v="3"/>
    <n v="8.8620201628000004"/>
    <n v="14590.7440483926"/>
  </r>
  <r>
    <x v="22"/>
    <s v="Greater amberjack"/>
    <x v="62"/>
    <x v="2"/>
    <n v="14.5680009971"/>
    <n v="23985.273102464202"/>
  </r>
  <r>
    <x v="22"/>
    <s v="Greater amberjack"/>
    <x v="63"/>
    <x v="3"/>
    <n v="9.7393704917000008"/>
    <n v="19329.748833887599"/>
  </r>
  <r>
    <x v="22"/>
    <s v="Greater amberjack"/>
    <x v="63"/>
    <x v="2"/>
    <n v="15.485739967500001"/>
    <n v="30734.5802619272"/>
  </r>
  <r>
    <x v="22"/>
    <s v="Greater amberjack"/>
    <x v="64"/>
    <x v="3"/>
    <n v="10.642014490999999"/>
    <n v="22167.370916678501"/>
  </r>
  <r>
    <x v="22"/>
    <s v="Greater amberjack"/>
    <x v="64"/>
    <x v="2"/>
    <n v="16.311053481999998"/>
    <n v="33976.008290758597"/>
  </r>
  <r>
    <x v="22"/>
    <s v="Greater amberjack"/>
    <x v="65"/>
    <x v="3"/>
    <n v="11.586270130600001"/>
    <n v="26457.566129496801"/>
  </r>
  <r>
    <x v="22"/>
    <s v="Greater amberjack"/>
    <x v="65"/>
    <x v="2"/>
    <n v="17.031647036100001"/>
    <n v="38892.233883272602"/>
  </r>
  <r>
    <x v="22"/>
    <s v="Greater amberjack"/>
    <x v="66"/>
    <x v="3"/>
    <n v="12.526969513799999"/>
    <n v="32948.654925606897"/>
  </r>
  <r>
    <x v="22"/>
    <s v="Greater amberjack"/>
    <x v="66"/>
    <x v="2"/>
    <n v="17.6346815265"/>
    <n v="46383.048645674302"/>
  </r>
  <r>
    <x v="22"/>
    <s v="Greater amberjack"/>
    <x v="67"/>
    <x v="3"/>
    <n v="13.5112612203"/>
    <n v="40398.870218213102"/>
  </r>
  <r>
    <x v="22"/>
    <s v="Greater amberjack"/>
    <x v="67"/>
    <x v="2"/>
    <n v="18.106488868"/>
    <n v="54138.6686230739"/>
  </r>
  <r>
    <x v="22"/>
    <s v="Greater amberjack"/>
    <x v="68"/>
    <x v="3"/>
    <n v="14.524720604100001"/>
    <n v="38266.634025431398"/>
  </r>
  <r>
    <x v="22"/>
    <s v="Greater amberjack"/>
    <x v="68"/>
    <x v="2"/>
    <n v="18.4327141901"/>
    <n v="48562.581493448502"/>
  </r>
  <r>
    <x v="22"/>
    <s v="Greater amberjack"/>
    <x v="69"/>
    <x v="3"/>
    <n v="15.575035270100001"/>
    <n v="41033.778952246001"/>
  </r>
  <r>
    <x v="22"/>
    <s v="Greater amberjack"/>
    <x v="69"/>
    <x v="2"/>
    <n v="18.274322052500001"/>
    <n v="48145.283692981197"/>
  </r>
  <r>
    <x v="23"/>
    <s v="Great barracuda"/>
    <x v="32"/>
    <x v="1"/>
    <n v="55.5067264065"/>
    <n v="70229.830911728801"/>
  </r>
  <r>
    <x v="23"/>
    <s v="Great barracuda"/>
    <x v="32"/>
    <x v="2"/>
    <n v="64.008880720199997"/>
    <n v="80987.173282499207"/>
  </r>
  <r>
    <x v="23"/>
    <s v="Great barracuda"/>
    <x v="33"/>
    <x v="1"/>
    <n v="60.4077680491"/>
    <n v="82433.127840990099"/>
  </r>
  <r>
    <x v="23"/>
    <s v="Great barracuda"/>
    <x v="33"/>
    <x v="2"/>
    <n v="64.888478786199997"/>
    <n v="88547.556712300604"/>
  </r>
  <r>
    <x v="23"/>
    <s v="Great barracuda"/>
    <x v="34"/>
    <x v="1"/>
    <n v="61.779767844399998"/>
    <n v="77203.4367456615"/>
  </r>
  <r>
    <x v="23"/>
    <s v="Great barracuda"/>
    <x v="34"/>
    <x v="2"/>
    <n v="65.703838441599999"/>
    <n v="82107.173789358203"/>
  </r>
  <r>
    <x v="23"/>
    <s v="Great barracuda"/>
    <x v="35"/>
    <x v="1"/>
    <n v="63.142327219599999"/>
    <n v="81760.695074251897"/>
  </r>
  <r>
    <x v="23"/>
    <s v="Great barracuda"/>
    <x v="35"/>
    <x v="2"/>
    <n v="66.454959686400002"/>
    <n v="86050.1019576869"/>
  </r>
  <r>
    <x v="23"/>
    <s v="Great barracuda"/>
    <x v="36"/>
    <x v="1"/>
    <n v="70.398078957699994"/>
    <n v="82336.566674591406"/>
  </r>
  <r>
    <x v="23"/>
    <s v="Great barracuda"/>
    <x v="36"/>
    <x v="2"/>
    <n v="67.141842520599994"/>
    <n v="78528.120016880697"/>
  </r>
  <r>
    <x v="23"/>
    <s v="Great barracuda"/>
    <x v="37"/>
    <x v="1"/>
    <n v="65.839124708900002"/>
    <n v="81056.317765010899"/>
  </r>
  <r>
    <x v="23"/>
    <s v="Great barracuda"/>
    <x v="37"/>
    <x v="2"/>
    <n v="67.764486944200002"/>
    <n v="83426.683012781999"/>
  </r>
  <r>
    <x v="23"/>
    <s v="Great barracuda"/>
    <x v="38"/>
    <x v="1"/>
    <n v="73.075995606500001"/>
    <n v="101403.82477372"/>
  </r>
  <r>
    <x v="23"/>
    <s v="Great barracuda"/>
    <x v="38"/>
    <x v="2"/>
    <n v="68.322892957299999"/>
    <n v="94808.187120300994"/>
  </r>
  <r>
    <x v="23"/>
    <s v="Great barracuda"/>
    <x v="39"/>
    <x v="1"/>
    <n v="68.498160517200006"/>
    <n v="80944.109353200402"/>
  </r>
  <r>
    <x v="23"/>
    <s v="Great barracuda"/>
    <x v="39"/>
    <x v="2"/>
    <n v="68.817060559699996"/>
    <n v="81320.952756215804"/>
  </r>
  <r>
    <x v="23"/>
    <s v="Great barracuda"/>
    <x v="40"/>
    <x v="1"/>
    <n v="75.716150574300002"/>
    <n v="69907.868186226304"/>
  </r>
  <r>
    <x v="23"/>
    <s v="Great barracuda"/>
    <x v="40"/>
    <x v="2"/>
    <n v="69.246989751599997"/>
    <n v="63934.964933195602"/>
  </r>
  <r>
    <x v="23"/>
    <s v="Great barracuda"/>
    <x v="41"/>
    <x v="1"/>
    <n v="71.119434644400002"/>
    <n v="51656.499927278201"/>
  </r>
  <r>
    <x v="23"/>
    <s v="Great barracuda"/>
    <x v="41"/>
    <x v="2"/>
    <n v="69.612680532799999"/>
    <n v="50562.0924134292"/>
  </r>
  <r>
    <x v="23"/>
    <s v="Great barracuda"/>
    <x v="0"/>
    <x v="1"/>
    <n v="72.415911077499999"/>
    <n v="59278.956066336701"/>
  </r>
  <r>
    <x v="23"/>
    <s v="Great barracuda"/>
    <x v="0"/>
    <x v="2"/>
    <n v="69.914132903500004"/>
    <n v="57231.024938191702"/>
  </r>
  <r>
    <x v="23"/>
    <s v="Great barracuda"/>
    <x v="1"/>
    <x v="1"/>
    <n v="70.7516306988"/>
    <n v="75714.714603266097"/>
  </r>
  <r>
    <x v="23"/>
    <s v="Great barracuda"/>
    <x v="1"/>
    <x v="2"/>
    <n v="70.663932798199994"/>
    <n v="75620.864872151098"/>
  </r>
  <r>
    <x v="23"/>
    <s v="Great barracuda"/>
    <x v="2"/>
    <x v="1"/>
    <n v="75.092665215400004"/>
    <n v="78181.001257688695"/>
  </r>
  <r>
    <x v="23"/>
    <s v="Great barracuda"/>
    <x v="2"/>
    <x v="2"/>
    <n v="71.231196955800002"/>
    <n v="74160.7223930482"/>
  </r>
  <r>
    <x v="23"/>
    <s v="Great barracuda"/>
    <x v="3"/>
    <x v="1"/>
    <n v="76.472233238000001"/>
    <n v="87365.167557198496"/>
  </r>
  <r>
    <x v="23"/>
    <s v="Great barracuda"/>
    <x v="3"/>
    <x v="2"/>
    <n v="71.720012034800007"/>
    <n v="81936.025709058405"/>
  </r>
  <r>
    <x v="23"/>
    <s v="Great barracuda"/>
    <x v="4"/>
    <x v="1"/>
    <n v="77.841651158499999"/>
    <n v="88102.737614258294"/>
  </r>
  <r>
    <x v="23"/>
    <s v="Great barracuda"/>
    <x v="4"/>
    <x v="2"/>
    <n v="72.130378035000007"/>
    <n v="81638.604467566707"/>
  </r>
  <r>
    <x v="23"/>
    <s v="Great barracuda"/>
    <x v="5"/>
    <x v="1"/>
    <n v="79.200918976799997"/>
    <n v="84250.690369831005"/>
  </r>
  <r>
    <x v="23"/>
    <s v="Great barracuda"/>
    <x v="5"/>
    <x v="2"/>
    <n v="72.462294956500003"/>
    <n v="77082.418420593996"/>
  </r>
  <r>
    <x v="23"/>
    <s v="Great barracuda"/>
    <x v="6"/>
    <x v="1"/>
    <n v="80.727676660699998"/>
    <n v="94217.594341451404"/>
  </r>
  <r>
    <x v="23"/>
    <s v="Great barracuda"/>
    <x v="6"/>
    <x v="2"/>
    <n v="72.560576537800003"/>
    <n v="84685.739119586506"/>
  </r>
  <r>
    <x v="23"/>
    <s v="Great barracuda"/>
    <x v="7"/>
    <x v="1"/>
    <n v="82.243145450499995"/>
    <n v="85063.509637438401"/>
  </r>
  <r>
    <x v="23"/>
    <s v="Great barracuda"/>
    <x v="7"/>
    <x v="2"/>
    <n v="72.584354545699995"/>
    <n v="75073.489816131798"/>
  </r>
  <r>
    <x v="23"/>
    <s v="Great barracuda"/>
    <x v="8"/>
    <x v="1"/>
    <n v="89.649958129400005"/>
    <n v="120716.178820114"/>
  </r>
  <r>
    <x v="23"/>
    <s v="Great barracuda"/>
    <x v="8"/>
    <x v="2"/>
    <n v="72.533628980100005"/>
    <n v="97668.562363339806"/>
  </r>
  <r>
    <x v="23"/>
    <s v="Great barracuda"/>
    <x v="9"/>
    <x v="1"/>
    <n v="85.240216347499995"/>
    <n v="112170.24313839299"/>
  </r>
  <r>
    <x v="23"/>
    <s v="Great barracuda"/>
    <x v="9"/>
    <x v="2"/>
    <n v="72.408399841100007"/>
    <n v="95284.458011267299"/>
  </r>
  <r>
    <x v="23"/>
    <s v="Great barracuda"/>
    <x v="10"/>
    <x v="1"/>
    <n v="86.721818454699999"/>
    <n v="132432.19518769201"/>
  </r>
  <r>
    <x v="23"/>
    <s v="Great barracuda"/>
    <x v="10"/>
    <x v="2"/>
    <n v="72.208667128599998"/>
    <n v="110269.277902705"/>
  </r>
  <r>
    <x v="23"/>
    <s v="Great barracuda"/>
    <x v="11"/>
    <x v="1"/>
    <n v="86.884984105200004"/>
    <n v="139608.70392984501"/>
  </r>
  <r>
    <x v="23"/>
    <s v="Great barracuda"/>
    <x v="11"/>
    <x v="2"/>
    <n v="72.1672314395"/>
    <n v="115959.89515603"/>
  </r>
  <r>
    <x v="23"/>
    <s v="Great barracuda"/>
    <x v="12"/>
    <x v="1"/>
    <n v="81.157500843400001"/>
    <n v="115697.808572307"/>
  </r>
  <r>
    <x v="23"/>
    <s v="Great barracuda"/>
    <x v="12"/>
    <x v="2"/>
    <n v="72.054950113800004"/>
    <n v="102721.24866239401"/>
  </r>
  <r>
    <x v="23"/>
    <s v="Great barracuda"/>
    <x v="13"/>
    <x v="1"/>
    <n v="81.315121072099998"/>
    <n v="243150.101332216"/>
  </r>
  <r>
    <x v="23"/>
    <s v="Great barracuda"/>
    <x v="13"/>
    <x v="2"/>
    <n v="71.871823151499996"/>
    <n v="214912.56302403301"/>
  </r>
  <r>
    <x v="23"/>
    <s v="Great barracuda"/>
    <x v="14"/>
    <x v="1"/>
    <n v="85.114844333700006"/>
    <n v="235387.229875936"/>
  </r>
  <r>
    <x v="23"/>
    <s v="Great barracuda"/>
    <x v="14"/>
    <x v="2"/>
    <n v="71.617850552600004"/>
    <n v="198060.95614949099"/>
  </r>
  <r>
    <x v="23"/>
    <s v="Great barracuda"/>
    <x v="15"/>
    <x v="1"/>
    <n v="87.037708975699999"/>
    <n v="154134.55659885501"/>
  </r>
  <r>
    <x v="23"/>
    <s v="Great barracuda"/>
    <x v="15"/>
    <x v="2"/>
    <n v="71.2930323171"/>
    <n v="126252.40317221401"/>
  </r>
  <r>
    <x v="23"/>
    <s v="Great barracuda"/>
    <x v="16"/>
    <x v="1"/>
    <n v="92.912564871800001"/>
    <n v="133934.85595108999"/>
  </r>
  <r>
    <x v="23"/>
    <s v="Great barracuda"/>
    <x v="16"/>
    <x v="2"/>
    <n v="70.8973684451"/>
    <n v="102199.620074088"/>
  </r>
  <r>
    <x v="23"/>
    <s v="Great barracuda"/>
    <x v="17"/>
    <x v="1"/>
    <n v="103.16995700130001"/>
    <n v="190452.565983946"/>
  </r>
  <r>
    <x v="23"/>
    <s v="Great barracuda"/>
    <x v="17"/>
    <x v="2"/>
    <n v="70.4308589364"/>
    <n v="130015.929043479"/>
  </r>
  <r>
    <x v="23"/>
    <s v="Great barracuda"/>
    <x v="18"/>
    <x v="1"/>
    <n v="99.537764762799995"/>
    <n v="136268.49395127501"/>
  </r>
  <r>
    <x v="23"/>
    <s v="Great barracuda"/>
    <x v="18"/>
    <x v="2"/>
    <n v="69.893503791200004"/>
    <n v="95685.115305642394"/>
  </r>
  <r>
    <x v="23"/>
    <s v="Great barracuda"/>
    <x v="19"/>
    <x v="1"/>
    <n v="95.034765580799998"/>
    <n v="145732.29673175601"/>
  </r>
  <r>
    <x v="23"/>
    <s v="Great barracuda"/>
    <x v="19"/>
    <x v="2"/>
    <n v="69.285303009299994"/>
    <n v="106246.44860857"/>
  </r>
  <r>
    <x v="23"/>
    <s v="Great barracuda"/>
    <x v="20"/>
    <x v="1"/>
    <n v="98.818720611399996"/>
    <n v="155340.85478938199"/>
  </r>
  <r>
    <x v="23"/>
    <s v="Great barracuda"/>
    <x v="20"/>
    <x v="2"/>
    <n v="68.606256590900003"/>
    <n v="107847.526023214"/>
  </r>
  <r>
    <x v="23"/>
    <s v="Great barracuda"/>
    <x v="21"/>
    <x v="1"/>
    <n v="95.735379279300005"/>
    <n v="275483.14917441999"/>
  </r>
  <r>
    <x v="23"/>
    <s v="Great barracuda"/>
    <x v="21"/>
    <x v="2"/>
    <n v="69.063209628799996"/>
    <n v="198732.70074099599"/>
  </r>
  <r>
    <x v="23"/>
    <s v="Great barracuda"/>
    <x v="22"/>
    <x v="1"/>
    <n v="100.02555770310001"/>
    <n v="226676.31845785899"/>
  </r>
  <r>
    <x v="23"/>
    <s v="Great barracuda"/>
    <x v="22"/>
    <x v="2"/>
    <n v="69.387457696699997"/>
    <n v="157244.746432919"/>
  </r>
  <r>
    <x v="23"/>
    <s v="Great barracuda"/>
    <x v="23"/>
    <x v="1"/>
    <n v="105.6130162529"/>
    <n v="285946.502213759"/>
  </r>
  <r>
    <x v="23"/>
    <s v="Great barracuda"/>
    <x v="23"/>
    <x v="2"/>
    <n v="69.579000794500004"/>
    <n v="188384.657598069"/>
  </r>
  <r>
    <x v="23"/>
    <s v="Great barracuda"/>
    <x v="24"/>
    <x v="1"/>
    <n v="97.176950719199994"/>
    <n v="571681.79750091897"/>
  </r>
  <r>
    <x v="23"/>
    <s v="Great barracuda"/>
    <x v="24"/>
    <x v="2"/>
    <n v="69.637838922200004"/>
    <n v="409672.09440627001"/>
  </r>
  <r>
    <x v="23"/>
    <s v="Great barracuda"/>
    <x v="25"/>
    <x v="1"/>
    <n v="97.633464848700001"/>
    <n v="756211.21497437696"/>
  </r>
  <r>
    <x v="23"/>
    <s v="Great barracuda"/>
    <x v="25"/>
    <x v="2"/>
    <n v="69.563972079899997"/>
    <n v="538801.48498704797"/>
  </r>
  <r>
    <x v="23"/>
    <s v="Great barracuda"/>
    <x v="26"/>
    <x v="1"/>
    <n v="102.77259261250001"/>
    <n v="809363.559785333"/>
  </r>
  <r>
    <x v="23"/>
    <s v="Great barracuda"/>
    <x v="26"/>
    <x v="2"/>
    <n v="69.357400267399996"/>
    <n v="546209.363322497"/>
  </r>
  <r>
    <x v="23"/>
    <s v="Great barracuda"/>
    <x v="27"/>
    <x v="1"/>
    <n v="105.3028464546"/>
    <n v="870878.02271409798"/>
  </r>
  <r>
    <x v="23"/>
    <s v="Great barracuda"/>
    <x v="27"/>
    <x v="2"/>
    <n v="69.018123484900002"/>
    <n v="570795.27226191701"/>
  </r>
  <r>
    <x v="23"/>
    <s v="Great barracuda"/>
    <x v="28"/>
    <x v="1"/>
    <n v="103.61836304409999"/>
    <n v="713514.59726449801"/>
  </r>
  <r>
    <x v="23"/>
    <s v="Great barracuda"/>
    <x v="28"/>
    <x v="2"/>
    <n v="68.546141732400002"/>
    <n v="472007.77232302597"/>
  </r>
  <r>
    <x v="23"/>
    <s v="Great barracuda"/>
    <x v="29"/>
    <x v="1"/>
    <n v="99.238202288500005"/>
    <n v="730240.44125050295"/>
  </r>
  <r>
    <x v="23"/>
    <s v="Great barracuda"/>
    <x v="29"/>
    <x v="2"/>
    <n v="67.941455009699993"/>
    <n v="499944.546972198"/>
  </r>
  <r>
    <x v="23"/>
    <s v="Great barracuda"/>
    <x v="30"/>
    <x v="1"/>
    <n v="99.236843185699996"/>
    <n v="599782.41913528997"/>
  </r>
  <r>
    <x v="23"/>
    <s v="Great barracuda"/>
    <x v="30"/>
    <x v="2"/>
    <n v="67.204063317000006"/>
    <n v="406177.93128063902"/>
  </r>
  <r>
    <x v="23"/>
    <s v="Great barracuda"/>
    <x v="31"/>
    <x v="1"/>
    <n v="100.42101161070001"/>
    <n v="121373.654841233"/>
  </r>
  <r>
    <x v="23"/>
    <s v="Great barracuda"/>
    <x v="31"/>
    <x v="2"/>
    <n v="62.393397932500001"/>
    <n v="75411.655624298597"/>
  </r>
  <r>
    <x v="23"/>
    <s v="Great barracuda"/>
    <x v="42"/>
    <x v="1"/>
    <n v="94.320664321699994"/>
    <n v="223631.84276947999"/>
  </r>
  <r>
    <x v="23"/>
    <s v="Great barracuda"/>
    <x v="42"/>
    <x v="2"/>
    <n v="64.455036300100005"/>
    <n v="152821.215236505"/>
  </r>
  <r>
    <x v="23"/>
    <s v="Great barracuda"/>
    <x v="43"/>
    <x v="1"/>
    <n v="91.212284568200005"/>
    <n v="163985.914598503"/>
  </r>
  <r>
    <x v="23"/>
    <s v="Great barracuda"/>
    <x v="43"/>
    <x v="2"/>
    <n v="63.471875033899998"/>
    <n v="114112.847057893"/>
  </r>
  <r>
    <x v="23"/>
    <s v="Great barracuda"/>
    <x v="44"/>
    <x v="1"/>
    <n v="86.190134024700001"/>
    <n v="166822.12487652499"/>
  </r>
  <r>
    <x v="23"/>
    <s v="Great barracuda"/>
    <x v="44"/>
    <x v="2"/>
    <n v="64.250308139099999"/>
    <n v="124357.306657211"/>
  </r>
  <r>
    <x v="23"/>
    <s v="Great barracuda"/>
    <x v="45"/>
    <x v="1"/>
    <n v="84.971142459500001"/>
    <n v="132302.02314571099"/>
  </r>
  <r>
    <x v="23"/>
    <s v="Great barracuda"/>
    <x v="45"/>
    <x v="2"/>
    <n v="64.840507932700007"/>
    <n v="100958.162182899"/>
  </r>
  <r>
    <x v="23"/>
    <s v="Great barracuda"/>
    <x v="46"/>
    <x v="1"/>
    <n v="92.763515269600006"/>
    <n v="98798.431282501304"/>
  </r>
  <r>
    <x v="23"/>
    <s v="Great barracuda"/>
    <x v="46"/>
    <x v="2"/>
    <n v="65.2424744148"/>
    <n v="69486.954072780703"/>
  </r>
  <r>
    <x v="23"/>
    <s v="Great barracuda"/>
    <x v="47"/>
    <x v="1"/>
    <n v="78.057609802800002"/>
    <n v="86613.348298031997"/>
  </r>
  <r>
    <x v="23"/>
    <s v="Great barracuda"/>
    <x v="47"/>
    <x v="2"/>
    <n v="62.762598109300001"/>
    <n v="69641.880962877607"/>
  </r>
  <r>
    <x v="23"/>
    <s v="Great barracuda"/>
    <x v="48"/>
    <x v="1"/>
    <n v="76.607145522500005"/>
    <n v="65549.172191354693"/>
  </r>
  <r>
    <x v="23"/>
    <s v="Great barracuda"/>
    <x v="48"/>
    <x v="2"/>
    <n v="59.665572769000001"/>
    <n v="51053.056169270203"/>
  </r>
  <r>
    <x v="23"/>
    <s v="Great barracuda"/>
    <x v="49"/>
    <x v="1"/>
    <n v="73.175731467800006"/>
    <n v="70176.111883488396"/>
  </r>
  <r>
    <x v="23"/>
    <s v="Great barracuda"/>
    <x v="49"/>
    <x v="2"/>
    <n v="58.4129350738"/>
    <n v="56018.472039213702"/>
  </r>
  <r>
    <x v="23"/>
    <s v="Great barracuda"/>
    <x v="50"/>
    <x v="1"/>
    <n v="61.5250421884"/>
    <n v="51453.780389963897"/>
  </r>
  <r>
    <x v="23"/>
    <s v="Great barracuda"/>
    <x v="50"/>
    <x v="2"/>
    <n v="58.527523361900002"/>
    <n v="48946.936510973101"/>
  </r>
  <r>
    <x v="23"/>
    <s v="Great barracuda"/>
    <x v="51"/>
    <x v="1"/>
    <n v="56.888896563499998"/>
    <n v="141764.11512487999"/>
  </r>
  <r>
    <x v="23"/>
    <s v="Great barracuda"/>
    <x v="51"/>
    <x v="2"/>
    <n v="58.585513298099997"/>
    <n v="145991.994106617"/>
  </r>
  <r>
    <x v="23"/>
    <s v="Great barracuda"/>
    <x v="52"/>
    <x v="1"/>
    <n v="54.936099555600002"/>
    <n v="142790.73400650799"/>
  </r>
  <r>
    <x v="23"/>
    <s v="Great barracuda"/>
    <x v="52"/>
    <x v="2"/>
    <n v="58.434886865099998"/>
    <n v="151884.834463003"/>
  </r>
  <r>
    <x v="23"/>
    <s v="Great barracuda"/>
    <x v="53"/>
    <x v="1"/>
    <n v="50.900140316200002"/>
    <n v="114880.242389833"/>
  </r>
  <r>
    <x v="23"/>
    <s v="Great barracuda"/>
    <x v="53"/>
    <x v="2"/>
    <n v="58.0745642766"/>
    <n v="131072.723559017"/>
  </r>
  <r>
    <x v="23"/>
    <s v="Great barracuda"/>
    <x v="54"/>
    <x v="1"/>
    <n v="46.822649756600001"/>
    <n v="92350.325488750896"/>
  </r>
  <r>
    <x v="23"/>
    <s v="Great barracuda"/>
    <x v="54"/>
    <x v="2"/>
    <n v="57.5034702194"/>
    <n v="113416.566962885"/>
  </r>
  <r>
    <x v="23"/>
    <s v="Great barracuda"/>
    <x v="55"/>
    <x v="1"/>
    <n v="43.5284776819"/>
    <n v="84100.283517107804"/>
  </r>
  <r>
    <x v="23"/>
    <s v="Great barracuda"/>
    <x v="55"/>
    <x v="2"/>
    <n v="56.720533853299997"/>
    <n v="109588.325444527"/>
  </r>
  <r>
    <x v="23"/>
    <s v="Great barracuda"/>
    <x v="56"/>
    <x v="1"/>
    <n v="40.154769179699997"/>
    <n v="74733.606956320305"/>
  </r>
  <r>
    <x v="23"/>
    <s v="Great barracuda"/>
    <x v="56"/>
    <x v="2"/>
    <n v="55.724688811100002"/>
    <n v="103711.39160925199"/>
  </r>
  <r>
    <x v="23"/>
    <s v="Great barracuda"/>
    <x v="57"/>
    <x v="1"/>
    <n v="36.747989785599998"/>
    <n v="131619.20932345101"/>
  </r>
  <r>
    <x v="23"/>
    <s v="Great barracuda"/>
    <x v="57"/>
    <x v="2"/>
    <n v="54.514873198899998"/>
    <n v="195254.340405341"/>
  </r>
  <r>
    <x v="23"/>
    <s v="Great barracuda"/>
    <x v="58"/>
    <x v="1"/>
    <n v="30.247693523300001"/>
    <n v="94906.282363509905"/>
  </r>
  <r>
    <x v="23"/>
    <s v="Great barracuda"/>
    <x v="58"/>
    <x v="2"/>
    <n v="53.090029595700003"/>
    <n v="166577.241190676"/>
  </r>
  <r>
    <x v="23"/>
    <s v="Great barracuda"/>
    <x v="59"/>
    <x v="3"/>
    <n v="29.8197207435"/>
    <n v="44541.806333734799"/>
  </r>
  <r>
    <x v="23"/>
    <s v="Great barracuda"/>
    <x v="59"/>
    <x v="2"/>
    <n v="52.800628564599997"/>
    <n v="78868.457288816193"/>
  </r>
  <r>
    <x v="23"/>
    <s v="Great barracuda"/>
    <x v="60"/>
    <x v="3"/>
    <n v="30.158593001700002"/>
    <n v="84538.034580532796"/>
  </r>
  <r>
    <x v="23"/>
    <s v="Great barracuda"/>
    <x v="60"/>
    <x v="2"/>
    <n v="52.5115942304"/>
    <n v="147196.08997265401"/>
  </r>
  <r>
    <x v="23"/>
    <s v="Great barracuda"/>
    <x v="61"/>
    <x v="3"/>
    <n v="30.5622620975"/>
    <n v="80313.143784033804"/>
  </r>
  <r>
    <x v="23"/>
    <s v="Great barracuda"/>
    <x v="61"/>
    <x v="2"/>
    <n v="51.7803992722"/>
    <n v="136071.29729707199"/>
  </r>
  <r>
    <x v="23"/>
    <s v="Great barracuda"/>
    <x v="62"/>
    <x v="3"/>
    <n v="30.976437067799999"/>
    <n v="68887.674267127397"/>
  </r>
  <r>
    <x v="23"/>
    <s v="Great barracuda"/>
    <x v="62"/>
    <x v="2"/>
    <n v="50.9212073319"/>
    <n v="113242.31822658"/>
  </r>
  <r>
    <x v="23"/>
    <s v="Great barracuda"/>
    <x v="63"/>
    <x v="3"/>
    <n v="31.401394013800001"/>
    <n v="64423.701797720598"/>
  </r>
  <r>
    <x v="23"/>
    <s v="Great barracuda"/>
    <x v="63"/>
    <x v="2"/>
    <n v="49.928670721300001"/>
    <n v="102434.61778464699"/>
  </r>
  <r>
    <x v="23"/>
    <s v="Great barracuda"/>
    <x v="64"/>
    <x v="3"/>
    <n v="31.8374582147"/>
    <n v="88265.786054357901"/>
  </r>
  <r>
    <x v="23"/>
    <s v="Great barracuda"/>
    <x v="64"/>
    <x v="2"/>
    <n v="48.797385505299999"/>
    <n v="135285.284395942"/>
  </r>
  <r>
    <x v="23"/>
    <s v="Great barracuda"/>
    <x v="65"/>
    <x v="3"/>
    <n v="32.327782701399997"/>
    <n v="87109.437646797305"/>
  </r>
  <r>
    <x v="23"/>
    <s v="Great barracuda"/>
    <x v="65"/>
    <x v="2"/>
    <n v="47.521366084699999"/>
    <n v="128049.594804662"/>
  </r>
  <r>
    <x v="23"/>
    <s v="Great barracuda"/>
    <x v="66"/>
    <x v="3"/>
    <n v="32.743890606199997"/>
    <n v="108502.054141467"/>
  </r>
  <r>
    <x v="23"/>
    <s v="Great barracuda"/>
    <x v="66"/>
    <x v="2"/>
    <n v="46.094794287200003"/>
    <n v="152742.38255741401"/>
  </r>
  <r>
    <x v="23"/>
    <s v="Great barracuda"/>
    <x v="67"/>
    <x v="3"/>
    <n v="33.214803874899999"/>
    <n v="105785.57141313401"/>
  </r>
  <r>
    <x v="23"/>
    <s v="Great barracuda"/>
    <x v="67"/>
    <x v="2"/>
    <n v="44.511275950300004"/>
    <n v="141763.617767118"/>
  </r>
  <r>
    <x v="23"/>
    <s v="Great barracuda"/>
    <x v="68"/>
    <x v="3"/>
    <n v="33.697699287600003"/>
    <n v="82312.067027255194"/>
  </r>
  <r>
    <x v="23"/>
    <s v="Great barracuda"/>
    <x v="68"/>
    <x v="2"/>
    <n v="42.764337900999998"/>
    <n v="104458.794579339"/>
  </r>
  <r>
    <x v="23"/>
    <s v="Great barracuda"/>
    <x v="69"/>
    <x v="3"/>
    <n v="34.207427549000002"/>
    <n v="87484.963210092697"/>
  </r>
  <r>
    <x v="23"/>
    <s v="Great barracuda"/>
    <x v="69"/>
    <x v="2"/>
    <n v="40.1358672247"/>
    <n v="102646.85535109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39">
  <r>
    <x v="0"/>
    <s v="Crevalle jack"/>
    <n v="2010"/>
    <x v="0"/>
    <n v="39.5953566516"/>
    <n v="64461.319819502001"/>
  </r>
  <r>
    <x v="0"/>
    <s v="Crevalle jack"/>
    <n v="2010"/>
    <x v="1"/>
    <n v="68.942715655800001"/>
    <n v="112238.87897309101"/>
  </r>
  <r>
    <x v="0"/>
    <s v="Crevalle jack"/>
    <n v="2011"/>
    <x v="0"/>
    <n v="39.004288727700001"/>
    <n v="79255.661696030598"/>
  </r>
  <r>
    <x v="0"/>
    <s v="Crevalle jack"/>
    <n v="2011"/>
    <x v="1"/>
    <n v="66.0833820876"/>
    <n v="134279.64834892601"/>
  </r>
  <r>
    <x v="0"/>
    <s v="Crevalle jack"/>
    <n v="2012"/>
    <x v="0"/>
    <n v="38.394963118"/>
    <n v="74011.386152868901"/>
  </r>
  <r>
    <x v="0"/>
    <s v="Crevalle jack"/>
    <n v="2012"/>
    <x v="1"/>
    <n v="63.116292979400001"/>
    <n v="121665.029807995"/>
  </r>
  <r>
    <x v="0"/>
    <s v="Crevalle jack"/>
    <n v="2013"/>
    <x v="0"/>
    <n v="37.766483542499998"/>
    <n v="82754.874683513"/>
  </r>
  <r>
    <x v="0"/>
    <s v="Crevalle jack"/>
    <n v="2013"/>
    <x v="1"/>
    <n v="60.049255146699998"/>
    <n v="131581.44784412201"/>
  </r>
  <r>
    <x v="0"/>
    <s v="Crevalle jack"/>
    <n v="2014"/>
    <x v="0"/>
    <n v="37.117966758999998"/>
    <n v="85872.748970867106"/>
  </r>
  <r>
    <x v="0"/>
    <s v="Crevalle jack"/>
    <n v="2014"/>
    <x v="1"/>
    <n v="56.890839742799997"/>
    <n v="131617.467942002"/>
  </r>
  <r>
    <x v="0"/>
    <s v="Crevalle jack"/>
    <n v="2015"/>
    <x v="0"/>
    <n v="36.4968286983"/>
    <n v="94547.570688498497"/>
  </r>
  <r>
    <x v="0"/>
    <s v="Crevalle jack"/>
    <n v="2015"/>
    <x v="1"/>
    <n v="53.649802509499999"/>
    <n v="138983.54120384401"/>
  </r>
  <r>
    <x v="0"/>
    <s v="Crevalle jack"/>
    <n v="2016"/>
    <x v="0"/>
    <n v="35.756681583499997"/>
    <n v="102192.179722252"/>
  </r>
  <r>
    <x v="0"/>
    <s v="Crevalle jack"/>
    <n v="2016"/>
    <x v="1"/>
    <n v="50.336012351400001"/>
    <n v="143859.737338804"/>
  </r>
  <r>
    <x v="0"/>
    <s v="Crevalle jack"/>
    <n v="2017"/>
    <x v="0"/>
    <n v="35.041799673900002"/>
    <n v="108191.77778213999"/>
  </r>
  <r>
    <x v="0"/>
    <s v="Crevalle jack"/>
    <n v="2017"/>
    <x v="1"/>
    <n v="46.959639471499997"/>
    <n v="144988.18341825501"/>
  </r>
  <r>
    <x v="0"/>
    <s v="Crevalle jack"/>
    <n v="2018"/>
    <x v="0"/>
    <n v="34.302426094499999"/>
    <n v="35849.776600131598"/>
  </r>
  <r>
    <x v="0"/>
    <s v="Crevalle jack"/>
    <n v="2018"/>
    <x v="1"/>
    <n v="43.531771347700001"/>
    <n v="45495.4490250905"/>
  </r>
  <r>
    <x v="0"/>
    <s v="Crevalle jack"/>
    <n v="2019"/>
    <x v="0"/>
    <n v="33.551711619800002"/>
    <n v="36713.520979660098"/>
  </r>
  <r>
    <x v="0"/>
    <s v="Crevalle jack"/>
    <n v="2019"/>
    <x v="1"/>
    <n v="39.366510118400001"/>
    <n v="43076.288074540098"/>
  </r>
  <r>
    <x v="1"/>
    <s v="Common snook"/>
    <n v="2010"/>
    <x v="0"/>
    <n v="10.196206201300001"/>
    <n v="38670.121442713702"/>
  </r>
  <r>
    <x v="1"/>
    <s v="Common snook"/>
    <n v="2010"/>
    <x v="1"/>
    <n v="17.7534489988"/>
    <n v="67331.712919262602"/>
  </r>
  <r>
    <x v="1"/>
    <s v="Common snook"/>
    <n v="2011"/>
    <x v="0"/>
    <n v="10.6532165079"/>
    <n v="45542.841911024901"/>
  </r>
  <r>
    <x v="1"/>
    <s v="Common snook"/>
    <n v="2011"/>
    <x v="1"/>
    <n v="18.049312009499999"/>
    <n v="77161.387158407"/>
  </r>
  <r>
    <x v="1"/>
    <s v="Common snook"/>
    <n v="2012"/>
    <x v="0"/>
    <n v="11.1229428586"/>
    <n v="45136.691373914102"/>
  </r>
  <r>
    <x v="1"/>
    <s v="Common snook"/>
    <n v="2012"/>
    <x v="1"/>
    <n v="18.284661925599998"/>
    <n v="74198.811654450401"/>
  </r>
  <r>
    <x v="1"/>
    <s v="Common snook"/>
    <n v="2013"/>
    <x v="0"/>
    <n v="11.6058385144"/>
    <n v="59053.994890764698"/>
  </r>
  <r>
    <x v="1"/>
    <s v="Common snook"/>
    <n v="2013"/>
    <x v="1"/>
    <n v="18.453451123099999"/>
    <n v="93896.706126657693"/>
  </r>
  <r>
    <x v="1"/>
    <s v="Common snook"/>
    <n v="2014"/>
    <x v="0"/>
    <n v="12.1023880962"/>
    <n v="64191.612546424702"/>
  </r>
  <r>
    <x v="1"/>
    <s v="Common snook"/>
    <n v="2014"/>
    <x v="1"/>
    <n v="18.549373303700001"/>
    <n v="98386.712987851206"/>
  </r>
  <r>
    <x v="1"/>
    <s v="Common snook"/>
    <n v="2015"/>
    <x v="0"/>
    <n v="12.629822964700001"/>
    <n v="66375.750710321707"/>
  </r>
  <r>
    <x v="1"/>
    <s v="Common snook"/>
    <n v="2015"/>
    <x v="1"/>
    <n v="18.5656543857"/>
    <n v="97571.379323723901"/>
  </r>
  <r>
    <x v="1"/>
    <s v="Common snook"/>
    <n v="2016"/>
    <x v="0"/>
    <n v="13.138333558799999"/>
    <n v="64481.954023817903"/>
  </r>
  <r>
    <x v="1"/>
    <s v="Common snook"/>
    <n v="2016"/>
    <x v="1"/>
    <n v="18.4953214618"/>
    <n v="90773.648181020297"/>
  </r>
  <r>
    <x v="1"/>
    <s v="Common snook"/>
    <n v="2017"/>
    <x v="0"/>
    <n v="13.678722648700001"/>
    <n v="74954.9809984366"/>
  </r>
  <r>
    <x v="1"/>
    <s v="Common snook"/>
    <n v="2017"/>
    <x v="1"/>
    <n v="18.330904519499999"/>
    <n v="100447.434693203"/>
  </r>
  <r>
    <x v="1"/>
    <s v="Common snook"/>
    <n v="2018"/>
    <x v="0"/>
    <n v="14.234663521"/>
    <n v="74224.656888656595"/>
  </r>
  <r>
    <x v="1"/>
    <s v="Common snook"/>
    <n v="2018"/>
    <x v="1"/>
    <n v="18.064614902100001"/>
    <n v="94195.401314448201"/>
  </r>
  <r>
    <x v="1"/>
    <s v="Common snook"/>
    <n v="2019"/>
    <x v="0"/>
    <n v="14.812991699199999"/>
    <n v="77240.268078429202"/>
  </r>
  <r>
    <x v="1"/>
    <s v="Common snook"/>
    <n v="2019"/>
    <x v="1"/>
    <n v="17.380209815200001"/>
    <n v="90626.666958597096"/>
  </r>
  <r>
    <x v="2"/>
    <s v="Red hind"/>
    <n v="2010"/>
    <x v="2"/>
    <n v="1.4741060866"/>
    <n v="4219.5269595867203"/>
  </r>
  <r>
    <x v="2"/>
    <s v="Red hind"/>
    <n v="2010"/>
    <x v="3"/>
    <n v="0.1742683247"/>
    <n v="498.83105480540098"/>
  </r>
  <r>
    <x v="2"/>
    <s v="Red hind"/>
    <n v="2010"/>
    <x v="1"/>
    <n v="2.8701195782000002"/>
    <n v="8215.5192542125806"/>
  </r>
  <r>
    <x v="2"/>
    <s v="Red hind"/>
    <n v="2011"/>
    <x v="2"/>
    <n v="1.5044955527999999"/>
    <n v="9810.0942909729001"/>
  </r>
  <r>
    <x v="2"/>
    <s v="Red hind"/>
    <n v="2011"/>
    <x v="1"/>
    <n v="2.5490057043999998"/>
    <n v="16620.844283830102"/>
  </r>
  <r>
    <x v="2"/>
    <s v="Red hind"/>
    <n v="2012"/>
    <x v="2"/>
    <n v="0.96646235120000001"/>
    <n v="5416.2896277846203"/>
  </r>
  <r>
    <x v="2"/>
    <s v="Red hind"/>
    <n v="2012"/>
    <x v="3"/>
    <n v="0.38998425079999999"/>
    <n v="2185.5664115853201"/>
  </r>
  <r>
    <x v="2"/>
    <s v="Red hind"/>
    <n v="2012"/>
    <x v="1"/>
    <n v="2.2298206377000001"/>
    <n v="12496.4561495404"/>
  </r>
  <r>
    <x v="2"/>
    <s v="Red hind"/>
    <n v="2013"/>
    <x v="2"/>
    <n v="1.2040563207999999"/>
    <n v="7115.3750589872998"/>
  </r>
  <r>
    <x v="2"/>
    <s v="Red hind"/>
    <n v="2013"/>
    <x v="1"/>
    <n v="1.9144669674999999"/>
    <n v="11313.5492718235"/>
  </r>
  <r>
    <x v="2"/>
    <s v="Red hind"/>
    <n v="2014"/>
    <x v="2"/>
    <n v="0.79139798989999999"/>
    <n v="5725.2390983309397"/>
  </r>
  <r>
    <x v="2"/>
    <s v="Red hind"/>
    <n v="2014"/>
    <x v="3"/>
    <n v="0.25575054130000002"/>
    <n v="1850.1853900004301"/>
  </r>
  <r>
    <x v="2"/>
    <s v="Red hind"/>
    <n v="2014"/>
    <x v="1"/>
    <n v="1.6049682802"/>
    <n v="11610.8800718406"/>
  </r>
  <r>
    <x v="2"/>
    <s v="Red hind"/>
    <n v="2015"/>
    <x v="2"/>
    <n v="0.88671411600000005"/>
    <n v="5908.13656209895"/>
  </r>
  <r>
    <x v="2"/>
    <s v="Red hind"/>
    <n v="2015"/>
    <x v="1"/>
    <n v="1.3034567359"/>
    <n v="8684.8740304684197"/>
  </r>
  <r>
    <x v="2"/>
    <s v="Red hind"/>
    <n v="2016"/>
    <x v="2"/>
    <n v="0.6370771945"/>
    <n v="4831.3541960108696"/>
  </r>
  <r>
    <x v="2"/>
    <s v="Red hind"/>
    <n v="2016"/>
    <x v="3"/>
    <n v="8.1953212100000006E-2"/>
    <n v="621.50238419851803"/>
  </r>
  <r>
    <x v="2"/>
    <s v="Red hind"/>
    <n v="2016"/>
    <x v="1"/>
    <n v="1.0122058823"/>
    <n v="7676.1892887219201"/>
  </r>
  <r>
    <x v="2"/>
    <s v="Red hind"/>
    <n v="2017"/>
    <x v="2"/>
    <n v="0.50504148820000005"/>
    <n v="4444.7002629750796"/>
  </r>
  <r>
    <x v="2"/>
    <s v="Red hind"/>
    <n v="2017"/>
    <x v="3"/>
    <n v="4.2389592500000003E-2"/>
    <n v="373.05654536620102"/>
  </r>
  <r>
    <x v="2"/>
    <s v="Red hind"/>
    <n v="2017"/>
    <x v="1"/>
    <n v="0.73361432410000005"/>
    <n v="6456.2929097893002"/>
  </r>
  <r>
    <x v="2"/>
    <s v="Red hind"/>
    <n v="2018"/>
    <x v="2"/>
    <n v="0.3469828955"/>
    <n v="1017.0101659189201"/>
  </r>
  <r>
    <x v="2"/>
    <s v="Red hind"/>
    <n v="2018"/>
    <x v="3"/>
    <n v="2.3549773600000001E-2"/>
    <n v="69.024610338077807"/>
  </r>
  <r>
    <x v="2"/>
    <s v="Red hind"/>
    <n v="2018"/>
    <x v="1"/>
    <n v="0.47022748139999998"/>
    <n v="1378.2412190120799"/>
  </r>
  <r>
    <x v="2"/>
    <s v="Red hind"/>
    <n v="2019"/>
    <x v="2"/>
    <n v="0.17643250020000001"/>
    <n v="541.43403934651303"/>
  </r>
  <r>
    <x v="2"/>
    <s v="Red hind"/>
    <n v="2019"/>
    <x v="3"/>
    <n v="1.17748868E-2"/>
    <n v="36.134637992297201"/>
  </r>
  <r>
    <x v="2"/>
    <s v="Red hind"/>
    <n v="2019"/>
    <x v="1"/>
    <n v="0.22082533630000001"/>
    <n v="677.66626746754901"/>
  </r>
  <r>
    <x v="3"/>
    <s v="Atlantic goliath grouper"/>
    <n v="2010"/>
    <x v="3"/>
    <n v="2.9841500946999999"/>
    <n v="20368.764094039601"/>
  </r>
  <r>
    <x v="3"/>
    <s v="Atlantic goliath grouper"/>
    <n v="2010"/>
    <x v="1"/>
    <n v="5.1959479306"/>
    <n v="35465.7219924112"/>
  </r>
  <r>
    <x v="3"/>
    <s v="Atlantic goliath grouper"/>
    <n v="2011"/>
    <x v="3"/>
    <n v="2.8513628303999998"/>
    <n v="18592.3701624358"/>
  </r>
  <r>
    <x v="3"/>
    <s v="Atlantic goliath grouper"/>
    <n v="2011"/>
    <x v="1"/>
    <n v="4.8309482250000002"/>
    <n v="31500.297568141799"/>
  </r>
  <r>
    <x v="3"/>
    <s v="Atlantic goliath grouper"/>
    <n v="2012"/>
    <x v="3"/>
    <n v="2.7146767387000001"/>
    <n v="15213.707439264401"/>
  </r>
  <r>
    <x v="3"/>
    <s v="Atlantic goliath grouper"/>
    <n v="2012"/>
    <x v="1"/>
    <n v="4.4625731728"/>
    <n v="25009.343363263899"/>
  </r>
  <r>
    <x v="3"/>
    <s v="Atlantic goliath grouper"/>
    <n v="2013"/>
    <x v="3"/>
    <n v="2.5739251885000001"/>
    <n v="17262.096919119602"/>
  </r>
  <r>
    <x v="3"/>
    <s v="Atlantic goliath grouper"/>
    <n v="2013"/>
    <x v="1"/>
    <n v="4.0925782829999999"/>
    <n v="27446.983807659901"/>
  </r>
  <r>
    <x v="3"/>
    <s v="Atlantic goliath grouper"/>
    <n v="2014"/>
    <x v="3"/>
    <n v="2.4289384757999999"/>
    <n v="17571.757454906299"/>
  </r>
  <r>
    <x v="3"/>
    <s v="Atlantic goliath grouper"/>
    <n v="2014"/>
    <x v="1"/>
    <n v="3.7228426455000001"/>
    <n v="26932.295183544102"/>
  </r>
  <r>
    <x v="3"/>
    <s v="Atlantic goliath grouper"/>
    <n v="2015"/>
    <x v="3"/>
    <n v="2.2825628600000001"/>
    <n v="16982.718507821599"/>
  </r>
  <r>
    <x v="3"/>
    <s v="Atlantic goliath grouper"/>
    <n v="2015"/>
    <x v="1"/>
    <n v="3.3553339022999999"/>
    <n v="24964.3469451112"/>
  </r>
  <r>
    <x v="3"/>
    <s v="Atlantic goliath grouper"/>
    <n v="2016"/>
    <x v="3"/>
    <n v="2.1255201725999999"/>
    <n v="16904.106189076902"/>
  </r>
  <r>
    <x v="3"/>
    <s v="Atlantic goliath grouper"/>
    <n v="2016"/>
    <x v="1"/>
    <n v="2.9921739076999998"/>
    <n v="23796.539842063201"/>
  </r>
  <r>
    <x v="3"/>
    <s v="Atlantic goliath grouper"/>
    <n v="2017"/>
    <x v="3"/>
    <n v="1.9667066039000001"/>
    <n v="16840.2182659803"/>
  </r>
  <r>
    <x v="3"/>
    <s v="Atlantic goliath grouper"/>
    <n v="2017"/>
    <x v="1"/>
    <n v="2.6355904639999999"/>
    <n v="22567.635959064999"/>
  </r>
  <r>
    <x v="3"/>
    <s v="Atlantic goliath grouper"/>
    <n v="2018"/>
    <x v="3"/>
    <n v="1.8028811205999999"/>
    <n v="1071.26669566245"/>
  </r>
  <r>
    <x v="3"/>
    <s v="Atlantic goliath grouper"/>
    <n v="2018"/>
    <x v="1"/>
    <n v="2.2879608717000002"/>
    <n v="1359.4996668573201"/>
  </r>
  <r>
    <x v="3"/>
    <s v="Atlantic goliath grouper"/>
    <n v="2019"/>
    <x v="3"/>
    <n v="1.6345352731"/>
    <n v="1016.89134247042"/>
  </r>
  <r>
    <x v="3"/>
    <s v="Atlantic goliath grouper"/>
    <n v="2019"/>
    <x v="1"/>
    <n v="1.9178142116000001"/>
    <n v="1193.12730677698"/>
  </r>
  <r>
    <x v="4"/>
    <s v="Nassau grouper"/>
    <n v="2010"/>
    <x v="2"/>
    <n v="1.2697418683999999"/>
    <n v="8666.8135839269908"/>
  </r>
  <r>
    <x v="4"/>
    <s v="Nassau grouper"/>
    <n v="2010"/>
    <x v="3"/>
    <n v="0.1501084557"/>
    <n v="1024.58778040264"/>
  </r>
  <r>
    <x v="4"/>
    <s v="Nassau grouper"/>
    <n v="2010"/>
    <x v="1"/>
    <n v="2.4722175892"/>
    <n v="16874.4919876983"/>
  </r>
  <r>
    <x v="4"/>
    <s v="Nassau grouper"/>
    <n v="2011"/>
    <x v="2"/>
    <n v="1.3700580405"/>
    <n v="8933.4917188097497"/>
  </r>
  <r>
    <x v="4"/>
    <s v="Nassau grouper"/>
    <n v="2011"/>
    <x v="1"/>
    <n v="2.321233688"/>
    <n v="15135.652152278901"/>
  </r>
  <r>
    <x v="4"/>
    <s v="Nassau grouper"/>
    <n v="2012"/>
    <x v="2"/>
    <n v="0.93963464789999995"/>
    <n v="5265.94066571855"/>
  </r>
  <r>
    <x v="4"/>
    <s v="Nassau grouper"/>
    <n v="2012"/>
    <x v="3"/>
    <n v="0.3791588092"/>
    <n v="2124.8980086582201"/>
  </r>
  <r>
    <x v="4"/>
    <s v="Nassau grouper"/>
    <n v="2012"/>
    <x v="1"/>
    <n v="2.1679237965999998"/>
    <n v="12149.5712263359"/>
  </r>
  <r>
    <x v="4"/>
    <s v="Nassau grouper"/>
    <n v="2013"/>
    <x v="2"/>
    <n v="1.2659923233999999"/>
    <n v="8490.4107874853198"/>
  </r>
  <r>
    <x v="4"/>
    <s v="Nassau grouper"/>
    <n v="2013"/>
    <x v="1"/>
    <n v="2.0129461075999999"/>
    <n v="13499.8759708259"/>
  </r>
  <r>
    <x v="4"/>
    <s v="Nassau grouper"/>
    <n v="2014"/>
    <x v="2"/>
    <n v="0.91567671630000003"/>
    <n v="6624.3131833118596"/>
  </r>
  <r>
    <x v="4"/>
    <s v="Nassau grouper"/>
    <n v="2014"/>
    <x v="3"/>
    <n v="0.29591282619999998"/>
    <n v="2140.7328602440102"/>
  </r>
  <r>
    <x v="4"/>
    <s v="Nassau grouper"/>
    <n v="2014"/>
    <x v="1"/>
    <n v="1.8570076035"/>
    <n v="13434.217263025699"/>
  </r>
  <r>
    <x v="4"/>
    <s v="Nassau grouper"/>
    <n v="2015"/>
    <x v="2"/>
    <n v="1.1570496993999999"/>
    <n v="8608.6782920317291"/>
  </r>
  <r>
    <x v="4"/>
    <s v="Nassau grouper"/>
    <n v="2015"/>
    <x v="1"/>
    <n v="1.7008460755999999"/>
    <n v="12654.6307366602"/>
  </r>
  <r>
    <x v="4"/>
    <s v="Nassau grouper"/>
    <n v="2016"/>
    <x v="2"/>
    <n v="0.972579996"/>
    <n v="7734.8574439848499"/>
  </r>
  <r>
    <x v="4"/>
    <s v="Nassau grouper"/>
    <n v="2016"/>
    <x v="3"/>
    <n v="0.1251120828"/>
    <n v="995.00722734040903"/>
  </r>
  <r>
    <x v="4"/>
    <s v="Nassau grouper"/>
    <n v="2016"/>
    <x v="1"/>
    <n v="1.5452620206000001"/>
    <n v="12289.355624212199"/>
  </r>
  <r>
    <x v="4"/>
    <s v="Nassau grouper"/>
    <n v="2017"/>
    <x v="2"/>
    <n v="0.95766946959999999"/>
    <n v="8200.1874929421192"/>
  </r>
  <r>
    <x v="4"/>
    <s v="Nassau grouper"/>
    <n v="2017"/>
    <x v="3"/>
    <n v="8.0379967799999993E-2"/>
    <n v="688.26544794372205"/>
  </r>
  <r>
    <x v="4"/>
    <s v="Nassau grouper"/>
    <n v="2017"/>
    <x v="1"/>
    <n v="1.3910937162999999"/>
    <n v="11911.4471701602"/>
  </r>
  <r>
    <x v="4"/>
    <s v="Nassau grouper"/>
    <n v="2018"/>
    <x v="2"/>
    <n v="0.91443936749999999"/>
    <n v="7302.03403126796"/>
  </r>
  <r>
    <x v="4"/>
    <s v="Nassau grouper"/>
    <n v="2018"/>
    <x v="3"/>
    <n v="6.2063117100000002E-2"/>
    <n v="495.58998579748101"/>
  </r>
  <r>
    <x v="4"/>
    <s v="Nassau grouper"/>
    <n v="2018"/>
    <x v="1"/>
    <n v="1.2392383781"/>
    <n v="9895.6378429404194"/>
  </r>
  <r>
    <x v="4"/>
    <s v="Nassau grouper"/>
    <n v="2019"/>
    <x v="2"/>
    <n v="0.85621796390000005"/>
    <n v="6837.1211185398597"/>
  </r>
  <r>
    <x v="4"/>
    <s v="Nassau grouper"/>
    <n v="2019"/>
    <x v="3"/>
    <n v="5.7142927699999999E-2"/>
    <n v="456.30100543016101"/>
  </r>
  <r>
    <x v="4"/>
    <s v="Nassau grouper"/>
    <n v="2019"/>
    <x v="1"/>
    <n v="1.0716541436"/>
    <n v="8557.4345385019005"/>
  </r>
  <r>
    <x v="5"/>
    <s v="Yellow fin mojarra"/>
    <n v="2010"/>
    <x v="2"/>
    <n v="26.328201410399998"/>
    <n v="27041.267414105601"/>
  </r>
  <r>
    <x v="5"/>
    <s v="Yellow fin mojarra"/>
    <n v="2010"/>
    <x v="1"/>
    <n v="45.842185979999996"/>
    <n v="47083.763551061602"/>
  </r>
  <r>
    <x v="5"/>
    <s v="Yellow fin mojarra"/>
    <n v="2011"/>
    <x v="2"/>
    <n v="28.8241300422"/>
    <n v="81612.521258985798"/>
  </r>
  <r>
    <x v="5"/>
    <s v="Yellow fin mojarra"/>
    <n v="2011"/>
    <x v="1"/>
    <n v="48.835552731600004"/>
    <n v="138272.77977384799"/>
  </r>
  <r>
    <x v="5"/>
    <s v="Yellow fin mojarra"/>
    <n v="2012"/>
    <x v="2"/>
    <n v="31.390514020600001"/>
    <n v="77455.821315646303"/>
  </r>
  <r>
    <x v="5"/>
    <s v="Yellow fin mojarra"/>
    <n v="2012"/>
    <x v="1"/>
    <n v="51.601895634199998"/>
    <n v="127327.23029543601"/>
  </r>
  <r>
    <x v="5"/>
    <s v="Yellow fin mojarra"/>
    <n v="2013"/>
    <x v="2"/>
    <n v="34.030001253800002"/>
    <n v="88845.093799405498"/>
  </r>
  <r>
    <x v="5"/>
    <s v="Yellow fin mojarra"/>
    <n v="2013"/>
    <x v="1"/>
    <n v="54.108194257400001"/>
    <n v="141264.98433694799"/>
  </r>
  <r>
    <x v="5"/>
    <s v="Yellow fin mojarra"/>
    <n v="2014"/>
    <x v="2"/>
    <n v="36.745381109599997"/>
    <n v="96210.058062993994"/>
  </r>
  <r>
    <x v="5"/>
    <s v="Yellow fin mojarra"/>
    <n v="2014"/>
    <x v="1"/>
    <n v="56.319776392100003"/>
    <n v="147461.49837476699"/>
  </r>
  <r>
    <x v="5"/>
    <s v="Yellow fin mojarra"/>
    <n v="2015"/>
    <x v="2"/>
    <n v="39.591993200300003"/>
    <n v="122103.264182774"/>
  </r>
  <r>
    <x v="5"/>
    <s v="Yellow fin mojarra"/>
    <n v="2015"/>
    <x v="1"/>
    <n v="58.199648898699998"/>
    <n v="179490.00619573699"/>
  </r>
  <r>
    <x v="5"/>
    <s v="Yellow fin mojarra"/>
    <n v="2016"/>
    <x v="2"/>
    <n v="42.415057886500001"/>
    <n v="139643.678965392"/>
  </r>
  <r>
    <x v="5"/>
    <s v="Yellow fin mojarra"/>
    <n v="2016"/>
    <x v="1"/>
    <n v="59.709256650999997"/>
    <n v="196581.60762972001"/>
  </r>
  <r>
    <x v="5"/>
    <s v="Yellow fin mojarra"/>
    <n v="2017"/>
    <x v="2"/>
    <n v="45.375240217399998"/>
    <n v="161288.12188068399"/>
  </r>
  <r>
    <x v="5"/>
    <s v="Yellow fin mojarra"/>
    <n v="2017"/>
    <x v="1"/>
    <n v="60.807519630000002"/>
    <n v="216142.78162164299"/>
  </r>
  <r>
    <x v="5"/>
    <s v="Yellow fin mojarra"/>
    <n v="2018"/>
    <x v="2"/>
    <n v="48.422792518599998"/>
    <n v="160293.86412513"/>
  </r>
  <r>
    <x v="5"/>
    <s v="Yellow fin mojarra"/>
    <n v="2018"/>
    <x v="1"/>
    <n v="61.451336594200001"/>
    <n v="203422.225072189"/>
  </r>
  <r>
    <x v="5"/>
    <s v="Yellow fin mojarra"/>
    <n v="2019"/>
    <x v="2"/>
    <n v="51.582814877099999"/>
    <n v="170754.47922426899"/>
  </r>
  <r>
    <x v="5"/>
    <s v="Yellow fin mojarra"/>
    <n v="2019"/>
    <x v="1"/>
    <n v="60.5225577402"/>
    <n v="200347.690464168"/>
  </r>
  <r>
    <x v="6"/>
    <s v="White grunt"/>
    <n v="2010"/>
    <x v="0"/>
    <n v="13.4720960632"/>
    <n v="13836.970729394399"/>
  </r>
  <r>
    <x v="6"/>
    <s v="White grunt"/>
    <n v="2010"/>
    <x v="1"/>
    <n v="23.457368911900002"/>
    <n v="24092.682051800901"/>
  </r>
  <r>
    <x v="6"/>
    <s v="White grunt"/>
    <n v="2011"/>
    <x v="0"/>
    <n v="15.028664552"/>
    <n v="24203.6665905072"/>
  </r>
  <r>
    <x v="6"/>
    <s v="White grunt"/>
    <n v="2011"/>
    <x v="1"/>
    <n v="25.462455905599999"/>
    <n v="41007.289182606299"/>
  </r>
  <r>
    <x v="6"/>
    <s v="White grunt"/>
    <n v="2012"/>
    <x v="0"/>
    <n v="16.629273181999999"/>
    <n v="27379.0246751171"/>
  </r>
  <r>
    <x v="6"/>
    <s v="White grunt"/>
    <n v="2012"/>
    <x v="1"/>
    <n v="27.336348128899999"/>
    <n v="45007.532304984903"/>
  </r>
  <r>
    <x v="6"/>
    <s v="White grunt"/>
    <n v="2013"/>
    <x v="0"/>
    <n v="18.275590616100001"/>
    <n v="36271.602635996598"/>
  </r>
  <r>
    <x v="6"/>
    <s v="White grunt"/>
    <n v="2013"/>
    <x v="1"/>
    <n v="29.0584534467"/>
    <n v="57672.372881037503"/>
  </r>
  <r>
    <x v="6"/>
    <s v="White grunt"/>
    <n v="2014"/>
    <x v="0"/>
    <n v="19.969370744599999"/>
    <n v="41596.301963578"/>
  </r>
  <r>
    <x v="6"/>
    <s v="White grunt"/>
    <n v="2014"/>
    <x v="1"/>
    <n v="30.607125605099998"/>
    <n v="63754.800047852797"/>
  </r>
  <r>
    <x v="6"/>
    <s v="White grunt"/>
    <n v="2015"/>
    <x v="0"/>
    <n v="21.741233671500002"/>
    <n v="49646.704342184399"/>
  </r>
  <r>
    <x v="6"/>
    <s v="White grunt"/>
    <n v="2015"/>
    <x v="1"/>
    <n v="31.9592943932"/>
    <n v="72979.926700712895"/>
  </r>
  <r>
    <x v="6"/>
    <s v="White grunt"/>
    <n v="2016"/>
    <x v="0"/>
    <n v="23.5064234068"/>
    <n v="61827.007123704301"/>
  </r>
  <r>
    <x v="6"/>
    <s v="White grunt"/>
    <n v="2016"/>
    <x v="1"/>
    <n v="33.090867679600002"/>
    <n v="87036.180551531404"/>
  </r>
  <r>
    <x v="6"/>
    <s v="White grunt"/>
    <n v="2017"/>
    <x v="0"/>
    <n v="25.353412623499999"/>
    <n v="75807.077478901105"/>
  </r>
  <r>
    <x v="6"/>
    <s v="White grunt"/>
    <n v="2017"/>
    <x v="1"/>
    <n v="33.976197776699998"/>
    <n v="101589.332195326"/>
  </r>
  <r>
    <x v="6"/>
    <s v="White grunt"/>
    <n v="2018"/>
    <x v="0"/>
    <n v="27.255133974"/>
    <n v="71806.010285773693"/>
  </r>
  <r>
    <x v="6"/>
    <s v="White grunt"/>
    <n v="2018"/>
    <x v="1"/>
    <n v="34.588348268300003"/>
    <n v="91125.998275803897"/>
  </r>
  <r>
    <x v="6"/>
    <s v="White grunt"/>
    <n v="2019"/>
    <x v="0"/>
    <n v="29.226012982"/>
    <n v="76998.461676847699"/>
  </r>
  <r>
    <x v="6"/>
    <s v="White grunt"/>
    <n v="2019"/>
    <x v="1"/>
    <n v="34.291130920900002"/>
    <n v="90342.953440120895"/>
  </r>
  <r>
    <x v="7"/>
    <s v="Bluestriped grunt"/>
    <n v="2010"/>
    <x v="0"/>
    <n v="16.299997833100001"/>
    <n v="16741.4626386241"/>
  </r>
  <r>
    <x v="7"/>
    <s v="Bluestriped grunt"/>
    <n v="2010"/>
    <x v="1"/>
    <n v="28.3812600979"/>
    <n v="29149.930596992999"/>
  </r>
  <r>
    <x v="7"/>
    <s v="Bluestriped grunt"/>
    <n v="2011"/>
    <x v="0"/>
    <n v="15.8821443363"/>
    <n v="29474.426561200002"/>
  </r>
  <r>
    <x v="7"/>
    <s v="Bluestriped grunt"/>
    <n v="2011"/>
    <x v="1"/>
    <n v="26.908472036700001"/>
    <n v="49937.323709485703"/>
  </r>
  <r>
    <x v="7"/>
    <s v="Bluestriped grunt"/>
    <n v="2012"/>
    <x v="0"/>
    <n v="15.451784908200001"/>
    <n v="23351.401671821"/>
  </r>
  <r>
    <x v="7"/>
    <s v="Bluestriped grunt"/>
    <n v="2012"/>
    <x v="1"/>
    <n v="25.400711554800001"/>
    <n v="38386.647354400797"/>
  </r>
  <r>
    <x v="7"/>
    <s v="Bluestriped grunt"/>
    <n v="2013"/>
    <x v="0"/>
    <n v="15.008354608199999"/>
    <n v="26041.9962673429"/>
  </r>
  <r>
    <x v="7"/>
    <s v="Bluestriped grunt"/>
    <n v="2013"/>
    <x v="1"/>
    <n v="23.863500931499999"/>
    <n v="41407.150777679402"/>
  </r>
  <r>
    <x v="7"/>
    <s v="Bluestriped grunt"/>
    <n v="2014"/>
    <x v="0"/>
    <n v="14.5512858403"/>
    <n v="27169.1875418993"/>
  </r>
  <r>
    <x v="7"/>
    <s v="Bluestriped grunt"/>
    <n v="2014"/>
    <x v="1"/>
    <n v="22.302807591000001"/>
    <n v="41642.310432141101"/>
  </r>
  <r>
    <x v="7"/>
    <s v="Bluestriped grunt"/>
    <n v="2015"/>
    <x v="0"/>
    <n v="14.098659529200001"/>
    <n v="24809.123941405"/>
  </r>
  <r>
    <x v="7"/>
    <s v="Bluestriped grunt"/>
    <n v="2015"/>
    <x v="1"/>
    <n v="20.724822576800001"/>
    <n v="36469.0480615489"/>
  </r>
  <r>
    <x v="7"/>
    <s v="Bluestriped grunt"/>
    <n v="2016"/>
    <x v="0"/>
    <n v="13.593683309299999"/>
    <n v="28504.236922164499"/>
  </r>
  <r>
    <x v="7"/>
    <s v="Bluestriped grunt"/>
    <n v="2016"/>
    <x v="1"/>
    <n v="19.1363342641"/>
    <n v="40126.475898749602"/>
  </r>
  <r>
    <x v="7"/>
    <s v="Bluestriped grunt"/>
    <n v="2017"/>
    <x v="0"/>
    <n v="13.091839025000001"/>
    <n v="32493.1295848218"/>
  </r>
  <r>
    <x v="7"/>
    <s v="Bluestriped grunt"/>
    <n v="2017"/>
    <x v="1"/>
    <n v="17.544419703199999"/>
    <n v="43544.157686028302"/>
  </r>
  <r>
    <x v="7"/>
    <s v="Bluestriped grunt"/>
    <n v="2018"/>
    <x v="0"/>
    <n v="12.5736502016"/>
    <n v="26565.989869307799"/>
  </r>
  <r>
    <x v="7"/>
    <s v="Bluestriped grunt"/>
    <n v="2018"/>
    <x v="1"/>
    <n v="15.9566925112"/>
    <n v="33713.78436695"/>
  </r>
  <r>
    <x v="7"/>
    <s v="Bluestriped grunt"/>
    <n v="2019"/>
    <x v="0"/>
    <n v="12.043542435399999"/>
    <n v="25445.962087358199"/>
  </r>
  <r>
    <x v="7"/>
    <s v="Bluestriped grunt"/>
    <n v="2019"/>
    <x v="1"/>
    <n v="14.1307913145"/>
    <n v="29855.964885964899"/>
  </r>
  <r>
    <x v="8"/>
    <s v="Hogfish"/>
    <n v="2010"/>
    <x v="4"/>
    <n v="8.2298872564999996"/>
    <n v="8452.7833338099299"/>
  </r>
  <r>
    <x v="8"/>
    <s v="Hogfish"/>
    <n v="2010"/>
    <x v="1"/>
    <n v="14.3297301751"/>
    <n v="14717.8327754659"/>
  </r>
  <r>
    <x v="8"/>
    <s v="Hogfish"/>
    <n v="2011"/>
    <x v="4"/>
    <n v="8.6347332995000006"/>
    <n v="20634.969029239699"/>
  </r>
  <r>
    <x v="8"/>
    <s v="Hogfish"/>
    <n v="2011"/>
    <x v="1"/>
    <n v="14.629477897499999"/>
    <n v="34960.989860438698"/>
  </r>
  <r>
    <x v="8"/>
    <s v="Hogfish"/>
    <n v="2012"/>
    <x v="4"/>
    <n v="9.0508714893000004"/>
    <n v="27604.5209242114"/>
  </r>
  <r>
    <x v="8"/>
    <s v="Hogfish"/>
    <n v="2012"/>
    <x v="1"/>
    <n v="14.878447854699999"/>
    <n v="45378.218618182298"/>
  </r>
  <r>
    <x v="8"/>
    <s v="Hogfish"/>
    <n v="2013"/>
    <x v="4"/>
    <n v="9.4787080646999993"/>
    <n v="27707.572891406999"/>
  </r>
  <r>
    <x v="8"/>
    <s v="Hogfish"/>
    <n v="2013"/>
    <x v="1"/>
    <n v="15.071282938"/>
    <n v="44055.441703474702"/>
  </r>
  <r>
    <x v="8"/>
    <s v="Hogfish"/>
    <n v="2014"/>
    <x v="4"/>
    <n v="9.9186762303999991"/>
    <n v="32483.6638708549"/>
  </r>
  <r>
    <x v="8"/>
    <s v="Hogfish"/>
    <n v="2014"/>
    <x v="1"/>
    <n v="15.2023903558"/>
    <n v="49787.827214096702"/>
  </r>
  <r>
    <x v="8"/>
    <s v="Hogfish"/>
    <n v="2015"/>
    <x v="4"/>
    <n v="10.384980777499999"/>
    <n v="39284.415988865301"/>
  </r>
  <r>
    <x v="8"/>
    <s v="Hogfish"/>
    <n v="2015"/>
    <x v="1"/>
    <n v="15.2657693188"/>
    <n v="57747.514912316998"/>
  </r>
  <r>
    <x v="8"/>
    <s v="Hogfish"/>
    <n v="2016"/>
    <x v="4"/>
    <n v="10.8367026362"/>
    <n v="41182.680910576099"/>
  </r>
  <r>
    <x v="8"/>
    <s v="Hogfish"/>
    <n v="2016"/>
    <x v="1"/>
    <n v="15.255229892199999"/>
    <n v="57974.393684580602"/>
  </r>
  <r>
    <x v="8"/>
    <s v="Hogfish"/>
    <n v="2017"/>
    <x v="4"/>
    <n v="11.315653321499999"/>
    <n v="53013.182400426798"/>
  </r>
  <r>
    <x v="8"/>
    <s v="Hogfish"/>
    <n v="2017"/>
    <x v="1"/>
    <n v="15.164146970499999"/>
    <n v="71043.152918107604"/>
  </r>
  <r>
    <x v="8"/>
    <s v="Hogfish"/>
    <n v="2018"/>
    <x v="4"/>
    <n v="11.808447233800001"/>
    <n v="20082.148948407001"/>
  </r>
  <r>
    <x v="8"/>
    <s v="Hogfish"/>
    <n v="2018"/>
    <x v="1"/>
    <n v="14.9856054943"/>
    <n v="25485.413590922399"/>
  </r>
  <r>
    <x v="8"/>
    <s v="Hogfish"/>
    <n v="2019"/>
    <x v="4"/>
    <n v="12.320805318"/>
    <n v="21938.4644394307"/>
  </r>
  <r>
    <x v="8"/>
    <s v="Hogfish"/>
    <n v="2019"/>
    <x v="1"/>
    <n v="14.456106225399999"/>
    <n v="25740.587905734599"/>
  </r>
  <r>
    <x v="9"/>
    <s v="Mutton snapper"/>
    <n v="2010"/>
    <x v="0"/>
    <n v="80.791268597599995"/>
    <n v="207818.410718339"/>
  </r>
  <r>
    <x v="9"/>
    <s v="Mutton snapper"/>
    <n v="2010"/>
    <x v="1"/>
    <n v="140.67228911230001"/>
    <n v="361849.64121598698"/>
  </r>
  <r>
    <x v="9"/>
    <s v="Mutton snapper"/>
    <n v="2011"/>
    <x v="0"/>
    <n v="77.331349630099993"/>
    <n v="230896.624627991"/>
  </r>
  <r>
    <x v="9"/>
    <s v="Mutton snapper"/>
    <n v="2011"/>
    <x v="1"/>
    <n v="131.0193645786"/>
    <n v="391198.77238440199"/>
  </r>
  <r>
    <x v="9"/>
    <s v="Mutton snapper"/>
    <n v="2012"/>
    <x v="0"/>
    <n v="73.769738203100005"/>
    <n v="146896.97289605599"/>
  </r>
  <r>
    <x v="9"/>
    <s v="Mutton snapper"/>
    <n v="2012"/>
    <x v="1"/>
    <n v="121.2677922134"/>
    <n v="241479.392767866"/>
  </r>
  <r>
    <x v="9"/>
    <s v="Mutton snapper"/>
    <n v="2013"/>
    <x v="0"/>
    <n v="70.102074732299997"/>
    <n v="237414.16680433901"/>
  </r>
  <r>
    <x v="9"/>
    <s v="Mutton snapper"/>
    <n v="2013"/>
    <x v="1"/>
    <n v="111.4633128915"/>
    <n v="377491.95955273899"/>
  </r>
  <r>
    <x v="9"/>
    <s v="Mutton snapper"/>
    <n v="2014"/>
    <x v="0"/>
    <n v="66.323922635700001"/>
    <n v="237159.02572334299"/>
  </r>
  <r>
    <x v="9"/>
    <s v="Mutton snapper"/>
    <n v="2014"/>
    <x v="1"/>
    <n v="101.65491225"/>
    <n v="363494.48270123999"/>
  </r>
  <r>
    <x v="9"/>
    <s v="Mutton snapper"/>
    <n v="2015"/>
    <x v="0"/>
    <n v="62.513453463300003"/>
    <n v="223902.86068040901"/>
  </r>
  <r>
    <x v="9"/>
    <s v="Mutton snapper"/>
    <n v="2015"/>
    <x v="1"/>
    <n v="91.893859058900006"/>
    <n v="329133.91889845498"/>
  </r>
  <r>
    <x v="9"/>
    <s v="Mutton snapper"/>
    <n v="2016"/>
    <x v="0"/>
    <n v="58.416789009600002"/>
    <n v="246041.78797824099"/>
  </r>
  <r>
    <x v="9"/>
    <s v="Mutton snapper"/>
    <n v="2016"/>
    <x v="1"/>
    <n v="82.235489505499999"/>
    <n v="346362.18827234203"/>
  </r>
  <r>
    <x v="9"/>
    <s v="Mutton snapper"/>
    <n v="2017"/>
    <x v="0"/>
    <n v="54.277806932799997"/>
    <n v="216624.512122888"/>
  </r>
  <r>
    <x v="9"/>
    <s v="Mutton snapper"/>
    <n v="2017"/>
    <x v="1"/>
    <n v="72.737880719100005"/>
    <n v="290299.27357148897"/>
  </r>
  <r>
    <x v="9"/>
    <s v="Mutton snapper"/>
    <n v="2018"/>
    <x v="0"/>
    <n v="50.007982069299999"/>
    <n v="78851.807452546796"/>
  </r>
  <r>
    <x v="9"/>
    <s v="Mutton snapper"/>
    <n v="2018"/>
    <x v="1"/>
    <n v="63.463034217999997"/>
    <n v="100067.52417197599"/>
  </r>
  <r>
    <x v="9"/>
    <s v="Mutton snapper"/>
    <n v="2019"/>
    <x v="0"/>
    <n v="45.621387203499999"/>
    <n v="75316.572773914493"/>
  </r>
  <r>
    <x v="9"/>
    <s v="Mutton snapper"/>
    <n v="2019"/>
    <x v="1"/>
    <n v="53.527963679300001"/>
    <n v="88369.578809769795"/>
  </r>
  <r>
    <x v="10"/>
    <s v="Schoolmaster snapper"/>
    <n v="2010"/>
    <x v="0"/>
    <n v="8.4095400221999999"/>
    <n v="8637.3017671712405"/>
  </r>
  <r>
    <x v="10"/>
    <s v="Schoolmaster snapper"/>
    <n v="2010"/>
    <x v="1"/>
    <n v="14.642538306800001"/>
    <n v="15039.112919408601"/>
  </r>
  <r>
    <x v="10"/>
    <s v="Schoolmaster snapper"/>
    <n v="2011"/>
    <x v="0"/>
    <n v="9.3811798429"/>
    <n v="15108.391591095"/>
  </r>
  <r>
    <x v="10"/>
    <s v="Schoolmaster snapper"/>
    <n v="2011"/>
    <x v="1"/>
    <n v="15.8941519564"/>
    <n v="25597.5341894308"/>
  </r>
  <r>
    <x v="10"/>
    <s v="Schoolmaster snapper"/>
    <n v="2012"/>
    <x v="0"/>
    <n v="10.380310362099999"/>
    <n v="17090.510837567101"/>
  </r>
  <r>
    <x v="10"/>
    <s v="Schoolmaster snapper"/>
    <n v="2012"/>
    <x v="1"/>
    <n v="17.063871321200001"/>
    <n v="28094.562452751201"/>
  </r>
  <r>
    <x v="10"/>
    <s v="Schoolmaster snapper"/>
    <n v="2013"/>
    <x v="0"/>
    <n v="11.407973191"/>
    <n v="22641.4280750406"/>
  </r>
  <r>
    <x v="10"/>
    <s v="Schoolmaster snapper"/>
    <n v="2013"/>
    <x v="1"/>
    <n v="18.138842396600001"/>
    <n v="36000.198160724402"/>
  </r>
  <r>
    <x v="10"/>
    <s v="Schoolmaster snapper"/>
    <n v="2014"/>
    <x v="0"/>
    <n v="12.465263141399999"/>
    <n v="25965.207232430501"/>
  </r>
  <r>
    <x v="10"/>
    <s v="Schoolmaster snapper"/>
    <n v="2014"/>
    <x v="1"/>
    <n v="19.105553176800001"/>
    <n v="39796.965527227498"/>
  </r>
  <r>
    <x v="10"/>
    <s v="Schoolmaster snapper"/>
    <n v="2015"/>
    <x v="0"/>
    <n v="13.5712938679"/>
    <n v="30990.422364487102"/>
  </r>
  <r>
    <x v="10"/>
    <s v="Schoolmaster snapper"/>
    <n v="2015"/>
    <x v="1"/>
    <n v="19.949602795200001"/>
    <n v="45555.466018368897"/>
  </r>
  <r>
    <x v="10"/>
    <s v="Schoolmaster snapper"/>
    <n v="2016"/>
    <x v="0"/>
    <n v="14.6731590608"/>
    <n v="38593.600314123898"/>
  </r>
  <r>
    <x v="10"/>
    <s v="Schoolmaster snapper"/>
    <n v="2016"/>
    <x v="1"/>
    <n v="20.655952482299998"/>
    <n v="54329.648503815202"/>
  </r>
  <r>
    <x v="10"/>
    <s v="Schoolmaster snapper"/>
    <n v="2017"/>
    <x v="0"/>
    <n v="15.8260850542"/>
    <n v="47320.227604561398"/>
  </r>
  <r>
    <x v="10"/>
    <s v="Schoolmaster snapper"/>
    <n v="2017"/>
    <x v="1"/>
    <n v="21.2085924613"/>
    <n v="63414.004095015996"/>
  </r>
  <r>
    <x v="10"/>
    <s v="Schoolmaster snapper"/>
    <n v="2018"/>
    <x v="0"/>
    <n v="17.013175892500001"/>
    <n v="44822.684940519001"/>
  </r>
  <r>
    <x v="10"/>
    <s v="Schoolmaster snapper"/>
    <n v="2018"/>
    <x v="1"/>
    <n v="21.590708505799999"/>
    <n v="56882.590946789598"/>
  </r>
  <r>
    <x v="10"/>
    <s v="Schoolmaster snapper"/>
    <n v="2019"/>
    <x v="0"/>
    <n v="18.243436263100001"/>
    <n v="48063.912406643401"/>
  </r>
  <r>
    <x v="10"/>
    <s v="Schoolmaster snapper"/>
    <n v="2019"/>
    <x v="1"/>
    <n v="21.405179753100001"/>
    <n v="56393.7993842945"/>
  </r>
  <r>
    <x v="11"/>
    <s v="Grey snapper"/>
    <n v="2010"/>
    <x v="5"/>
    <n v="17.881332564099999"/>
    <n v="45503.431635617402"/>
  </r>
  <r>
    <x v="11"/>
    <s v="Grey snapper"/>
    <n v="2010"/>
    <x v="1"/>
    <n v="31.134651402599999"/>
    <n v="79229.748483450297"/>
  </r>
  <r>
    <x v="11"/>
    <s v="Grey snapper"/>
    <n v="2011"/>
    <x v="5"/>
    <n v="19.185579793100001"/>
    <n v="57284.473075173097"/>
  </r>
  <r>
    <x v="11"/>
    <s v="Grey snapper"/>
    <n v="2011"/>
    <x v="1"/>
    <n v="32.505348549899999"/>
    <n v="97054.755909923901"/>
  </r>
  <r>
    <x v="11"/>
    <s v="Grey snapper"/>
    <n v="2012"/>
    <x v="5"/>
    <n v="20.5265019303"/>
    <n v="40874.226629409299"/>
  </r>
  <r>
    <x v="11"/>
    <s v="Grey snapper"/>
    <n v="2012"/>
    <x v="1"/>
    <n v="33.742881994500003"/>
    <n v="67191.8776250761"/>
  </r>
  <r>
    <x v="11"/>
    <s v="Grey snapper"/>
    <n v="2013"/>
    <x v="5"/>
    <n v="21.905458416999998"/>
    <n v="74187.050503020699"/>
  </r>
  <r>
    <x v="11"/>
    <s v="Grey snapper"/>
    <n v="2013"/>
    <x v="1"/>
    <n v="34.829995758099997"/>
    <n v="117958.483458585"/>
  </r>
  <r>
    <x v="11"/>
    <s v="Grey snapper"/>
    <n v="2014"/>
    <x v="5"/>
    <n v="23.323886800899999"/>
    <n v="83400.831102406097"/>
  </r>
  <r>
    <x v="11"/>
    <s v="Grey snapper"/>
    <n v="2014"/>
    <x v="1"/>
    <n v="35.7486043022"/>
    <n v="127828.750628227"/>
  </r>
  <r>
    <x v="11"/>
    <s v="Grey snapper"/>
    <n v="2015"/>
    <x v="5"/>
    <n v="24.8161501208"/>
    <n v="88883.379421539401"/>
  </r>
  <r>
    <x v="11"/>
    <s v="Grey snapper"/>
    <n v="2015"/>
    <x v="1"/>
    <n v="36.4793764422"/>
    <n v="130657.26317676"/>
  </r>
  <r>
    <x v="11"/>
    <s v="Grey snapper"/>
    <n v="2016"/>
    <x v="5"/>
    <n v="26.2848992849"/>
    <n v="110707.61893175"/>
  </r>
  <r>
    <x v="11"/>
    <s v="Grey snapper"/>
    <n v="2016"/>
    <x v="1"/>
    <n v="37.002231651999999"/>
    <n v="155847.23825455399"/>
  </r>
  <r>
    <x v="11"/>
    <s v="Grey snapper"/>
    <n v="2017"/>
    <x v="5"/>
    <n v="27.830494043800002"/>
    <n v="111072.416795461"/>
  </r>
  <r>
    <x v="11"/>
    <s v="Grey snapper"/>
    <n v="2017"/>
    <x v="1"/>
    <n v="37.295743334299999"/>
    <n v="148848.537931203"/>
  </r>
  <r>
    <x v="11"/>
    <s v="Grey snapper"/>
    <n v="2018"/>
    <x v="5"/>
    <n v="29.421401948700002"/>
    <n v="47858.996082486097"/>
  </r>
  <r>
    <x v="11"/>
    <s v="Grey snapper"/>
    <n v="2018"/>
    <x v="1"/>
    <n v="37.337468166999997"/>
    <n v="60735.846165768402"/>
  </r>
  <r>
    <x v="11"/>
    <s v="Grey snapper"/>
    <n v="2019"/>
    <x v="5"/>
    <n v="31.072457085100002"/>
    <n v="52920.697329811002"/>
  </r>
  <r>
    <x v="11"/>
    <s v="Grey snapper"/>
    <n v="2019"/>
    <x v="1"/>
    <n v="36.457579574699999"/>
    <n v="62092.306661282499"/>
  </r>
  <r>
    <x v="12"/>
    <s v="Dog snapper"/>
    <n v="2010"/>
    <x v="0"/>
    <n v="11.872696445600001"/>
    <n v="12779.4736366628"/>
  </r>
  <r>
    <x v="12"/>
    <s v="Dog snapper"/>
    <n v="2010"/>
    <x v="1"/>
    <n v="20.672523354700001"/>
    <n v="22251.3873259428"/>
  </r>
  <r>
    <x v="12"/>
    <s v="Dog snapper"/>
    <n v="2011"/>
    <x v="0"/>
    <n v="12.482704738200001"/>
    <n v="37230.274015528797"/>
  </r>
  <r>
    <x v="12"/>
    <s v="Dog snapper"/>
    <n v="2011"/>
    <x v="1"/>
    <n v="21.148939606599999"/>
    <n v="63077.741018844303"/>
  </r>
  <r>
    <x v="12"/>
    <s v="Dog snapper"/>
    <n v="2012"/>
    <x v="0"/>
    <n v="13.1097457703"/>
    <n v="29241.976621936301"/>
  </r>
  <r>
    <x v="12"/>
    <s v="Dog snapper"/>
    <n v="2012"/>
    <x v="1"/>
    <n v="21.550705814800001"/>
    <n v="48069.981421563403"/>
  </r>
  <r>
    <x v="12"/>
    <s v="Dog snapper"/>
    <n v="2013"/>
    <x v="0"/>
    <n v="13.7544347495"/>
    <n v="47856.950430837998"/>
  </r>
  <r>
    <x v="12"/>
    <s v="Dog snapper"/>
    <n v="2013"/>
    <x v="1"/>
    <n v="21.8697502176"/>
    <n v="76093.243463621198"/>
  </r>
  <r>
    <x v="12"/>
    <s v="Dog snapper"/>
    <n v="2014"/>
    <x v="0"/>
    <n v="14.417426978"/>
    <n v="52633.164470002397"/>
  </r>
  <r>
    <x v="12"/>
    <s v="Dog snapper"/>
    <n v="2014"/>
    <x v="1"/>
    <n v="22.097641636300001"/>
    <n v="80671.038488203994"/>
  </r>
  <r>
    <x v="12"/>
    <s v="Dog snapper"/>
    <n v="2015"/>
    <x v="0"/>
    <n v="15.1194287433"/>
    <n v="55593.556740858701"/>
  </r>
  <r>
    <x v="12"/>
    <s v="Dog snapper"/>
    <n v="2015"/>
    <x v="1"/>
    <n v="22.2253383394"/>
    <n v="81721.712442700504"/>
  </r>
  <r>
    <x v="12"/>
    <s v="Dog snapper"/>
    <n v="2016"/>
    <x v="0"/>
    <n v="15.8008926364"/>
    <n v="66076.319285289195"/>
  </r>
  <r>
    <x v="12"/>
    <s v="Dog snapper"/>
    <n v="2016"/>
    <x v="1"/>
    <n v="22.2435050369"/>
    <n v="93018.095538545604"/>
  </r>
  <r>
    <x v="12"/>
    <s v="Dog snapper"/>
    <n v="2017"/>
    <x v="0"/>
    <n v="16.522719062099998"/>
    <n v="67225.947393617593"/>
  </r>
  <r>
    <x v="12"/>
    <s v="Dog snapper"/>
    <n v="2017"/>
    <x v="1"/>
    <n v="22.142154155"/>
    <n v="90089.729469079597"/>
  </r>
  <r>
    <x v="12"/>
    <s v="Dog snapper"/>
    <n v="2018"/>
    <x v="0"/>
    <n v="17.265447772000002"/>
    <n v="42172.0765395462"/>
  </r>
  <r>
    <x v="12"/>
    <s v="Dog snapper"/>
    <n v="2018"/>
    <x v="1"/>
    <n v="21.910856175399999"/>
    <n v="53518.814911669397"/>
  </r>
  <r>
    <x v="12"/>
    <s v="Dog snapper"/>
    <n v="2019"/>
    <x v="0"/>
    <n v="18.037478981"/>
    <n v="46128.859623128199"/>
  </r>
  <r>
    <x v="12"/>
    <s v="Dog snapper"/>
    <n v="2019"/>
    <x v="1"/>
    <n v="21.163528313099999"/>
    <n v="54123.385408246802"/>
  </r>
  <r>
    <x v="13"/>
    <s v="Lane snapper"/>
    <n v="2010"/>
    <x v="0"/>
    <n v="93.105768123600001"/>
    <n v="249819.441808184"/>
  </r>
  <r>
    <x v="13"/>
    <s v="Lane snapper"/>
    <n v="2010"/>
    <x v="1"/>
    <n v="162.11407196420001"/>
    <n v="434981.07349876303"/>
  </r>
  <r>
    <x v="13"/>
    <s v="Lane snapper"/>
    <n v="2011"/>
    <x v="0"/>
    <n v="96.909479197300001"/>
    <n v="289353.17627544299"/>
  </r>
  <r>
    <x v="13"/>
    <s v="Lane snapper"/>
    <n v="2011"/>
    <x v="1"/>
    <n v="164.18979426620001"/>
    <n v="490239.33341101801"/>
  </r>
  <r>
    <x v="13"/>
    <s v="Lane snapper"/>
    <n v="2012"/>
    <x v="0"/>
    <n v="100.81874341220001"/>
    <n v="200759.39781238299"/>
  </r>
  <r>
    <x v="13"/>
    <s v="Lane snapper"/>
    <n v="2012"/>
    <x v="1"/>
    <n v="165.73281571999999"/>
    <n v="330022.16805706703"/>
  </r>
  <r>
    <x v="13"/>
    <s v="Lane snapper"/>
    <n v="2013"/>
    <x v="0"/>
    <n v="104.83728485509999"/>
    <n v="355051.64046828501"/>
  </r>
  <r>
    <x v="13"/>
    <s v="Lane snapper"/>
    <n v="2013"/>
    <x v="1"/>
    <n v="166.69279945189999"/>
    <n v="564537.24437280803"/>
  </r>
  <r>
    <x v="13"/>
    <s v="Lane snapper"/>
    <n v="2014"/>
    <x v="0"/>
    <n v="108.96909699219999"/>
    <n v="389648.317675055"/>
  </r>
  <r>
    <x v="13"/>
    <s v="Lane snapper"/>
    <n v="2014"/>
    <x v="1"/>
    <n v="167.01732274700001"/>
    <n v="597215.36313749896"/>
  </r>
  <r>
    <x v="13"/>
    <s v="Lane snapper"/>
    <n v="2015"/>
    <x v="0"/>
    <n v="113.3684815063"/>
    <n v="406049.03287184099"/>
  </r>
  <r>
    <x v="13"/>
    <s v="Lane snapper"/>
    <n v="2015"/>
    <x v="1"/>
    <n v="166.6500038648"/>
    <n v="596886.11859584996"/>
  </r>
  <r>
    <x v="13"/>
    <s v="Lane snapper"/>
    <n v="2016"/>
    <x v="0"/>
    <n v="117.58795239"/>
    <n v="495260.87519115099"/>
  </r>
  <r>
    <x v="13"/>
    <s v="Lane snapper"/>
    <n v="2016"/>
    <x v="1"/>
    <n v="165.532939908"/>
    <n v="697197.179009491"/>
  </r>
  <r>
    <x v="13"/>
    <s v="Lane snapper"/>
    <n v="2017"/>
    <x v="0"/>
    <n v="122.08313271119999"/>
    <n v="487237.79674385098"/>
  </r>
  <r>
    <x v="13"/>
    <s v="Lane snapper"/>
    <n v="2017"/>
    <x v="1"/>
    <n v="163.60403720740001"/>
    <n v="652949.09179563599"/>
  </r>
  <r>
    <x v="13"/>
    <s v="Lane snapper"/>
    <n v="2018"/>
    <x v="0"/>
    <n v="126.7070673441"/>
    <n v="209875.66775037599"/>
  </r>
  <r>
    <x v="13"/>
    <s v="Lane snapper"/>
    <n v="2018"/>
    <x v="1"/>
    <n v="160.7986288944"/>
    <n v="266344.41408789699"/>
  </r>
  <r>
    <x v="13"/>
    <s v="Lane snapper"/>
    <n v="2019"/>
    <x v="0"/>
    <n v="131.52008270659999"/>
    <n v="228088.329916786"/>
  </r>
  <r>
    <x v="13"/>
    <s v="Lane snapper"/>
    <n v="2019"/>
    <x v="1"/>
    <n v="154.31363756670001"/>
    <n v="267617.98769939702"/>
  </r>
  <r>
    <x v="14"/>
    <s v="Silk snapper"/>
    <n v="2010"/>
    <x v="6"/>
    <n v="2.2388059701"/>
    <n v="0"/>
  </r>
  <r>
    <x v="14"/>
    <s v="Silk snapper"/>
    <n v="2010"/>
    <x v="0"/>
    <n v="15.5890472466"/>
    <n v="16011.2568555415"/>
  </r>
  <r>
    <x v="14"/>
    <s v="Silk snapper"/>
    <n v="2010"/>
    <x v="1"/>
    <n v="27.143365852799999"/>
    <n v="27878.509553453299"/>
  </r>
  <r>
    <x v="14"/>
    <s v="Silk snapper"/>
    <n v="2011"/>
    <x v="0"/>
    <n v="17.3902086696"/>
    <n v="28006.933757780502"/>
  </r>
  <r>
    <x v="14"/>
    <s v="Silk snapper"/>
    <n v="2011"/>
    <x v="1"/>
    <n v="29.463524181"/>
    <n v="47451.010260315299"/>
  </r>
  <r>
    <x v="14"/>
    <s v="Silk snapper"/>
    <n v="2011"/>
    <x v="7"/>
    <n v="0.1399253731"/>
    <n v="0"/>
  </r>
  <r>
    <x v="14"/>
    <s v="Silk snapper"/>
    <n v="2012"/>
    <x v="0"/>
    <n v="19.242330525"/>
    <n v="31681.254885959799"/>
  </r>
  <r>
    <x v="14"/>
    <s v="Silk snapper"/>
    <n v="2012"/>
    <x v="1"/>
    <n v="31.631872318300001"/>
    <n v="52079.835555215599"/>
  </r>
  <r>
    <x v="14"/>
    <s v="Silk snapper"/>
    <n v="2012"/>
    <x v="7"/>
    <n v="0.1399253731"/>
    <n v="0"/>
  </r>
  <r>
    <x v="14"/>
    <s v="Silk snapper"/>
    <n v="2013"/>
    <x v="0"/>
    <n v="21.147343682700001"/>
    <n v="41971.176908928297"/>
  </r>
  <r>
    <x v="14"/>
    <s v="Silk snapper"/>
    <n v="2013"/>
    <x v="1"/>
    <n v="33.6245823641"/>
    <n v="66734.778422651696"/>
  </r>
  <r>
    <x v="14"/>
    <s v="Silk snapper"/>
    <n v="2013"/>
    <x v="7"/>
    <n v="0.1399253731"/>
    <n v="0"/>
  </r>
  <r>
    <x v="14"/>
    <s v="Silk snapper"/>
    <n v="2014"/>
    <x v="0"/>
    <n v="23.107277632399999"/>
    <n v="48132.578149109097"/>
  </r>
  <r>
    <x v="14"/>
    <s v="Silk snapper"/>
    <n v="2014"/>
    <x v="1"/>
    <n v="35.416606658799999"/>
    <n v="73772.973817986305"/>
  </r>
  <r>
    <x v="14"/>
    <s v="Silk snapper"/>
    <n v="2014"/>
    <x v="7"/>
    <n v="0.1399253731"/>
    <n v="0"/>
  </r>
  <r>
    <x v="14"/>
    <s v="Silk snapper"/>
    <n v="2015"/>
    <x v="0"/>
    <n v="25.157563998499999"/>
    <n v="57447.988493983998"/>
  </r>
  <r>
    <x v="14"/>
    <s v="Silk snapper"/>
    <n v="2015"/>
    <x v="1"/>
    <n v="36.981249831299998"/>
    <n v="84447.699901641798"/>
  </r>
  <r>
    <x v="14"/>
    <s v="Silk snapper"/>
    <n v="2016"/>
    <x v="0"/>
    <n v="27.200128574499999"/>
    <n v="71542.255239730803"/>
  </r>
  <r>
    <x v="14"/>
    <s v="Silk snapper"/>
    <n v="2016"/>
    <x v="1"/>
    <n v="38.290634008799998"/>
    <n v="100712.69714949001"/>
  </r>
  <r>
    <x v="14"/>
    <s v="Silk snapper"/>
    <n v="2017"/>
    <x v="0"/>
    <n v="29.337346274600002"/>
    <n v="87719.097822774798"/>
  </r>
  <r>
    <x v="14"/>
    <s v="Silk snapper"/>
    <n v="2017"/>
    <x v="1"/>
    <n v="39.3150813293"/>
    <n v="117552.67271809001"/>
  </r>
  <r>
    <x v="14"/>
    <s v="Silk snapper"/>
    <n v="2018"/>
    <x v="0"/>
    <n v="31.537896496599998"/>
    <n v="83089.318965950602"/>
  </r>
  <r>
    <x v="14"/>
    <s v="Silk snapper"/>
    <n v="2018"/>
    <x v="1"/>
    <n v="40.023422695900003"/>
    <n v="105445.17244023801"/>
  </r>
  <r>
    <x v="14"/>
    <s v="Silk snapper"/>
    <n v="2019"/>
    <x v="0"/>
    <n v="33.818471533199997"/>
    <n v="89097.691358889599"/>
  </r>
  <r>
    <x v="14"/>
    <s v="Silk snapper"/>
    <n v="2019"/>
    <x v="1"/>
    <n v="39.679501805599998"/>
    <n v="104539.08307727599"/>
  </r>
  <r>
    <x v="15"/>
    <s v="Black grouper"/>
    <n v="2010"/>
    <x v="3"/>
    <n v="1.4508460188000001"/>
    <n v="5485.8867360383801"/>
  </r>
  <r>
    <x v="15"/>
    <s v="Black grouper"/>
    <n v="2010"/>
    <x v="1"/>
    <n v="2.5261867299"/>
    <n v="9551.9263203173705"/>
  </r>
  <r>
    <x v="15"/>
    <s v="Black grouper"/>
    <n v="2011"/>
    <x v="3"/>
    <n v="1.4766069244"/>
    <n v="6482.8336599227796"/>
  </r>
  <r>
    <x v="15"/>
    <s v="Black grouper"/>
    <n v="2011"/>
    <x v="1"/>
    <n v="2.5017551342000002"/>
    <n v="10983.601745673301"/>
  </r>
  <r>
    <x v="15"/>
    <s v="Black grouper"/>
    <n v="2012"/>
    <x v="3"/>
    <n v="1.5030545431"/>
    <n v="6411.0543655419497"/>
  </r>
  <r>
    <x v="15"/>
    <s v="Black grouper"/>
    <n v="2012"/>
    <x v="1"/>
    <n v="2.4708248999000002"/>
    <n v="10538.934088780001"/>
  </r>
  <r>
    <x v="15"/>
    <s v="Black grouper"/>
    <n v="2013"/>
    <x v="3"/>
    <n v="1.5302092778"/>
    <n v="9473.6257618088894"/>
  </r>
  <r>
    <x v="15"/>
    <s v="Black grouper"/>
    <n v="2013"/>
    <x v="1"/>
    <n v="2.4330548869999999"/>
    <n v="15063.202002776199"/>
  </r>
  <r>
    <x v="15"/>
    <s v="Black grouper"/>
    <n v="2014"/>
    <x v="3"/>
    <n v="1.558094189"/>
    <n v="11558.6279468346"/>
  </r>
  <r>
    <x v="15"/>
    <s v="Black grouper"/>
    <n v="2014"/>
    <x v="1"/>
    <n v="2.3880965081999999"/>
    <n v="17715.950187668299"/>
  </r>
  <r>
    <x v="15"/>
    <s v="Black grouper"/>
    <n v="2015"/>
    <x v="3"/>
    <n v="1.5888375168"/>
    <n v="11581.255848582001"/>
  </r>
  <r>
    <x v="15"/>
    <s v="Black grouper"/>
    <n v="2015"/>
    <x v="1"/>
    <n v="2.3355678299"/>
    <n v="17024.276115213499"/>
  </r>
  <r>
    <x v="15"/>
    <s v="Black grouper"/>
    <n v="2016"/>
    <x v="3"/>
    <n v="1.6161325067000001"/>
    <n v="13231.863011613599"/>
  </r>
  <r>
    <x v="15"/>
    <s v="Black grouper"/>
    <n v="2016"/>
    <x v="1"/>
    <n v="2.2750899193"/>
    <n v="18626.986355779802"/>
  </r>
  <r>
    <x v="15"/>
    <s v="Black grouper"/>
    <n v="2017"/>
    <x v="3"/>
    <n v="1.6463281392"/>
    <n v="13913.2742877459"/>
  </r>
  <r>
    <x v="15"/>
    <s v="Black grouper"/>
    <n v="2017"/>
    <x v="1"/>
    <n v="2.2062501524"/>
    <n v="18645.227999138999"/>
  </r>
  <r>
    <x v="15"/>
    <s v="Black grouper"/>
    <n v="2018"/>
    <x v="3"/>
    <n v="1.6773277323"/>
    <n v="5449.5237858660603"/>
  </r>
  <r>
    <x v="15"/>
    <s v="Black grouper"/>
    <n v="2018"/>
    <x v="1"/>
    <n v="2.1286263285000002"/>
    <n v="6915.7622480129203"/>
  </r>
  <r>
    <x v="15"/>
    <s v="Black grouper"/>
    <n v="2019"/>
    <x v="3"/>
    <n v="1.7098816142"/>
    <n v="5816.4286880478903"/>
  </r>
  <r>
    <x v="15"/>
    <s v="Black grouper"/>
    <n v="2019"/>
    <x v="1"/>
    <n v="2.0062187177999999"/>
    <n v="6824.4655114985599"/>
  </r>
  <r>
    <x v="16"/>
    <s v="Yellowtail snapper"/>
    <n v="2010"/>
    <x v="0"/>
    <n v="91.7514815551"/>
    <n v="262224.72501832101"/>
  </r>
  <r>
    <x v="16"/>
    <s v="Yellowtail snapper"/>
    <n v="2010"/>
    <x v="1"/>
    <n v="159.75601279509999"/>
    <n v="456580.92725211801"/>
  </r>
  <r>
    <x v="16"/>
    <s v="Yellowtail snapper"/>
    <n v="2011"/>
    <x v="0"/>
    <n v="88.147366791899998"/>
    <n v="278012.43597428402"/>
  </r>
  <r>
    <x v="16"/>
    <s v="Yellowtail snapper"/>
    <n v="2011"/>
    <x v="1"/>
    <n v="149.34450312320001"/>
    <n v="471025.17776499398"/>
  </r>
  <r>
    <x v="16"/>
    <s v="Yellowtail snapper"/>
    <n v="2012"/>
    <x v="0"/>
    <n v="84.437060820599996"/>
    <n v="205650.645062795"/>
  </r>
  <r>
    <x v="16"/>
    <s v="Yellowtail snapper"/>
    <n v="2012"/>
    <x v="1"/>
    <n v="138.80347410900001"/>
    <n v="338062.738210565"/>
  </r>
  <r>
    <x v="16"/>
    <s v="Yellowtail snapper"/>
    <n v="2013"/>
    <x v="0"/>
    <n v="80.615977761899998"/>
    <n v="270461.95433291502"/>
  </r>
  <r>
    <x v="16"/>
    <s v="Yellowtail snapper"/>
    <n v="2013"/>
    <x v="1"/>
    <n v="128.1805707984"/>
    <n v="430038.41977861902"/>
  </r>
  <r>
    <x v="16"/>
    <s v="Yellowtail snapper"/>
    <n v="2014"/>
    <x v="0"/>
    <n v="76.679459240599996"/>
    <n v="285407.09966978198"/>
  </r>
  <r>
    <x v="16"/>
    <s v="Yellowtail snapper"/>
    <n v="2014"/>
    <x v="1"/>
    <n v="117.5268800563"/>
    <n v="437444.47733880702"/>
  </r>
  <r>
    <x v="16"/>
    <s v="Yellowtail snapper"/>
    <n v="2015"/>
    <x v="0"/>
    <n v="72.718961819900002"/>
    <n v="254223.92946439001"/>
  </r>
  <r>
    <x v="16"/>
    <s v="Yellowtail snapper"/>
    <n v="2015"/>
    <x v="1"/>
    <n v="106.8958065532"/>
    <n v="373705.44497781998"/>
  </r>
  <r>
    <x v="16"/>
    <s v="Yellowtail snapper"/>
    <n v="2016"/>
    <x v="0"/>
    <n v="68.439700315799996"/>
    <n v="290261.22784402501"/>
  </r>
  <r>
    <x v="16"/>
    <s v="Yellowtail snapper"/>
    <n v="2016"/>
    <x v="1"/>
    <n v="96.345115034599999"/>
    <n v="408611.54063619499"/>
  </r>
  <r>
    <x v="16"/>
    <s v="Yellowtail snapper"/>
    <n v="2017"/>
    <x v="0"/>
    <n v="64.125923329100004"/>
    <n v="277315.17722499103"/>
  </r>
  <r>
    <x v="16"/>
    <s v="Yellowtail snapper"/>
    <n v="2017"/>
    <x v="1"/>
    <n v="85.935376274399999"/>
    <n v="371631.04816639802"/>
  </r>
  <r>
    <x v="16"/>
    <s v="Yellowtail snapper"/>
    <n v="2018"/>
    <x v="0"/>
    <n v="59.6752207376"/>
    <n v="100735.490013274"/>
  </r>
  <r>
    <x v="16"/>
    <s v="Yellowtail snapper"/>
    <n v="2018"/>
    <x v="1"/>
    <n v="75.731321659599999"/>
    <n v="127839.188568322"/>
  </r>
  <r>
    <x v="16"/>
    <s v="Yellowtail snapper"/>
    <n v="2019"/>
    <x v="0"/>
    <n v="55.105415450400002"/>
    <n v="97394.064503064903"/>
  </r>
  <r>
    <x v="16"/>
    <s v="Yellowtail snapper"/>
    <n v="2019"/>
    <x v="1"/>
    <n v="64.655655112100007"/>
    <n v="114273.28862324799"/>
  </r>
  <r>
    <x v="17"/>
    <s v="Cobia"/>
    <n v="2010"/>
    <x v="2"/>
    <n v="2.9358400125999999"/>
    <n v="4820.6052630781196"/>
  </r>
  <r>
    <x v="17"/>
    <s v="Cobia"/>
    <n v="2010"/>
    <x v="1"/>
    <n v="5.1118312932999999"/>
    <n v="8393.5503060547198"/>
  </r>
  <r>
    <x v="17"/>
    <s v="Cobia"/>
    <n v="2011"/>
    <x v="2"/>
    <n v="2.7290108507999999"/>
    <n v="6641.3241603287697"/>
  </r>
  <r>
    <x v="17"/>
    <s v="Cobia"/>
    <n v="2011"/>
    <x v="1"/>
    <n v="4.6236522354999998"/>
    <n v="11252.1257628316"/>
  </r>
  <r>
    <x v="17"/>
    <s v="Cobia"/>
    <n v="2012"/>
    <x v="2"/>
    <n v="2.5161676506999999"/>
    <n v="5384.51602828674"/>
  </r>
  <r>
    <x v="17"/>
    <s v="Cobia"/>
    <n v="2012"/>
    <x v="1"/>
    <n v="4.1362502194999999"/>
    <n v="8851.4394491953099"/>
  </r>
  <r>
    <x v="17"/>
    <s v="Cobia"/>
    <n v="2013"/>
    <x v="2"/>
    <n v="2.297060927"/>
    <n v="4844.8997387300797"/>
  </r>
  <r>
    <x v="17"/>
    <s v="Cobia"/>
    <n v="2013"/>
    <x v="1"/>
    <n v="3.6523601021999998"/>
    <n v="7703.4606688700196"/>
  </r>
  <r>
    <x v="17"/>
    <s v="Cobia"/>
    <n v="2014"/>
    <x v="2"/>
    <n v="2.0714346683999998"/>
    <n v="6175.3911749867502"/>
  </r>
  <r>
    <x v="17"/>
    <s v="Cobia"/>
    <n v="2014"/>
    <x v="1"/>
    <n v="3.1748952879000001"/>
    <n v="9465.0440301950493"/>
  </r>
  <r>
    <x v="17"/>
    <s v="Cobia"/>
    <n v="2015"/>
    <x v="2"/>
    <n v="1.8414610714999999"/>
    <n v="5036.6827623942199"/>
  </r>
  <r>
    <x v="17"/>
    <s v="Cobia"/>
    <n v="2015"/>
    <x v="1"/>
    <n v="2.7069207471999999"/>
    <n v="7403.8497355391601"/>
  </r>
  <r>
    <x v="17"/>
    <s v="Cobia"/>
    <n v="2016"/>
    <x v="2"/>
    <n v="1.5995271092000001"/>
    <n v="5619.7860377369498"/>
  </r>
  <r>
    <x v="17"/>
    <s v="Cobia"/>
    <n v="2016"/>
    <x v="1"/>
    <n v="2.2517138828999999"/>
    <n v="7911.1821030379697"/>
  </r>
  <r>
    <x v="17"/>
    <s v="Cobia"/>
    <n v="2017"/>
    <x v="2"/>
    <n v="1.3526777316"/>
    <n v="4715.6185933616798"/>
  </r>
  <r>
    <x v="17"/>
    <s v="Cobia"/>
    <n v="2017"/>
    <x v="1"/>
    <n v="1.8127282042999999"/>
    <n v="6319.4171272571502"/>
  </r>
  <r>
    <x v="17"/>
    <s v="Cobia"/>
    <n v="2018"/>
    <x v="2"/>
    <n v="1.0981638285999999"/>
    <n v="2012.19073556698"/>
  </r>
  <r>
    <x v="17"/>
    <s v="Cobia"/>
    <n v="2018"/>
    <x v="1"/>
    <n v="1.3936336911"/>
    <n v="2553.58693193115"/>
  </r>
  <r>
    <x v="17"/>
    <s v="Cobia"/>
    <n v="2019"/>
    <x v="2"/>
    <n v="0.83603763580000001"/>
    <n v="1603.9010767544601"/>
  </r>
  <r>
    <x v="17"/>
    <s v="Cobia"/>
    <n v="2019"/>
    <x v="1"/>
    <n v="0.9809301064"/>
    <n v="1881.87084708157"/>
  </r>
  <r>
    <x v="18"/>
    <s v="King mackerel"/>
    <n v="2010"/>
    <x v="2"/>
    <n v="4.0756100536000002"/>
    <n v="7469.0974793504602"/>
  </r>
  <r>
    <x v="18"/>
    <s v="King mackerel"/>
    <n v="2010"/>
    <x v="1"/>
    <n v="7.0963781819999996"/>
    <n v="13005.056836726701"/>
  </r>
  <r>
    <x v="18"/>
    <s v="King mackerel"/>
    <n v="2011"/>
    <x v="2"/>
    <n v="4.4717291717999998"/>
    <n v="9826.8865407278809"/>
  </r>
  <r>
    <x v="18"/>
    <s v="King mackerel"/>
    <n v="2011"/>
    <x v="1"/>
    <n v="7.5762691000000002"/>
    <n v="16649.294710510501"/>
  </r>
  <r>
    <x v="18"/>
    <s v="King mackerel"/>
    <n v="2012"/>
    <x v="2"/>
    <n v="4.8790335133999996"/>
    <n v="12479.468071216201"/>
  </r>
  <r>
    <x v="18"/>
    <s v="King mackerel"/>
    <n v="2012"/>
    <x v="1"/>
    <n v="8.0204923687999994"/>
    <n v="20514.611788737398"/>
  </r>
  <r>
    <x v="18"/>
    <s v="King mackerel"/>
    <n v="2013"/>
    <x v="2"/>
    <n v="5.2979439215999999"/>
    <n v="16683.675506503401"/>
  </r>
  <r>
    <x v="18"/>
    <s v="King mackerel"/>
    <n v="2013"/>
    <x v="1"/>
    <n v="8.4238074732000001"/>
    <n v="26527.285394398401"/>
  </r>
  <r>
    <x v="18"/>
    <s v="King mackerel"/>
    <n v="2014"/>
    <x v="2"/>
    <n v="5.7289035858000004"/>
    <n v="16242.1474664834"/>
  </r>
  <r>
    <x v="18"/>
    <s v="King mackerel"/>
    <n v="2014"/>
    <x v="1"/>
    <n v="8.7807109132000001"/>
    <n v="24894.397222620501"/>
  </r>
  <r>
    <x v="18"/>
    <s v="King mackerel"/>
    <n v="2015"/>
    <x v="2"/>
    <n v="6.1805594398999997"/>
    <n v="21745.310976930701"/>
  </r>
  <r>
    <x v="18"/>
    <s v="King mackerel"/>
    <n v="2015"/>
    <x v="1"/>
    <n v="9.0853316623999998"/>
    <n v="31965.287972441802"/>
  </r>
  <r>
    <x v="18"/>
    <s v="King mackerel"/>
    <n v="2016"/>
    <x v="2"/>
    <n v="6.6287577286000001"/>
    <n v="27376.304716635099"/>
  </r>
  <r>
    <x v="18"/>
    <s v="King mackerel"/>
    <n v="2016"/>
    <x v="1"/>
    <n v="9.3315491294000008"/>
    <n v="38538.6437254419"/>
  </r>
  <r>
    <x v="18"/>
    <s v="King mackerel"/>
    <n v="2017"/>
    <x v="2"/>
    <n v="7.0985878727999996"/>
    <n v="33571.737875422703"/>
  </r>
  <r>
    <x v="18"/>
    <s v="King mackerel"/>
    <n v="2017"/>
    <x v="1"/>
    <n v="9.5128426726999997"/>
    <n v="44989.604464701399"/>
  </r>
  <r>
    <x v="18"/>
    <s v="King mackerel"/>
    <n v="2018"/>
    <x v="2"/>
    <n v="7.5822926946999996"/>
    <n v="18194.201288615099"/>
  </r>
  <r>
    <x v="18"/>
    <s v="King mackerel"/>
    <n v="2018"/>
    <x v="1"/>
    <n v="9.6223698861999996"/>
    <n v="23089.498339451002"/>
  </r>
  <r>
    <x v="18"/>
    <s v="King mackerel"/>
    <n v="2019"/>
    <x v="2"/>
    <n v="8.0838128852000004"/>
    <n v="20309.463095399002"/>
  </r>
  <r>
    <x v="18"/>
    <s v="King mackerel"/>
    <n v="2019"/>
    <x v="1"/>
    <n v="9.4848067766999993"/>
    <n v="23829.266700443499"/>
  </r>
  <r>
    <x v="19"/>
    <s v="Greater amberjack"/>
    <n v="2010"/>
    <x v="0"/>
    <n v="7.1795072244"/>
    <n v="7373.9550883702104"/>
  </r>
  <r>
    <x v="19"/>
    <s v="Greater amberjack"/>
    <n v="2010"/>
    <x v="1"/>
    <n v="12.500827546"/>
    <n v="12839.396634044801"/>
  </r>
  <r>
    <x v="19"/>
    <s v="Greater amberjack"/>
    <n v="2011"/>
    <x v="0"/>
    <n v="8.0090288266999998"/>
    <n v="12898.5421666854"/>
  </r>
  <r>
    <x v="19"/>
    <s v="Greater amberjack"/>
    <n v="2011"/>
    <x v="1"/>
    <n v="13.5693722245"/>
    <n v="21853.476070884299"/>
  </r>
  <r>
    <x v="19"/>
    <s v="Greater amberjack"/>
    <n v="2012"/>
    <x v="0"/>
    <n v="8.8620201628000004"/>
    <n v="14590.7440483926"/>
  </r>
  <r>
    <x v="19"/>
    <s v="Greater amberjack"/>
    <n v="2012"/>
    <x v="1"/>
    <n v="14.5680009971"/>
    <n v="23985.273102464202"/>
  </r>
  <r>
    <x v="19"/>
    <s v="Greater amberjack"/>
    <n v="2013"/>
    <x v="0"/>
    <n v="9.7393704917000008"/>
    <n v="19329.748833887599"/>
  </r>
  <r>
    <x v="19"/>
    <s v="Greater amberjack"/>
    <n v="2013"/>
    <x v="1"/>
    <n v="15.485739967500001"/>
    <n v="30734.5802619272"/>
  </r>
  <r>
    <x v="19"/>
    <s v="Greater amberjack"/>
    <n v="2014"/>
    <x v="0"/>
    <n v="10.642014490999999"/>
    <n v="22167.370916678501"/>
  </r>
  <r>
    <x v="19"/>
    <s v="Greater amberjack"/>
    <n v="2014"/>
    <x v="1"/>
    <n v="16.311053481999998"/>
    <n v="33976.008290758597"/>
  </r>
  <r>
    <x v="19"/>
    <s v="Greater amberjack"/>
    <n v="2015"/>
    <x v="0"/>
    <n v="11.586270130600001"/>
    <n v="26457.566129496801"/>
  </r>
  <r>
    <x v="19"/>
    <s v="Greater amberjack"/>
    <n v="2015"/>
    <x v="1"/>
    <n v="17.031647036100001"/>
    <n v="38892.233883272602"/>
  </r>
  <r>
    <x v="19"/>
    <s v="Greater amberjack"/>
    <n v="2016"/>
    <x v="0"/>
    <n v="12.526969513799999"/>
    <n v="32948.654925606897"/>
  </r>
  <r>
    <x v="19"/>
    <s v="Greater amberjack"/>
    <n v="2016"/>
    <x v="1"/>
    <n v="17.6346815265"/>
    <n v="46383.048645674302"/>
  </r>
  <r>
    <x v="19"/>
    <s v="Greater amberjack"/>
    <n v="2017"/>
    <x v="0"/>
    <n v="13.5112612203"/>
    <n v="40398.870218213102"/>
  </r>
  <r>
    <x v="19"/>
    <s v="Greater amberjack"/>
    <n v="2017"/>
    <x v="1"/>
    <n v="18.106488868"/>
    <n v="54138.6686230739"/>
  </r>
  <r>
    <x v="19"/>
    <s v="Greater amberjack"/>
    <n v="2018"/>
    <x v="0"/>
    <n v="14.524720604100001"/>
    <n v="38266.634025431398"/>
  </r>
  <r>
    <x v="19"/>
    <s v="Greater amberjack"/>
    <n v="2018"/>
    <x v="1"/>
    <n v="18.4327141901"/>
    <n v="48562.581493448502"/>
  </r>
  <r>
    <x v="19"/>
    <s v="Greater amberjack"/>
    <n v="2019"/>
    <x v="0"/>
    <n v="15.575035270100001"/>
    <n v="41033.778952246001"/>
  </r>
  <r>
    <x v="19"/>
    <s v="Greater amberjack"/>
    <n v="2019"/>
    <x v="1"/>
    <n v="18.274322052500001"/>
    <n v="48145.283692981197"/>
  </r>
  <r>
    <x v="20"/>
    <s v="Great barracuda"/>
    <n v="2010"/>
    <x v="0"/>
    <n v="30.158593001700002"/>
    <n v="84538.034580532796"/>
  </r>
  <r>
    <x v="20"/>
    <s v="Great barracuda"/>
    <n v="2010"/>
    <x v="1"/>
    <n v="52.5115942304"/>
    <n v="147196.08997265401"/>
  </r>
  <r>
    <x v="20"/>
    <s v="Great barracuda"/>
    <n v="2011"/>
    <x v="0"/>
    <n v="30.5622620975"/>
    <n v="80313.143784033804"/>
  </r>
  <r>
    <x v="20"/>
    <s v="Great barracuda"/>
    <n v="2011"/>
    <x v="1"/>
    <n v="51.7803992722"/>
    <n v="136071.29729707199"/>
  </r>
  <r>
    <x v="20"/>
    <s v="Great barracuda"/>
    <n v="2012"/>
    <x v="0"/>
    <n v="30.976437067799999"/>
    <n v="68887.674267127397"/>
  </r>
  <r>
    <x v="20"/>
    <s v="Great barracuda"/>
    <n v="2012"/>
    <x v="1"/>
    <n v="50.9212073319"/>
    <n v="113242.31822658"/>
  </r>
  <r>
    <x v="20"/>
    <s v="Great barracuda"/>
    <n v="2013"/>
    <x v="0"/>
    <n v="31.401394013800001"/>
    <n v="64423.701797720598"/>
  </r>
  <r>
    <x v="20"/>
    <s v="Great barracuda"/>
    <n v="2013"/>
    <x v="1"/>
    <n v="49.928670721300001"/>
    <n v="102434.61778464699"/>
  </r>
  <r>
    <x v="20"/>
    <s v="Great barracuda"/>
    <n v="2014"/>
    <x v="0"/>
    <n v="31.8374582147"/>
    <n v="88265.786054357901"/>
  </r>
  <r>
    <x v="20"/>
    <s v="Great barracuda"/>
    <n v="2014"/>
    <x v="1"/>
    <n v="48.797385505299999"/>
    <n v="135285.284395942"/>
  </r>
  <r>
    <x v="20"/>
    <s v="Great barracuda"/>
    <n v="2015"/>
    <x v="0"/>
    <n v="32.327782701399997"/>
    <n v="87109.437646797305"/>
  </r>
  <r>
    <x v="20"/>
    <s v="Great barracuda"/>
    <n v="2015"/>
    <x v="1"/>
    <n v="47.521366084699999"/>
    <n v="128049.594804662"/>
  </r>
  <r>
    <x v="20"/>
    <s v="Great barracuda"/>
    <n v="2016"/>
    <x v="0"/>
    <n v="32.743890606199997"/>
    <n v="108502.054141467"/>
  </r>
  <r>
    <x v="20"/>
    <s v="Great barracuda"/>
    <n v="2016"/>
    <x v="1"/>
    <n v="46.094794287200003"/>
    <n v="152742.38255741401"/>
  </r>
  <r>
    <x v="20"/>
    <s v="Great barracuda"/>
    <n v="2017"/>
    <x v="0"/>
    <n v="33.214803874899999"/>
    <n v="105785.57141313401"/>
  </r>
  <r>
    <x v="20"/>
    <s v="Great barracuda"/>
    <n v="2017"/>
    <x v="1"/>
    <n v="44.511275950300004"/>
    <n v="141763.617767118"/>
  </r>
  <r>
    <x v="20"/>
    <s v="Great barracuda"/>
    <n v="2018"/>
    <x v="0"/>
    <n v="33.697699287600003"/>
    <n v="82312.067027255194"/>
  </r>
  <r>
    <x v="20"/>
    <s v="Great barracuda"/>
    <n v="2018"/>
    <x v="1"/>
    <n v="42.764337900999998"/>
    <n v="104458.794579339"/>
  </r>
  <r>
    <x v="20"/>
    <s v="Great barracuda"/>
    <n v="2019"/>
    <x v="0"/>
    <n v="34.207427549000002"/>
    <n v="87484.963210092697"/>
  </r>
  <r>
    <x v="20"/>
    <s v="Great barracuda"/>
    <n v="2019"/>
    <x v="1"/>
    <n v="40.1358672247"/>
    <n v="102646.8553510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T29" firstHeaderRow="1" firstDataRow="2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Col" showAll="0">
      <items count="71">
        <item x="32"/>
        <item x="33"/>
        <item x="34"/>
        <item x="35"/>
        <item x="36"/>
        <item x="37"/>
        <item x="38"/>
        <item x="39"/>
        <item x="40"/>
        <item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/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dataFields count="1">
    <dataField name="Sum of catch_m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6" firstHeaderRow="1" firstDataRow="2" firstDataCol="1"/>
  <pivotFields count="6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axis="axisCol" showAll="0">
      <items count="9">
        <item x="4"/>
        <item x="6"/>
        <item x="2"/>
        <item x="0"/>
        <item x="3"/>
        <item x="5"/>
        <item x="1"/>
        <item x="7"/>
        <item t="default"/>
      </items>
    </pivotField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atch_m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29" firstHeaderRow="1" firstDataRow="2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axis="axisCol" showAll="0">
      <items count="11">
        <item x="5"/>
        <item x="0"/>
        <item x="7"/>
        <item x="8"/>
        <item x="1"/>
        <item x="3"/>
        <item x="4"/>
        <item x="6"/>
        <item x="2"/>
        <item x="9"/>
        <item t="default"/>
      </items>
    </pivotField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catch_m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6" firstHeaderRow="1" firstDataRow="2" firstDataCol="1"/>
  <pivotFields count="6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axis="axisCol" showAll="0">
      <items count="7">
        <item x="4"/>
        <item x="2"/>
        <item x="0"/>
        <item x="3"/>
        <item x="5"/>
        <item x="1"/>
        <item t="default"/>
      </items>
    </pivotField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atch_m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6" firstHeaderRow="1" firstDataRow="2" firstDataCol="1"/>
  <pivotFields count="6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axis="axisCol" showAll="0">
      <items count="7">
        <item x="4"/>
        <item x="2"/>
        <item x="0"/>
        <item x="3"/>
        <item x="5"/>
        <item x="1"/>
        <item t="default"/>
      </items>
    </pivotField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atch_m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57"/>
  <sheetViews>
    <sheetView topLeftCell="A3" workbookViewId="0">
      <selection activeCell="V2" sqref="V2"/>
    </sheetView>
  </sheetViews>
  <sheetFormatPr defaultRowHeight="14.4" x14ac:dyDescent="0.3"/>
  <sheetData>
    <row r="1" spans="1:23" ht="15.6" x14ac:dyDescent="0.3">
      <c r="A1" s="2" t="s">
        <v>174</v>
      </c>
      <c r="B1" s="2" t="s">
        <v>0</v>
      </c>
      <c r="C1" s="2" t="s">
        <v>1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  <c r="I1" s="2" t="s">
        <v>180</v>
      </c>
      <c r="J1" s="2" t="s">
        <v>200</v>
      </c>
      <c r="K1" s="2" t="s">
        <v>201</v>
      </c>
      <c r="L1" s="2" t="s">
        <v>202</v>
      </c>
      <c r="M1" s="2" t="s">
        <v>204</v>
      </c>
      <c r="N1" s="2" t="s">
        <v>205</v>
      </c>
      <c r="O1" s="2" t="s">
        <v>206</v>
      </c>
      <c r="P1" s="2" t="s">
        <v>207</v>
      </c>
      <c r="Q1" s="2" t="s">
        <v>203</v>
      </c>
      <c r="R1" s="6" t="s">
        <v>26</v>
      </c>
      <c r="S1" s="6" t="s">
        <v>15</v>
      </c>
      <c r="T1" s="2" t="s">
        <v>280</v>
      </c>
    </row>
    <row r="2" spans="1:23" ht="15" thickBot="1" x14ac:dyDescent="0.35">
      <c r="A2" t="s">
        <v>181</v>
      </c>
      <c r="B2" t="s">
        <v>71</v>
      </c>
      <c r="C2" t="s">
        <v>72</v>
      </c>
      <c r="E2">
        <v>1</v>
      </c>
      <c r="F2">
        <v>9</v>
      </c>
      <c r="G2" t="s">
        <v>195</v>
      </c>
      <c r="H2" t="s">
        <v>190</v>
      </c>
      <c r="I2">
        <v>1</v>
      </c>
      <c r="J2">
        <v>0.19941194200000001</v>
      </c>
      <c r="K2">
        <v>0.204231729682879</v>
      </c>
      <c r="L2">
        <v>0.204231729682879</v>
      </c>
      <c r="M2">
        <v>2398.5031354543098</v>
      </c>
      <c r="N2">
        <v>125.811287813696</v>
      </c>
      <c r="O2">
        <v>1706.0005563801301</v>
      </c>
      <c r="P2">
        <v>125.811287813696</v>
      </c>
      <c r="Q2" s="8">
        <v>3.7161003319999999</v>
      </c>
      <c r="R2">
        <v>1.7098816142</v>
      </c>
      <c r="S2">
        <v>2.0062187177999999</v>
      </c>
      <c r="T2">
        <f>P2*L2/2</f>
        <v>12.847328461910825</v>
      </c>
      <c r="U2">
        <f>0.2*P2*L2/2</f>
        <v>2.569465692382165</v>
      </c>
      <c r="V2" s="25">
        <v>6.42</v>
      </c>
      <c r="W2">
        <f>+V2*0.4</f>
        <v>2.5680000000000001</v>
      </c>
    </row>
    <row r="3" spans="1:23" ht="15" thickBot="1" x14ac:dyDescent="0.35">
      <c r="A3" t="s">
        <v>181</v>
      </c>
      <c r="B3" t="s">
        <v>27</v>
      </c>
      <c r="C3" t="s">
        <v>98</v>
      </c>
      <c r="E3">
        <v>0</v>
      </c>
      <c r="F3">
        <v>9</v>
      </c>
      <c r="G3" t="s">
        <v>195</v>
      </c>
      <c r="H3" t="s">
        <v>190</v>
      </c>
      <c r="I3">
        <v>1</v>
      </c>
      <c r="J3">
        <v>0.15290155</v>
      </c>
      <c r="K3">
        <v>0.157670163619407</v>
      </c>
      <c r="L3">
        <v>0.157670163619407</v>
      </c>
      <c r="M3">
        <v>1749.81920908354</v>
      </c>
      <c r="N3">
        <v>522.71082771452404</v>
      </c>
      <c r="O3">
        <v>1780.17450084144</v>
      </c>
      <c r="P3">
        <v>522.71082771452404</v>
      </c>
      <c r="Q3" s="8">
        <v>3.5523494847000001</v>
      </c>
      <c r="R3">
        <v>1.6345352731</v>
      </c>
      <c r="S3">
        <v>1.9178142116000001</v>
      </c>
      <c r="T3">
        <f t="shared" ref="T3:T5" si="0">P3*L3/2</f>
        <v>41.207950865692332</v>
      </c>
      <c r="U3">
        <f t="shared" ref="U3:U4" si="1">0.2*P3*L3/2</f>
        <v>8.2415901731384675</v>
      </c>
      <c r="V3" s="25">
        <v>20.6</v>
      </c>
      <c r="W3">
        <f t="shared" ref="W3:W5" si="2">+V3*0.4</f>
        <v>8.24</v>
      </c>
    </row>
    <row r="4" spans="1:23" ht="15" thickBot="1" x14ac:dyDescent="0.35">
      <c r="A4" t="s">
        <v>181</v>
      </c>
      <c r="B4" t="s">
        <v>145</v>
      </c>
      <c r="C4" t="s">
        <v>146</v>
      </c>
      <c r="E4">
        <v>0</v>
      </c>
      <c r="F4">
        <v>9</v>
      </c>
      <c r="G4" t="s">
        <v>195</v>
      </c>
      <c r="H4" t="s">
        <v>190</v>
      </c>
      <c r="I4">
        <v>1</v>
      </c>
      <c r="J4">
        <v>0.32027807699999999</v>
      </c>
      <c r="K4" t="e">
        <v>#N/A</v>
      </c>
      <c r="L4">
        <v>0.32027807699999999</v>
      </c>
      <c r="M4" t="e">
        <v>#N/A</v>
      </c>
      <c r="N4" t="s">
        <v>142</v>
      </c>
      <c r="O4">
        <v>1513.2453978180899</v>
      </c>
      <c r="P4">
        <v>1513.2453978180899</v>
      </c>
      <c r="Q4" s="8" t="e">
        <v>#N/A</v>
      </c>
      <c r="R4" t="e">
        <v>#N/A</v>
      </c>
      <c r="S4" t="e">
        <v>#N/A</v>
      </c>
      <c r="T4">
        <f t="shared" si="0"/>
        <v>242.32966302113891</v>
      </c>
      <c r="U4">
        <f t="shared" si="1"/>
        <v>48.465932604227781</v>
      </c>
      <c r="V4" s="25">
        <v>121.1</v>
      </c>
      <c r="W4">
        <f t="shared" si="2"/>
        <v>48.44</v>
      </c>
    </row>
    <row r="5" spans="1:23" ht="15" thickBot="1" x14ac:dyDescent="0.35">
      <c r="A5" t="s">
        <v>181</v>
      </c>
      <c r="B5" t="s">
        <v>147</v>
      </c>
      <c r="C5" t="s">
        <v>148</v>
      </c>
      <c r="E5">
        <v>0</v>
      </c>
      <c r="F5">
        <v>9</v>
      </c>
      <c r="G5" t="s">
        <v>195</v>
      </c>
      <c r="H5" t="s">
        <v>190</v>
      </c>
      <c r="I5">
        <v>1</v>
      </c>
      <c r="J5">
        <v>0.35020847399999999</v>
      </c>
      <c r="K5" t="e">
        <v>#N/A</v>
      </c>
      <c r="L5">
        <v>0.35020847399999999</v>
      </c>
      <c r="M5" t="e">
        <v>#N/A</v>
      </c>
      <c r="N5" t="s">
        <v>142</v>
      </c>
      <c r="O5">
        <v>1465.5129339682301</v>
      </c>
      <c r="P5">
        <v>1465.5129339682301</v>
      </c>
      <c r="Q5" s="8" t="e">
        <v>#N/A</v>
      </c>
      <c r="R5" t="e">
        <v>#N/A</v>
      </c>
      <c r="S5" t="e">
        <v>#N/A</v>
      </c>
      <c r="T5">
        <f t="shared" si="0"/>
        <v>256.61752411613833</v>
      </c>
      <c r="U5">
        <f>0.2*P5*L5/2</f>
        <v>51.323504823227665</v>
      </c>
      <c r="V5" s="25">
        <v>128.19999999999999</v>
      </c>
      <c r="W5">
        <f t="shared" si="2"/>
        <v>51.28</v>
      </c>
    </row>
    <row r="8" spans="1:23" x14ac:dyDescent="0.3">
      <c r="B8" t="s">
        <v>220</v>
      </c>
    </row>
    <row r="9" spans="1:23" x14ac:dyDescent="0.3">
      <c r="B9" s="9" t="s">
        <v>221</v>
      </c>
    </row>
    <row r="10" spans="1:23" x14ac:dyDescent="0.3">
      <c r="B10" t="s">
        <v>222</v>
      </c>
      <c r="C10">
        <v>0.2</v>
      </c>
    </row>
    <row r="11" spans="1:23" x14ac:dyDescent="0.3">
      <c r="S11" t="s">
        <v>219</v>
      </c>
    </row>
    <row r="12" spans="1:23" x14ac:dyDescent="0.3">
      <c r="B12" t="s">
        <v>71</v>
      </c>
      <c r="C12">
        <f>0.2*P3*Q2</f>
        <v>388.48917608198752</v>
      </c>
    </row>
    <row r="13" spans="1:23" x14ac:dyDescent="0.3">
      <c r="B13" t="s">
        <v>27</v>
      </c>
      <c r="C13">
        <f>0.2*P2*Q3</f>
        <v>89.385132686885271</v>
      </c>
    </row>
    <row r="14" spans="1:23" x14ac:dyDescent="0.3">
      <c r="B14" t="s">
        <v>223</v>
      </c>
      <c r="C14">
        <f>C12/C13</f>
        <v>4.3462392951058098</v>
      </c>
    </row>
    <row r="16" spans="1:23" x14ac:dyDescent="0.3">
      <c r="B16" t="s">
        <v>224</v>
      </c>
      <c r="C16">
        <f>Q3/552</f>
        <v>6.4354157331521743E-3</v>
      </c>
      <c r="D16">
        <v>0.204231729682879</v>
      </c>
      <c r="E16">
        <v>125.811287813696</v>
      </c>
    </row>
    <row r="17" spans="2:5" x14ac:dyDescent="0.3">
      <c r="B17" t="s">
        <v>225</v>
      </c>
      <c r="C17">
        <f>C16*C14</f>
        <v>2.7969856739768144E-2</v>
      </c>
      <c r="D17">
        <v>0.157670163619407</v>
      </c>
      <c r="E17">
        <v>522.71082771452404</v>
      </c>
    </row>
    <row r="18" spans="2:5" x14ac:dyDescent="0.3">
      <c r="B18" t="s">
        <v>232</v>
      </c>
      <c r="C18">
        <f>AVERAGE($C$16:$C$17)</f>
        <v>1.7202636236460157E-2</v>
      </c>
      <c r="D18">
        <v>0.32027807699999999</v>
      </c>
      <c r="E18">
        <v>1513.2453978180899</v>
      </c>
    </row>
    <row r="19" spans="2:5" x14ac:dyDescent="0.3">
      <c r="B19" t="s">
        <v>233</v>
      </c>
      <c r="C19">
        <f>AVERAGE($C$16:$C$17)</f>
        <v>1.7202636236460157E-2</v>
      </c>
      <c r="D19">
        <v>0.35020847399999999</v>
      </c>
      <c r="E19">
        <v>1465.5129339682301</v>
      </c>
    </row>
    <row r="21" spans="2:5" x14ac:dyDescent="0.3">
      <c r="B21" t="s">
        <v>228</v>
      </c>
    </row>
    <row r="23" spans="2:5" x14ac:dyDescent="0.3">
      <c r="B23" t="s">
        <v>226</v>
      </c>
    </row>
    <row r="25" spans="2:5" x14ac:dyDescent="0.3">
      <c r="B25" t="s">
        <v>234</v>
      </c>
    </row>
    <row r="27" spans="2:5" x14ac:dyDescent="0.3">
      <c r="B27" t="s">
        <v>71</v>
      </c>
      <c r="C27">
        <f>R2*0.2*P3</f>
        <v>178.75472677046571</v>
      </c>
    </row>
    <row r="28" spans="2:5" x14ac:dyDescent="0.3">
      <c r="B28" t="s">
        <v>27</v>
      </c>
      <c r="C28">
        <f>Q3*0.2*P2</f>
        <v>89.385132686885285</v>
      </c>
    </row>
    <row r="29" spans="2:5" x14ac:dyDescent="0.3">
      <c r="B29" t="s">
        <v>223</v>
      </c>
      <c r="C29">
        <f>C27/C28</f>
        <v>1.9998261612100605</v>
      </c>
    </row>
    <row r="31" spans="2:5" x14ac:dyDescent="0.3">
      <c r="B31" t="s">
        <v>224</v>
      </c>
      <c r="C31">
        <f>R3/552</f>
        <v>2.9611146251811594E-3</v>
      </c>
    </row>
    <row r="32" spans="2:5" x14ac:dyDescent="0.3">
      <c r="B32" t="s">
        <v>225</v>
      </c>
      <c r="C32">
        <f>C31*C29</f>
        <v>5.9217144937790053E-3</v>
      </c>
    </row>
    <row r="34" spans="2:4" x14ac:dyDescent="0.3">
      <c r="B34" t="s">
        <v>235</v>
      </c>
    </row>
    <row r="36" spans="2:4" x14ac:dyDescent="0.3">
      <c r="B36" t="s">
        <v>71</v>
      </c>
      <c r="C36">
        <f>S2*0.2*P3</f>
        <v>209.73444931152184</v>
      </c>
    </row>
    <row r="37" spans="2:4" x14ac:dyDescent="0.3">
      <c r="B37" t="s">
        <v>27</v>
      </c>
      <c r="C37">
        <f>S3*0.2*P2</f>
        <v>48.256535149760822</v>
      </c>
    </row>
    <row r="38" spans="2:4" x14ac:dyDescent="0.3">
      <c r="B38" t="s">
        <v>223</v>
      </c>
      <c r="C38">
        <f>C36/C37</f>
        <v>4.3462392950638806</v>
      </c>
    </row>
    <row r="40" spans="2:4" x14ac:dyDescent="0.3">
      <c r="B40" t="s">
        <v>224</v>
      </c>
      <c r="C40">
        <f>S3/552</f>
        <v>3.4743011079710145E-3</v>
      </c>
    </row>
    <row r="41" spans="2:4" x14ac:dyDescent="0.3">
      <c r="B41" t="s">
        <v>225</v>
      </c>
      <c r="C41">
        <f>C40*C38</f>
        <v>1.5100143998347601E-2</v>
      </c>
    </row>
    <row r="43" spans="2:4" x14ac:dyDescent="0.3">
      <c r="B43" t="s">
        <v>230</v>
      </c>
    </row>
    <row r="45" spans="2:4" x14ac:dyDescent="0.3">
      <c r="B45" s="6" t="s">
        <v>26</v>
      </c>
      <c r="C45" s="6" t="s">
        <v>15</v>
      </c>
    </row>
    <row r="46" spans="2:4" x14ac:dyDescent="0.3">
      <c r="B46">
        <v>1.7098816142</v>
      </c>
      <c r="C46">
        <v>2.0062187177999999</v>
      </c>
      <c r="D46">
        <f>B46+C46</f>
        <v>3.7161003319999999</v>
      </c>
    </row>
    <row r="47" spans="2:4" x14ac:dyDescent="0.3">
      <c r="B47">
        <v>1.6345352731</v>
      </c>
      <c r="C47">
        <v>1.9178142116000001</v>
      </c>
      <c r="D47">
        <f>B47+C47</f>
        <v>3.5523494847000001</v>
      </c>
    </row>
    <row r="49" spans="1:4" x14ac:dyDescent="0.3">
      <c r="B49" s="6" t="s">
        <v>26</v>
      </c>
      <c r="C49" s="6" t="s">
        <v>15</v>
      </c>
    </row>
    <row r="50" spans="1:4" x14ac:dyDescent="0.3">
      <c r="B50">
        <f>B46/$D46</f>
        <v>0.4601279463516918</v>
      </c>
      <c r="C50">
        <f t="shared" ref="C50:D51" si="3">C46/$D46</f>
        <v>0.53987205364830826</v>
      </c>
      <c r="D50">
        <f t="shared" si="3"/>
        <v>1</v>
      </c>
    </row>
    <row r="51" spans="1:4" x14ac:dyDescent="0.3">
      <c r="B51">
        <f>B47/$D47</f>
        <v>0.46012794634648352</v>
      </c>
      <c r="C51">
        <f t="shared" si="3"/>
        <v>0.53987205365351654</v>
      </c>
      <c r="D51">
        <f t="shared" si="3"/>
        <v>1</v>
      </c>
    </row>
    <row r="53" spans="1:4" x14ac:dyDescent="0.3">
      <c r="B53" s="6" t="s">
        <v>26</v>
      </c>
      <c r="C53" s="6" t="s">
        <v>15</v>
      </c>
    </row>
    <row r="54" spans="1:4" x14ac:dyDescent="0.3">
      <c r="A54" t="s">
        <v>72</v>
      </c>
      <c r="B54">
        <f>$C$16*B50</f>
        <v>2.9611146252146768E-3</v>
      </c>
      <c r="C54">
        <f>$C$16*C50</f>
        <v>3.4743011079374979E-3</v>
      </c>
      <c r="D54">
        <f>$C$16*D50</f>
        <v>6.4354157331521743E-3</v>
      </c>
    </row>
    <row r="55" spans="1:4" x14ac:dyDescent="0.3">
      <c r="A55" t="s">
        <v>98</v>
      </c>
      <c r="B55">
        <f>$C$17*B51</f>
        <v>1.2869712741274866E-2</v>
      </c>
      <c r="C55">
        <f>$C$17*C51</f>
        <v>1.5100143998493279E-2</v>
      </c>
      <c r="D55">
        <f>$C$17*D51</f>
        <v>2.7969856739768144E-2</v>
      </c>
    </row>
    <row r="56" spans="1:4" x14ac:dyDescent="0.3">
      <c r="A56" t="s">
        <v>146</v>
      </c>
      <c r="B56">
        <f>AVERAGE($B$54:$B$55)</f>
        <v>7.9154136832447711E-3</v>
      </c>
      <c r="C56">
        <f>AVERAGE($B$54:$B$55)</f>
        <v>7.9154136832447711E-3</v>
      </c>
    </row>
    <row r="57" spans="1:4" x14ac:dyDescent="0.3">
      <c r="A57" t="s">
        <v>148</v>
      </c>
      <c r="B57">
        <f>AVERAGE($B$54:$B$55)</f>
        <v>7.9154136832447711E-3</v>
      </c>
      <c r="C57">
        <f>AVERAGE($B$54:$B$55)</f>
        <v>7.9154136832447711E-3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B22"/>
  <sheetViews>
    <sheetView workbookViewId="0">
      <selection activeCell="F10" sqref="F10"/>
    </sheetView>
  </sheetViews>
  <sheetFormatPr defaultRowHeight="14.4" x14ac:dyDescent="0.3"/>
  <cols>
    <col min="1" max="1" width="15.77734375" customWidth="1"/>
  </cols>
  <sheetData>
    <row r="1" spans="1:2" x14ac:dyDescent="0.3">
      <c r="A1" s="6" t="s">
        <v>211</v>
      </c>
      <c r="B1" s="6">
        <v>2019</v>
      </c>
    </row>
    <row r="2" spans="1:2" x14ac:dyDescent="0.3">
      <c r="A2" s="7" t="s">
        <v>11</v>
      </c>
      <c r="B2">
        <v>72.918221738200003</v>
      </c>
    </row>
    <row r="3" spans="1:2" x14ac:dyDescent="0.3">
      <c r="A3" s="7" t="s">
        <v>17</v>
      </c>
      <c r="B3">
        <v>32.193201514400002</v>
      </c>
    </row>
    <row r="4" spans="1:2" x14ac:dyDescent="0.3">
      <c r="A4" s="7" t="s">
        <v>23</v>
      </c>
      <c r="B4">
        <v>0.40903272330000001</v>
      </c>
    </row>
    <row r="5" spans="1:2" x14ac:dyDescent="0.3">
      <c r="A5" s="7" t="s">
        <v>27</v>
      </c>
      <c r="B5">
        <v>3.5523494847000001</v>
      </c>
    </row>
    <row r="6" spans="1:2" x14ac:dyDescent="0.3">
      <c r="A6" s="7" t="s">
        <v>30</v>
      </c>
      <c r="B6">
        <v>1.9850150352</v>
      </c>
    </row>
    <row r="7" spans="1:2" x14ac:dyDescent="0.3">
      <c r="A7" s="7" t="s">
        <v>33</v>
      </c>
      <c r="B7">
        <v>112.10537261729999</v>
      </c>
    </row>
    <row r="8" spans="1:2" x14ac:dyDescent="0.3">
      <c r="A8" s="7" t="s">
        <v>36</v>
      </c>
      <c r="B8">
        <v>63.517143902900003</v>
      </c>
    </row>
    <row r="9" spans="1:2" x14ac:dyDescent="0.3">
      <c r="A9" s="7" t="s">
        <v>39</v>
      </c>
      <c r="B9">
        <v>26.174333749900001</v>
      </c>
    </row>
    <row r="10" spans="1:2" x14ac:dyDescent="0.3">
      <c r="A10" s="7" t="s">
        <v>42</v>
      </c>
      <c r="B10">
        <v>26.776911543399997</v>
      </c>
    </row>
    <row r="11" spans="1:2" x14ac:dyDescent="0.3">
      <c r="A11" s="7" t="s">
        <v>46</v>
      </c>
      <c r="B11">
        <v>99.149350882800007</v>
      </c>
    </row>
    <row r="12" spans="1:2" x14ac:dyDescent="0.3">
      <c r="A12" s="7" t="s">
        <v>49</v>
      </c>
      <c r="B12">
        <v>39.648616016200002</v>
      </c>
    </row>
    <row r="13" spans="1:2" x14ac:dyDescent="0.3">
      <c r="A13" s="7" t="s">
        <v>52</v>
      </c>
      <c r="B13">
        <v>67.530036659800004</v>
      </c>
    </row>
    <row r="14" spans="1:2" x14ac:dyDescent="0.3">
      <c r="A14" s="7" t="s">
        <v>56</v>
      </c>
      <c r="B14">
        <v>39.201007294099995</v>
      </c>
    </row>
    <row r="15" spans="1:2" x14ac:dyDescent="0.3">
      <c r="A15" s="7" t="s">
        <v>63</v>
      </c>
      <c r="B15">
        <v>285.8337202733</v>
      </c>
    </row>
    <row r="16" spans="1:2" x14ac:dyDescent="0.3">
      <c r="A16" s="7" t="s">
        <v>66</v>
      </c>
      <c r="B16">
        <v>73.497973338799994</v>
      </c>
    </row>
    <row r="17" spans="1:2" x14ac:dyDescent="0.3">
      <c r="A17" s="7" t="s">
        <v>71</v>
      </c>
      <c r="B17">
        <v>3.7161003319999999</v>
      </c>
    </row>
    <row r="18" spans="1:2" x14ac:dyDescent="0.3">
      <c r="A18" s="7" t="s">
        <v>74</v>
      </c>
      <c r="B18">
        <v>119.76107056250001</v>
      </c>
    </row>
    <row r="19" spans="1:2" x14ac:dyDescent="0.3">
      <c r="A19" s="7" t="s">
        <v>77</v>
      </c>
      <c r="B19">
        <v>1.8169677422000001</v>
      </c>
    </row>
    <row r="20" spans="1:2" x14ac:dyDescent="0.3">
      <c r="A20" s="7" t="s">
        <v>80</v>
      </c>
      <c r="B20">
        <v>17.568619661900001</v>
      </c>
    </row>
    <row r="21" spans="1:2" x14ac:dyDescent="0.3">
      <c r="A21" s="7" t="s">
        <v>83</v>
      </c>
      <c r="B21">
        <v>33.8493573226</v>
      </c>
    </row>
    <row r="22" spans="1:2" x14ac:dyDescent="0.3">
      <c r="A22" s="7" t="s">
        <v>86</v>
      </c>
      <c r="B22">
        <v>74.343294773699995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1:G2932"/>
  <sheetViews>
    <sheetView topLeftCell="A11" workbookViewId="0">
      <selection sqref="A1:F292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1960</v>
      </c>
      <c r="D2" t="s">
        <v>9</v>
      </c>
      <c r="E2">
        <v>0.3641258356</v>
      </c>
      <c r="F2">
        <v>1136.1905304296899</v>
      </c>
      <c r="G2" s="1" t="s">
        <v>10</v>
      </c>
    </row>
    <row r="3" spans="1:7" x14ac:dyDescent="0.3">
      <c r="A3" t="s">
        <v>7</v>
      </c>
      <c r="B3" t="s">
        <v>8</v>
      </c>
      <c r="C3">
        <v>1961</v>
      </c>
      <c r="D3" t="s">
        <v>9</v>
      </c>
      <c r="E3">
        <v>0.3641258356</v>
      </c>
      <c r="F3">
        <v>1272.59665280334</v>
      </c>
      <c r="G3" s="1" t="s">
        <v>10</v>
      </c>
    </row>
    <row r="4" spans="1:7" x14ac:dyDescent="0.3">
      <c r="A4" t="s">
        <v>7</v>
      </c>
      <c r="B4" t="s">
        <v>8</v>
      </c>
      <c r="C4">
        <v>1962</v>
      </c>
      <c r="D4" t="s">
        <v>9</v>
      </c>
      <c r="E4">
        <v>0.3641258356</v>
      </c>
      <c r="F4">
        <v>1205.7080319925301</v>
      </c>
      <c r="G4" s="1" t="s">
        <v>10</v>
      </c>
    </row>
    <row r="5" spans="1:7" x14ac:dyDescent="0.3">
      <c r="A5" t="s">
        <v>7</v>
      </c>
      <c r="B5" t="s">
        <v>8</v>
      </c>
      <c r="C5">
        <v>1963</v>
      </c>
      <c r="D5" t="s">
        <v>9</v>
      </c>
      <c r="E5">
        <v>0.3641258356</v>
      </c>
      <c r="F5">
        <v>1267.27370003026</v>
      </c>
      <c r="G5" s="1" t="s">
        <v>10</v>
      </c>
    </row>
    <row r="6" spans="1:7" x14ac:dyDescent="0.3">
      <c r="A6" t="s">
        <v>7</v>
      </c>
      <c r="B6" t="s">
        <v>8</v>
      </c>
      <c r="C6">
        <v>1964</v>
      </c>
      <c r="D6" t="s">
        <v>9</v>
      </c>
      <c r="E6">
        <v>0.3641258356</v>
      </c>
      <c r="F6">
        <v>799.45028829219996</v>
      </c>
      <c r="G6" s="1" t="s">
        <v>10</v>
      </c>
    </row>
    <row r="7" spans="1:7" x14ac:dyDescent="0.3">
      <c r="A7" t="s">
        <v>7</v>
      </c>
      <c r="B7" t="s">
        <v>8</v>
      </c>
      <c r="C7">
        <v>1965</v>
      </c>
      <c r="D7" t="s">
        <v>9</v>
      </c>
      <c r="E7">
        <v>0.75136997260000005</v>
      </c>
      <c r="F7">
        <v>2295.6035732032401</v>
      </c>
      <c r="G7" s="1" t="s">
        <v>10</v>
      </c>
    </row>
    <row r="8" spans="1:7" x14ac:dyDescent="0.3">
      <c r="A8" t="s">
        <v>7</v>
      </c>
      <c r="B8" t="s">
        <v>8</v>
      </c>
      <c r="C8">
        <v>1966</v>
      </c>
      <c r="D8" t="s">
        <v>9</v>
      </c>
      <c r="E8">
        <v>0.75136997260000005</v>
      </c>
      <c r="F8">
        <v>1287.15912679192</v>
      </c>
      <c r="G8" s="1" t="s">
        <v>10</v>
      </c>
    </row>
    <row r="9" spans="1:7" x14ac:dyDescent="0.3">
      <c r="A9" t="s">
        <v>7</v>
      </c>
      <c r="B9" t="s">
        <v>8</v>
      </c>
      <c r="C9">
        <v>1967</v>
      </c>
      <c r="D9" t="s">
        <v>9</v>
      </c>
      <c r="E9">
        <v>0.7660872205</v>
      </c>
      <c r="F9">
        <v>908.61698174101002</v>
      </c>
      <c r="G9" s="1" t="s">
        <v>10</v>
      </c>
    </row>
    <row r="10" spans="1:7" ht="57.6" x14ac:dyDescent="0.3">
      <c r="A10" t="s">
        <v>7</v>
      </c>
      <c r="B10" t="s">
        <v>8</v>
      </c>
      <c r="C10">
        <v>1968</v>
      </c>
      <c r="D10" t="s">
        <v>9</v>
      </c>
      <c r="E10">
        <v>0.7660872205</v>
      </c>
      <c r="F10">
        <v>1780.4096829688799</v>
      </c>
      <c r="G10" s="1" t="s">
        <v>10</v>
      </c>
    </row>
    <row r="11" spans="1:7" ht="57.6" x14ac:dyDescent="0.3">
      <c r="A11" t="s">
        <v>7</v>
      </c>
      <c r="B11" t="s">
        <v>8</v>
      </c>
      <c r="C11">
        <v>1969</v>
      </c>
      <c r="D11" t="s">
        <v>9</v>
      </c>
      <c r="E11">
        <v>0.7660872205</v>
      </c>
      <c r="F11">
        <v>1437.2577664820501</v>
      </c>
      <c r="G11" s="1" t="s">
        <v>10</v>
      </c>
    </row>
    <row r="12" spans="1:7" ht="57.6" x14ac:dyDescent="0.3">
      <c r="A12" t="s">
        <v>7</v>
      </c>
      <c r="B12" t="s">
        <v>8</v>
      </c>
      <c r="C12">
        <v>1970</v>
      </c>
      <c r="D12" t="s">
        <v>9</v>
      </c>
      <c r="E12">
        <v>0.68681577049999998</v>
      </c>
      <c r="F12">
        <v>1339.31135689239</v>
      </c>
      <c r="G12" s="1" t="s">
        <v>10</v>
      </c>
    </row>
    <row r="13" spans="1:7" ht="57.6" x14ac:dyDescent="0.3">
      <c r="A13" t="s">
        <v>7</v>
      </c>
      <c r="B13" t="s">
        <v>8</v>
      </c>
      <c r="C13">
        <v>1971</v>
      </c>
      <c r="D13" t="s">
        <v>9</v>
      </c>
      <c r="E13">
        <v>0.68681577049999998</v>
      </c>
      <c r="F13">
        <v>1551.9948492711901</v>
      </c>
      <c r="G13" s="1" t="s">
        <v>10</v>
      </c>
    </row>
    <row r="14" spans="1:7" ht="57.6" x14ac:dyDescent="0.3">
      <c r="A14" t="s">
        <v>7</v>
      </c>
      <c r="B14" t="s">
        <v>8</v>
      </c>
      <c r="C14">
        <v>1972</v>
      </c>
      <c r="D14" t="s">
        <v>9</v>
      </c>
      <c r="E14">
        <v>0.68681577049999998</v>
      </c>
      <c r="F14">
        <v>1562.54777358449</v>
      </c>
      <c r="G14" s="1" t="s">
        <v>10</v>
      </c>
    </row>
    <row r="15" spans="1:7" ht="57.6" x14ac:dyDescent="0.3">
      <c r="A15" t="s">
        <v>7</v>
      </c>
      <c r="B15" t="s">
        <v>8</v>
      </c>
      <c r="C15">
        <v>1973</v>
      </c>
      <c r="D15" t="s">
        <v>9</v>
      </c>
      <c r="E15">
        <v>0.68681577049999998</v>
      </c>
      <c r="F15">
        <v>2879.66124477524</v>
      </c>
      <c r="G15" s="1" t="s">
        <v>10</v>
      </c>
    </row>
    <row r="16" spans="1:7" ht="57.6" x14ac:dyDescent="0.3">
      <c r="A16" t="s">
        <v>7</v>
      </c>
      <c r="B16" t="s">
        <v>8</v>
      </c>
      <c r="C16">
        <v>1974</v>
      </c>
      <c r="D16" t="s">
        <v>9</v>
      </c>
      <c r="E16">
        <v>0.68681577049999998</v>
      </c>
      <c r="F16">
        <v>2456.5099276931801</v>
      </c>
      <c r="G16" s="1" t="s">
        <v>10</v>
      </c>
    </row>
    <row r="17" spans="1:7" ht="57.6" x14ac:dyDescent="0.3">
      <c r="A17" t="s">
        <v>7</v>
      </c>
      <c r="B17" t="s">
        <v>8</v>
      </c>
      <c r="C17">
        <v>1975</v>
      </c>
      <c r="D17" t="s">
        <v>9</v>
      </c>
      <c r="E17">
        <v>0.68772946219999997</v>
      </c>
      <c r="F17">
        <v>3100.4164597705999</v>
      </c>
      <c r="G17" s="1" t="s">
        <v>10</v>
      </c>
    </row>
    <row r="18" spans="1:7" ht="57.6" x14ac:dyDescent="0.3">
      <c r="A18" t="s">
        <v>7</v>
      </c>
      <c r="B18" t="s">
        <v>8</v>
      </c>
      <c r="C18">
        <v>1976</v>
      </c>
      <c r="D18" t="s">
        <v>9</v>
      </c>
      <c r="E18">
        <v>0.78019366199999995</v>
      </c>
      <c r="F18">
        <v>2780.4331074288398</v>
      </c>
      <c r="G18" s="1" t="s">
        <v>10</v>
      </c>
    </row>
    <row r="19" spans="1:7" ht="57.6" x14ac:dyDescent="0.3">
      <c r="A19" t="s">
        <v>7</v>
      </c>
      <c r="B19" t="s">
        <v>8</v>
      </c>
      <c r="C19">
        <v>1977</v>
      </c>
      <c r="D19" t="s">
        <v>9</v>
      </c>
      <c r="E19">
        <v>1.1912581094000001</v>
      </c>
      <c r="F19">
        <v>5748.9639857423799</v>
      </c>
      <c r="G19" s="1" t="s">
        <v>10</v>
      </c>
    </row>
    <row r="20" spans="1:7" ht="57.6" x14ac:dyDescent="0.3">
      <c r="A20" t="s">
        <v>7</v>
      </c>
      <c r="B20" t="s">
        <v>8</v>
      </c>
      <c r="C20">
        <v>1978</v>
      </c>
      <c r="D20" t="s">
        <v>9</v>
      </c>
      <c r="E20">
        <v>2.1332820462000002</v>
      </c>
      <c r="F20">
        <v>10462.009811549</v>
      </c>
      <c r="G20" s="1" t="s">
        <v>10</v>
      </c>
    </row>
    <row r="21" spans="1:7" ht="57.6" x14ac:dyDescent="0.3">
      <c r="A21" t="s">
        <v>7</v>
      </c>
      <c r="B21" t="s">
        <v>8</v>
      </c>
      <c r="C21">
        <v>1979</v>
      </c>
      <c r="D21" t="s">
        <v>9</v>
      </c>
      <c r="E21">
        <v>2.3357730456999999</v>
      </c>
      <c r="F21">
        <v>14110.1737272549</v>
      </c>
      <c r="G21" s="1" t="s">
        <v>10</v>
      </c>
    </row>
    <row r="22" spans="1:7" ht="57.6" x14ac:dyDescent="0.3">
      <c r="A22" t="s">
        <v>7</v>
      </c>
      <c r="B22" t="s">
        <v>8</v>
      </c>
      <c r="C22">
        <v>1980</v>
      </c>
      <c r="D22" t="s">
        <v>9</v>
      </c>
      <c r="E22">
        <v>2.7215995398000001</v>
      </c>
      <c r="F22">
        <v>16857.1983610061</v>
      </c>
      <c r="G22" s="1" t="s">
        <v>10</v>
      </c>
    </row>
    <row r="23" spans="1:7" ht="57.6" x14ac:dyDescent="0.3">
      <c r="A23" t="s">
        <v>7</v>
      </c>
      <c r="B23" t="s">
        <v>8</v>
      </c>
      <c r="C23">
        <v>1981</v>
      </c>
      <c r="D23" t="s">
        <v>9</v>
      </c>
      <c r="E23">
        <v>2.8560305607999998</v>
      </c>
      <c r="F23">
        <v>11886.579279739701</v>
      </c>
      <c r="G23" s="1" t="s">
        <v>10</v>
      </c>
    </row>
    <row r="24" spans="1:7" ht="57.6" x14ac:dyDescent="0.3">
      <c r="A24" t="s">
        <v>7</v>
      </c>
      <c r="B24" t="s">
        <v>8</v>
      </c>
      <c r="C24">
        <v>1982</v>
      </c>
      <c r="D24" t="s">
        <v>9</v>
      </c>
      <c r="E24">
        <v>3.0046715220000002</v>
      </c>
      <c r="F24">
        <v>11709.8148696562</v>
      </c>
      <c r="G24" s="1" t="s">
        <v>10</v>
      </c>
    </row>
    <row r="25" spans="1:7" ht="57.6" x14ac:dyDescent="0.3">
      <c r="A25" t="s">
        <v>7</v>
      </c>
      <c r="B25" t="s">
        <v>8</v>
      </c>
      <c r="C25">
        <v>1983</v>
      </c>
      <c r="D25" t="s">
        <v>9</v>
      </c>
      <c r="E25">
        <v>8.8480077120999994</v>
      </c>
      <c r="F25">
        <v>35922.079598591103</v>
      </c>
      <c r="G25" s="1" t="s">
        <v>10</v>
      </c>
    </row>
    <row r="26" spans="1:7" ht="57.6" x14ac:dyDescent="0.3">
      <c r="A26" t="s">
        <v>7</v>
      </c>
      <c r="B26" t="s">
        <v>8</v>
      </c>
      <c r="C26">
        <v>1984</v>
      </c>
      <c r="D26" t="s">
        <v>9</v>
      </c>
      <c r="E26">
        <v>9.3006978956000008</v>
      </c>
      <c r="F26">
        <v>33651.161978961602</v>
      </c>
      <c r="G26" s="1" t="s">
        <v>10</v>
      </c>
    </row>
    <row r="27" spans="1:7" ht="57.6" x14ac:dyDescent="0.3">
      <c r="A27" t="s">
        <v>7</v>
      </c>
      <c r="B27" t="s">
        <v>8</v>
      </c>
      <c r="C27">
        <v>1985</v>
      </c>
      <c r="D27" t="s">
        <v>9</v>
      </c>
      <c r="E27">
        <v>10.5984696949</v>
      </c>
      <c r="F27">
        <v>39365.344867499698</v>
      </c>
      <c r="G27" s="1" t="s">
        <v>10</v>
      </c>
    </row>
    <row r="28" spans="1:7" ht="57.6" x14ac:dyDescent="0.3">
      <c r="A28" t="s">
        <v>7</v>
      </c>
      <c r="B28" t="s">
        <v>8</v>
      </c>
      <c r="C28">
        <v>1986</v>
      </c>
      <c r="D28" t="s">
        <v>9</v>
      </c>
      <c r="E28">
        <v>10.814764994800001</v>
      </c>
      <c r="F28">
        <v>55319.058645230201</v>
      </c>
      <c r="G28" s="1" t="s">
        <v>10</v>
      </c>
    </row>
    <row r="29" spans="1:7" ht="57.6" x14ac:dyDescent="0.3">
      <c r="A29" t="s">
        <v>7</v>
      </c>
      <c r="B29" t="s">
        <v>8</v>
      </c>
      <c r="C29">
        <v>1987</v>
      </c>
      <c r="D29" t="s">
        <v>9</v>
      </c>
      <c r="E29">
        <v>11.2473555946</v>
      </c>
      <c r="F29">
        <v>64842.905806151903</v>
      </c>
      <c r="G29" s="1" t="s">
        <v>10</v>
      </c>
    </row>
    <row r="30" spans="1:7" ht="57.6" x14ac:dyDescent="0.3">
      <c r="A30" t="s">
        <v>7</v>
      </c>
      <c r="B30" t="s">
        <v>8</v>
      </c>
      <c r="C30">
        <v>1988</v>
      </c>
      <c r="D30" t="s">
        <v>9</v>
      </c>
      <c r="E30">
        <v>12.1125367942</v>
      </c>
      <c r="F30">
        <v>64068.572958427299</v>
      </c>
      <c r="G30" s="1" t="s">
        <v>10</v>
      </c>
    </row>
    <row r="31" spans="1:7" ht="57.6" x14ac:dyDescent="0.3">
      <c r="A31" t="s">
        <v>7</v>
      </c>
      <c r="B31" t="s">
        <v>8</v>
      </c>
      <c r="C31">
        <v>1989</v>
      </c>
      <c r="D31" t="s">
        <v>9</v>
      </c>
      <c r="E31">
        <v>12.1125367942</v>
      </c>
      <c r="F31">
        <v>50799.821851978697</v>
      </c>
      <c r="G31" s="1" t="s">
        <v>10</v>
      </c>
    </row>
    <row r="32" spans="1:7" ht="57.6" x14ac:dyDescent="0.3">
      <c r="A32" t="s">
        <v>7</v>
      </c>
      <c r="B32" t="s">
        <v>8</v>
      </c>
      <c r="C32">
        <v>1990</v>
      </c>
      <c r="D32" t="s">
        <v>9</v>
      </c>
      <c r="E32">
        <v>12.1125367942</v>
      </c>
      <c r="F32">
        <v>70419.733176329202</v>
      </c>
      <c r="G32" s="1" t="s">
        <v>10</v>
      </c>
    </row>
    <row r="33" spans="1:7" ht="57.6" x14ac:dyDescent="0.3">
      <c r="A33" t="s">
        <v>7</v>
      </c>
      <c r="B33" t="s">
        <v>8</v>
      </c>
      <c r="C33">
        <v>1991</v>
      </c>
      <c r="D33" t="s">
        <v>9</v>
      </c>
      <c r="E33">
        <v>36.506157145099998</v>
      </c>
      <c r="F33">
        <v>185464.74906926401</v>
      </c>
      <c r="G33" s="1" t="s">
        <v>10</v>
      </c>
    </row>
    <row r="34" spans="1:7" ht="57.6" x14ac:dyDescent="0.3">
      <c r="A34" t="s">
        <v>11</v>
      </c>
      <c r="B34" t="s">
        <v>12</v>
      </c>
      <c r="C34">
        <v>1950</v>
      </c>
      <c r="D34" t="s">
        <v>13</v>
      </c>
      <c r="E34">
        <v>98.974123390299994</v>
      </c>
      <c r="F34">
        <v>17704.492072938501</v>
      </c>
      <c r="G34" s="1" t="s">
        <v>14</v>
      </c>
    </row>
    <row r="35" spans="1:7" ht="57.6" x14ac:dyDescent="0.3">
      <c r="A35" t="s">
        <v>11</v>
      </c>
      <c r="B35" t="s">
        <v>12</v>
      </c>
      <c r="C35">
        <v>1950</v>
      </c>
      <c r="D35" t="s">
        <v>15</v>
      </c>
      <c r="E35">
        <v>107.3287648244</v>
      </c>
      <c r="F35">
        <v>19198.970407016801</v>
      </c>
      <c r="G35" s="1" t="s">
        <v>14</v>
      </c>
    </row>
    <row r="36" spans="1:7" ht="57.6" x14ac:dyDescent="0.3">
      <c r="A36" t="s">
        <v>11</v>
      </c>
      <c r="B36" t="s">
        <v>12</v>
      </c>
      <c r="C36">
        <v>1951</v>
      </c>
      <c r="D36" t="s">
        <v>13</v>
      </c>
      <c r="E36">
        <v>101.2904937183</v>
      </c>
      <c r="F36">
        <v>25103.532355022799</v>
      </c>
      <c r="G36" s="1" t="s">
        <v>14</v>
      </c>
    </row>
    <row r="37" spans="1:7" ht="57.6" x14ac:dyDescent="0.3">
      <c r="A37" t="s">
        <v>11</v>
      </c>
      <c r="B37" t="s">
        <v>12</v>
      </c>
      <c r="C37">
        <v>1951</v>
      </c>
      <c r="D37" t="s">
        <v>15</v>
      </c>
      <c r="E37">
        <v>108.80365663480001</v>
      </c>
      <c r="F37">
        <v>26965.572132277299</v>
      </c>
      <c r="G37" s="1" t="s">
        <v>14</v>
      </c>
    </row>
    <row r="38" spans="1:7" ht="57.6" x14ac:dyDescent="0.3">
      <c r="A38" t="s">
        <v>11</v>
      </c>
      <c r="B38" t="s">
        <v>12</v>
      </c>
      <c r="C38">
        <v>1952</v>
      </c>
      <c r="D38" t="s">
        <v>13</v>
      </c>
      <c r="E38">
        <v>103.5910345452</v>
      </c>
      <c r="F38">
        <v>30999.824476894901</v>
      </c>
      <c r="G38" s="1" t="s">
        <v>14</v>
      </c>
    </row>
    <row r="39" spans="1:7" ht="57.6" x14ac:dyDescent="0.3">
      <c r="A39" t="s">
        <v>11</v>
      </c>
      <c r="B39" t="s">
        <v>12</v>
      </c>
      <c r="C39">
        <v>1952</v>
      </c>
      <c r="D39" t="s">
        <v>15</v>
      </c>
      <c r="E39">
        <v>110.1708348093</v>
      </c>
      <c r="F39">
        <v>32968.842878708398</v>
      </c>
      <c r="G39" s="1" t="s">
        <v>14</v>
      </c>
    </row>
    <row r="40" spans="1:7" ht="57.6" x14ac:dyDescent="0.3">
      <c r="A40" t="s">
        <v>11</v>
      </c>
      <c r="B40" t="s">
        <v>12</v>
      </c>
      <c r="C40">
        <v>1953</v>
      </c>
      <c r="D40" t="s">
        <v>13</v>
      </c>
      <c r="E40">
        <v>105.8757458709</v>
      </c>
      <c r="F40">
        <v>25482.373742606302</v>
      </c>
      <c r="G40" s="1" t="s">
        <v>14</v>
      </c>
    </row>
    <row r="41" spans="1:7" ht="57.6" x14ac:dyDescent="0.3">
      <c r="A41" t="s">
        <v>11</v>
      </c>
      <c r="B41" t="s">
        <v>12</v>
      </c>
      <c r="C41">
        <v>1953</v>
      </c>
      <c r="D41" t="s">
        <v>15</v>
      </c>
      <c r="E41">
        <v>111.43029934819999</v>
      </c>
      <c r="F41">
        <v>26819.254125515701</v>
      </c>
      <c r="G41" s="1" t="s">
        <v>14</v>
      </c>
    </row>
    <row r="42" spans="1:7" ht="57.6" x14ac:dyDescent="0.3">
      <c r="A42" t="s">
        <v>11</v>
      </c>
      <c r="B42" t="s">
        <v>12</v>
      </c>
      <c r="C42">
        <v>1954</v>
      </c>
      <c r="D42" t="s">
        <v>13</v>
      </c>
      <c r="E42">
        <v>118.04204003460001</v>
      </c>
      <c r="F42">
        <v>28314.729151765201</v>
      </c>
      <c r="G42" s="1" t="s">
        <v>14</v>
      </c>
    </row>
    <row r="43" spans="1:7" ht="57.6" x14ac:dyDescent="0.3">
      <c r="A43" t="s">
        <v>11</v>
      </c>
      <c r="B43" t="s">
        <v>12</v>
      </c>
      <c r="C43">
        <v>1954</v>
      </c>
      <c r="D43" t="s">
        <v>15</v>
      </c>
      <c r="E43">
        <v>112.5820502513</v>
      </c>
      <c r="F43">
        <v>27005.042095852201</v>
      </c>
      <c r="G43" s="1" t="s">
        <v>14</v>
      </c>
    </row>
    <row r="44" spans="1:7" ht="57.6" x14ac:dyDescent="0.3">
      <c r="A44" t="s">
        <v>11</v>
      </c>
      <c r="B44" t="s">
        <v>12</v>
      </c>
      <c r="C44">
        <v>1955</v>
      </c>
      <c r="D44" t="s">
        <v>13</v>
      </c>
      <c r="E44">
        <v>110.39768001909999</v>
      </c>
      <c r="F44">
        <v>26541.000672973802</v>
      </c>
      <c r="G44" s="1" t="s">
        <v>14</v>
      </c>
    </row>
    <row r="45" spans="1:7" ht="57.6" x14ac:dyDescent="0.3">
      <c r="A45" t="s">
        <v>11</v>
      </c>
      <c r="B45" t="s">
        <v>12</v>
      </c>
      <c r="C45">
        <v>1955</v>
      </c>
      <c r="D45" t="s">
        <v>15</v>
      </c>
      <c r="E45">
        <v>113.6260875186</v>
      </c>
      <c r="F45">
        <v>27317.150729761099</v>
      </c>
      <c r="G45" s="1" t="s">
        <v>14</v>
      </c>
    </row>
    <row r="46" spans="1:7" ht="57.6" x14ac:dyDescent="0.3">
      <c r="A46" t="s">
        <v>11</v>
      </c>
      <c r="B46" t="s">
        <v>12</v>
      </c>
      <c r="C46">
        <v>1956</v>
      </c>
      <c r="D46" t="s">
        <v>13</v>
      </c>
      <c r="E46">
        <v>122.53231518059999</v>
      </c>
      <c r="F46">
        <v>31232.482080480098</v>
      </c>
      <c r="G46" s="1" t="s">
        <v>14</v>
      </c>
    </row>
    <row r="47" spans="1:7" ht="57.6" x14ac:dyDescent="0.3">
      <c r="A47" t="s">
        <v>11</v>
      </c>
      <c r="B47" t="s">
        <v>12</v>
      </c>
      <c r="C47">
        <v>1956</v>
      </c>
      <c r="D47" t="s">
        <v>15</v>
      </c>
      <c r="E47">
        <v>114.56241115020001</v>
      </c>
      <c r="F47">
        <v>29201.018915461998</v>
      </c>
      <c r="G47" s="1" t="s">
        <v>14</v>
      </c>
    </row>
    <row r="48" spans="1:7" ht="57.6" x14ac:dyDescent="0.3">
      <c r="A48" t="s">
        <v>11</v>
      </c>
      <c r="B48" t="s">
        <v>12</v>
      </c>
      <c r="C48">
        <v>1957</v>
      </c>
      <c r="D48" t="s">
        <v>13</v>
      </c>
      <c r="E48">
        <v>114.85629616289999</v>
      </c>
      <c r="F48">
        <v>27860.730995156398</v>
      </c>
      <c r="G48" s="1" t="s">
        <v>14</v>
      </c>
    </row>
    <row r="49" spans="1:7" ht="57.6" x14ac:dyDescent="0.3">
      <c r="A49" t="s">
        <v>11</v>
      </c>
      <c r="B49" t="s">
        <v>12</v>
      </c>
      <c r="C49">
        <v>1957</v>
      </c>
      <c r="D49" t="s">
        <v>15</v>
      </c>
      <c r="E49">
        <v>115.391021146</v>
      </c>
      <c r="F49">
        <v>27990.439416962701</v>
      </c>
      <c r="G49" s="1" t="s">
        <v>14</v>
      </c>
    </row>
    <row r="50" spans="1:7" ht="57.6" x14ac:dyDescent="0.3">
      <c r="A50" t="s">
        <v>11</v>
      </c>
      <c r="B50" t="s">
        <v>12</v>
      </c>
      <c r="C50">
        <v>1958</v>
      </c>
      <c r="D50" t="s">
        <v>13</v>
      </c>
      <c r="E50">
        <v>126.95927232219999</v>
      </c>
      <c r="F50">
        <v>28267.002647813199</v>
      </c>
      <c r="G50" s="1" t="s">
        <v>14</v>
      </c>
    </row>
    <row r="51" spans="1:7" ht="57.6" x14ac:dyDescent="0.3">
      <c r="A51" t="s">
        <v>11</v>
      </c>
      <c r="B51" t="s">
        <v>12</v>
      </c>
      <c r="C51">
        <v>1958</v>
      </c>
      <c r="D51" t="s">
        <v>15</v>
      </c>
      <c r="E51">
        <v>116.1119175061</v>
      </c>
      <c r="F51">
        <v>25851.880052188</v>
      </c>
      <c r="G51" s="1" t="s">
        <v>14</v>
      </c>
    </row>
    <row r="52" spans="1:7" ht="57.6" x14ac:dyDescent="0.3">
      <c r="A52" t="s">
        <v>11</v>
      </c>
      <c r="B52" t="s">
        <v>12</v>
      </c>
      <c r="C52">
        <v>1959</v>
      </c>
      <c r="D52" t="s">
        <v>13</v>
      </c>
      <c r="E52">
        <v>119.25159430230001</v>
      </c>
      <c r="F52">
        <v>21847.7631613868</v>
      </c>
      <c r="G52" s="1" t="s">
        <v>14</v>
      </c>
    </row>
    <row r="53" spans="1:7" ht="57.6" x14ac:dyDescent="0.3">
      <c r="A53" t="s">
        <v>11</v>
      </c>
      <c r="B53" t="s">
        <v>12</v>
      </c>
      <c r="C53">
        <v>1959</v>
      </c>
      <c r="D53" t="s">
        <v>15</v>
      </c>
      <c r="E53">
        <v>116.7251002304</v>
      </c>
      <c r="F53">
        <v>21384.8909923805</v>
      </c>
      <c r="G53" s="1" t="s">
        <v>14</v>
      </c>
    </row>
    <row r="54" spans="1:7" ht="57.6" x14ac:dyDescent="0.3">
      <c r="A54" t="s">
        <v>11</v>
      </c>
      <c r="B54" t="s">
        <v>12</v>
      </c>
      <c r="C54">
        <v>1960</v>
      </c>
      <c r="D54" t="s">
        <v>13</v>
      </c>
      <c r="E54">
        <v>121.4254991204</v>
      </c>
      <c r="F54">
        <v>20679.556841535501</v>
      </c>
      <c r="G54" s="1" t="s">
        <v>14</v>
      </c>
    </row>
    <row r="55" spans="1:7" ht="57.6" x14ac:dyDescent="0.3">
      <c r="A55" t="s">
        <v>11</v>
      </c>
      <c r="B55" t="s">
        <v>12</v>
      </c>
      <c r="C55">
        <v>1960</v>
      </c>
      <c r="D55" t="s">
        <v>15</v>
      </c>
      <c r="E55">
        <v>117.230569319</v>
      </c>
      <c r="F55">
        <v>19965.132853963201</v>
      </c>
      <c r="G55" s="1" t="s">
        <v>14</v>
      </c>
    </row>
    <row r="56" spans="1:7" ht="57.6" x14ac:dyDescent="0.3">
      <c r="A56" t="s">
        <v>11</v>
      </c>
      <c r="B56" t="s">
        <v>12</v>
      </c>
      <c r="C56">
        <v>1961</v>
      </c>
      <c r="D56" t="s">
        <v>13</v>
      </c>
      <c r="E56">
        <v>118.6348682678</v>
      </c>
      <c r="F56">
        <v>24042.796364823302</v>
      </c>
      <c r="G56" s="1" t="s">
        <v>14</v>
      </c>
    </row>
    <row r="57" spans="1:7" ht="57.6" x14ac:dyDescent="0.3">
      <c r="A57" t="s">
        <v>11</v>
      </c>
      <c r="B57" t="s">
        <v>12</v>
      </c>
      <c r="C57">
        <v>1961</v>
      </c>
      <c r="D57" t="s">
        <v>15</v>
      </c>
      <c r="E57">
        <v>118.48781824530001</v>
      </c>
      <c r="F57">
        <v>24012.994892468701</v>
      </c>
      <c r="G57" s="1" t="s">
        <v>14</v>
      </c>
    </row>
    <row r="58" spans="1:7" ht="57.6" x14ac:dyDescent="0.3">
      <c r="A58" t="s">
        <v>11</v>
      </c>
      <c r="B58" t="s">
        <v>12</v>
      </c>
      <c r="C58">
        <v>1962</v>
      </c>
      <c r="D58" t="s">
        <v>13</v>
      </c>
      <c r="E58">
        <v>125.913824992</v>
      </c>
      <c r="F58">
        <v>27049.9788833569</v>
      </c>
      <c r="G58" s="1" t="s">
        <v>14</v>
      </c>
    </row>
    <row r="59" spans="1:7" ht="57.6" x14ac:dyDescent="0.3">
      <c r="A59" t="s">
        <v>11</v>
      </c>
      <c r="B59" t="s">
        <v>12</v>
      </c>
      <c r="C59">
        <v>1962</v>
      </c>
      <c r="D59" t="s">
        <v>15</v>
      </c>
      <c r="E59">
        <v>119.43899503030001</v>
      </c>
      <c r="F59">
        <v>25658.995695059199</v>
      </c>
      <c r="G59" s="1" t="s">
        <v>14</v>
      </c>
    </row>
    <row r="60" spans="1:7" ht="57.6" x14ac:dyDescent="0.3">
      <c r="A60" t="s">
        <v>11</v>
      </c>
      <c r="B60" t="s">
        <v>12</v>
      </c>
      <c r="C60">
        <v>1963</v>
      </c>
      <c r="D60" t="s">
        <v>13</v>
      </c>
      <c r="E60">
        <v>128.22705606560001</v>
      </c>
      <c r="F60">
        <v>21280.0621391268</v>
      </c>
      <c r="G60" s="1" t="s">
        <v>14</v>
      </c>
    </row>
    <row r="61" spans="1:7" ht="57.6" x14ac:dyDescent="0.3">
      <c r="A61" t="s">
        <v>11</v>
      </c>
      <c r="B61" t="s">
        <v>12</v>
      </c>
      <c r="C61">
        <v>1963</v>
      </c>
      <c r="D61" t="s">
        <v>15</v>
      </c>
      <c r="E61">
        <v>120.2586300256</v>
      </c>
      <c r="F61">
        <v>19957.653230394099</v>
      </c>
      <c r="G61" s="1" t="s">
        <v>14</v>
      </c>
    </row>
    <row r="62" spans="1:7" ht="57.6" x14ac:dyDescent="0.3">
      <c r="A62" t="s">
        <v>11</v>
      </c>
      <c r="B62" t="s">
        <v>12</v>
      </c>
      <c r="C62">
        <v>1964</v>
      </c>
      <c r="D62" t="s">
        <v>13</v>
      </c>
      <c r="E62">
        <v>130.5232676581</v>
      </c>
      <c r="F62">
        <v>23250.3968191243</v>
      </c>
      <c r="G62" s="1" t="s">
        <v>14</v>
      </c>
    </row>
    <row r="63" spans="1:7" ht="57.6" x14ac:dyDescent="0.3">
      <c r="A63" t="s">
        <v>11</v>
      </c>
      <c r="B63" t="s">
        <v>12</v>
      </c>
      <c r="C63">
        <v>1964</v>
      </c>
      <c r="D63" t="s">
        <v>15</v>
      </c>
      <c r="E63">
        <v>120.9467232313</v>
      </c>
      <c r="F63">
        <v>21544.505891985598</v>
      </c>
      <c r="G63" s="1" t="s">
        <v>14</v>
      </c>
    </row>
    <row r="64" spans="1:7" ht="57.6" x14ac:dyDescent="0.3">
      <c r="A64" t="s">
        <v>11</v>
      </c>
      <c r="B64" t="s">
        <v>12</v>
      </c>
      <c r="C64">
        <v>1965</v>
      </c>
      <c r="D64" t="s">
        <v>13</v>
      </c>
      <c r="E64">
        <v>132.80245976949999</v>
      </c>
      <c r="F64">
        <v>29317.5905409308</v>
      </c>
      <c r="G64" s="1" t="s">
        <v>14</v>
      </c>
    </row>
    <row r="65" spans="1:7" ht="57.6" x14ac:dyDescent="0.3">
      <c r="A65" t="s">
        <v>11</v>
      </c>
      <c r="B65" t="s">
        <v>12</v>
      </c>
      <c r="C65">
        <v>1965</v>
      </c>
      <c r="D65" t="s">
        <v>15</v>
      </c>
      <c r="E65">
        <v>121.5032746474</v>
      </c>
      <c r="F65">
        <v>26823.172264104101</v>
      </c>
      <c r="G65" s="1" t="s">
        <v>14</v>
      </c>
    </row>
    <row r="66" spans="1:7" ht="57.6" x14ac:dyDescent="0.3">
      <c r="A66" t="s">
        <v>11</v>
      </c>
      <c r="B66" t="s">
        <v>12</v>
      </c>
      <c r="C66">
        <v>1966</v>
      </c>
      <c r="D66" t="s">
        <v>13</v>
      </c>
      <c r="E66">
        <v>135.36249541699999</v>
      </c>
      <c r="F66">
        <v>29647.1614274942</v>
      </c>
      <c r="G66" s="1" t="s">
        <v>14</v>
      </c>
    </row>
    <row r="67" spans="1:7" ht="57.6" x14ac:dyDescent="0.3">
      <c r="A67" t="s">
        <v>11</v>
      </c>
      <c r="B67" t="s">
        <v>12</v>
      </c>
      <c r="C67">
        <v>1966</v>
      </c>
      <c r="D67" t="s">
        <v>15</v>
      </c>
      <c r="E67">
        <v>121.6680711664</v>
      </c>
      <c r="F67">
        <v>26647.801780908401</v>
      </c>
      <c r="G67" s="1" t="s">
        <v>14</v>
      </c>
    </row>
    <row r="68" spans="1:7" ht="57.6" x14ac:dyDescent="0.3">
      <c r="A68" t="s">
        <v>11</v>
      </c>
      <c r="B68" t="s">
        <v>12</v>
      </c>
      <c r="C68">
        <v>1967</v>
      </c>
      <c r="D68" t="s">
        <v>13</v>
      </c>
      <c r="E68">
        <v>137.9036020808</v>
      </c>
      <c r="F68">
        <v>28066.9409363755</v>
      </c>
      <c r="G68" s="1" t="s">
        <v>14</v>
      </c>
    </row>
    <row r="69" spans="1:7" ht="57.6" x14ac:dyDescent="0.3">
      <c r="A69" t="s">
        <v>11</v>
      </c>
      <c r="B69" t="s">
        <v>12</v>
      </c>
      <c r="C69">
        <v>1967</v>
      </c>
      <c r="D69" t="s">
        <v>15</v>
      </c>
      <c r="E69">
        <v>121.7079416373</v>
      </c>
      <c r="F69">
        <v>24770.706188092499</v>
      </c>
      <c r="G69" s="1" t="s">
        <v>14</v>
      </c>
    </row>
    <row r="70" spans="1:7" ht="57.6" x14ac:dyDescent="0.3">
      <c r="A70" t="s">
        <v>11</v>
      </c>
      <c r="B70" t="s">
        <v>12</v>
      </c>
      <c r="C70">
        <v>1968</v>
      </c>
      <c r="D70" t="s">
        <v>13</v>
      </c>
      <c r="E70">
        <v>150.32319209970001</v>
      </c>
      <c r="F70">
        <v>29750.778627160002</v>
      </c>
      <c r="G70" s="1" t="s">
        <v>14</v>
      </c>
    </row>
    <row r="71" spans="1:7" ht="57.6" x14ac:dyDescent="0.3">
      <c r="A71" t="s">
        <v>11</v>
      </c>
      <c r="B71" t="s">
        <v>12</v>
      </c>
      <c r="C71">
        <v>1968</v>
      </c>
      <c r="D71" t="s">
        <v>15</v>
      </c>
      <c r="E71">
        <v>121.6228860601</v>
      </c>
      <c r="F71">
        <v>24070.640788213299</v>
      </c>
      <c r="G71" s="1" t="s">
        <v>14</v>
      </c>
    </row>
    <row r="72" spans="1:7" ht="57.6" x14ac:dyDescent="0.3">
      <c r="A72" t="s">
        <v>11</v>
      </c>
      <c r="B72" t="s">
        <v>12</v>
      </c>
      <c r="C72">
        <v>1969</v>
      </c>
      <c r="D72" t="s">
        <v>13</v>
      </c>
      <c r="E72">
        <v>142.9290284567</v>
      </c>
      <c r="F72">
        <v>36979.084201026897</v>
      </c>
      <c r="G72" s="1" t="s">
        <v>14</v>
      </c>
    </row>
    <row r="73" spans="1:7" ht="57.6" x14ac:dyDescent="0.3">
      <c r="A73" t="s">
        <v>11</v>
      </c>
      <c r="B73" t="s">
        <v>12</v>
      </c>
      <c r="C73">
        <v>1969</v>
      </c>
      <c r="D73" t="s">
        <v>15</v>
      </c>
      <c r="E73">
        <v>121.4129044347</v>
      </c>
      <c r="F73">
        <v>31412.359439219599</v>
      </c>
      <c r="G73" s="1" t="s">
        <v>14</v>
      </c>
    </row>
    <row r="74" spans="1:7" ht="57.6" x14ac:dyDescent="0.3">
      <c r="A74" t="s">
        <v>11</v>
      </c>
      <c r="B74" t="s">
        <v>12</v>
      </c>
      <c r="C74">
        <v>1970</v>
      </c>
      <c r="D74" t="s">
        <v>13</v>
      </c>
      <c r="E74">
        <v>145.41334816899999</v>
      </c>
      <c r="F74">
        <v>30763.051743901098</v>
      </c>
      <c r="G74" s="1" t="s">
        <v>14</v>
      </c>
    </row>
    <row r="75" spans="1:7" ht="57.6" x14ac:dyDescent="0.3">
      <c r="A75" t="s">
        <v>11</v>
      </c>
      <c r="B75" t="s">
        <v>12</v>
      </c>
      <c r="C75">
        <v>1970</v>
      </c>
      <c r="D75" t="s">
        <v>15</v>
      </c>
      <c r="E75">
        <v>121.0779967612</v>
      </c>
      <c r="F75">
        <v>25614.764575002799</v>
      </c>
      <c r="G75" s="1" t="s">
        <v>14</v>
      </c>
    </row>
    <row r="76" spans="1:7" ht="57.6" x14ac:dyDescent="0.3">
      <c r="A76" t="s">
        <v>11</v>
      </c>
      <c r="B76" t="s">
        <v>12</v>
      </c>
      <c r="C76">
        <v>1971</v>
      </c>
      <c r="D76" t="s">
        <v>13</v>
      </c>
      <c r="E76">
        <v>145.6869409505</v>
      </c>
      <c r="F76">
        <v>25854.872017473201</v>
      </c>
      <c r="G76" s="1" t="s">
        <v>14</v>
      </c>
    </row>
    <row r="77" spans="1:7" ht="57.6" x14ac:dyDescent="0.3">
      <c r="A77" t="s">
        <v>11</v>
      </c>
      <c r="B77" t="s">
        <v>12</v>
      </c>
      <c r="C77">
        <v>1971</v>
      </c>
      <c r="D77" t="s">
        <v>15</v>
      </c>
      <c r="E77">
        <v>121.00851825629999</v>
      </c>
      <c r="F77">
        <v>21475.224423868101</v>
      </c>
      <c r="G77" s="1" t="s">
        <v>14</v>
      </c>
    </row>
    <row r="78" spans="1:7" ht="57.6" x14ac:dyDescent="0.3">
      <c r="A78" t="s">
        <v>11</v>
      </c>
      <c r="B78" t="s">
        <v>12</v>
      </c>
      <c r="C78">
        <v>1972</v>
      </c>
      <c r="D78" t="s">
        <v>13</v>
      </c>
      <c r="E78">
        <v>136.08321569989999</v>
      </c>
      <c r="F78">
        <v>27706.284158382099</v>
      </c>
      <c r="G78" s="1" t="s">
        <v>14</v>
      </c>
    </row>
    <row r="79" spans="1:7" ht="57.6" x14ac:dyDescent="0.3">
      <c r="A79" t="s">
        <v>11</v>
      </c>
      <c r="B79" t="s">
        <v>12</v>
      </c>
      <c r="C79">
        <v>1972</v>
      </c>
      <c r="D79" t="s">
        <v>15</v>
      </c>
      <c r="E79">
        <v>120.820247256</v>
      </c>
      <c r="F79">
        <v>24598.7727828524</v>
      </c>
      <c r="G79" s="1" t="s">
        <v>14</v>
      </c>
    </row>
    <row r="80" spans="1:7" ht="57.6" x14ac:dyDescent="0.3">
      <c r="A80" t="s">
        <v>11</v>
      </c>
      <c r="B80" t="s">
        <v>12</v>
      </c>
      <c r="C80">
        <v>1973</v>
      </c>
      <c r="D80" t="s">
        <v>13</v>
      </c>
      <c r="E80">
        <v>136.34751003330001</v>
      </c>
      <c r="F80">
        <v>40652.800931971702</v>
      </c>
      <c r="G80" s="1" t="s">
        <v>14</v>
      </c>
    </row>
    <row r="81" spans="1:7" ht="57.6" x14ac:dyDescent="0.3">
      <c r="A81" t="s">
        <v>11</v>
      </c>
      <c r="B81" t="s">
        <v>12</v>
      </c>
      <c r="C81">
        <v>1973</v>
      </c>
      <c r="D81" t="s">
        <v>15</v>
      </c>
      <c r="E81">
        <v>120.5131837603</v>
      </c>
      <c r="F81">
        <v>35931.7047146064</v>
      </c>
      <c r="G81" s="1" t="s">
        <v>14</v>
      </c>
    </row>
    <row r="82" spans="1:7" ht="57.6" x14ac:dyDescent="0.3">
      <c r="A82" t="s">
        <v>11</v>
      </c>
      <c r="B82" t="s">
        <v>12</v>
      </c>
      <c r="C82">
        <v>1974</v>
      </c>
      <c r="D82" t="s">
        <v>13</v>
      </c>
      <c r="E82">
        <v>142.71880726180001</v>
      </c>
      <c r="F82">
        <v>46185.375936828801</v>
      </c>
      <c r="G82" s="1" t="s">
        <v>14</v>
      </c>
    </row>
    <row r="83" spans="1:7" ht="57.6" x14ac:dyDescent="0.3">
      <c r="A83" t="s">
        <v>11</v>
      </c>
      <c r="B83" t="s">
        <v>12</v>
      </c>
      <c r="C83">
        <v>1974</v>
      </c>
      <c r="D83" t="s">
        <v>15</v>
      </c>
      <c r="E83">
        <v>120.0873277692</v>
      </c>
      <c r="F83">
        <v>38861.580226732498</v>
      </c>
      <c r="G83" s="1" t="s">
        <v>14</v>
      </c>
    </row>
    <row r="84" spans="1:7" ht="57.6" x14ac:dyDescent="0.3">
      <c r="A84" t="s">
        <v>11</v>
      </c>
      <c r="B84" t="s">
        <v>12</v>
      </c>
      <c r="C84">
        <v>1975</v>
      </c>
      <c r="D84" t="s">
        <v>13</v>
      </c>
      <c r="E84">
        <v>145.9430268488</v>
      </c>
      <c r="F84">
        <v>49773.110403041697</v>
      </c>
      <c r="G84" s="1" t="s">
        <v>14</v>
      </c>
    </row>
    <row r="85" spans="1:7" ht="57.6" x14ac:dyDescent="0.3">
      <c r="A85" t="s">
        <v>11</v>
      </c>
      <c r="B85" t="s">
        <v>12</v>
      </c>
      <c r="C85">
        <v>1975</v>
      </c>
      <c r="D85" t="s">
        <v>15</v>
      </c>
      <c r="E85">
        <v>119.54267928279999</v>
      </c>
      <c r="F85">
        <v>40769.409147452701</v>
      </c>
      <c r="G85" s="1" t="s">
        <v>14</v>
      </c>
    </row>
    <row r="86" spans="1:7" ht="57.6" x14ac:dyDescent="0.3">
      <c r="A86" t="s">
        <v>11</v>
      </c>
      <c r="B86" t="s">
        <v>12</v>
      </c>
      <c r="C86">
        <v>1976</v>
      </c>
      <c r="D86" t="s">
        <v>13</v>
      </c>
      <c r="E86">
        <v>155.79386347869999</v>
      </c>
      <c r="F86">
        <v>51632.470002968897</v>
      </c>
      <c r="G86" s="1" t="s">
        <v>14</v>
      </c>
    </row>
    <row r="87" spans="1:7" ht="57.6" x14ac:dyDescent="0.3">
      <c r="A87" t="s">
        <v>11</v>
      </c>
      <c r="B87" t="s">
        <v>12</v>
      </c>
      <c r="C87">
        <v>1976</v>
      </c>
      <c r="D87" t="s">
        <v>15</v>
      </c>
      <c r="E87">
        <v>118.8792383009</v>
      </c>
      <c r="F87">
        <v>39398.398425255298</v>
      </c>
      <c r="G87" s="1" t="s">
        <v>14</v>
      </c>
    </row>
    <row r="88" spans="1:7" ht="57.6" x14ac:dyDescent="0.3">
      <c r="A88" t="s">
        <v>11</v>
      </c>
      <c r="B88" t="s">
        <v>12</v>
      </c>
      <c r="C88">
        <v>1977</v>
      </c>
      <c r="D88" t="s">
        <v>13</v>
      </c>
      <c r="E88">
        <v>172.99324605180001</v>
      </c>
      <c r="F88">
        <v>58109.642301516702</v>
      </c>
      <c r="G88" s="1" t="s">
        <v>14</v>
      </c>
    </row>
    <row r="89" spans="1:7" ht="57.6" x14ac:dyDescent="0.3">
      <c r="A89" t="s">
        <v>11</v>
      </c>
      <c r="B89" t="s">
        <v>12</v>
      </c>
      <c r="C89">
        <v>1977</v>
      </c>
      <c r="D89" t="s">
        <v>15</v>
      </c>
      <c r="E89">
        <v>118.0970048236</v>
      </c>
      <c r="F89">
        <v>39669.610599275598</v>
      </c>
      <c r="G89" s="1" t="s">
        <v>14</v>
      </c>
    </row>
    <row r="90" spans="1:7" ht="57.6" x14ac:dyDescent="0.3">
      <c r="A90" t="s">
        <v>11</v>
      </c>
      <c r="B90" t="s">
        <v>12</v>
      </c>
      <c r="C90">
        <v>1978</v>
      </c>
      <c r="D90" t="s">
        <v>13</v>
      </c>
      <c r="E90">
        <v>166.90286137140001</v>
      </c>
      <c r="F90">
        <v>47300.1707709158</v>
      </c>
      <c r="G90" s="1" t="s">
        <v>14</v>
      </c>
    </row>
    <row r="91" spans="1:7" ht="57.6" x14ac:dyDescent="0.3">
      <c r="A91" t="s">
        <v>11</v>
      </c>
      <c r="B91" t="s">
        <v>12</v>
      </c>
      <c r="C91">
        <v>1978</v>
      </c>
      <c r="D91" t="s">
        <v>15</v>
      </c>
      <c r="E91">
        <v>117.1959788509</v>
      </c>
      <c r="F91">
        <v>33213.270088755802</v>
      </c>
      <c r="G91" s="1" t="s">
        <v>14</v>
      </c>
    </row>
    <row r="92" spans="1:7" ht="57.6" x14ac:dyDescent="0.3">
      <c r="A92" t="s">
        <v>11</v>
      </c>
      <c r="B92" t="s">
        <v>12</v>
      </c>
      <c r="C92">
        <v>1979</v>
      </c>
      <c r="D92" t="s">
        <v>13</v>
      </c>
      <c r="E92">
        <v>159.35232565219999</v>
      </c>
      <c r="F92">
        <v>46821.2508982445</v>
      </c>
      <c r="G92" s="1" t="s">
        <v>14</v>
      </c>
    </row>
    <row r="93" spans="1:7" ht="57.6" x14ac:dyDescent="0.3">
      <c r="A93" t="s">
        <v>11</v>
      </c>
      <c r="B93" t="s">
        <v>12</v>
      </c>
      <c r="C93">
        <v>1979</v>
      </c>
      <c r="D93" t="s">
        <v>15</v>
      </c>
      <c r="E93">
        <v>116.17616038280001</v>
      </c>
      <c r="F93">
        <v>34135.135031226797</v>
      </c>
      <c r="G93" s="1" t="s">
        <v>14</v>
      </c>
    </row>
    <row r="94" spans="1:7" ht="57.6" x14ac:dyDescent="0.3">
      <c r="A94" t="s">
        <v>11</v>
      </c>
      <c r="B94" t="s">
        <v>12</v>
      </c>
      <c r="C94">
        <v>1980</v>
      </c>
      <c r="D94" t="s">
        <v>13</v>
      </c>
      <c r="E94">
        <v>165.69718303799999</v>
      </c>
      <c r="F94">
        <v>62928.443034757103</v>
      </c>
      <c r="G94" s="1" t="s">
        <v>14</v>
      </c>
    </row>
    <row r="95" spans="1:7" ht="57.6" x14ac:dyDescent="0.3">
      <c r="A95" t="s">
        <v>11</v>
      </c>
      <c r="B95" t="s">
        <v>12</v>
      </c>
      <c r="C95">
        <v>1980</v>
      </c>
      <c r="D95" t="s">
        <v>15</v>
      </c>
      <c r="E95">
        <v>115.03754941930001</v>
      </c>
      <c r="F95">
        <v>43688.937510953001</v>
      </c>
      <c r="G95" s="1" t="s">
        <v>14</v>
      </c>
    </row>
    <row r="96" spans="1:7" ht="57.6" x14ac:dyDescent="0.3">
      <c r="A96" t="s">
        <v>11</v>
      </c>
      <c r="B96" t="s">
        <v>12</v>
      </c>
      <c r="C96">
        <v>1981</v>
      </c>
      <c r="D96" t="s">
        <v>13</v>
      </c>
      <c r="E96">
        <v>160.52710018409999</v>
      </c>
      <c r="F96">
        <v>61601.439954724301</v>
      </c>
      <c r="G96" s="1" t="s">
        <v>14</v>
      </c>
    </row>
    <row r="97" spans="1:7" ht="57.6" x14ac:dyDescent="0.3">
      <c r="A97" t="s">
        <v>11</v>
      </c>
      <c r="B97" t="s">
        <v>12</v>
      </c>
      <c r="C97">
        <v>1981</v>
      </c>
      <c r="D97" t="s">
        <v>15</v>
      </c>
      <c r="E97">
        <v>115.80375880450001</v>
      </c>
      <c r="F97">
        <v>44439.090261689897</v>
      </c>
      <c r="G97" s="1" t="s">
        <v>14</v>
      </c>
    </row>
    <row r="98" spans="1:7" ht="57.6" x14ac:dyDescent="0.3">
      <c r="A98" t="s">
        <v>11</v>
      </c>
      <c r="B98" t="s">
        <v>12</v>
      </c>
      <c r="C98">
        <v>1982</v>
      </c>
      <c r="D98" t="s">
        <v>13</v>
      </c>
      <c r="E98">
        <v>167.72078246570001</v>
      </c>
      <c r="F98">
        <v>62924.409752473497</v>
      </c>
      <c r="G98" s="1" t="s">
        <v>14</v>
      </c>
    </row>
    <row r="99" spans="1:7" ht="57.6" x14ac:dyDescent="0.3">
      <c r="A99" t="s">
        <v>11</v>
      </c>
      <c r="B99" t="s">
        <v>12</v>
      </c>
      <c r="C99">
        <v>1982</v>
      </c>
      <c r="D99" t="s">
        <v>15</v>
      </c>
      <c r="E99">
        <v>116.3474512458</v>
      </c>
      <c r="F99">
        <v>43650.492134705601</v>
      </c>
      <c r="G99" s="1" t="s">
        <v>14</v>
      </c>
    </row>
    <row r="100" spans="1:7" ht="57.6" x14ac:dyDescent="0.3">
      <c r="A100" t="s">
        <v>11</v>
      </c>
      <c r="B100" t="s">
        <v>12</v>
      </c>
      <c r="C100">
        <v>1983</v>
      </c>
      <c r="D100" t="s">
        <v>13</v>
      </c>
      <c r="E100">
        <v>177.08971718090001</v>
      </c>
      <c r="F100">
        <v>64208.268788932503</v>
      </c>
      <c r="G100" s="1" t="s">
        <v>14</v>
      </c>
    </row>
    <row r="101" spans="1:7" ht="57.6" x14ac:dyDescent="0.3">
      <c r="A101" t="s">
        <v>11</v>
      </c>
      <c r="B101" t="s">
        <v>12</v>
      </c>
      <c r="C101">
        <v>1983</v>
      </c>
      <c r="D101" t="s">
        <v>15</v>
      </c>
      <c r="E101">
        <v>116.66862674310001</v>
      </c>
      <c r="F101">
        <v>42301.104007649403</v>
      </c>
      <c r="G101" s="1" t="s">
        <v>14</v>
      </c>
    </row>
    <row r="102" spans="1:7" ht="57.6" x14ac:dyDescent="0.3">
      <c r="A102" t="s">
        <v>11</v>
      </c>
      <c r="B102" t="s">
        <v>12</v>
      </c>
      <c r="C102">
        <v>1984</v>
      </c>
      <c r="D102" t="s">
        <v>13</v>
      </c>
      <c r="E102">
        <v>162.94429730269999</v>
      </c>
      <c r="F102">
        <v>46191.596049244603</v>
      </c>
      <c r="G102" s="1" t="s">
        <v>14</v>
      </c>
    </row>
    <row r="103" spans="1:7" ht="57.6" x14ac:dyDescent="0.3">
      <c r="A103" t="s">
        <v>11</v>
      </c>
      <c r="B103" t="s">
        <v>12</v>
      </c>
      <c r="C103">
        <v>1984</v>
      </c>
      <c r="D103" t="s">
        <v>15</v>
      </c>
      <c r="E103">
        <v>116.7672852964</v>
      </c>
      <c r="F103">
        <v>33101.295126388999</v>
      </c>
      <c r="G103" s="1" t="s">
        <v>14</v>
      </c>
    </row>
    <row r="104" spans="1:7" ht="57.6" x14ac:dyDescent="0.3">
      <c r="A104" t="s">
        <v>11</v>
      </c>
      <c r="B104" t="s">
        <v>12</v>
      </c>
      <c r="C104">
        <v>1985</v>
      </c>
      <c r="D104" t="s">
        <v>13</v>
      </c>
      <c r="E104">
        <v>163.70977073559999</v>
      </c>
      <c r="F104">
        <v>60211.6351276938</v>
      </c>
      <c r="G104" s="1" t="s">
        <v>14</v>
      </c>
    </row>
    <row r="105" spans="1:7" ht="57.6" x14ac:dyDescent="0.3">
      <c r="A105" t="s">
        <v>11</v>
      </c>
      <c r="B105" t="s">
        <v>12</v>
      </c>
      <c r="C105">
        <v>1985</v>
      </c>
      <c r="D105" t="s">
        <v>15</v>
      </c>
      <c r="E105">
        <v>116.6434269058</v>
      </c>
      <c r="F105">
        <v>42900.869198824199</v>
      </c>
      <c r="G105" s="1" t="s">
        <v>14</v>
      </c>
    </row>
    <row r="106" spans="1:7" ht="57.6" x14ac:dyDescent="0.3">
      <c r="A106" t="s">
        <v>11</v>
      </c>
      <c r="B106" t="s">
        <v>12</v>
      </c>
      <c r="C106">
        <v>1986</v>
      </c>
      <c r="D106" t="s">
        <v>13</v>
      </c>
      <c r="E106">
        <v>172.3269536789</v>
      </c>
      <c r="F106">
        <v>67725.268267084699</v>
      </c>
      <c r="G106" s="1" t="s">
        <v>14</v>
      </c>
    </row>
    <row r="107" spans="1:7" ht="57.6" x14ac:dyDescent="0.3">
      <c r="A107" t="s">
        <v>11</v>
      </c>
      <c r="B107" t="s">
        <v>12</v>
      </c>
      <c r="C107">
        <v>1986</v>
      </c>
      <c r="D107" t="s">
        <v>15</v>
      </c>
      <c r="E107">
        <v>116.2970515712</v>
      </c>
      <c r="F107">
        <v>45705.2646042294</v>
      </c>
      <c r="G107" s="1" t="s">
        <v>14</v>
      </c>
    </row>
    <row r="108" spans="1:7" ht="57.6" x14ac:dyDescent="0.3">
      <c r="A108" t="s">
        <v>11</v>
      </c>
      <c r="B108" t="s">
        <v>12</v>
      </c>
      <c r="C108">
        <v>1987</v>
      </c>
      <c r="D108" t="s">
        <v>13</v>
      </c>
      <c r="E108">
        <v>176.56963089019999</v>
      </c>
      <c r="F108">
        <v>76031.112601852103</v>
      </c>
      <c r="G108" s="1" t="s">
        <v>14</v>
      </c>
    </row>
    <row r="109" spans="1:7" ht="57.6" x14ac:dyDescent="0.3">
      <c r="A109" t="s">
        <v>11</v>
      </c>
      <c r="B109" t="s">
        <v>12</v>
      </c>
      <c r="C109">
        <v>1987</v>
      </c>
      <c r="D109" t="s">
        <v>15</v>
      </c>
      <c r="E109">
        <v>115.7281592927</v>
      </c>
      <c r="F109">
        <v>49832.695838046297</v>
      </c>
      <c r="G109" s="1" t="s">
        <v>14</v>
      </c>
    </row>
    <row r="110" spans="1:7" ht="57.6" x14ac:dyDescent="0.3">
      <c r="A110" t="s">
        <v>11</v>
      </c>
      <c r="B110" t="s">
        <v>12</v>
      </c>
      <c r="C110">
        <v>1988</v>
      </c>
      <c r="D110" t="s">
        <v>13</v>
      </c>
      <c r="E110">
        <v>173.74512401280001</v>
      </c>
      <c r="F110">
        <v>93804.123728854596</v>
      </c>
      <c r="G110" s="1" t="s">
        <v>14</v>
      </c>
    </row>
    <row r="111" spans="1:7" ht="57.6" x14ac:dyDescent="0.3">
      <c r="A111" t="s">
        <v>11</v>
      </c>
      <c r="B111" t="s">
        <v>12</v>
      </c>
      <c r="C111">
        <v>1988</v>
      </c>
      <c r="D111" t="s">
        <v>15</v>
      </c>
      <c r="E111">
        <v>114.93675007020001</v>
      </c>
      <c r="F111">
        <v>62053.7766791576</v>
      </c>
      <c r="G111" s="1" t="s">
        <v>14</v>
      </c>
    </row>
    <row r="112" spans="1:7" ht="57.6" x14ac:dyDescent="0.3">
      <c r="A112" t="s">
        <v>11</v>
      </c>
      <c r="B112" t="s">
        <v>12</v>
      </c>
      <c r="C112">
        <v>1989</v>
      </c>
      <c r="D112" t="s">
        <v>13</v>
      </c>
      <c r="E112">
        <v>166.40056122190001</v>
      </c>
      <c r="F112">
        <v>91059.645358339694</v>
      </c>
      <c r="G112" s="1" t="s">
        <v>14</v>
      </c>
    </row>
    <row r="113" spans="1:7" ht="57.6" x14ac:dyDescent="0.3">
      <c r="A113" t="s">
        <v>11</v>
      </c>
      <c r="B113" t="s">
        <v>12</v>
      </c>
      <c r="C113">
        <v>1989</v>
      </c>
      <c r="D113" t="s">
        <v>15</v>
      </c>
      <c r="E113">
        <v>113.92282390379999</v>
      </c>
      <c r="F113">
        <v>62342.169201372802</v>
      </c>
      <c r="G113" s="1" t="s">
        <v>14</v>
      </c>
    </row>
    <row r="114" spans="1:7" ht="57.6" x14ac:dyDescent="0.3">
      <c r="A114" t="s">
        <v>11</v>
      </c>
      <c r="B114" t="s">
        <v>12</v>
      </c>
      <c r="C114">
        <v>1990</v>
      </c>
      <c r="D114" t="s">
        <v>13</v>
      </c>
      <c r="E114">
        <v>166.39828230629999</v>
      </c>
      <c r="F114">
        <v>97866.018230146103</v>
      </c>
      <c r="G114" s="1" t="s">
        <v>14</v>
      </c>
    </row>
    <row r="115" spans="1:7" ht="57.6" x14ac:dyDescent="0.3">
      <c r="A115" t="s">
        <v>11</v>
      </c>
      <c r="B115" t="s">
        <v>12</v>
      </c>
      <c r="C115">
        <v>1990</v>
      </c>
      <c r="D115" t="s">
        <v>15</v>
      </c>
      <c r="E115">
        <v>112.6863807933</v>
      </c>
      <c r="F115">
        <v>66275.728596218803</v>
      </c>
      <c r="G115" s="1" t="s">
        <v>14</v>
      </c>
    </row>
    <row r="116" spans="1:7" ht="57.6" x14ac:dyDescent="0.3">
      <c r="A116" t="s">
        <v>11</v>
      </c>
      <c r="B116" t="s">
        <v>12</v>
      </c>
      <c r="C116">
        <v>1991</v>
      </c>
      <c r="D116" t="s">
        <v>13</v>
      </c>
      <c r="E116">
        <v>168.38387138350001</v>
      </c>
      <c r="F116">
        <v>95329.619510854594</v>
      </c>
      <c r="G116" s="1" t="s">
        <v>14</v>
      </c>
    </row>
    <row r="117" spans="1:7" ht="57.6" x14ac:dyDescent="0.3">
      <c r="A117" t="s">
        <v>11</v>
      </c>
      <c r="B117" t="s">
        <v>12</v>
      </c>
      <c r="C117">
        <v>1991</v>
      </c>
      <c r="D117" t="s">
        <v>15</v>
      </c>
      <c r="E117">
        <v>104.6199567614</v>
      </c>
      <c r="F117">
        <v>59230.023572675796</v>
      </c>
      <c r="G117" s="1" t="s">
        <v>14</v>
      </c>
    </row>
    <row r="118" spans="1:7" ht="57.6" x14ac:dyDescent="0.3">
      <c r="A118" t="s">
        <v>11</v>
      </c>
      <c r="B118" t="s">
        <v>12</v>
      </c>
      <c r="C118">
        <v>1992</v>
      </c>
      <c r="D118" t="s">
        <v>13</v>
      </c>
      <c r="E118">
        <v>158.1549354583</v>
      </c>
      <c r="F118">
        <v>80955.431063793396</v>
      </c>
      <c r="G118" s="1" t="s">
        <v>14</v>
      </c>
    </row>
    <row r="119" spans="1:7" ht="57.6" x14ac:dyDescent="0.3">
      <c r="A119" t="s">
        <v>11</v>
      </c>
      <c r="B119" t="s">
        <v>12</v>
      </c>
      <c r="C119">
        <v>1992</v>
      </c>
      <c r="D119" t="s">
        <v>15</v>
      </c>
      <c r="E119">
        <v>108.0768692556</v>
      </c>
      <c r="F119">
        <v>55321.760988737398</v>
      </c>
      <c r="G119" s="1" t="s">
        <v>14</v>
      </c>
    </row>
    <row r="120" spans="1:7" ht="57.6" x14ac:dyDescent="0.3">
      <c r="A120" t="s">
        <v>11</v>
      </c>
      <c r="B120" t="s">
        <v>12</v>
      </c>
      <c r="C120">
        <v>1993</v>
      </c>
      <c r="D120" t="s">
        <v>13</v>
      </c>
      <c r="E120">
        <v>152.94286869819999</v>
      </c>
      <c r="F120">
        <v>86450.436525891899</v>
      </c>
      <c r="G120" s="1" t="s">
        <v>14</v>
      </c>
    </row>
    <row r="121" spans="1:7" ht="57.6" x14ac:dyDescent="0.3">
      <c r="A121" t="s">
        <v>11</v>
      </c>
      <c r="B121" t="s">
        <v>12</v>
      </c>
      <c r="C121">
        <v>1993</v>
      </c>
      <c r="D121" t="s">
        <v>15</v>
      </c>
      <c r="E121">
        <v>106.42832481729999</v>
      </c>
      <c r="F121">
        <v>60158.248746672201</v>
      </c>
      <c r="G121" s="1" t="s">
        <v>14</v>
      </c>
    </row>
    <row r="122" spans="1:7" ht="57.6" x14ac:dyDescent="0.3">
      <c r="A122" t="s">
        <v>11</v>
      </c>
      <c r="B122" t="s">
        <v>12</v>
      </c>
      <c r="C122">
        <v>1994</v>
      </c>
      <c r="D122" t="s">
        <v>13</v>
      </c>
      <c r="E122">
        <v>144.52183073399999</v>
      </c>
      <c r="F122">
        <v>79654.840105740499</v>
      </c>
      <c r="G122" s="1" t="s">
        <v>14</v>
      </c>
    </row>
    <row r="123" spans="1:7" ht="57.6" x14ac:dyDescent="0.3">
      <c r="A123" t="s">
        <v>11</v>
      </c>
      <c r="B123" t="s">
        <v>12</v>
      </c>
      <c r="C123">
        <v>1994</v>
      </c>
      <c r="D123" t="s">
        <v>15</v>
      </c>
      <c r="E123">
        <v>107.7335853176</v>
      </c>
      <c r="F123">
        <v>59378.582937320403</v>
      </c>
      <c r="G123" s="1" t="s">
        <v>14</v>
      </c>
    </row>
    <row r="124" spans="1:7" ht="57.6" x14ac:dyDescent="0.3">
      <c r="A124" t="s">
        <v>11</v>
      </c>
      <c r="B124" t="s">
        <v>12</v>
      </c>
      <c r="C124">
        <v>1995</v>
      </c>
      <c r="D124" t="s">
        <v>13</v>
      </c>
      <c r="E124">
        <v>142.477850937</v>
      </c>
      <c r="F124">
        <v>96906.025359081003</v>
      </c>
      <c r="G124" s="1" t="s">
        <v>14</v>
      </c>
    </row>
    <row r="125" spans="1:7" ht="57.6" x14ac:dyDescent="0.3">
      <c r="A125" t="s">
        <v>11</v>
      </c>
      <c r="B125" t="s">
        <v>12</v>
      </c>
      <c r="C125">
        <v>1995</v>
      </c>
      <c r="D125" t="s">
        <v>15</v>
      </c>
      <c r="E125">
        <v>108.72322010169999</v>
      </c>
      <c r="F125">
        <v>73947.880705703195</v>
      </c>
      <c r="G125" s="1" t="s">
        <v>14</v>
      </c>
    </row>
    <row r="126" spans="1:7" ht="57.6" x14ac:dyDescent="0.3">
      <c r="A126" t="s">
        <v>11</v>
      </c>
      <c r="B126" t="s">
        <v>12</v>
      </c>
      <c r="C126">
        <v>1996</v>
      </c>
      <c r="D126" t="s">
        <v>13</v>
      </c>
      <c r="E126">
        <v>155.54394019450001</v>
      </c>
      <c r="F126">
        <v>155608.49092961699</v>
      </c>
      <c r="G126" s="1" t="s">
        <v>14</v>
      </c>
    </row>
    <row r="127" spans="1:7" ht="57.6" x14ac:dyDescent="0.3">
      <c r="A127" t="s">
        <v>11</v>
      </c>
      <c r="B127" t="s">
        <v>12</v>
      </c>
      <c r="C127">
        <v>1996</v>
      </c>
      <c r="D127" t="s">
        <v>15</v>
      </c>
      <c r="E127">
        <v>109.39722916940001</v>
      </c>
      <c r="F127">
        <v>109442.629019517</v>
      </c>
      <c r="G127" s="1" t="s">
        <v>14</v>
      </c>
    </row>
    <row r="128" spans="1:7" ht="57.6" x14ac:dyDescent="0.3">
      <c r="A128" t="s">
        <v>11</v>
      </c>
      <c r="B128" t="s">
        <v>12</v>
      </c>
      <c r="C128">
        <v>1997</v>
      </c>
      <c r="D128" t="s">
        <v>13</v>
      </c>
      <c r="E128">
        <v>130.88538263769999</v>
      </c>
      <c r="F128">
        <v>132676.02555759001</v>
      </c>
      <c r="G128" s="1" t="s">
        <v>14</v>
      </c>
    </row>
    <row r="129" spans="1:7" ht="57.6" x14ac:dyDescent="0.3">
      <c r="A129" t="s">
        <v>11</v>
      </c>
      <c r="B129" t="s">
        <v>12</v>
      </c>
      <c r="C129">
        <v>1997</v>
      </c>
      <c r="D129" t="s">
        <v>15</v>
      </c>
      <c r="E129">
        <v>105.2390239674</v>
      </c>
      <c r="F129">
        <v>106678.799054341</v>
      </c>
      <c r="G129" s="1" t="s">
        <v>14</v>
      </c>
    </row>
    <row r="130" spans="1:7" ht="57.6" x14ac:dyDescent="0.3">
      <c r="A130" t="s">
        <v>11</v>
      </c>
      <c r="B130" t="s">
        <v>12</v>
      </c>
      <c r="C130">
        <v>1998</v>
      </c>
      <c r="D130" t="s">
        <v>13</v>
      </c>
      <c r="E130">
        <v>128.45327418860001</v>
      </c>
      <c r="F130">
        <v>113213.269450972</v>
      </c>
      <c r="G130" s="1" t="s">
        <v>14</v>
      </c>
    </row>
    <row r="131" spans="1:7" ht="57.6" x14ac:dyDescent="0.3">
      <c r="A131" t="s">
        <v>11</v>
      </c>
      <c r="B131" t="s">
        <v>12</v>
      </c>
      <c r="C131">
        <v>1998</v>
      </c>
      <c r="D131" t="s">
        <v>15</v>
      </c>
      <c r="E131">
        <v>100.04599605209999</v>
      </c>
      <c r="F131">
        <v>88176.298970096293</v>
      </c>
      <c r="G131" s="1" t="s">
        <v>14</v>
      </c>
    </row>
    <row r="132" spans="1:7" ht="57.6" x14ac:dyDescent="0.3">
      <c r="A132" t="s">
        <v>11</v>
      </c>
      <c r="B132" t="s">
        <v>12</v>
      </c>
      <c r="C132">
        <v>1999</v>
      </c>
      <c r="D132" t="s">
        <v>13</v>
      </c>
      <c r="E132">
        <v>122.6995502061</v>
      </c>
      <c r="F132">
        <v>105023.30576392</v>
      </c>
      <c r="G132" s="1" t="s">
        <v>14</v>
      </c>
    </row>
    <row r="133" spans="1:7" ht="57.6" x14ac:dyDescent="0.3">
      <c r="A133" t="s">
        <v>11</v>
      </c>
      <c r="B133" t="s">
        <v>12</v>
      </c>
      <c r="C133">
        <v>1999</v>
      </c>
      <c r="D133" t="s">
        <v>15</v>
      </c>
      <c r="E133">
        <v>97.945599121499995</v>
      </c>
      <c r="F133">
        <v>83835.438577300607</v>
      </c>
      <c r="G133" s="1" t="s">
        <v>14</v>
      </c>
    </row>
    <row r="134" spans="1:7" ht="57.6" x14ac:dyDescent="0.3">
      <c r="A134" t="s">
        <v>11</v>
      </c>
      <c r="B134" t="s">
        <v>12</v>
      </c>
      <c r="C134">
        <v>2000</v>
      </c>
      <c r="D134" t="s">
        <v>13</v>
      </c>
      <c r="E134">
        <v>103.1639855236</v>
      </c>
      <c r="F134">
        <v>85955.840715164799</v>
      </c>
      <c r="G134" s="1" t="s">
        <v>14</v>
      </c>
    </row>
    <row r="135" spans="1:7" ht="57.6" x14ac:dyDescent="0.3">
      <c r="A135" t="s">
        <v>11</v>
      </c>
      <c r="B135" t="s">
        <v>12</v>
      </c>
      <c r="C135">
        <v>2000</v>
      </c>
      <c r="D135" t="s">
        <v>15</v>
      </c>
      <c r="E135">
        <v>98.137738388599999</v>
      </c>
      <c r="F135">
        <v>81767.990701974297</v>
      </c>
      <c r="G135" s="1" t="s">
        <v>14</v>
      </c>
    </row>
    <row r="136" spans="1:7" ht="57.6" x14ac:dyDescent="0.3">
      <c r="A136" t="s">
        <v>11</v>
      </c>
      <c r="B136" t="s">
        <v>12</v>
      </c>
      <c r="C136">
        <v>2001</v>
      </c>
      <c r="D136" t="s">
        <v>13</v>
      </c>
      <c r="E136">
        <v>93.333632475200005</v>
      </c>
      <c r="F136">
        <v>77305.8304381161</v>
      </c>
      <c r="G136" s="1" t="s">
        <v>14</v>
      </c>
    </row>
    <row r="137" spans="1:7" ht="57.6" x14ac:dyDescent="0.3">
      <c r="A137" t="s">
        <v>11</v>
      </c>
      <c r="B137" t="s">
        <v>12</v>
      </c>
      <c r="C137">
        <v>2001</v>
      </c>
      <c r="D137" t="s">
        <v>15</v>
      </c>
      <c r="E137">
        <v>96.117152851200004</v>
      </c>
      <c r="F137">
        <v>79611.348272351301</v>
      </c>
      <c r="G137" s="1" t="s">
        <v>14</v>
      </c>
    </row>
    <row r="138" spans="1:7" ht="57.6" x14ac:dyDescent="0.3">
      <c r="A138" t="s">
        <v>11</v>
      </c>
      <c r="B138" t="s">
        <v>12</v>
      </c>
      <c r="C138">
        <v>2002</v>
      </c>
      <c r="D138" t="s">
        <v>13</v>
      </c>
      <c r="E138">
        <v>88.141025435000003</v>
      </c>
      <c r="F138">
        <v>74380.8187364224</v>
      </c>
      <c r="G138" s="1" t="s">
        <v>14</v>
      </c>
    </row>
    <row r="139" spans="1:7" ht="57.6" x14ac:dyDescent="0.3">
      <c r="A139" t="s">
        <v>11</v>
      </c>
      <c r="B139" t="s">
        <v>12</v>
      </c>
      <c r="C139">
        <v>2002</v>
      </c>
      <c r="D139" t="s">
        <v>15</v>
      </c>
      <c r="E139">
        <v>93.754578339700004</v>
      </c>
      <c r="F139">
        <v>79118.007338551804</v>
      </c>
      <c r="G139" s="1" t="s">
        <v>14</v>
      </c>
    </row>
    <row r="140" spans="1:7" ht="57.6" x14ac:dyDescent="0.3">
      <c r="A140" t="s">
        <v>11</v>
      </c>
      <c r="B140" t="s">
        <v>12</v>
      </c>
      <c r="C140">
        <v>2003</v>
      </c>
      <c r="D140" t="s">
        <v>13</v>
      </c>
      <c r="E140">
        <v>79.820253688700006</v>
      </c>
      <c r="F140">
        <v>72179.619544913803</v>
      </c>
      <c r="G140" s="1" t="s">
        <v>14</v>
      </c>
    </row>
    <row r="141" spans="1:7" ht="57.6" x14ac:dyDescent="0.3">
      <c r="A141" t="s">
        <v>11</v>
      </c>
      <c r="B141" t="s">
        <v>12</v>
      </c>
      <c r="C141">
        <v>2003</v>
      </c>
      <c r="D141" t="s">
        <v>15</v>
      </c>
      <c r="E141">
        <v>91.070995573399998</v>
      </c>
      <c r="F141">
        <v>82353.406664145397</v>
      </c>
      <c r="G141" s="1" t="s">
        <v>14</v>
      </c>
    </row>
    <row r="142" spans="1:7" ht="57.6" x14ac:dyDescent="0.3">
      <c r="A142" t="s">
        <v>11</v>
      </c>
      <c r="B142" t="s">
        <v>12</v>
      </c>
      <c r="C142">
        <v>2004</v>
      </c>
      <c r="D142" t="s">
        <v>13</v>
      </c>
      <c r="E142">
        <v>71.726028569999997</v>
      </c>
      <c r="F142">
        <v>65511.642419082302</v>
      </c>
      <c r="G142" s="1" t="s">
        <v>14</v>
      </c>
    </row>
    <row r="143" spans="1:7" ht="57.6" x14ac:dyDescent="0.3">
      <c r="A143" t="s">
        <v>11</v>
      </c>
      <c r="B143" t="s">
        <v>12</v>
      </c>
      <c r="C143">
        <v>2004</v>
      </c>
      <c r="D143" t="s">
        <v>15</v>
      </c>
      <c r="E143">
        <v>88.087615059699999</v>
      </c>
      <c r="F143">
        <v>80455.651238364706</v>
      </c>
      <c r="G143" s="1" t="s">
        <v>14</v>
      </c>
    </row>
    <row r="144" spans="1:7" ht="57.6" x14ac:dyDescent="0.3">
      <c r="A144" t="s">
        <v>11</v>
      </c>
      <c r="B144" t="s">
        <v>12</v>
      </c>
      <c r="C144">
        <v>2005</v>
      </c>
      <c r="D144" t="s">
        <v>13</v>
      </c>
      <c r="E144">
        <v>65.097082962800002</v>
      </c>
      <c r="F144">
        <v>60054.441586477202</v>
      </c>
      <c r="G144" s="1" t="s">
        <v>14</v>
      </c>
    </row>
    <row r="145" spans="1:7" ht="57.6" x14ac:dyDescent="0.3">
      <c r="A145" t="s">
        <v>11</v>
      </c>
      <c r="B145" t="s">
        <v>12</v>
      </c>
      <c r="C145">
        <v>2005</v>
      </c>
      <c r="D145" t="s">
        <v>15</v>
      </c>
      <c r="E145">
        <v>84.825877094399999</v>
      </c>
      <c r="F145">
        <v>78254.976246654798</v>
      </c>
      <c r="G145" s="1" t="s">
        <v>14</v>
      </c>
    </row>
    <row r="146" spans="1:7" ht="57.6" x14ac:dyDescent="0.3">
      <c r="A146" t="s">
        <v>11</v>
      </c>
      <c r="B146" t="s">
        <v>12</v>
      </c>
      <c r="C146">
        <v>2006</v>
      </c>
      <c r="D146" t="s">
        <v>13</v>
      </c>
      <c r="E146">
        <v>58.589505437</v>
      </c>
      <c r="F146">
        <v>52759.375070991497</v>
      </c>
      <c r="G146" s="1" t="s">
        <v>14</v>
      </c>
    </row>
    <row r="147" spans="1:7" ht="57.6" x14ac:dyDescent="0.3">
      <c r="A147" t="s">
        <v>11</v>
      </c>
      <c r="B147" t="s">
        <v>12</v>
      </c>
      <c r="C147">
        <v>2006</v>
      </c>
      <c r="D147" t="s">
        <v>15</v>
      </c>
      <c r="E147">
        <v>81.307451761500005</v>
      </c>
      <c r="F147">
        <v>73216.701720888595</v>
      </c>
      <c r="G147" s="1" t="s">
        <v>14</v>
      </c>
    </row>
    <row r="148" spans="1:7" ht="57.6" x14ac:dyDescent="0.3">
      <c r="A148" t="s">
        <v>11</v>
      </c>
      <c r="B148" t="s">
        <v>12</v>
      </c>
      <c r="C148">
        <v>2007</v>
      </c>
      <c r="D148" t="s">
        <v>13</v>
      </c>
      <c r="E148">
        <v>52.278620730900002</v>
      </c>
      <c r="F148">
        <v>45743.286036968399</v>
      </c>
      <c r="G148" s="1" t="s">
        <v>14</v>
      </c>
    </row>
    <row r="149" spans="1:7" ht="57.6" x14ac:dyDescent="0.3">
      <c r="A149" t="s">
        <v>11</v>
      </c>
      <c r="B149" t="s">
        <v>12</v>
      </c>
      <c r="C149">
        <v>2007</v>
      </c>
      <c r="D149" t="s">
        <v>15</v>
      </c>
      <c r="E149">
        <v>77.554238933600004</v>
      </c>
      <c r="F149">
        <v>67859.206790795695</v>
      </c>
      <c r="G149" s="1" t="s">
        <v>14</v>
      </c>
    </row>
    <row r="150" spans="1:7" ht="57.6" x14ac:dyDescent="0.3">
      <c r="A150" t="s">
        <v>11</v>
      </c>
      <c r="B150" t="s">
        <v>12</v>
      </c>
      <c r="C150">
        <v>2008</v>
      </c>
      <c r="D150" t="s">
        <v>13</v>
      </c>
      <c r="E150">
        <v>41.926486523100003</v>
      </c>
      <c r="F150">
        <v>37959.934834680702</v>
      </c>
      <c r="G150" s="1" t="s">
        <v>14</v>
      </c>
    </row>
    <row r="151" spans="1:7" ht="57.6" x14ac:dyDescent="0.3">
      <c r="A151" t="s">
        <v>11</v>
      </c>
      <c r="B151" t="s">
        <v>12</v>
      </c>
      <c r="C151">
        <v>2008</v>
      </c>
      <c r="D151" t="s">
        <v>15</v>
      </c>
      <c r="E151">
        <v>73.5883682714</v>
      </c>
      <c r="F151">
        <v>66626.371437873997</v>
      </c>
      <c r="G151" s="1" t="s">
        <v>14</v>
      </c>
    </row>
    <row r="152" spans="1:7" ht="57.6" x14ac:dyDescent="0.3">
      <c r="A152" t="s">
        <v>11</v>
      </c>
      <c r="B152" t="s">
        <v>12</v>
      </c>
      <c r="C152">
        <v>2009</v>
      </c>
      <c r="D152" t="s">
        <v>16</v>
      </c>
      <c r="E152">
        <v>40.242659018300003</v>
      </c>
      <c r="F152">
        <v>37309.6533011055</v>
      </c>
      <c r="G152" s="1" t="s">
        <v>14</v>
      </c>
    </row>
    <row r="153" spans="1:7" ht="57.6" x14ac:dyDescent="0.3">
      <c r="A153" t="s">
        <v>11</v>
      </c>
      <c r="B153" t="s">
        <v>12</v>
      </c>
      <c r="C153">
        <v>2009</v>
      </c>
      <c r="D153" t="s">
        <v>15</v>
      </c>
      <c r="E153">
        <v>71.256123072199998</v>
      </c>
      <c r="F153">
        <v>66062.763054361596</v>
      </c>
      <c r="G153" s="1" t="s">
        <v>14</v>
      </c>
    </row>
    <row r="154" spans="1:7" ht="57.6" x14ac:dyDescent="0.3">
      <c r="A154" t="s">
        <v>11</v>
      </c>
      <c r="B154" t="s">
        <v>12</v>
      </c>
      <c r="C154">
        <v>2010</v>
      </c>
      <c r="D154" t="s">
        <v>16</v>
      </c>
      <c r="E154">
        <v>39.5953566516</v>
      </c>
      <c r="F154">
        <v>64461.319819502001</v>
      </c>
      <c r="G154" s="1" t="s">
        <v>14</v>
      </c>
    </row>
    <row r="155" spans="1:7" ht="57.6" x14ac:dyDescent="0.3">
      <c r="A155" t="s">
        <v>11</v>
      </c>
      <c r="B155" t="s">
        <v>12</v>
      </c>
      <c r="C155">
        <v>2010</v>
      </c>
      <c r="D155" t="s">
        <v>15</v>
      </c>
      <c r="E155">
        <v>68.942715655800001</v>
      </c>
      <c r="F155">
        <v>112238.87897309101</v>
      </c>
      <c r="G155" s="1" t="s">
        <v>14</v>
      </c>
    </row>
    <row r="156" spans="1:7" ht="57.6" x14ac:dyDescent="0.3">
      <c r="A156" t="s">
        <v>11</v>
      </c>
      <c r="B156" t="s">
        <v>12</v>
      </c>
      <c r="C156">
        <v>2011</v>
      </c>
      <c r="D156" t="s">
        <v>16</v>
      </c>
      <c r="E156">
        <v>39.004288727700001</v>
      </c>
      <c r="F156">
        <v>79255.661696030598</v>
      </c>
      <c r="G156" s="1" t="s">
        <v>14</v>
      </c>
    </row>
    <row r="157" spans="1:7" ht="57.6" x14ac:dyDescent="0.3">
      <c r="A157" t="s">
        <v>11</v>
      </c>
      <c r="B157" t="s">
        <v>12</v>
      </c>
      <c r="C157">
        <v>2011</v>
      </c>
      <c r="D157" t="s">
        <v>15</v>
      </c>
      <c r="E157">
        <v>66.0833820876</v>
      </c>
      <c r="F157">
        <v>134279.64834892601</v>
      </c>
      <c r="G157" s="1" t="s">
        <v>14</v>
      </c>
    </row>
    <row r="158" spans="1:7" ht="57.6" x14ac:dyDescent="0.3">
      <c r="A158" t="s">
        <v>11</v>
      </c>
      <c r="B158" t="s">
        <v>12</v>
      </c>
      <c r="C158">
        <v>2012</v>
      </c>
      <c r="D158" t="s">
        <v>16</v>
      </c>
      <c r="E158">
        <v>38.394963118</v>
      </c>
      <c r="F158">
        <v>74011.386152868901</v>
      </c>
      <c r="G158" s="1" t="s">
        <v>14</v>
      </c>
    </row>
    <row r="159" spans="1:7" ht="57.6" x14ac:dyDescent="0.3">
      <c r="A159" t="s">
        <v>11</v>
      </c>
      <c r="B159" t="s">
        <v>12</v>
      </c>
      <c r="C159">
        <v>2012</v>
      </c>
      <c r="D159" t="s">
        <v>15</v>
      </c>
      <c r="E159">
        <v>63.116292979400001</v>
      </c>
      <c r="F159">
        <v>121665.029807995</v>
      </c>
      <c r="G159" s="1" t="s">
        <v>14</v>
      </c>
    </row>
    <row r="160" spans="1:7" ht="57.6" x14ac:dyDescent="0.3">
      <c r="A160" t="s">
        <v>11</v>
      </c>
      <c r="B160" t="s">
        <v>12</v>
      </c>
      <c r="C160">
        <v>2013</v>
      </c>
      <c r="D160" t="s">
        <v>16</v>
      </c>
      <c r="E160">
        <v>37.766483542499998</v>
      </c>
      <c r="F160">
        <v>82754.874683513</v>
      </c>
      <c r="G160" s="1" t="s">
        <v>14</v>
      </c>
    </row>
    <row r="161" spans="1:7" ht="57.6" x14ac:dyDescent="0.3">
      <c r="A161" t="s">
        <v>11</v>
      </c>
      <c r="B161" t="s">
        <v>12</v>
      </c>
      <c r="C161">
        <v>2013</v>
      </c>
      <c r="D161" t="s">
        <v>15</v>
      </c>
      <c r="E161">
        <v>60.049255146699998</v>
      </c>
      <c r="F161">
        <v>131581.44784412201</v>
      </c>
      <c r="G161" s="1" t="s">
        <v>14</v>
      </c>
    </row>
    <row r="162" spans="1:7" ht="57.6" x14ac:dyDescent="0.3">
      <c r="A162" t="s">
        <v>11</v>
      </c>
      <c r="B162" t="s">
        <v>12</v>
      </c>
      <c r="C162">
        <v>2014</v>
      </c>
      <c r="D162" t="s">
        <v>16</v>
      </c>
      <c r="E162">
        <v>37.117966758999998</v>
      </c>
      <c r="F162">
        <v>85872.748970867106</v>
      </c>
      <c r="G162" s="1" t="s">
        <v>14</v>
      </c>
    </row>
    <row r="163" spans="1:7" ht="57.6" x14ac:dyDescent="0.3">
      <c r="A163" t="s">
        <v>11</v>
      </c>
      <c r="B163" t="s">
        <v>12</v>
      </c>
      <c r="C163">
        <v>2014</v>
      </c>
      <c r="D163" t="s">
        <v>15</v>
      </c>
      <c r="E163">
        <v>56.890839742799997</v>
      </c>
      <c r="F163">
        <v>131617.467942002</v>
      </c>
      <c r="G163" s="1" t="s">
        <v>14</v>
      </c>
    </row>
    <row r="164" spans="1:7" ht="57.6" x14ac:dyDescent="0.3">
      <c r="A164" t="s">
        <v>11</v>
      </c>
      <c r="B164" t="s">
        <v>12</v>
      </c>
      <c r="C164">
        <v>2015</v>
      </c>
      <c r="D164" t="s">
        <v>16</v>
      </c>
      <c r="E164">
        <v>36.4968286983</v>
      </c>
      <c r="F164">
        <v>94547.570688498497</v>
      </c>
      <c r="G164" s="1" t="s">
        <v>14</v>
      </c>
    </row>
    <row r="165" spans="1:7" ht="57.6" x14ac:dyDescent="0.3">
      <c r="A165" t="s">
        <v>11</v>
      </c>
      <c r="B165" t="s">
        <v>12</v>
      </c>
      <c r="C165">
        <v>2015</v>
      </c>
      <c r="D165" t="s">
        <v>15</v>
      </c>
      <c r="E165">
        <v>53.649802509499999</v>
      </c>
      <c r="F165">
        <v>138983.54120384401</v>
      </c>
      <c r="G165" s="1" t="s">
        <v>14</v>
      </c>
    </row>
    <row r="166" spans="1:7" ht="57.6" x14ac:dyDescent="0.3">
      <c r="A166" t="s">
        <v>11</v>
      </c>
      <c r="B166" t="s">
        <v>12</v>
      </c>
      <c r="C166">
        <v>2016</v>
      </c>
      <c r="D166" t="s">
        <v>16</v>
      </c>
      <c r="E166">
        <v>35.756681583499997</v>
      </c>
      <c r="F166">
        <v>102192.179722252</v>
      </c>
      <c r="G166" s="1" t="s">
        <v>14</v>
      </c>
    </row>
    <row r="167" spans="1:7" ht="57.6" x14ac:dyDescent="0.3">
      <c r="A167" t="s">
        <v>11</v>
      </c>
      <c r="B167" t="s">
        <v>12</v>
      </c>
      <c r="C167">
        <v>2016</v>
      </c>
      <c r="D167" t="s">
        <v>15</v>
      </c>
      <c r="E167">
        <v>50.336012351400001</v>
      </c>
      <c r="F167">
        <v>143859.737338804</v>
      </c>
      <c r="G167" s="1" t="s">
        <v>14</v>
      </c>
    </row>
    <row r="168" spans="1:7" ht="57.6" x14ac:dyDescent="0.3">
      <c r="A168" t="s">
        <v>11</v>
      </c>
      <c r="B168" t="s">
        <v>12</v>
      </c>
      <c r="C168">
        <v>2017</v>
      </c>
      <c r="D168" t="s">
        <v>16</v>
      </c>
      <c r="E168">
        <v>35.041799673900002</v>
      </c>
      <c r="F168">
        <v>108191.77778213999</v>
      </c>
      <c r="G168" s="1" t="s">
        <v>14</v>
      </c>
    </row>
    <row r="169" spans="1:7" ht="57.6" x14ac:dyDescent="0.3">
      <c r="A169" t="s">
        <v>11</v>
      </c>
      <c r="B169" t="s">
        <v>12</v>
      </c>
      <c r="C169">
        <v>2017</v>
      </c>
      <c r="D169" t="s">
        <v>15</v>
      </c>
      <c r="E169">
        <v>46.959639471499997</v>
      </c>
      <c r="F169">
        <v>144988.18341825501</v>
      </c>
      <c r="G169" s="1" t="s">
        <v>14</v>
      </c>
    </row>
    <row r="170" spans="1:7" ht="57.6" x14ac:dyDescent="0.3">
      <c r="A170" t="s">
        <v>11</v>
      </c>
      <c r="B170" t="s">
        <v>12</v>
      </c>
      <c r="C170">
        <v>2018</v>
      </c>
      <c r="D170" t="s">
        <v>16</v>
      </c>
      <c r="E170">
        <v>34.302426094499999</v>
      </c>
      <c r="F170">
        <v>35849.776600131598</v>
      </c>
      <c r="G170" s="1" t="s">
        <v>14</v>
      </c>
    </row>
    <row r="171" spans="1:7" ht="57.6" x14ac:dyDescent="0.3">
      <c r="A171" t="s">
        <v>11</v>
      </c>
      <c r="B171" t="s">
        <v>12</v>
      </c>
      <c r="C171">
        <v>2018</v>
      </c>
      <c r="D171" t="s">
        <v>15</v>
      </c>
      <c r="E171">
        <v>43.531771347700001</v>
      </c>
      <c r="F171">
        <v>45495.4490250905</v>
      </c>
      <c r="G171" s="1" t="s">
        <v>14</v>
      </c>
    </row>
    <row r="172" spans="1:7" ht="57.6" x14ac:dyDescent="0.3">
      <c r="A172" t="s">
        <v>11</v>
      </c>
      <c r="B172" t="s">
        <v>12</v>
      </c>
      <c r="C172">
        <v>2019</v>
      </c>
      <c r="D172" t="s">
        <v>16</v>
      </c>
      <c r="E172">
        <v>33.551711619800002</v>
      </c>
      <c r="F172">
        <v>36713.520979660098</v>
      </c>
      <c r="G172" s="1" t="s">
        <v>14</v>
      </c>
    </row>
    <row r="173" spans="1:7" ht="57.6" x14ac:dyDescent="0.3">
      <c r="A173" t="s">
        <v>11</v>
      </c>
      <c r="B173" t="s">
        <v>12</v>
      </c>
      <c r="C173">
        <v>2019</v>
      </c>
      <c r="D173" t="s">
        <v>15</v>
      </c>
      <c r="E173">
        <v>39.366510118400001</v>
      </c>
      <c r="F173">
        <v>43076.288074540098</v>
      </c>
      <c r="G173" s="1" t="s">
        <v>14</v>
      </c>
    </row>
    <row r="174" spans="1:7" ht="86.4" x14ac:dyDescent="0.3">
      <c r="A174" t="s">
        <v>17</v>
      </c>
      <c r="B174" t="s">
        <v>18</v>
      </c>
      <c r="C174">
        <v>1950</v>
      </c>
      <c r="D174" t="s">
        <v>13</v>
      </c>
      <c r="E174">
        <v>13.814841705999999</v>
      </c>
      <c r="F174">
        <v>14770.7150972897</v>
      </c>
      <c r="G174" s="1" t="s">
        <v>19</v>
      </c>
    </row>
    <row r="175" spans="1:7" ht="86.4" x14ac:dyDescent="0.3">
      <c r="A175" t="s">
        <v>17</v>
      </c>
      <c r="B175" t="s">
        <v>18</v>
      </c>
      <c r="C175">
        <v>1950</v>
      </c>
      <c r="D175" t="s">
        <v>15</v>
      </c>
      <c r="E175">
        <v>14.980985390400001</v>
      </c>
      <c r="F175">
        <v>16017.546330899801</v>
      </c>
      <c r="G175" s="1" t="s">
        <v>19</v>
      </c>
    </row>
    <row r="176" spans="1:7" ht="86.4" x14ac:dyDescent="0.3">
      <c r="A176" t="s">
        <v>17</v>
      </c>
      <c r="B176" t="s">
        <v>18</v>
      </c>
      <c r="C176">
        <v>1951</v>
      </c>
      <c r="D176" t="s">
        <v>13</v>
      </c>
      <c r="E176">
        <v>14.138161461899999</v>
      </c>
      <c r="F176">
        <v>15179.4582890032</v>
      </c>
      <c r="G176" s="1" t="s">
        <v>19</v>
      </c>
    </row>
    <row r="177" spans="1:7" ht="86.4" x14ac:dyDescent="0.3">
      <c r="A177" t="s">
        <v>17</v>
      </c>
      <c r="B177" t="s">
        <v>18</v>
      </c>
      <c r="C177">
        <v>1951</v>
      </c>
      <c r="D177" t="s">
        <v>15</v>
      </c>
      <c r="E177">
        <v>15.1868512895</v>
      </c>
      <c r="F177">
        <v>16305.3856976072</v>
      </c>
      <c r="G177" s="1" t="s">
        <v>19</v>
      </c>
    </row>
    <row r="178" spans="1:7" ht="86.4" x14ac:dyDescent="0.3">
      <c r="A178" t="s">
        <v>17</v>
      </c>
      <c r="B178" t="s">
        <v>18</v>
      </c>
      <c r="C178">
        <v>1952</v>
      </c>
      <c r="D178" t="s">
        <v>13</v>
      </c>
      <c r="E178">
        <v>14.459271730599999</v>
      </c>
      <c r="F178">
        <v>17799.506459151398</v>
      </c>
      <c r="G178" s="1" t="s">
        <v>19</v>
      </c>
    </row>
    <row r="179" spans="1:7" ht="86.4" x14ac:dyDescent="0.3">
      <c r="A179" t="s">
        <v>17</v>
      </c>
      <c r="B179" t="s">
        <v>18</v>
      </c>
      <c r="C179">
        <v>1952</v>
      </c>
      <c r="D179" t="s">
        <v>15</v>
      </c>
      <c r="E179">
        <v>15.377682482699999</v>
      </c>
      <c r="F179">
        <v>18930.079175374001</v>
      </c>
      <c r="G179" s="1" t="s">
        <v>19</v>
      </c>
    </row>
    <row r="180" spans="1:7" ht="86.4" x14ac:dyDescent="0.3">
      <c r="A180" t="s">
        <v>17</v>
      </c>
      <c r="B180" t="s">
        <v>18</v>
      </c>
      <c r="C180">
        <v>1953</v>
      </c>
      <c r="D180" t="s">
        <v>13</v>
      </c>
      <c r="E180">
        <v>14.778172512199999</v>
      </c>
      <c r="F180">
        <v>16487.737754431499</v>
      </c>
      <c r="G180" s="1" t="s">
        <v>19</v>
      </c>
    </row>
    <row r="181" spans="1:7" ht="86.4" x14ac:dyDescent="0.3">
      <c r="A181" t="s">
        <v>17</v>
      </c>
      <c r="B181" t="s">
        <v>18</v>
      </c>
      <c r="C181">
        <v>1953</v>
      </c>
      <c r="D181" t="s">
        <v>15</v>
      </c>
      <c r="E181">
        <v>15.5534789701</v>
      </c>
      <c r="F181">
        <v>17352.733040392599</v>
      </c>
      <c r="G181" s="1" t="s">
        <v>19</v>
      </c>
    </row>
    <row r="182" spans="1:7" ht="86.4" x14ac:dyDescent="0.3">
      <c r="A182" t="s">
        <v>17</v>
      </c>
      <c r="B182" t="s">
        <v>18</v>
      </c>
      <c r="C182">
        <v>1954</v>
      </c>
      <c r="D182" t="s">
        <v>13</v>
      </c>
      <c r="E182">
        <v>16.4763479772</v>
      </c>
      <c r="F182">
        <v>18520.105847908198</v>
      </c>
      <c r="G182" s="1" t="s">
        <v>19</v>
      </c>
    </row>
    <row r="183" spans="1:7" ht="86.4" x14ac:dyDescent="0.3">
      <c r="A183" t="s">
        <v>17</v>
      </c>
      <c r="B183" t="s">
        <v>18</v>
      </c>
      <c r="C183">
        <v>1954</v>
      </c>
      <c r="D183" t="s">
        <v>15</v>
      </c>
      <c r="E183">
        <v>15.7142407518</v>
      </c>
      <c r="F183">
        <v>17663.465377390701</v>
      </c>
      <c r="G183" s="1" t="s">
        <v>19</v>
      </c>
    </row>
    <row r="184" spans="1:7" ht="86.4" x14ac:dyDescent="0.3">
      <c r="A184" t="s">
        <v>17</v>
      </c>
      <c r="B184" t="s">
        <v>18</v>
      </c>
      <c r="C184">
        <v>1955</v>
      </c>
      <c r="D184" t="s">
        <v>13</v>
      </c>
      <c r="E184">
        <v>15.409345614099999</v>
      </c>
      <c r="F184">
        <v>17110.4245117686</v>
      </c>
      <c r="G184" s="1" t="s">
        <v>19</v>
      </c>
    </row>
    <row r="185" spans="1:7" ht="86.4" x14ac:dyDescent="0.3">
      <c r="A185" t="s">
        <v>17</v>
      </c>
      <c r="B185" t="s">
        <v>18</v>
      </c>
      <c r="C185">
        <v>1955</v>
      </c>
      <c r="D185" t="s">
        <v>15</v>
      </c>
      <c r="E185">
        <v>15.8599678276</v>
      </c>
      <c r="F185">
        <v>17610.7921173498</v>
      </c>
      <c r="G185" s="1" t="s">
        <v>19</v>
      </c>
    </row>
    <row r="186" spans="1:7" ht="86.4" x14ac:dyDescent="0.3">
      <c r="A186" t="s">
        <v>17</v>
      </c>
      <c r="B186" t="s">
        <v>18</v>
      </c>
      <c r="C186">
        <v>1956</v>
      </c>
      <c r="D186" t="s">
        <v>13</v>
      </c>
      <c r="E186">
        <v>17.103102104800001</v>
      </c>
      <c r="F186">
        <v>20252.503721831301</v>
      </c>
      <c r="G186" s="1" t="s">
        <v>19</v>
      </c>
    </row>
    <row r="187" spans="1:7" ht="86.4" x14ac:dyDescent="0.3">
      <c r="A187" t="s">
        <v>17</v>
      </c>
      <c r="B187" t="s">
        <v>18</v>
      </c>
      <c r="C187">
        <v>1956</v>
      </c>
      <c r="D187" t="s">
        <v>15</v>
      </c>
      <c r="E187">
        <v>15.9906601976</v>
      </c>
      <c r="F187">
        <v>18935.214394512601</v>
      </c>
      <c r="G187" s="1" t="s">
        <v>19</v>
      </c>
    </row>
    <row r="188" spans="1:7" ht="86.4" x14ac:dyDescent="0.3">
      <c r="A188" t="s">
        <v>17</v>
      </c>
      <c r="B188" t="s">
        <v>18</v>
      </c>
      <c r="C188">
        <v>1957</v>
      </c>
      <c r="D188" t="s">
        <v>13</v>
      </c>
      <c r="E188">
        <v>16.031680767400001</v>
      </c>
      <c r="F188">
        <v>19377.489529529401</v>
      </c>
      <c r="G188" s="1" t="s">
        <v>19</v>
      </c>
    </row>
    <row r="189" spans="1:7" ht="86.4" x14ac:dyDescent="0.3">
      <c r="A189" t="s">
        <v>17</v>
      </c>
      <c r="B189" t="s">
        <v>18</v>
      </c>
      <c r="C189">
        <v>1957</v>
      </c>
      <c r="D189" t="s">
        <v>15</v>
      </c>
      <c r="E189">
        <v>16.106317861800001</v>
      </c>
      <c r="F189">
        <v>19467.703371580999</v>
      </c>
      <c r="G189" s="1" t="s">
        <v>19</v>
      </c>
    </row>
    <row r="190" spans="1:7" ht="86.4" x14ac:dyDescent="0.3">
      <c r="A190" t="s">
        <v>17</v>
      </c>
      <c r="B190" t="s">
        <v>18</v>
      </c>
      <c r="C190">
        <v>1958</v>
      </c>
      <c r="D190" t="s">
        <v>13</v>
      </c>
      <c r="E190">
        <v>17.721018283900001</v>
      </c>
      <c r="F190">
        <v>22539.825425769101</v>
      </c>
      <c r="G190" s="1" t="s">
        <v>19</v>
      </c>
    </row>
    <row r="191" spans="1:7" ht="86.4" x14ac:dyDescent="0.3">
      <c r="A191" t="s">
        <v>17</v>
      </c>
      <c r="B191" t="s">
        <v>18</v>
      </c>
      <c r="C191">
        <v>1958</v>
      </c>
      <c r="D191" t="s">
        <v>15</v>
      </c>
      <c r="E191">
        <v>16.2069408202</v>
      </c>
      <c r="F191">
        <v>20614.030803485901</v>
      </c>
      <c r="G191" s="1" t="s">
        <v>19</v>
      </c>
    </row>
    <row r="192" spans="1:7" ht="86.4" x14ac:dyDescent="0.3">
      <c r="A192" t="s">
        <v>17</v>
      </c>
      <c r="B192" t="s">
        <v>18</v>
      </c>
      <c r="C192">
        <v>1959</v>
      </c>
      <c r="D192" t="s">
        <v>13</v>
      </c>
      <c r="E192">
        <v>16.645177972199999</v>
      </c>
      <c r="F192">
        <v>19173.789469660001</v>
      </c>
      <c r="G192" s="1" t="s">
        <v>19</v>
      </c>
    </row>
    <row r="193" spans="1:7" ht="86.4" x14ac:dyDescent="0.3">
      <c r="A193" t="s">
        <v>17</v>
      </c>
      <c r="B193" t="s">
        <v>18</v>
      </c>
      <c r="C193">
        <v>1959</v>
      </c>
      <c r="D193" t="s">
        <v>15</v>
      </c>
      <c r="E193">
        <v>16.292529072800001</v>
      </c>
      <c r="F193">
        <v>18767.568775379499</v>
      </c>
      <c r="G193" s="1" t="s">
        <v>19</v>
      </c>
    </row>
    <row r="194" spans="1:7" ht="86.4" x14ac:dyDescent="0.3">
      <c r="A194" t="s">
        <v>17</v>
      </c>
      <c r="B194" t="s">
        <v>18</v>
      </c>
      <c r="C194">
        <v>1960</v>
      </c>
      <c r="D194" t="s">
        <v>13</v>
      </c>
      <c r="E194">
        <v>16.948612343899999</v>
      </c>
      <c r="F194">
        <v>22281.676025543598</v>
      </c>
      <c r="G194" s="1" t="s">
        <v>19</v>
      </c>
    </row>
    <row r="195" spans="1:7" ht="86.4" x14ac:dyDescent="0.3">
      <c r="A195" t="s">
        <v>17</v>
      </c>
      <c r="B195" t="s">
        <v>18</v>
      </c>
      <c r="C195">
        <v>1960</v>
      </c>
      <c r="D195" t="s">
        <v>15</v>
      </c>
      <c r="E195">
        <v>16.3630826196</v>
      </c>
      <c r="F195">
        <v>21511.903058069402</v>
      </c>
      <c r="G195" s="1" t="s">
        <v>19</v>
      </c>
    </row>
    <row r="196" spans="1:7" ht="86.4" x14ac:dyDescent="0.3">
      <c r="A196" t="s">
        <v>17</v>
      </c>
      <c r="B196" t="s">
        <v>18</v>
      </c>
      <c r="C196">
        <v>1961</v>
      </c>
      <c r="D196" t="s">
        <v>13</v>
      </c>
      <c r="E196">
        <v>16.559095143099999</v>
      </c>
      <c r="F196">
        <v>22280.052711297802</v>
      </c>
      <c r="G196" s="1" t="s">
        <v>19</v>
      </c>
    </row>
    <row r="197" spans="1:7" ht="86.4" x14ac:dyDescent="0.3">
      <c r="A197" t="s">
        <v>17</v>
      </c>
      <c r="B197" t="s">
        <v>18</v>
      </c>
      <c r="C197">
        <v>1961</v>
      </c>
      <c r="D197" t="s">
        <v>15</v>
      </c>
      <c r="E197">
        <v>16.5385698511</v>
      </c>
      <c r="F197">
        <v>22252.436190953798</v>
      </c>
      <c r="G197" s="1" t="s">
        <v>19</v>
      </c>
    </row>
    <row r="198" spans="1:7" ht="86.4" x14ac:dyDescent="0.3">
      <c r="A198" t="s">
        <v>17</v>
      </c>
      <c r="B198" t="s">
        <v>18</v>
      </c>
      <c r="C198">
        <v>1962</v>
      </c>
      <c r="D198" t="s">
        <v>13</v>
      </c>
      <c r="E198">
        <v>17.575094391099999</v>
      </c>
      <c r="F198">
        <v>22787.656486265401</v>
      </c>
      <c r="G198" s="1" t="s">
        <v>19</v>
      </c>
    </row>
    <row r="199" spans="1:7" ht="86.4" x14ac:dyDescent="0.3">
      <c r="A199" t="s">
        <v>17</v>
      </c>
      <c r="B199" t="s">
        <v>18</v>
      </c>
      <c r="C199">
        <v>1962</v>
      </c>
      <c r="D199" t="s">
        <v>15</v>
      </c>
      <c r="E199">
        <v>16.671335429300001</v>
      </c>
      <c r="F199">
        <v>21615.8534615834</v>
      </c>
      <c r="G199" s="1" t="s">
        <v>19</v>
      </c>
    </row>
    <row r="200" spans="1:7" ht="86.4" x14ac:dyDescent="0.3">
      <c r="A200" t="s">
        <v>17</v>
      </c>
      <c r="B200" t="s">
        <v>18</v>
      </c>
      <c r="C200">
        <v>1963</v>
      </c>
      <c r="D200" t="s">
        <v>13</v>
      </c>
      <c r="E200">
        <v>17.897975968800001</v>
      </c>
      <c r="F200">
        <v>23521.949569502802</v>
      </c>
      <c r="G200" s="1" t="s">
        <v>19</v>
      </c>
    </row>
    <row r="201" spans="1:7" ht="86.4" x14ac:dyDescent="0.3">
      <c r="A201" t="s">
        <v>17</v>
      </c>
      <c r="B201" t="s">
        <v>18</v>
      </c>
      <c r="C201">
        <v>1963</v>
      </c>
      <c r="D201" t="s">
        <v>15</v>
      </c>
      <c r="E201">
        <v>16.7857403599</v>
      </c>
      <c r="F201">
        <v>22060.222838720601</v>
      </c>
      <c r="G201" s="1" t="s">
        <v>19</v>
      </c>
    </row>
    <row r="202" spans="1:7" ht="86.4" x14ac:dyDescent="0.3">
      <c r="A202" t="s">
        <v>17</v>
      </c>
      <c r="B202" t="s">
        <v>18</v>
      </c>
      <c r="C202">
        <v>1964</v>
      </c>
      <c r="D202" t="s">
        <v>13</v>
      </c>
      <c r="E202">
        <v>18.2184819615</v>
      </c>
      <c r="F202">
        <v>25773.905052660801</v>
      </c>
      <c r="G202" s="1" t="s">
        <v>19</v>
      </c>
    </row>
    <row r="203" spans="1:7" ht="86.4" x14ac:dyDescent="0.3">
      <c r="A203" t="s">
        <v>17</v>
      </c>
      <c r="B203" t="s">
        <v>18</v>
      </c>
      <c r="C203">
        <v>1964</v>
      </c>
      <c r="D203" t="s">
        <v>15</v>
      </c>
      <c r="E203">
        <v>16.881784642900001</v>
      </c>
      <c r="F203">
        <v>23882.8633156828</v>
      </c>
      <c r="G203" s="1" t="s">
        <v>19</v>
      </c>
    </row>
    <row r="204" spans="1:7" ht="86.4" x14ac:dyDescent="0.3">
      <c r="A204" t="s">
        <v>17</v>
      </c>
      <c r="B204" t="s">
        <v>18</v>
      </c>
      <c r="C204">
        <v>1965</v>
      </c>
      <c r="D204" t="s">
        <v>13</v>
      </c>
      <c r="E204">
        <v>18.536612369299998</v>
      </c>
      <c r="F204">
        <v>24701.2964716918</v>
      </c>
      <c r="G204" s="1" t="s">
        <v>19</v>
      </c>
    </row>
    <row r="205" spans="1:7" ht="86.4" x14ac:dyDescent="0.3">
      <c r="A205" t="s">
        <v>17</v>
      </c>
      <c r="B205" t="s">
        <v>18</v>
      </c>
      <c r="C205">
        <v>1965</v>
      </c>
      <c r="D205" t="s">
        <v>15</v>
      </c>
      <c r="E205">
        <v>16.959468278300001</v>
      </c>
      <c r="F205">
        <v>22599.644724619298</v>
      </c>
      <c r="G205" s="1" t="s">
        <v>19</v>
      </c>
    </row>
    <row r="206" spans="1:7" ht="86.4" x14ac:dyDescent="0.3">
      <c r="A206" t="s">
        <v>17</v>
      </c>
      <c r="B206" t="s">
        <v>18</v>
      </c>
      <c r="C206">
        <v>1966</v>
      </c>
      <c r="D206" t="s">
        <v>13</v>
      </c>
      <c r="E206">
        <v>18.893943013099999</v>
      </c>
      <c r="F206">
        <v>25347.9250069298</v>
      </c>
      <c r="G206" s="1" t="s">
        <v>19</v>
      </c>
    </row>
    <row r="207" spans="1:7" ht="86.4" x14ac:dyDescent="0.3">
      <c r="A207" t="s">
        <v>17</v>
      </c>
      <c r="B207" t="s">
        <v>18</v>
      </c>
      <c r="C207">
        <v>1966</v>
      </c>
      <c r="D207" t="s">
        <v>15</v>
      </c>
      <c r="E207">
        <v>16.9824706323</v>
      </c>
      <c r="F207">
        <v>22783.5127755463</v>
      </c>
      <c r="G207" s="1" t="s">
        <v>19</v>
      </c>
    </row>
    <row r="208" spans="1:7" ht="86.4" x14ac:dyDescent="0.3">
      <c r="A208" t="s">
        <v>17</v>
      </c>
      <c r="B208" t="s">
        <v>18</v>
      </c>
      <c r="C208">
        <v>1967</v>
      </c>
      <c r="D208" t="s">
        <v>13</v>
      </c>
      <c r="E208">
        <v>19.248631542999998</v>
      </c>
      <c r="F208">
        <v>26595.141252125799</v>
      </c>
      <c r="G208" s="1" t="s">
        <v>19</v>
      </c>
    </row>
    <row r="209" spans="1:7" ht="86.4" x14ac:dyDescent="0.3">
      <c r="A209" t="s">
        <v>17</v>
      </c>
      <c r="B209" t="s">
        <v>18</v>
      </c>
      <c r="C209">
        <v>1967</v>
      </c>
      <c r="D209" t="s">
        <v>15</v>
      </c>
      <c r="E209">
        <v>16.988035766100001</v>
      </c>
      <c r="F209">
        <v>23471.757448758101</v>
      </c>
      <c r="G209" s="1" t="s">
        <v>19</v>
      </c>
    </row>
    <row r="210" spans="1:7" ht="86.4" x14ac:dyDescent="0.3">
      <c r="A210" t="s">
        <v>17</v>
      </c>
      <c r="B210" t="s">
        <v>18</v>
      </c>
      <c r="C210">
        <v>1968</v>
      </c>
      <c r="D210" t="s">
        <v>13</v>
      </c>
      <c r="E210">
        <v>20.982162129399999</v>
      </c>
      <c r="F210">
        <v>29095.628510211202</v>
      </c>
      <c r="G210" s="1" t="s">
        <v>19</v>
      </c>
    </row>
    <row r="211" spans="1:7" ht="86.4" x14ac:dyDescent="0.3">
      <c r="A211" t="s">
        <v>17</v>
      </c>
      <c r="B211" t="s">
        <v>18</v>
      </c>
      <c r="C211">
        <v>1968</v>
      </c>
      <c r="D211" t="s">
        <v>15</v>
      </c>
      <c r="E211">
        <v>16.976163679799999</v>
      </c>
      <c r="F211">
        <v>23540.574556163901</v>
      </c>
      <c r="G211" s="1" t="s">
        <v>19</v>
      </c>
    </row>
    <row r="212" spans="1:7" ht="86.4" x14ac:dyDescent="0.3">
      <c r="A212" t="s">
        <v>17</v>
      </c>
      <c r="B212" t="s">
        <v>18</v>
      </c>
      <c r="C212">
        <v>1969</v>
      </c>
      <c r="D212" t="s">
        <v>13</v>
      </c>
      <c r="E212">
        <v>19.9500822607</v>
      </c>
      <c r="F212">
        <v>28303.4011540951</v>
      </c>
      <c r="G212" s="1" t="s">
        <v>19</v>
      </c>
    </row>
    <row r="213" spans="1:7" ht="86.4" x14ac:dyDescent="0.3">
      <c r="A213" t="s">
        <v>17</v>
      </c>
      <c r="B213" t="s">
        <v>18</v>
      </c>
      <c r="C213">
        <v>1969</v>
      </c>
      <c r="D213" t="s">
        <v>15</v>
      </c>
      <c r="E213">
        <v>16.946854373299999</v>
      </c>
      <c r="F213">
        <v>24042.688714832198</v>
      </c>
      <c r="G213" s="1" t="s">
        <v>19</v>
      </c>
    </row>
    <row r="214" spans="1:7" ht="86.4" x14ac:dyDescent="0.3">
      <c r="A214" t="s">
        <v>17</v>
      </c>
      <c r="B214" t="s">
        <v>18</v>
      </c>
      <c r="C214">
        <v>1970</v>
      </c>
      <c r="D214" t="s">
        <v>13</v>
      </c>
      <c r="E214">
        <v>20.296844448600002</v>
      </c>
      <c r="F214">
        <v>26976.008238605002</v>
      </c>
      <c r="G214" s="1" t="s">
        <v>19</v>
      </c>
    </row>
    <row r="215" spans="1:7" ht="86.4" x14ac:dyDescent="0.3">
      <c r="A215" t="s">
        <v>17</v>
      </c>
      <c r="B215" t="s">
        <v>18</v>
      </c>
      <c r="C215">
        <v>1970</v>
      </c>
      <c r="D215" t="s">
        <v>15</v>
      </c>
      <c r="E215">
        <v>16.900107846699999</v>
      </c>
      <c r="F215">
        <v>22461.493936218099</v>
      </c>
      <c r="G215" s="1" t="s">
        <v>19</v>
      </c>
    </row>
    <row r="216" spans="1:7" ht="86.4" x14ac:dyDescent="0.3">
      <c r="A216" t="s">
        <v>17</v>
      </c>
      <c r="B216" t="s">
        <v>18</v>
      </c>
      <c r="C216">
        <v>1971</v>
      </c>
      <c r="D216" t="s">
        <v>13</v>
      </c>
      <c r="E216">
        <v>20.3350326218</v>
      </c>
      <c r="F216">
        <v>28971.402316375501</v>
      </c>
      <c r="G216" s="1" t="s">
        <v>19</v>
      </c>
    </row>
    <row r="217" spans="1:7" ht="86.4" x14ac:dyDescent="0.3">
      <c r="A217" t="s">
        <v>17</v>
      </c>
      <c r="B217" t="s">
        <v>18</v>
      </c>
      <c r="C217">
        <v>1971</v>
      </c>
      <c r="D217" t="s">
        <v>15</v>
      </c>
      <c r="E217">
        <v>16.8904100134</v>
      </c>
      <c r="F217">
        <v>24063.834707743401</v>
      </c>
      <c r="G217" s="1" t="s">
        <v>19</v>
      </c>
    </row>
    <row r="218" spans="1:7" ht="86.4" x14ac:dyDescent="0.3">
      <c r="A218" t="s">
        <v>17</v>
      </c>
      <c r="B218" t="s">
        <v>18</v>
      </c>
      <c r="C218">
        <v>1972</v>
      </c>
      <c r="D218" t="s">
        <v>13</v>
      </c>
      <c r="E218">
        <v>18.994541394599999</v>
      </c>
      <c r="F218">
        <v>31814.8691197429</v>
      </c>
      <c r="G218" s="1" t="s">
        <v>19</v>
      </c>
    </row>
    <row r="219" spans="1:7" ht="86.4" x14ac:dyDescent="0.3">
      <c r="A219" t="s">
        <v>17</v>
      </c>
      <c r="B219" t="s">
        <v>18</v>
      </c>
      <c r="C219">
        <v>1972</v>
      </c>
      <c r="D219" t="s">
        <v>15</v>
      </c>
      <c r="E219">
        <v>16.864131083299998</v>
      </c>
      <c r="F219">
        <v>28246.5426297874</v>
      </c>
      <c r="G219" s="1" t="s">
        <v>19</v>
      </c>
    </row>
    <row r="220" spans="1:7" ht="86.4" x14ac:dyDescent="0.3">
      <c r="A220" t="s">
        <v>17</v>
      </c>
      <c r="B220" t="s">
        <v>18</v>
      </c>
      <c r="C220">
        <v>1973</v>
      </c>
      <c r="D220" t="s">
        <v>13</v>
      </c>
      <c r="E220">
        <v>19.0314316873</v>
      </c>
      <c r="F220">
        <v>37030.484331180902</v>
      </c>
      <c r="G220" s="1" t="s">
        <v>19</v>
      </c>
    </row>
    <row r="221" spans="1:7" ht="86.4" x14ac:dyDescent="0.3">
      <c r="A221" t="s">
        <v>17</v>
      </c>
      <c r="B221" t="s">
        <v>18</v>
      </c>
      <c r="C221">
        <v>1973</v>
      </c>
      <c r="D221" t="s">
        <v>15</v>
      </c>
      <c r="E221">
        <v>16.821271056499999</v>
      </c>
      <c r="F221">
        <v>32730.0554432504</v>
      </c>
      <c r="G221" s="1" t="s">
        <v>19</v>
      </c>
    </row>
    <row r="222" spans="1:7" ht="86.4" x14ac:dyDescent="0.3">
      <c r="A222" t="s">
        <v>17</v>
      </c>
      <c r="B222" t="s">
        <v>18</v>
      </c>
      <c r="C222">
        <v>1974</v>
      </c>
      <c r="D222" t="s">
        <v>13</v>
      </c>
      <c r="E222">
        <v>19.920739514899999</v>
      </c>
      <c r="F222">
        <v>39935.445158268703</v>
      </c>
      <c r="G222" s="1" t="s">
        <v>19</v>
      </c>
    </row>
    <row r="223" spans="1:7" ht="86.4" x14ac:dyDescent="0.3">
      <c r="A223" t="s">
        <v>17</v>
      </c>
      <c r="B223" t="s">
        <v>18</v>
      </c>
      <c r="C223">
        <v>1974</v>
      </c>
      <c r="D223" t="s">
        <v>15</v>
      </c>
      <c r="E223">
        <v>16.761829932800001</v>
      </c>
      <c r="F223">
        <v>33602.7254174798</v>
      </c>
      <c r="G223" s="1" t="s">
        <v>19</v>
      </c>
    </row>
    <row r="224" spans="1:7" ht="86.4" x14ac:dyDescent="0.3">
      <c r="A224" t="s">
        <v>17</v>
      </c>
      <c r="B224" t="s">
        <v>18</v>
      </c>
      <c r="C224">
        <v>1975</v>
      </c>
      <c r="D224" t="s">
        <v>13</v>
      </c>
      <c r="E224">
        <v>20.370777178299999</v>
      </c>
      <c r="F224">
        <v>29974.254146564199</v>
      </c>
      <c r="G224" s="1" t="s">
        <v>19</v>
      </c>
    </row>
    <row r="225" spans="1:7" ht="86.4" x14ac:dyDescent="0.3">
      <c r="A225" t="s">
        <v>17</v>
      </c>
      <c r="B225" t="s">
        <v>18</v>
      </c>
      <c r="C225">
        <v>1975</v>
      </c>
      <c r="D225" t="s">
        <v>15</v>
      </c>
      <c r="E225">
        <v>16.685807712399999</v>
      </c>
      <c r="F225">
        <v>24552.0647854936</v>
      </c>
      <c r="G225" s="1" t="s">
        <v>19</v>
      </c>
    </row>
    <row r="226" spans="1:7" ht="86.4" x14ac:dyDescent="0.3">
      <c r="A226" t="s">
        <v>17</v>
      </c>
      <c r="B226" t="s">
        <v>18</v>
      </c>
      <c r="C226">
        <v>1976</v>
      </c>
      <c r="D226" t="s">
        <v>13</v>
      </c>
      <c r="E226">
        <v>21.745760295699998</v>
      </c>
      <c r="F226">
        <v>42441.591792645399</v>
      </c>
      <c r="G226" s="1" t="s">
        <v>19</v>
      </c>
    </row>
    <row r="227" spans="1:7" ht="86.4" x14ac:dyDescent="0.3">
      <c r="A227" t="s">
        <v>17</v>
      </c>
      <c r="B227" t="s">
        <v>18</v>
      </c>
      <c r="C227">
        <v>1976</v>
      </c>
      <c r="D227" t="s">
        <v>15</v>
      </c>
      <c r="E227">
        <v>16.593204395200001</v>
      </c>
      <c r="F227">
        <v>32385.255695738299</v>
      </c>
      <c r="G227" s="1" t="s">
        <v>19</v>
      </c>
    </row>
    <row r="228" spans="1:7" ht="86.4" x14ac:dyDescent="0.3">
      <c r="A228" t="s">
        <v>17</v>
      </c>
      <c r="B228" t="s">
        <v>18</v>
      </c>
      <c r="C228">
        <v>1977</v>
      </c>
      <c r="D228" t="s">
        <v>13</v>
      </c>
      <c r="E228">
        <v>24.146455947700002</v>
      </c>
      <c r="F228">
        <v>55991.260834064102</v>
      </c>
      <c r="G228" s="1" t="s">
        <v>19</v>
      </c>
    </row>
    <row r="229" spans="1:7" ht="86.4" x14ac:dyDescent="0.3">
      <c r="A229" t="s">
        <v>17</v>
      </c>
      <c r="B229" t="s">
        <v>18</v>
      </c>
      <c r="C229">
        <v>1977</v>
      </c>
      <c r="D229" t="s">
        <v>15</v>
      </c>
      <c r="E229">
        <v>16.484019981100001</v>
      </c>
      <c r="F229">
        <v>38223.458728669801</v>
      </c>
      <c r="G229" s="1" t="s">
        <v>19</v>
      </c>
    </row>
    <row r="230" spans="1:7" ht="86.4" x14ac:dyDescent="0.3">
      <c r="A230" t="s">
        <v>17</v>
      </c>
      <c r="B230" t="s">
        <v>18</v>
      </c>
      <c r="C230">
        <v>1978</v>
      </c>
      <c r="D230" t="s">
        <v>13</v>
      </c>
      <c r="E230">
        <v>23.296357988699999</v>
      </c>
      <c r="F230">
        <v>44707.6212815486</v>
      </c>
      <c r="G230" s="1" t="s">
        <v>19</v>
      </c>
    </row>
    <row r="231" spans="1:7" ht="86.4" x14ac:dyDescent="0.3">
      <c r="A231" t="s">
        <v>17</v>
      </c>
      <c r="B231" t="s">
        <v>18</v>
      </c>
      <c r="C231">
        <v>1978</v>
      </c>
      <c r="D231" t="s">
        <v>15</v>
      </c>
      <c r="E231">
        <v>16.3582544703</v>
      </c>
      <c r="F231">
        <v>31392.831705438901</v>
      </c>
      <c r="G231" s="1" t="s">
        <v>19</v>
      </c>
    </row>
    <row r="232" spans="1:7" ht="86.4" x14ac:dyDescent="0.3">
      <c r="A232" t="s">
        <v>17</v>
      </c>
      <c r="B232" t="s">
        <v>18</v>
      </c>
      <c r="C232">
        <v>1979</v>
      </c>
      <c r="D232" t="s">
        <v>13</v>
      </c>
      <c r="E232">
        <v>22.242451652500002</v>
      </c>
      <c r="F232">
        <v>31548.0928777097</v>
      </c>
      <c r="G232" s="1" t="s">
        <v>19</v>
      </c>
    </row>
    <row r="233" spans="1:7" ht="86.4" x14ac:dyDescent="0.3">
      <c r="A233" t="s">
        <v>17</v>
      </c>
      <c r="B233" t="s">
        <v>18</v>
      </c>
      <c r="C233">
        <v>1979</v>
      </c>
      <c r="D233" t="s">
        <v>15</v>
      </c>
      <c r="E233">
        <v>16.2159078627</v>
      </c>
      <c r="F233">
        <v>23000.205882980401</v>
      </c>
      <c r="G233" s="1" t="s">
        <v>19</v>
      </c>
    </row>
    <row r="234" spans="1:7" ht="86.4" x14ac:dyDescent="0.3">
      <c r="A234" t="s">
        <v>17</v>
      </c>
      <c r="B234" t="s">
        <v>18</v>
      </c>
      <c r="C234">
        <v>1980</v>
      </c>
      <c r="D234" t="s">
        <v>13</v>
      </c>
      <c r="E234">
        <v>23.128068998</v>
      </c>
      <c r="F234">
        <v>65252.1924430176</v>
      </c>
      <c r="G234" s="1" t="s">
        <v>19</v>
      </c>
    </row>
    <row r="235" spans="1:7" ht="86.4" x14ac:dyDescent="0.3">
      <c r="A235" t="s">
        <v>17</v>
      </c>
      <c r="B235" t="s">
        <v>18</v>
      </c>
      <c r="C235">
        <v>1980</v>
      </c>
      <c r="D235" t="s">
        <v>15</v>
      </c>
      <c r="E235">
        <v>16.0569801583</v>
      </c>
      <c r="F235">
        <v>45302.232513858602</v>
      </c>
      <c r="G235" s="1" t="s">
        <v>19</v>
      </c>
    </row>
    <row r="236" spans="1:7" ht="86.4" x14ac:dyDescent="0.3">
      <c r="A236" t="s">
        <v>17</v>
      </c>
      <c r="B236" t="s">
        <v>18</v>
      </c>
      <c r="C236">
        <v>1981</v>
      </c>
      <c r="D236" t="s">
        <v>13</v>
      </c>
      <c r="E236">
        <v>22.40642708</v>
      </c>
      <c r="F236">
        <v>64326.5890976562</v>
      </c>
      <c r="G236" s="1" t="s">
        <v>19</v>
      </c>
    </row>
    <row r="237" spans="1:7" ht="86.4" x14ac:dyDescent="0.3">
      <c r="A237" t="s">
        <v>17</v>
      </c>
      <c r="B237" t="s">
        <v>18</v>
      </c>
      <c r="C237">
        <v>1981</v>
      </c>
      <c r="D237" t="s">
        <v>15</v>
      </c>
      <c r="E237">
        <v>16.163927924100001</v>
      </c>
      <c r="F237">
        <v>46405.004513504799</v>
      </c>
      <c r="G237" s="1" t="s">
        <v>19</v>
      </c>
    </row>
    <row r="238" spans="1:7" ht="86.4" x14ac:dyDescent="0.3">
      <c r="A238" t="s">
        <v>17</v>
      </c>
      <c r="B238" t="s">
        <v>18</v>
      </c>
      <c r="C238">
        <v>1982</v>
      </c>
      <c r="D238" t="s">
        <v>13</v>
      </c>
      <c r="E238">
        <v>23.4105236923</v>
      </c>
      <c r="F238">
        <v>60046.7993341822</v>
      </c>
      <c r="G238" s="1" t="s">
        <v>19</v>
      </c>
    </row>
    <row r="239" spans="1:7" ht="86.4" x14ac:dyDescent="0.3">
      <c r="A239" t="s">
        <v>17</v>
      </c>
      <c r="B239" t="s">
        <v>18</v>
      </c>
      <c r="C239">
        <v>1982</v>
      </c>
      <c r="D239" t="s">
        <v>15</v>
      </c>
      <c r="E239">
        <v>16.2398166995</v>
      </c>
      <c r="F239">
        <v>41654.301603487598</v>
      </c>
      <c r="G239" s="1" t="s">
        <v>19</v>
      </c>
    </row>
    <row r="240" spans="1:7" ht="86.4" x14ac:dyDescent="0.3">
      <c r="A240" t="s">
        <v>17</v>
      </c>
      <c r="B240" t="s">
        <v>18</v>
      </c>
      <c r="C240">
        <v>1983</v>
      </c>
      <c r="D240" t="s">
        <v>13</v>
      </c>
      <c r="E240">
        <v>24.718242777</v>
      </c>
      <c r="F240">
        <v>67596.187538510407</v>
      </c>
      <c r="G240" s="1" t="s">
        <v>19</v>
      </c>
    </row>
    <row r="241" spans="1:7" ht="86.4" x14ac:dyDescent="0.3">
      <c r="A241" t="s">
        <v>17</v>
      </c>
      <c r="B241" t="s">
        <v>18</v>
      </c>
      <c r="C241">
        <v>1983</v>
      </c>
      <c r="D241" t="s">
        <v>15</v>
      </c>
      <c r="E241">
        <v>16.284646484300001</v>
      </c>
      <c r="F241">
        <v>44533.101631919002</v>
      </c>
      <c r="G241" s="1" t="s">
        <v>19</v>
      </c>
    </row>
    <row r="242" spans="1:7" ht="86.4" x14ac:dyDescent="0.3">
      <c r="A242" t="s">
        <v>17</v>
      </c>
      <c r="B242" t="s">
        <v>18</v>
      </c>
      <c r="C242">
        <v>1984</v>
      </c>
      <c r="D242" t="s">
        <v>13</v>
      </c>
      <c r="E242">
        <v>22.743820273499999</v>
      </c>
      <c r="F242">
        <v>63833.329087621198</v>
      </c>
      <c r="G242" s="1" t="s">
        <v>19</v>
      </c>
    </row>
    <row r="243" spans="1:7" ht="86.4" x14ac:dyDescent="0.3">
      <c r="A243" t="s">
        <v>17</v>
      </c>
      <c r="B243" t="s">
        <v>18</v>
      </c>
      <c r="C243">
        <v>1984</v>
      </c>
      <c r="D243" t="s">
        <v>15</v>
      </c>
      <c r="E243">
        <v>16.298417278599999</v>
      </c>
      <c r="F243">
        <v>45743.5127977964</v>
      </c>
      <c r="G243" s="1" t="s">
        <v>19</v>
      </c>
    </row>
    <row r="244" spans="1:7" ht="86.4" x14ac:dyDescent="0.3">
      <c r="A244" t="s">
        <v>17</v>
      </c>
      <c r="B244" t="s">
        <v>18</v>
      </c>
      <c r="C244">
        <v>1985</v>
      </c>
      <c r="D244" t="s">
        <v>13</v>
      </c>
      <c r="E244">
        <v>22.850665314899999</v>
      </c>
      <c r="F244">
        <v>69260.457972096396</v>
      </c>
      <c r="G244" s="1" t="s">
        <v>19</v>
      </c>
    </row>
    <row r="245" spans="1:7" ht="86.4" x14ac:dyDescent="0.3">
      <c r="A245" t="s">
        <v>17</v>
      </c>
      <c r="B245" t="s">
        <v>18</v>
      </c>
      <c r="C245">
        <v>1985</v>
      </c>
      <c r="D245" t="s">
        <v>15</v>
      </c>
      <c r="E245">
        <v>16.281129082500001</v>
      </c>
      <c r="F245">
        <v>49348.167373467099</v>
      </c>
      <c r="G245" s="1" t="s">
        <v>19</v>
      </c>
    </row>
    <row r="246" spans="1:7" ht="86.4" x14ac:dyDescent="0.3">
      <c r="A246" t="s">
        <v>17</v>
      </c>
      <c r="B246" t="s">
        <v>18</v>
      </c>
      <c r="C246">
        <v>1986</v>
      </c>
      <c r="D246" t="s">
        <v>13</v>
      </c>
      <c r="E246">
        <v>24.053454632299999</v>
      </c>
      <c r="F246">
        <v>97630.326472443398</v>
      </c>
      <c r="G246" s="1" t="s">
        <v>19</v>
      </c>
    </row>
    <row r="247" spans="1:7" ht="86.4" x14ac:dyDescent="0.3">
      <c r="A247" t="s">
        <v>17</v>
      </c>
      <c r="B247" t="s">
        <v>18</v>
      </c>
      <c r="C247">
        <v>1986</v>
      </c>
      <c r="D247" t="s">
        <v>15</v>
      </c>
      <c r="E247">
        <v>16.232781895799999</v>
      </c>
      <c r="F247">
        <v>65887.076109065994</v>
      </c>
      <c r="G247" s="1" t="s">
        <v>19</v>
      </c>
    </row>
    <row r="248" spans="1:7" ht="86.4" x14ac:dyDescent="0.3">
      <c r="A248" t="s">
        <v>17</v>
      </c>
      <c r="B248" t="s">
        <v>18</v>
      </c>
      <c r="C248">
        <v>1987</v>
      </c>
      <c r="D248" t="s">
        <v>13</v>
      </c>
      <c r="E248">
        <v>24.645648956199999</v>
      </c>
      <c r="F248">
        <v>91944.093113194205</v>
      </c>
      <c r="G248" s="1" t="s">
        <v>19</v>
      </c>
    </row>
    <row r="249" spans="1:7" ht="86.4" x14ac:dyDescent="0.3">
      <c r="A249" t="s">
        <v>17</v>
      </c>
      <c r="B249" t="s">
        <v>18</v>
      </c>
      <c r="C249">
        <v>1987</v>
      </c>
      <c r="D249" t="s">
        <v>15</v>
      </c>
      <c r="E249">
        <v>16.153375718700001</v>
      </c>
      <c r="F249">
        <v>60262.461897778499</v>
      </c>
      <c r="G249" s="1" t="s">
        <v>19</v>
      </c>
    </row>
    <row r="250" spans="1:7" ht="86.4" x14ac:dyDescent="0.3">
      <c r="A250" t="s">
        <v>17</v>
      </c>
      <c r="B250" t="s">
        <v>18</v>
      </c>
      <c r="C250">
        <v>1988</v>
      </c>
      <c r="D250" t="s">
        <v>13</v>
      </c>
      <c r="E250">
        <v>24.251403328399999</v>
      </c>
      <c r="F250">
        <v>99775.293333544294</v>
      </c>
      <c r="G250" s="1" t="s">
        <v>19</v>
      </c>
    </row>
    <row r="251" spans="1:7" ht="86.4" x14ac:dyDescent="0.3">
      <c r="A251" t="s">
        <v>17</v>
      </c>
      <c r="B251" t="s">
        <v>18</v>
      </c>
      <c r="C251">
        <v>1988</v>
      </c>
      <c r="D251" t="s">
        <v>15</v>
      </c>
      <c r="E251">
        <v>16.042910550999999</v>
      </c>
      <c r="F251">
        <v>66003.854889299299</v>
      </c>
      <c r="G251" s="1" t="s">
        <v>19</v>
      </c>
    </row>
    <row r="252" spans="1:7" ht="86.4" x14ac:dyDescent="0.3">
      <c r="A252" t="s">
        <v>17</v>
      </c>
      <c r="B252" t="s">
        <v>18</v>
      </c>
      <c r="C252">
        <v>1989</v>
      </c>
      <c r="D252" t="s">
        <v>13</v>
      </c>
      <c r="E252">
        <v>23.226246763500001</v>
      </c>
      <c r="F252">
        <v>153970.854388031</v>
      </c>
      <c r="G252" s="1" t="s">
        <v>19</v>
      </c>
    </row>
    <row r="253" spans="1:7" ht="86.4" x14ac:dyDescent="0.3">
      <c r="A253" t="s">
        <v>17</v>
      </c>
      <c r="B253" t="s">
        <v>18</v>
      </c>
      <c r="C253">
        <v>1989</v>
      </c>
      <c r="D253" t="s">
        <v>15</v>
      </c>
      <c r="E253">
        <v>15.901386392899999</v>
      </c>
      <c r="F253">
        <v>105413.073140851</v>
      </c>
      <c r="G253" s="1" t="s">
        <v>19</v>
      </c>
    </row>
    <row r="254" spans="1:7" ht="86.4" x14ac:dyDescent="0.3">
      <c r="A254" t="s">
        <v>17</v>
      </c>
      <c r="B254" t="s">
        <v>18</v>
      </c>
      <c r="C254">
        <v>1990</v>
      </c>
      <c r="D254" t="s">
        <v>13</v>
      </c>
      <c r="E254">
        <v>23.2259286717</v>
      </c>
      <c r="F254">
        <v>93440.930416721501</v>
      </c>
      <c r="G254" s="1" t="s">
        <v>19</v>
      </c>
    </row>
    <row r="255" spans="1:7" ht="86.4" x14ac:dyDescent="0.3">
      <c r="A255" t="s">
        <v>17</v>
      </c>
      <c r="B255" t="s">
        <v>18</v>
      </c>
      <c r="C255">
        <v>1990</v>
      </c>
      <c r="D255" t="s">
        <v>15</v>
      </c>
      <c r="E255">
        <v>15.7288032442</v>
      </c>
      <c r="F255">
        <v>63279.020195890596</v>
      </c>
      <c r="G255" s="1" t="s">
        <v>19</v>
      </c>
    </row>
    <row r="256" spans="1:7" ht="86.4" x14ac:dyDescent="0.3">
      <c r="A256" t="s">
        <v>17</v>
      </c>
      <c r="B256" t="s">
        <v>18</v>
      </c>
      <c r="C256">
        <v>1991</v>
      </c>
      <c r="D256" t="s">
        <v>13</v>
      </c>
      <c r="E256">
        <v>23.503077868399998</v>
      </c>
      <c r="F256">
        <v>80788.304710805896</v>
      </c>
      <c r="G256" s="1" t="s">
        <v>19</v>
      </c>
    </row>
    <row r="257" spans="1:7" ht="86.4" x14ac:dyDescent="0.3">
      <c r="A257" t="s">
        <v>17</v>
      </c>
      <c r="B257" t="s">
        <v>18</v>
      </c>
      <c r="C257">
        <v>1991</v>
      </c>
      <c r="D257" t="s">
        <v>15</v>
      </c>
      <c r="E257">
        <v>14.602889042399999</v>
      </c>
      <c r="F257">
        <v>50195.240649970998</v>
      </c>
      <c r="G257" s="1" t="s">
        <v>19</v>
      </c>
    </row>
    <row r="258" spans="1:7" ht="86.4" x14ac:dyDescent="0.3">
      <c r="A258" t="s">
        <v>17</v>
      </c>
      <c r="B258" t="s">
        <v>18</v>
      </c>
      <c r="C258">
        <v>1992</v>
      </c>
      <c r="D258" t="s">
        <v>13</v>
      </c>
      <c r="E258">
        <v>22.075319523200001</v>
      </c>
      <c r="F258">
        <v>69012.680680233403</v>
      </c>
      <c r="G258" s="1" t="s">
        <v>19</v>
      </c>
    </row>
    <row r="259" spans="1:7" ht="86.4" x14ac:dyDescent="0.3">
      <c r="A259" t="s">
        <v>17</v>
      </c>
      <c r="B259" t="s">
        <v>18</v>
      </c>
      <c r="C259">
        <v>1992</v>
      </c>
      <c r="D259" t="s">
        <v>15</v>
      </c>
      <c r="E259">
        <v>15.0854060606</v>
      </c>
      <c r="F259">
        <v>47160.554586824197</v>
      </c>
      <c r="G259" s="1" t="s">
        <v>19</v>
      </c>
    </row>
    <row r="260" spans="1:7" ht="86.4" x14ac:dyDescent="0.3">
      <c r="A260" t="s">
        <v>17</v>
      </c>
      <c r="B260" t="s">
        <v>18</v>
      </c>
      <c r="C260">
        <v>1993</v>
      </c>
      <c r="D260" t="s">
        <v>13</v>
      </c>
      <c r="E260">
        <v>21.347817477300001</v>
      </c>
      <c r="F260">
        <v>49403.247292979802</v>
      </c>
      <c r="G260" s="1" t="s">
        <v>19</v>
      </c>
    </row>
    <row r="261" spans="1:7" ht="86.4" x14ac:dyDescent="0.3">
      <c r="A261" t="s">
        <v>17</v>
      </c>
      <c r="B261" t="s">
        <v>18</v>
      </c>
      <c r="C261">
        <v>1993</v>
      </c>
      <c r="D261" t="s">
        <v>15</v>
      </c>
      <c r="E261">
        <v>14.855301668899999</v>
      </c>
      <c r="F261">
        <v>34378.228253992696</v>
      </c>
      <c r="G261" s="1" t="s">
        <v>19</v>
      </c>
    </row>
    <row r="262" spans="1:7" ht="86.4" x14ac:dyDescent="0.3">
      <c r="A262" t="s">
        <v>17</v>
      </c>
      <c r="B262" t="s">
        <v>18</v>
      </c>
      <c r="C262">
        <v>1994</v>
      </c>
      <c r="D262" t="s">
        <v>13</v>
      </c>
      <c r="E262">
        <v>20.172406142700002</v>
      </c>
      <c r="F262">
        <v>43251.978768955101</v>
      </c>
      <c r="G262" s="1" t="s">
        <v>19</v>
      </c>
    </row>
    <row r="263" spans="1:7" ht="86.4" x14ac:dyDescent="0.3">
      <c r="A263" t="s">
        <v>17</v>
      </c>
      <c r="B263" t="s">
        <v>18</v>
      </c>
      <c r="C263">
        <v>1994</v>
      </c>
      <c r="D263" t="s">
        <v>15</v>
      </c>
      <c r="E263">
        <v>15.037490372200001</v>
      </c>
      <c r="F263">
        <v>32242.123706811999</v>
      </c>
      <c r="G263" s="1" t="s">
        <v>19</v>
      </c>
    </row>
    <row r="264" spans="1:7" ht="86.4" x14ac:dyDescent="0.3">
      <c r="A264" t="s">
        <v>17</v>
      </c>
      <c r="B264" t="s">
        <v>18</v>
      </c>
      <c r="C264">
        <v>1995</v>
      </c>
      <c r="D264" t="s">
        <v>13</v>
      </c>
      <c r="E264">
        <v>19.887106749499999</v>
      </c>
      <c r="F264">
        <v>40902.568161640498</v>
      </c>
      <c r="G264" s="1" t="s">
        <v>19</v>
      </c>
    </row>
    <row r="265" spans="1:7" ht="86.4" x14ac:dyDescent="0.3">
      <c r="A265" t="s">
        <v>17</v>
      </c>
      <c r="B265" t="s">
        <v>18</v>
      </c>
      <c r="C265">
        <v>1995</v>
      </c>
      <c r="D265" t="s">
        <v>15</v>
      </c>
      <c r="E265">
        <v>15.175623930900001</v>
      </c>
      <c r="F265">
        <v>31212.282412431501</v>
      </c>
      <c r="G265" s="1" t="s">
        <v>19</v>
      </c>
    </row>
    <row r="266" spans="1:7" ht="86.4" x14ac:dyDescent="0.3">
      <c r="A266" t="s">
        <v>17</v>
      </c>
      <c r="B266" t="s">
        <v>18</v>
      </c>
      <c r="C266">
        <v>1996</v>
      </c>
      <c r="D266" t="s">
        <v>13</v>
      </c>
      <c r="E266">
        <v>21.710875918799999</v>
      </c>
      <c r="F266">
        <v>38748.768037542402</v>
      </c>
      <c r="G266" s="1" t="s">
        <v>19</v>
      </c>
    </row>
    <row r="267" spans="1:7" ht="86.4" x14ac:dyDescent="0.3">
      <c r="A267" t="s">
        <v>17</v>
      </c>
      <c r="B267" t="s">
        <v>18</v>
      </c>
      <c r="C267">
        <v>1996</v>
      </c>
      <c r="D267" t="s">
        <v>15</v>
      </c>
      <c r="E267">
        <v>15.269702345200001</v>
      </c>
      <c r="F267">
        <v>27252.799766654101</v>
      </c>
      <c r="G267" s="1" t="s">
        <v>19</v>
      </c>
    </row>
    <row r="268" spans="1:7" ht="86.4" x14ac:dyDescent="0.3">
      <c r="A268" t="s">
        <v>17</v>
      </c>
      <c r="B268" t="s">
        <v>18</v>
      </c>
      <c r="C268">
        <v>1997</v>
      </c>
      <c r="D268" t="s">
        <v>13</v>
      </c>
      <c r="E268">
        <v>18.269026093200001</v>
      </c>
      <c r="F268">
        <v>37120.0850885287</v>
      </c>
      <c r="G268" s="1" t="s">
        <v>19</v>
      </c>
    </row>
    <row r="269" spans="1:7" ht="86.4" x14ac:dyDescent="0.3">
      <c r="A269" t="s">
        <v>17</v>
      </c>
      <c r="B269" t="s">
        <v>18</v>
      </c>
      <c r="C269">
        <v>1997</v>
      </c>
      <c r="D269" t="s">
        <v>15</v>
      </c>
      <c r="E269">
        <v>14.689298653</v>
      </c>
      <c r="F269">
        <v>29846.583671744898</v>
      </c>
      <c r="G269" s="1" t="s">
        <v>19</v>
      </c>
    </row>
    <row r="270" spans="1:7" ht="86.4" x14ac:dyDescent="0.3">
      <c r="A270" t="s">
        <v>17</v>
      </c>
      <c r="B270" t="s">
        <v>18</v>
      </c>
      <c r="C270">
        <v>1998</v>
      </c>
      <c r="D270" t="s">
        <v>13</v>
      </c>
      <c r="E270">
        <v>17.929551571099999</v>
      </c>
      <c r="F270">
        <v>53527.295639832497</v>
      </c>
      <c r="G270" s="1" t="s">
        <v>19</v>
      </c>
    </row>
    <row r="271" spans="1:7" ht="86.4" x14ac:dyDescent="0.3">
      <c r="A271" t="s">
        <v>17</v>
      </c>
      <c r="B271" t="s">
        <v>18</v>
      </c>
      <c r="C271">
        <v>1998</v>
      </c>
      <c r="D271" t="s">
        <v>15</v>
      </c>
      <c r="E271">
        <v>13.964454055599999</v>
      </c>
      <c r="F271">
        <v>41689.802319882197</v>
      </c>
      <c r="G271" s="1" t="s">
        <v>19</v>
      </c>
    </row>
    <row r="272" spans="1:7" ht="86.4" x14ac:dyDescent="0.3">
      <c r="A272" t="s">
        <v>17</v>
      </c>
      <c r="B272" t="s">
        <v>18</v>
      </c>
      <c r="C272">
        <v>1999</v>
      </c>
      <c r="D272" t="s">
        <v>13</v>
      </c>
      <c r="E272">
        <v>17.1264448264</v>
      </c>
      <c r="F272">
        <v>46290.982089068297</v>
      </c>
      <c r="G272" s="1" t="s">
        <v>19</v>
      </c>
    </row>
    <row r="273" spans="1:7" ht="86.4" x14ac:dyDescent="0.3">
      <c r="A273" t="s">
        <v>17</v>
      </c>
      <c r="B273" t="s">
        <v>18</v>
      </c>
      <c r="C273">
        <v>1999</v>
      </c>
      <c r="D273" t="s">
        <v>15</v>
      </c>
      <c r="E273">
        <v>13.6712799397</v>
      </c>
      <c r="F273">
        <v>36952.034192626001</v>
      </c>
      <c r="G273" s="1" t="s">
        <v>19</v>
      </c>
    </row>
    <row r="274" spans="1:7" ht="86.4" x14ac:dyDescent="0.3">
      <c r="A274" t="s">
        <v>17</v>
      </c>
      <c r="B274" t="s">
        <v>18</v>
      </c>
      <c r="C274">
        <v>2000</v>
      </c>
      <c r="D274" t="s">
        <v>13</v>
      </c>
      <c r="E274">
        <v>14.399664083399999</v>
      </c>
      <c r="F274">
        <v>15780.995059515601</v>
      </c>
      <c r="G274" s="1" t="s">
        <v>19</v>
      </c>
    </row>
    <row r="275" spans="1:7" ht="86.4" x14ac:dyDescent="0.3">
      <c r="A275" t="s">
        <v>17</v>
      </c>
      <c r="B275" t="s">
        <v>18</v>
      </c>
      <c r="C275">
        <v>2000</v>
      </c>
      <c r="D275" t="s">
        <v>15</v>
      </c>
      <c r="E275">
        <v>13.698098803800001</v>
      </c>
      <c r="F275">
        <v>15012.130025815901</v>
      </c>
      <c r="G275" s="1" t="s">
        <v>19</v>
      </c>
    </row>
    <row r="276" spans="1:7" ht="86.4" x14ac:dyDescent="0.3">
      <c r="A276" t="s">
        <v>17</v>
      </c>
      <c r="B276" t="s">
        <v>18</v>
      </c>
      <c r="C276">
        <v>2001</v>
      </c>
      <c r="D276" t="s">
        <v>13</v>
      </c>
      <c r="E276">
        <v>13.9025876986</v>
      </c>
      <c r="F276">
        <v>16169.6687720019</v>
      </c>
      <c r="G276" s="1" t="s">
        <v>19</v>
      </c>
    </row>
    <row r="277" spans="1:7" ht="86.4" x14ac:dyDescent="0.3">
      <c r="A277" t="s">
        <v>17</v>
      </c>
      <c r="B277" t="s">
        <v>18</v>
      </c>
      <c r="C277">
        <v>2001</v>
      </c>
      <c r="D277" t="s">
        <v>15</v>
      </c>
      <c r="E277">
        <v>14.3172092569</v>
      </c>
      <c r="F277">
        <v>16651.9022531798</v>
      </c>
      <c r="G277" s="1" t="s">
        <v>19</v>
      </c>
    </row>
    <row r="278" spans="1:7" ht="86.4" x14ac:dyDescent="0.3">
      <c r="A278" t="s">
        <v>17</v>
      </c>
      <c r="B278" t="s">
        <v>18</v>
      </c>
      <c r="C278">
        <v>2002</v>
      </c>
      <c r="D278" t="s">
        <v>13</v>
      </c>
      <c r="E278">
        <v>13.994005079700001</v>
      </c>
      <c r="F278">
        <v>15250.3448738032</v>
      </c>
      <c r="G278" s="1" t="s">
        <v>19</v>
      </c>
    </row>
    <row r="279" spans="1:7" ht="86.4" x14ac:dyDescent="0.3">
      <c r="A279" t="s">
        <v>17</v>
      </c>
      <c r="B279" t="s">
        <v>18</v>
      </c>
      <c r="C279">
        <v>2002</v>
      </c>
      <c r="D279" t="s">
        <v>15</v>
      </c>
      <c r="E279">
        <v>14.885259606</v>
      </c>
      <c r="F279">
        <v>16221.613557611699</v>
      </c>
      <c r="G279" s="1" t="s">
        <v>19</v>
      </c>
    </row>
    <row r="280" spans="1:7" ht="86.4" x14ac:dyDescent="0.3">
      <c r="A280" t="s">
        <v>17</v>
      </c>
      <c r="B280" t="s">
        <v>18</v>
      </c>
      <c r="C280">
        <v>2003</v>
      </c>
      <c r="D280" t="s">
        <v>13</v>
      </c>
      <c r="E280">
        <v>13.4935514236</v>
      </c>
      <c r="F280">
        <v>15568.738190562601</v>
      </c>
      <c r="G280" s="1" t="s">
        <v>19</v>
      </c>
    </row>
    <row r="281" spans="1:7" ht="86.4" x14ac:dyDescent="0.3">
      <c r="A281" t="s">
        <v>17</v>
      </c>
      <c r="B281" t="s">
        <v>18</v>
      </c>
      <c r="C281">
        <v>2003</v>
      </c>
      <c r="D281" t="s">
        <v>15</v>
      </c>
      <c r="E281">
        <v>15.395480535000001</v>
      </c>
      <c r="F281">
        <v>17763.166881992202</v>
      </c>
      <c r="G281" s="1" t="s">
        <v>19</v>
      </c>
    </row>
    <row r="282" spans="1:7" ht="86.4" x14ac:dyDescent="0.3">
      <c r="A282" t="s">
        <v>17</v>
      </c>
      <c r="B282" t="s">
        <v>18</v>
      </c>
      <c r="C282">
        <v>2004</v>
      </c>
      <c r="D282" t="s">
        <v>13</v>
      </c>
      <c r="E282">
        <v>12.8986907232</v>
      </c>
      <c r="F282">
        <v>13128.3390128516</v>
      </c>
      <c r="G282" s="1" t="s">
        <v>19</v>
      </c>
    </row>
    <row r="283" spans="1:7" ht="86.4" x14ac:dyDescent="0.3">
      <c r="A283" t="s">
        <v>17</v>
      </c>
      <c r="B283" t="s">
        <v>18</v>
      </c>
      <c r="C283">
        <v>2004</v>
      </c>
      <c r="D283" t="s">
        <v>15</v>
      </c>
      <c r="E283">
        <v>15.8410402172</v>
      </c>
      <c r="F283">
        <v>16123.074097274401</v>
      </c>
      <c r="G283" s="1" t="s">
        <v>19</v>
      </c>
    </row>
    <row r="284" spans="1:7" ht="86.4" x14ac:dyDescent="0.3">
      <c r="A284" t="s">
        <v>17</v>
      </c>
      <c r="B284" t="s">
        <v>18</v>
      </c>
      <c r="C284">
        <v>2005</v>
      </c>
      <c r="D284" t="s">
        <v>13</v>
      </c>
      <c r="E284">
        <v>12.4437509069</v>
      </c>
      <c r="F284">
        <v>15183.5288753195</v>
      </c>
      <c r="G284" s="1" t="s">
        <v>19</v>
      </c>
    </row>
    <row r="285" spans="1:7" ht="86.4" x14ac:dyDescent="0.3">
      <c r="A285" t="s">
        <v>17</v>
      </c>
      <c r="B285" t="s">
        <v>18</v>
      </c>
      <c r="C285">
        <v>2005</v>
      </c>
      <c r="D285" t="s">
        <v>15</v>
      </c>
      <c r="E285">
        <v>16.215044315</v>
      </c>
      <c r="F285">
        <v>19785.159266988801</v>
      </c>
      <c r="G285" s="1" t="s">
        <v>19</v>
      </c>
    </row>
    <row r="286" spans="1:7" ht="86.4" x14ac:dyDescent="0.3">
      <c r="A286" t="s">
        <v>17</v>
      </c>
      <c r="B286" t="s">
        <v>18</v>
      </c>
      <c r="C286">
        <v>2006</v>
      </c>
      <c r="D286" t="s">
        <v>13</v>
      </c>
      <c r="E286">
        <v>11.897361393200001</v>
      </c>
      <c r="F286">
        <v>18072.972360976</v>
      </c>
      <c r="G286" s="1" t="s">
        <v>19</v>
      </c>
    </row>
    <row r="287" spans="1:7" ht="86.4" x14ac:dyDescent="0.3">
      <c r="A287" t="s">
        <v>17</v>
      </c>
      <c r="B287" t="s">
        <v>18</v>
      </c>
      <c r="C287">
        <v>2006</v>
      </c>
      <c r="D287" t="s">
        <v>15</v>
      </c>
      <c r="E287">
        <v>16.51053598</v>
      </c>
      <c r="F287">
        <v>25080.725933219001</v>
      </c>
      <c r="G287" s="1" t="s">
        <v>19</v>
      </c>
    </row>
    <row r="288" spans="1:7" ht="86.4" x14ac:dyDescent="0.3">
      <c r="A288" t="s">
        <v>17</v>
      </c>
      <c r="B288" t="s">
        <v>18</v>
      </c>
      <c r="C288">
        <v>2007</v>
      </c>
      <c r="D288" t="s">
        <v>13</v>
      </c>
      <c r="E288">
        <v>11.2711371183</v>
      </c>
      <c r="F288">
        <v>15092.4696334904</v>
      </c>
      <c r="G288" s="1" t="s">
        <v>19</v>
      </c>
    </row>
    <row r="289" spans="1:7" ht="86.4" x14ac:dyDescent="0.3">
      <c r="A289" t="s">
        <v>17</v>
      </c>
      <c r="B289" t="s">
        <v>18</v>
      </c>
      <c r="C289">
        <v>2007</v>
      </c>
      <c r="D289" t="s">
        <v>15</v>
      </c>
      <c r="E289">
        <v>16.720495852900001</v>
      </c>
      <c r="F289">
        <v>22389.362605369799</v>
      </c>
      <c r="G289" s="1" t="s">
        <v>19</v>
      </c>
    </row>
    <row r="290" spans="1:7" ht="86.4" x14ac:dyDescent="0.3">
      <c r="A290" t="s">
        <v>17</v>
      </c>
      <c r="B290" t="s">
        <v>18</v>
      </c>
      <c r="C290">
        <v>2008</v>
      </c>
      <c r="D290" t="s">
        <v>13</v>
      </c>
      <c r="E290">
        <v>9.5932492451000009</v>
      </c>
      <c r="F290">
        <v>13799.821886346001</v>
      </c>
      <c r="G290" s="1" t="s">
        <v>19</v>
      </c>
    </row>
    <row r="291" spans="1:7" ht="86.4" x14ac:dyDescent="0.3">
      <c r="A291" t="s">
        <v>17</v>
      </c>
      <c r="B291" t="s">
        <v>18</v>
      </c>
      <c r="C291">
        <v>2008</v>
      </c>
      <c r="D291" t="s">
        <v>15</v>
      </c>
      <c r="E291">
        <v>16.837842063899998</v>
      </c>
      <c r="F291">
        <v>24221.117943969301</v>
      </c>
      <c r="G291" s="1" t="s">
        <v>19</v>
      </c>
    </row>
    <row r="292" spans="1:7" ht="86.4" x14ac:dyDescent="0.3">
      <c r="A292" t="s">
        <v>17</v>
      </c>
      <c r="B292" t="s">
        <v>18</v>
      </c>
      <c r="C292">
        <v>2009</v>
      </c>
      <c r="D292" t="s">
        <v>16</v>
      </c>
      <c r="E292">
        <v>9.7693482133000007</v>
      </c>
      <c r="F292">
        <v>37929.103664367998</v>
      </c>
      <c r="G292" s="1" t="s">
        <v>19</v>
      </c>
    </row>
    <row r="293" spans="1:7" ht="86.4" x14ac:dyDescent="0.3">
      <c r="A293" t="s">
        <v>17</v>
      </c>
      <c r="B293" t="s">
        <v>18</v>
      </c>
      <c r="C293">
        <v>2009</v>
      </c>
      <c r="D293" t="s">
        <v>15</v>
      </c>
      <c r="E293">
        <v>17.298207812499999</v>
      </c>
      <c r="F293">
        <v>67159.599903578201</v>
      </c>
      <c r="G293" s="1" t="s">
        <v>19</v>
      </c>
    </row>
    <row r="294" spans="1:7" ht="86.4" x14ac:dyDescent="0.3">
      <c r="A294" t="s">
        <v>17</v>
      </c>
      <c r="B294" t="s">
        <v>18</v>
      </c>
      <c r="C294">
        <v>2010</v>
      </c>
      <c r="D294" t="s">
        <v>16</v>
      </c>
      <c r="E294">
        <v>10.196206201300001</v>
      </c>
      <c r="F294">
        <v>38670.121442713702</v>
      </c>
      <c r="G294" s="1" t="s">
        <v>19</v>
      </c>
    </row>
    <row r="295" spans="1:7" ht="86.4" x14ac:dyDescent="0.3">
      <c r="A295" t="s">
        <v>17</v>
      </c>
      <c r="B295" t="s">
        <v>18</v>
      </c>
      <c r="C295">
        <v>2010</v>
      </c>
      <c r="D295" t="s">
        <v>15</v>
      </c>
      <c r="E295">
        <v>17.7534489988</v>
      </c>
      <c r="F295">
        <v>67331.712919262602</v>
      </c>
      <c r="G295" s="1" t="s">
        <v>19</v>
      </c>
    </row>
    <row r="296" spans="1:7" ht="86.4" x14ac:dyDescent="0.3">
      <c r="A296" t="s">
        <v>17</v>
      </c>
      <c r="B296" t="s">
        <v>18</v>
      </c>
      <c r="C296">
        <v>2011</v>
      </c>
      <c r="D296" t="s">
        <v>16</v>
      </c>
      <c r="E296">
        <v>10.6532165079</v>
      </c>
      <c r="F296">
        <v>45542.841911024901</v>
      </c>
      <c r="G296" s="1" t="s">
        <v>19</v>
      </c>
    </row>
    <row r="297" spans="1:7" ht="86.4" x14ac:dyDescent="0.3">
      <c r="A297" t="s">
        <v>17</v>
      </c>
      <c r="B297" t="s">
        <v>18</v>
      </c>
      <c r="C297">
        <v>2011</v>
      </c>
      <c r="D297" t="s">
        <v>15</v>
      </c>
      <c r="E297">
        <v>18.049312009499999</v>
      </c>
      <c r="F297">
        <v>77161.387158407</v>
      </c>
      <c r="G297" s="1" t="s">
        <v>19</v>
      </c>
    </row>
    <row r="298" spans="1:7" ht="86.4" x14ac:dyDescent="0.3">
      <c r="A298" t="s">
        <v>17</v>
      </c>
      <c r="B298" t="s">
        <v>18</v>
      </c>
      <c r="C298">
        <v>2012</v>
      </c>
      <c r="D298" t="s">
        <v>16</v>
      </c>
      <c r="E298">
        <v>11.1229428586</v>
      </c>
      <c r="F298">
        <v>45136.691373914102</v>
      </c>
      <c r="G298" s="1" t="s">
        <v>19</v>
      </c>
    </row>
    <row r="299" spans="1:7" ht="86.4" x14ac:dyDescent="0.3">
      <c r="A299" t="s">
        <v>17</v>
      </c>
      <c r="B299" t="s">
        <v>18</v>
      </c>
      <c r="C299">
        <v>2012</v>
      </c>
      <c r="D299" t="s">
        <v>15</v>
      </c>
      <c r="E299">
        <v>18.284661925599998</v>
      </c>
      <c r="F299">
        <v>74198.811654450401</v>
      </c>
      <c r="G299" s="1" t="s">
        <v>19</v>
      </c>
    </row>
    <row r="300" spans="1:7" ht="86.4" x14ac:dyDescent="0.3">
      <c r="A300" t="s">
        <v>17</v>
      </c>
      <c r="B300" t="s">
        <v>18</v>
      </c>
      <c r="C300">
        <v>2013</v>
      </c>
      <c r="D300" t="s">
        <v>16</v>
      </c>
      <c r="E300">
        <v>11.6058385144</v>
      </c>
      <c r="F300">
        <v>59053.994890764698</v>
      </c>
      <c r="G300" s="1" t="s">
        <v>19</v>
      </c>
    </row>
    <row r="301" spans="1:7" ht="86.4" x14ac:dyDescent="0.3">
      <c r="A301" t="s">
        <v>17</v>
      </c>
      <c r="B301" t="s">
        <v>18</v>
      </c>
      <c r="C301">
        <v>2013</v>
      </c>
      <c r="D301" t="s">
        <v>15</v>
      </c>
      <c r="E301">
        <v>18.453451123099999</v>
      </c>
      <c r="F301">
        <v>93896.706126657693</v>
      </c>
      <c r="G301" s="1" t="s">
        <v>19</v>
      </c>
    </row>
    <row r="302" spans="1:7" ht="86.4" x14ac:dyDescent="0.3">
      <c r="A302" t="s">
        <v>17</v>
      </c>
      <c r="B302" t="s">
        <v>18</v>
      </c>
      <c r="C302">
        <v>2014</v>
      </c>
      <c r="D302" t="s">
        <v>16</v>
      </c>
      <c r="E302">
        <v>12.1023880962</v>
      </c>
      <c r="F302">
        <v>64191.612546424702</v>
      </c>
      <c r="G302" s="1" t="s">
        <v>19</v>
      </c>
    </row>
    <row r="303" spans="1:7" ht="86.4" x14ac:dyDescent="0.3">
      <c r="A303" t="s">
        <v>17</v>
      </c>
      <c r="B303" t="s">
        <v>18</v>
      </c>
      <c r="C303">
        <v>2014</v>
      </c>
      <c r="D303" t="s">
        <v>15</v>
      </c>
      <c r="E303">
        <v>18.549373303700001</v>
      </c>
      <c r="F303">
        <v>98386.712987851206</v>
      </c>
      <c r="G303" s="1" t="s">
        <v>19</v>
      </c>
    </row>
    <row r="304" spans="1:7" ht="86.4" x14ac:dyDescent="0.3">
      <c r="A304" t="s">
        <v>17</v>
      </c>
      <c r="B304" t="s">
        <v>18</v>
      </c>
      <c r="C304">
        <v>2015</v>
      </c>
      <c r="D304" t="s">
        <v>16</v>
      </c>
      <c r="E304">
        <v>12.629822964700001</v>
      </c>
      <c r="F304">
        <v>66375.750710321707</v>
      </c>
      <c r="G304" s="1" t="s">
        <v>19</v>
      </c>
    </row>
    <row r="305" spans="1:7" ht="86.4" x14ac:dyDescent="0.3">
      <c r="A305" t="s">
        <v>17</v>
      </c>
      <c r="B305" t="s">
        <v>18</v>
      </c>
      <c r="C305">
        <v>2015</v>
      </c>
      <c r="D305" t="s">
        <v>15</v>
      </c>
      <c r="E305">
        <v>18.5656543857</v>
      </c>
      <c r="F305">
        <v>97571.379323723901</v>
      </c>
      <c r="G305" s="1" t="s">
        <v>19</v>
      </c>
    </row>
    <row r="306" spans="1:7" ht="86.4" x14ac:dyDescent="0.3">
      <c r="A306" t="s">
        <v>17</v>
      </c>
      <c r="B306" t="s">
        <v>18</v>
      </c>
      <c r="C306">
        <v>2016</v>
      </c>
      <c r="D306" t="s">
        <v>16</v>
      </c>
      <c r="E306">
        <v>13.138333558799999</v>
      </c>
      <c r="F306">
        <v>64481.954023817903</v>
      </c>
      <c r="G306" s="1" t="s">
        <v>19</v>
      </c>
    </row>
    <row r="307" spans="1:7" ht="86.4" x14ac:dyDescent="0.3">
      <c r="A307" t="s">
        <v>17</v>
      </c>
      <c r="B307" t="s">
        <v>18</v>
      </c>
      <c r="C307">
        <v>2016</v>
      </c>
      <c r="D307" t="s">
        <v>15</v>
      </c>
      <c r="E307">
        <v>18.4953214618</v>
      </c>
      <c r="F307">
        <v>90773.648181020297</v>
      </c>
      <c r="G307" s="1" t="s">
        <v>19</v>
      </c>
    </row>
    <row r="308" spans="1:7" ht="86.4" x14ac:dyDescent="0.3">
      <c r="A308" t="s">
        <v>17</v>
      </c>
      <c r="B308" t="s">
        <v>18</v>
      </c>
      <c r="C308">
        <v>2017</v>
      </c>
      <c r="D308" t="s">
        <v>16</v>
      </c>
      <c r="E308">
        <v>13.678722648700001</v>
      </c>
      <c r="F308">
        <v>74954.9809984366</v>
      </c>
      <c r="G308" s="1" t="s">
        <v>19</v>
      </c>
    </row>
    <row r="309" spans="1:7" ht="86.4" x14ac:dyDescent="0.3">
      <c r="A309" t="s">
        <v>17</v>
      </c>
      <c r="B309" t="s">
        <v>18</v>
      </c>
      <c r="C309">
        <v>2017</v>
      </c>
      <c r="D309" t="s">
        <v>15</v>
      </c>
      <c r="E309">
        <v>18.330904519499999</v>
      </c>
      <c r="F309">
        <v>100447.434693203</v>
      </c>
      <c r="G309" s="1" t="s">
        <v>19</v>
      </c>
    </row>
    <row r="310" spans="1:7" ht="86.4" x14ac:dyDescent="0.3">
      <c r="A310" t="s">
        <v>17</v>
      </c>
      <c r="B310" t="s">
        <v>18</v>
      </c>
      <c r="C310">
        <v>2018</v>
      </c>
      <c r="D310" t="s">
        <v>16</v>
      </c>
      <c r="E310">
        <v>14.234663521</v>
      </c>
      <c r="F310">
        <v>74224.656888656595</v>
      </c>
      <c r="G310" s="1" t="s">
        <v>19</v>
      </c>
    </row>
    <row r="311" spans="1:7" ht="86.4" x14ac:dyDescent="0.3">
      <c r="A311" t="s">
        <v>17</v>
      </c>
      <c r="B311" t="s">
        <v>18</v>
      </c>
      <c r="C311">
        <v>2018</v>
      </c>
      <c r="D311" t="s">
        <v>15</v>
      </c>
      <c r="E311">
        <v>18.064614902100001</v>
      </c>
      <c r="F311">
        <v>94195.401314448201</v>
      </c>
      <c r="G311" s="1" t="s">
        <v>19</v>
      </c>
    </row>
    <row r="312" spans="1:7" ht="86.4" x14ac:dyDescent="0.3">
      <c r="A312" t="s">
        <v>17</v>
      </c>
      <c r="B312" t="s">
        <v>18</v>
      </c>
      <c r="C312">
        <v>2019</v>
      </c>
      <c r="D312" t="s">
        <v>16</v>
      </c>
      <c r="E312">
        <v>14.812991699199999</v>
      </c>
      <c r="F312">
        <v>77240.268078429202</v>
      </c>
      <c r="G312" s="1" t="s">
        <v>19</v>
      </c>
    </row>
    <row r="313" spans="1:7" ht="86.4" x14ac:dyDescent="0.3">
      <c r="A313" t="s">
        <v>17</v>
      </c>
      <c r="B313" t="s">
        <v>18</v>
      </c>
      <c r="C313">
        <v>2019</v>
      </c>
      <c r="D313" t="s">
        <v>15</v>
      </c>
      <c r="E313">
        <v>17.380209815200001</v>
      </c>
      <c r="F313">
        <v>90626.666958597096</v>
      </c>
      <c r="G313" s="1" t="s">
        <v>19</v>
      </c>
    </row>
    <row r="314" spans="1:7" ht="86.4" x14ac:dyDescent="0.3">
      <c r="A314" t="s">
        <v>20</v>
      </c>
      <c r="B314" t="s">
        <v>21</v>
      </c>
      <c r="C314">
        <v>1974</v>
      </c>
      <c r="D314" t="s">
        <v>9</v>
      </c>
      <c r="E314">
        <v>0.2136183301</v>
      </c>
      <c r="F314">
        <v>597.43343333375299</v>
      </c>
      <c r="G314" s="1" t="s">
        <v>22</v>
      </c>
    </row>
    <row r="315" spans="1:7" ht="86.4" x14ac:dyDescent="0.3">
      <c r="A315" t="s">
        <v>20</v>
      </c>
      <c r="B315" t="s">
        <v>21</v>
      </c>
      <c r="C315">
        <v>1976</v>
      </c>
      <c r="D315" t="s">
        <v>9</v>
      </c>
      <c r="E315">
        <v>0.3830381142</v>
      </c>
      <c r="F315">
        <v>1246.41598246997</v>
      </c>
      <c r="G315" s="1" t="s">
        <v>22</v>
      </c>
    </row>
    <row r="316" spans="1:7" ht="86.4" x14ac:dyDescent="0.3">
      <c r="A316" t="s">
        <v>20</v>
      </c>
      <c r="B316" t="s">
        <v>21</v>
      </c>
      <c r="C316">
        <v>1978</v>
      </c>
      <c r="D316" t="s">
        <v>9</v>
      </c>
      <c r="E316">
        <v>1.2691146957999999</v>
      </c>
      <c r="F316">
        <v>5451.7423441644896</v>
      </c>
      <c r="G316" s="1" t="s">
        <v>22</v>
      </c>
    </row>
    <row r="317" spans="1:7" ht="86.4" x14ac:dyDescent="0.3">
      <c r="A317" t="s">
        <v>20</v>
      </c>
      <c r="B317" t="s">
        <v>21</v>
      </c>
      <c r="C317">
        <v>1979</v>
      </c>
      <c r="D317" t="s">
        <v>9</v>
      </c>
      <c r="E317">
        <v>1.3859510335</v>
      </c>
      <c r="F317">
        <v>7451.3689268119597</v>
      </c>
      <c r="G317" s="1" t="s">
        <v>22</v>
      </c>
    </row>
    <row r="318" spans="1:7" ht="86.4" x14ac:dyDescent="0.3">
      <c r="A318" t="s">
        <v>20</v>
      </c>
      <c r="B318" t="s">
        <v>21</v>
      </c>
      <c r="C318">
        <v>1980</v>
      </c>
      <c r="D318" t="s">
        <v>9</v>
      </c>
      <c r="E318">
        <v>1.5325832160999999</v>
      </c>
      <c r="F318">
        <v>8095.1413292891702</v>
      </c>
      <c r="G318" s="1" t="s">
        <v>22</v>
      </c>
    </row>
    <row r="319" spans="1:7" ht="86.4" x14ac:dyDescent="0.3">
      <c r="A319" t="s">
        <v>20</v>
      </c>
      <c r="B319" t="s">
        <v>21</v>
      </c>
      <c r="C319">
        <v>1981</v>
      </c>
      <c r="D319" t="s">
        <v>9</v>
      </c>
      <c r="E319">
        <v>1.8494597230000001</v>
      </c>
      <c r="F319">
        <v>9041.63129574097</v>
      </c>
      <c r="G319" s="1" t="s">
        <v>22</v>
      </c>
    </row>
    <row r="320" spans="1:7" ht="86.4" x14ac:dyDescent="0.3">
      <c r="A320" t="s">
        <v>20</v>
      </c>
      <c r="B320" t="s">
        <v>21</v>
      </c>
      <c r="C320">
        <v>1982</v>
      </c>
      <c r="D320" t="s">
        <v>9</v>
      </c>
      <c r="E320">
        <v>2.0828848589</v>
      </c>
      <c r="F320">
        <v>8868.0364203107692</v>
      </c>
      <c r="G320" s="1" t="s">
        <v>22</v>
      </c>
    </row>
    <row r="321" spans="1:7" ht="86.4" x14ac:dyDescent="0.3">
      <c r="A321" t="s">
        <v>20</v>
      </c>
      <c r="B321" t="s">
        <v>21</v>
      </c>
      <c r="C321">
        <v>1983</v>
      </c>
      <c r="D321" t="s">
        <v>9</v>
      </c>
      <c r="E321">
        <v>5.7026533910000001</v>
      </c>
      <c r="F321">
        <v>22086.781471888298</v>
      </c>
      <c r="G321" s="1" t="s">
        <v>22</v>
      </c>
    </row>
    <row r="322" spans="1:7" ht="86.4" x14ac:dyDescent="0.3">
      <c r="A322" t="s">
        <v>20</v>
      </c>
      <c r="B322" t="s">
        <v>21</v>
      </c>
      <c r="C322">
        <v>1984</v>
      </c>
      <c r="D322" t="s">
        <v>9</v>
      </c>
      <c r="E322">
        <v>5.2792397829000004</v>
      </c>
      <c r="F322">
        <v>24758.372843296602</v>
      </c>
      <c r="G322" s="1" t="s">
        <v>22</v>
      </c>
    </row>
    <row r="323" spans="1:7" ht="86.4" x14ac:dyDescent="0.3">
      <c r="A323" t="s">
        <v>20</v>
      </c>
      <c r="B323" t="s">
        <v>21</v>
      </c>
      <c r="C323">
        <v>1985</v>
      </c>
      <c r="D323" t="s">
        <v>9</v>
      </c>
      <c r="E323">
        <v>3.9232042357000001</v>
      </c>
      <c r="F323">
        <v>20312.307542978298</v>
      </c>
      <c r="G323" s="1" t="s">
        <v>22</v>
      </c>
    </row>
    <row r="324" spans="1:7" ht="86.4" x14ac:dyDescent="0.3">
      <c r="A324" t="s">
        <v>20</v>
      </c>
      <c r="B324" t="s">
        <v>21</v>
      </c>
      <c r="C324">
        <v>1986</v>
      </c>
      <c r="D324" t="s">
        <v>9</v>
      </c>
      <c r="E324">
        <v>3.5573316337000001</v>
      </c>
      <c r="F324">
        <v>23003.7233505113</v>
      </c>
      <c r="G324" s="1" t="s">
        <v>22</v>
      </c>
    </row>
    <row r="325" spans="1:7" ht="57.6" x14ac:dyDescent="0.3">
      <c r="A325" t="s">
        <v>23</v>
      </c>
      <c r="B325" t="s">
        <v>24</v>
      </c>
      <c r="C325">
        <v>1950</v>
      </c>
      <c r="D325" t="s">
        <v>13</v>
      </c>
      <c r="E325">
        <v>4.1776585438999998</v>
      </c>
      <c r="F325">
        <v>3145.74118757009</v>
      </c>
      <c r="G325" s="1" t="s">
        <v>25</v>
      </c>
    </row>
    <row r="326" spans="1:7" ht="57.6" x14ac:dyDescent="0.3">
      <c r="A326" t="s">
        <v>23</v>
      </c>
      <c r="B326" t="s">
        <v>24</v>
      </c>
      <c r="C326">
        <v>1950</v>
      </c>
      <c r="D326" t="s">
        <v>26</v>
      </c>
      <c r="E326">
        <v>2.2278283373000001</v>
      </c>
      <c r="F326">
        <v>1677.53570229512</v>
      </c>
      <c r="G326" s="1" t="s">
        <v>25</v>
      </c>
    </row>
    <row r="327" spans="1:7" ht="57.6" x14ac:dyDescent="0.3">
      <c r="A327" t="s">
        <v>23</v>
      </c>
      <c r="B327" t="s">
        <v>24</v>
      </c>
      <c r="C327">
        <v>1950</v>
      </c>
      <c r="D327" t="s">
        <v>15</v>
      </c>
      <c r="E327">
        <v>6.9461892816999997</v>
      </c>
      <c r="F327">
        <v>5230.4211773978604</v>
      </c>
      <c r="G327" s="1" t="s">
        <v>25</v>
      </c>
    </row>
    <row r="328" spans="1:7" ht="57.6" x14ac:dyDescent="0.3">
      <c r="A328" t="s">
        <v>23</v>
      </c>
      <c r="B328" t="s">
        <v>24</v>
      </c>
      <c r="C328">
        <v>1951</v>
      </c>
      <c r="D328" t="s">
        <v>13</v>
      </c>
      <c r="E328">
        <v>4.2754316178999998</v>
      </c>
      <c r="F328">
        <v>3521.3225015757998</v>
      </c>
      <c r="G328" s="1" t="s">
        <v>25</v>
      </c>
    </row>
    <row r="329" spans="1:7" ht="57.6" x14ac:dyDescent="0.3">
      <c r="A329" t="s">
        <v>23</v>
      </c>
      <c r="B329" t="s">
        <v>24</v>
      </c>
      <c r="C329">
        <v>1951</v>
      </c>
      <c r="D329" t="s">
        <v>26</v>
      </c>
      <c r="E329">
        <v>2.2799679802999999</v>
      </c>
      <c r="F329">
        <v>1877.8227016989599</v>
      </c>
      <c r="G329" s="1" t="s">
        <v>25</v>
      </c>
    </row>
    <row r="330" spans="1:7" ht="57.6" x14ac:dyDescent="0.3">
      <c r="A330" t="s">
        <v>23</v>
      </c>
      <c r="B330" t="s">
        <v>24</v>
      </c>
      <c r="C330">
        <v>1951</v>
      </c>
      <c r="D330" t="s">
        <v>15</v>
      </c>
      <c r="E330">
        <v>7.0416425155000004</v>
      </c>
      <c r="F330">
        <v>5799.6236295572198</v>
      </c>
      <c r="G330" s="1" t="s">
        <v>25</v>
      </c>
    </row>
    <row r="331" spans="1:7" ht="57.6" x14ac:dyDescent="0.3">
      <c r="A331" t="s">
        <v>23</v>
      </c>
      <c r="B331" t="s">
        <v>24</v>
      </c>
      <c r="C331">
        <v>1952</v>
      </c>
      <c r="D331" t="s">
        <v>13</v>
      </c>
      <c r="E331">
        <v>4.3725365350000001</v>
      </c>
      <c r="F331">
        <v>4200.5688444533498</v>
      </c>
      <c r="G331" s="1" t="s">
        <v>25</v>
      </c>
    </row>
    <row r="332" spans="1:7" ht="57.6" x14ac:dyDescent="0.3">
      <c r="A332" t="s">
        <v>23</v>
      </c>
      <c r="B332" t="s">
        <v>24</v>
      </c>
      <c r="C332">
        <v>1952</v>
      </c>
      <c r="D332" t="s">
        <v>26</v>
      </c>
      <c r="E332">
        <v>2.3317513138999999</v>
      </c>
      <c r="F332">
        <v>2240.0457591243198</v>
      </c>
      <c r="G332" s="1" t="s">
        <v>25</v>
      </c>
    </row>
    <row r="333" spans="1:7" ht="57.6" x14ac:dyDescent="0.3">
      <c r="A333" t="s">
        <v>23</v>
      </c>
      <c r="B333" t="s">
        <v>24</v>
      </c>
      <c r="C333">
        <v>1952</v>
      </c>
      <c r="D333" t="s">
        <v>15</v>
      </c>
      <c r="E333">
        <v>7.1301246517000001</v>
      </c>
      <c r="F333">
        <v>6849.7036512554896</v>
      </c>
      <c r="G333" s="1" t="s">
        <v>25</v>
      </c>
    </row>
    <row r="334" spans="1:7" ht="57.6" x14ac:dyDescent="0.3">
      <c r="A334" t="s">
        <v>23</v>
      </c>
      <c r="B334" t="s">
        <v>24</v>
      </c>
      <c r="C334">
        <v>1953</v>
      </c>
      <c r="D334" t="s">
        <v>13</v>
      </c>
      <c r="E334">
        <v>4.4689732950999996</v>
      </c>
      <c r="F334">
        <v>4428.1612844110095</v>
      </c>
      <c r="G334" s="1" t="s">
        <v>25</v>
      </c>
    </row>
    <row r="335" spans="1:7" ht="57.6" x14ac:dyDescent="0.3">
      <c r="A335" t="s">
        <v>23</v>
      </c>
      <c r="B335" t="s">
        <v>24</v>
      </c>
      <c r="C335">
        <v>1953</v>
      </c>
      <c r="D335" t="s">
        <v>26</v>
      </c>
      <c r="E335">
        <v>2.383178338</v>
      </c>
      <c r="F335">
        <v>2361.4144353237498</v>
      </c>
      <c r="G335" s="1" t="s">
        <v>25</v>
      </c>
    </row>
    <row r="336" spans="1:7" ht="57.6" x14ac:dyDescent="0.3">
      <c r="A336" t="s">
        <v>23</v>
      </c>
      <c r="B336" t="s">
        <v>24</v>
      </c>
      <c r="C336">
        <v>1953</v>
      </c>
      <c r="D336" t="s">
        <v>15</v>
      </c>
      <c r="E336">
        <v>7.2116356901999996</v>
      </c>
      <c r="F336">
        <v>7145.7768601651896</v>
      </c>
      <c r="G336" s="1" t="s">
        <v>25</v>
      </c>
    </row>
    <row r="337" spans="1:7" ht="57.6" x14ac:dyDescent="0.3">
      <c r="A337" t="s">
        <v>23</v>
      </c>
      <c r="B337" t="s">
        <v>24</v>
      </c>
      <c r="C337">
        <v>1954</v>
      </c>
      <c r="D337" t="s">
        <v>13</v>
      </c>
      <c r="E337">
        <v>6.6907088157999999</v>
      </c>
      <c r="F337">
        <v>5441.5466386448497</v>
      </c>
      <c r="G337" s="1" t="s">
        <v>25</v>
      </c>
    </row>
    <row r="338" spans="1:7" ht="57.6" x14ac:dyDescent="0.3">
      <c r="A338" t="s">
        <v>23</v>
      </c>
      <c r="B338" t="s">
        <v>24</v>
      </c>
      <c r="C338">
        <v>1954</v>
      </c>
      <c r="D338" t="s">
        <v>26</v>
      </c>
      <c r="E338">
        <v>0.9488308231</v>
      </c>
      <c r="F338">
        <v>771.683138296062</v>
      </c>
      <c r="G338" s="1" t="s">
        <v>25</v>
      </c>
    </row>
    <row r="339" spans="1:7" ht="57.6" x14ac:dyDescent="0.3">
      <c r="A339" t="s">
        <v>23</v>
      </c>
      <c r="B339" t="s">
        <v>24</v>
      </c>
      <c r="C339">
        <v>1954</v>
      </c>
      <c r="D339" t="s">
        <v>15</v>
      </c>
      <c r="E339">
        <v>7.2861756309999999</v>
      </c>
      <c r="F339">
        <v>5925.8391905554199</v>
      </c>
      <c r="G339" s="1" t="s">
        <v>25</v>
      </c>
    </row>
    <row r="340" spans="1:7" ht="57.6" x14ac:dyDescent="0.3">
      <c r="A340" t="s">
        <v>23</v>
      </c>
      <c r="B340" t="s">
        <v>24</v>
      </c>
      <c r="C340">
        <v>1955</v>
      </c>
      <c r="D340" t="s">
        <v>13</v>
      </c>
      <c r="E340">
        <v>6.2838567030999997</v>
      </c>
      <c r="F340">
        <v>4899.1158197065297</v>
      </c>
      <c r="G340" s="1" t="s">
        <v>25</v>
      </c>
    </row>
    <row r="341" spans="1:7" ht="57.6" x14ac:dyDescent="0.3">
      <c r="A341" t="s">
        <v>23</v>
      </c>
      <c r="B341" t="s">
        <v>24</v>
      </c>
      <c r="C341">
        <v>1955</v>
      </c>
      <c r="D341" t="s">
        <v>26</v>
      </c>
      <c r="E341">
        <v>0.86094909909999995</v>
      </c>
      <c r="F341">
        <v>671.22621520709095</v>
      </c>
      <c r="G341" s="1" t="s">
        <v>25</v>
      </c>
    </row>
    <row r="342" spans="1:7" ht="57.6" x14ac:dyDescent="0.3">
      <c r="A342" t="s">
        <v>23</v>
      </c>
      <c r="B342" t="s">
        <v>24</v>
      </c>
      <c r="C342">
        <v>1955</v>
      </c>
      <c r="D342" t="s">
        <v>15</v>
      </c>
      <c r="E342">
        <v>7.3537444741</v>
      </c>
      <c r="F342">
        <v>5733.2379761780203</v>
      </c>
      <c r="G342" s="1" t="s">
        <v>25</v>
      </c>
    </row>
    <row r="343" spans="1:7" ht="57.6" x14ac:dyDescent="0.3">
      <c r="A343" t="s">
        <v>23</v>
      </c>
      <c r="B343" t="s">
        <v>24</v>
      </c>
      <c r="C343">
        <v>1956</v>
      </c>
      <c r="D343" t="s">
        <v>13</v>
      </c>
      <c r="E343">
        <v>7.0736892290000002</v>
      </c>
      <c r="F343">
        <v>5366.1438898473498</v>
      </c>
      <c r="G343" s="1" t="s">
        <v>25</v>
      </c>
    </row>
    <row r="344" spans="1:7" ht="57.6" x14ac:dyDescent="0.3">
      <c r="A344" t="s">
        <v>23</v>
      </c>
      <c r="B344" t="s">
        <v>24</v>
      </c>
      <c r="C344">
        <v>1956</v>
      </c>
      <c r="D344" t="s">
        <v>26</v>
      </c>
      <c r="E344">
        <v>0.85645564649999995</v>
      </c>
      <c r="F344">
        <v>649.712488905285</v>
      </c>
      <c r="G344" s="1" t="s">
        <v>25</v>
      </c>
    </row>
    <row r="345" spans="1:7" ht="57.6" x14ac:dyDescent="0.3">
      <c r="A345" t="s">
        <v>23</v>
      </c>
      <c r="B345" t="s">
        <v>24</v>
      </c>
      <c r="C345">
        <v>1956</v>
      </c>
      <c r="D345" t="s">
        <v>15</v>
      </c>
      <c r="E345">
        <v>7.4143422196</v>
      </c>
      <c r="F345">
        <v>5624.56533092673</v>
      </c>
      <c r="G345" s="1" t="s">
        <v>25</v>
      </c>
    </row>
    <row r="346" spans="1:7" ht="57.6" x14ac:dyDescent="0.3">
      <c r="A346" t="s">
        <v>23</v>
      </c>
      <c r="B346" t="s">
        <v>24</v>
      </c>
      <c r="C346">
        <v>1957</v>
      </c>
      <c r="D346" t="s">
        <v>13</v>
      </c>
      <c r="E346">
        <v>6.7836862580000004</v>
      </c>
      <c r="F346">
        <v>5151.9050359221801</v>
      </c>
      <c r="G346" s="1" t="s">
        <v>25</v>
      </c>
    </row>
    <row r="347" spans="1:7" ht="57.6" x14ac:dyDescent="0.3">
      <c r="A347" t="s">
        <v>23</v>
      </c>
      <c r="B347" t="s">
        <v>24</v>
      </c>
      <c r="C347">
        <v>1957</v>
      </c>
      <c r="D347" t="s">
        <v>26</v>
      </c>
      <c r="E347">
        <v>0.649675848</v>
      </c>
      <c r="F347">
        <v>493.39962759105799</v>
      </c>
      <c r="G347" s="1" t="s">
        <v>25</v>
      </c>
    </row>
    <row r="348" spans="1:7" ht="57.6" x14ac:dyDescent="0.3">
      <c r="A348" t="s">
        <v>23</v>
      </c>
      <c r="B348" t="s">
        <v>24</v>
      </c>
      <c r="C348">
        <v>1957</v>
      </c>
      <c r="D348" t="s">
        <v>15</v>
      </c>
      <c r="E348">
        <v>7.4679688673999998</v>
      </c>
      <c r="F348">
        <v>5671.5869444285199</v>
      </c>
      <c r="G348" s="1" t="s">
        <v>25</v>
      </c>
    </row>
    <row r="349" spans="1:7" ht="57.6" x14ac:dyDescent="0.3">
      <c r="A349" t="s">
        <v>23</v>
      </c>
      <c r="B349" t="s">
        <v>24</v>
      </c>
      <c r="C349">
        <v>1958</v>
      </c>
      <c r="D349" t="s">
        <v>13</v>
      </c>
      <c r="E349">
        <v>7.8395079083999999</v>
      </c>
      <c r="F349">
        <v>6662.67163606127</v>
      </c>
      <c r="G349" s="1" t="s">
        <v>25</v>
      </c>
    </row>
    <row r="350" spans="1:7" ht="57.6" x14ac:dyDescent="0.3">
      <c r="A350" t="s">
        <v>23</v>
      </c>
      <c r="B350" t="s">
        <v>24</v>
      </c>
      <c r="C350">
        <v>1958</v>
      </c>
      <c r="D350" t="s">
        <v>26</v>
      </c>
      <c r="E350">
        <v>0.37714433809999998</v>
      </c>
      <c r="F350">
        <v>320.52890482676099</v>
      </c>
      <c r="G350" s="1" t="s">
        <v>25</v>
      </c>
    </row>
    <row r="351" spans="1:7" ht="57.6" x14ac:dyDescent="0.3">
      <c r="A351" t="s">
        <v>23</v>
      </c>
      <c r="B351" t="s">
        <v>24</v>
      </c>
      <c r="C351">
        <v>1958</v>
      </c>
      <c r="D351" t="s">
        <v>15</v>
      </c>
      <c r="E351">
        <v>7.5146244176000003</v>
      </c>
      <c r="F351">
        <v>6386.5583844411403</v>
      </c>
      <c r="G351" s="1" t="s">
        <v>25</v>
      </c>
    </row>
    <row r="352" spans="1:7" ht="57.6" x14ac:dyDescent="0.3">
      <c r="A352" t="s">
        <v>23</v>
      </c>
      <c r="B352" t="s">
        <v>24</v>
      </c>
      <c r="C352">
        <v>1959</v>
      </c>
      <c r="D352" t="s">
        <v>13</v>
      </c>
      <c r="E352">
        <v>7.2755894271999999</v>
      </c>
      <c r="F352">
        <v>6174.7046474883</v>
      </c>
      <c r="G352" s="1" t="s">
        <v>25</v>
      </c>
    </row>
    <row r="353" spans="1:7" ht="57.6" x14ac:dyDescent="0.3">
      <c r="A353" t="s">
        <v>23</v>
      </c>
      <c r="B353" t="s">
        <v>24</v>
      </c>
      <c r="C353">
        <v>1959</v>
      </c>
      <c r="D353" t="s">
        <v>26</v>
      </c>
      <c r="E353">
        <v>0.44223111720000002</v>
      </c>
      <c r="F353">
        <v>375.31619423048602</v>
      </c>
      <c r="G353" s="1" t="s">
        <v>25</v>
      </c>
    </row>
    <row r="354" spans="1:7" ht="57.6" x14ac:dyDescent="0.3">
      <c r="A354" t="s">
        <v>23</v>
      </c>
      <c r="B354" t="s">
        <v>24</v>
      </c>
      <c r="C354">
        <v>1959</v>
      </c>
      <c r="D354" t="s">
        <v>15</v>
      </c>
      <c r="E354">
        <v>7.5543088700999999</v>
      </c>
      <c r="F354">
        <v>6411.2504636417498</v>
      </c>
      <c r="G354" s="1" t="s">
        <v>25</v>
      </c>
    </row>
    <row r="355" spans="1:7" ht="57.6" x14ac:dyDescent="0.3">
      <c r="A355" t="s">
        <v>23</v>
      </c>
      <c r="B355" t="s">
        <v>24</v>
      </c>
      <c r="C355">
        <v>1960</v>
      </c>
      <c r="D355" t="s">
        <v>13</v>
      </c>
      <c r="E355">
        <v>7.5245262586999999</v>
      </c>
      <c r="F355">
        <v>6363.7107417443403</v>
      </c>
      <c r="G355" s="1" t="s">
        <v>25</v>
      </c>
    </row>
    <row r="356" spans="1:7" ht="57.6" x14ac:dyDescent="0.3">
      <c r="A356" t="s">
        <v>23</v>
      </c>
      <c r="B356" t="s">
        <v>24</v>
      </c>
      <c r="C356">
        <v>1960</v>
      </c>
      <c r="D356" t="s">
        <v>26</v>
      </c>
      <c r="E356">
        <v>0.33398680520000001</v>
      </c>
      <c r="F356">
        <v>282.46235668316899</v>
      </c>
      <c r="G356" s="1" t="s">
        <v>25</v>
      </c>
    </row>
    <row r="357" spans="1:7" ht="57.6" x14ac:dyDescent="0.3">
      <c r="A357" t="s">
        <v>23</v>
      </c>
      <c r="B357" t="s">
        <v>24</v>
      </c>
      <c r="C357">
        <v>1960</v>
      </c>
      <c r="D357" t="s">
        <v>15</v>
      </c>
      <c r="E357">
        <v>7.5870222249000001</v>
      </c>
      <c r="F357">
        <v>6416.5653982500899</v>
      </c>
      <c r="G357" s="1" t="s">
        <v>25</v>
      </c>
    </row>
    <row r="358" spans="1:7" ht="57.6" x14ac:dyDescent="0.3">
      <c r="A358" t="s">
        <v>23</v>
      </c>
      <c r="B358" t="s">
        <v>24</v>
      </c>
      <c r="C358">
        <v>1961</v>
      </c>
      <c r="D358" t="s">
        <v>13</v>
      </c>
      <c r="E358">
        <v>7.3492923632</v>
      </c>
      <c r="F358">
        <v>5762.5179963982</v>
      </c>
      <c r="G358" s="1" t="s">
        <v>25</v>
      </c>
    </row>
    <row r="359" spans="1:7" ht="57.6" x14ac:dyDescent="0.3">
      <c r="A359" t="s">
        <v>23</v>
      </c>
      <c r="B359" t="s">
        <v>24</v>
      </c>
      <c r="C359">
        <v>1961</v>
      </c>
      <c r="D359" t="s">
        <v>26</v>
      </c>
      <c r="E359">
        <v>0.32861440990000002</v>
      </c>
      <c r="F359">
        <v>257.663780031177</v>
      </c>
      <c r="G359" s="1" t="s">
        <v>25</v>
      </c>
    </row>
    <row r="360" spans="1:7" ht="57.6" x14ac:dyDescent="0.3">
      <c r="A360" t="s">
        <v>23</v>
      </c>
      <c r="B360" t="s">
        <v>24</v>
      </c>
      <c r="C360">
        <v>1961</v>
      </c>
      <c r="D360" t="s">
        <v>15</v>
      </c>
      <c r="E360">
        <v>7.6683898715999996</v>
      </c>
      <c r="F360">
        <v>6012.7196543842401</v>
      </c>
      <c r="G360" s="1" t="s">
        <v>25</v>
      </c>
    </row>
    <row r="361" spans="1:7" ht="57.6" x14ac:dyDescent="0.3">
      <c r="A361" t="s">
        <v>23</v>
      </c>
      <c r="B361" t="s">
        <v>24</v>
      </c>
      <c r="C361">
        <v>1962</v>
      </c>
      <c r="D361" t="s">
        <v>13</v>
      </c>
      <c r="E361">
        <v>7.0162822375999996</v>
      </c>
      <c r="F361">
        <v>4977.9869961253999</v>
      </c>
      <c r="G361" s="1" t="s">
        <v>25</v>
      </c>
    </row>
    <row r="362" spans="1:7" ht="57.6" x14ac:dyDescent="0.3">
      <c r="A362" t="s">
        <v>23</v>
      </c>
      <c r="B362" t="s">
        <v>24</v>
      </c>
      <c r="C362">
        <v>1962</v>
      </c>
      <c r="D362" t="s">
        <v>26</v>
      </c>
      <c r="E362">
        <v>1.1327099083000001</v>
      </c>
      <c r="F362">
        <v>803.64714571594402</v>
      </c>
      <c r="G362" s="1" t="s">
        <v>25</v>
      </c>
    </row>
    <row r="363" spans="1:7" ht="57.6" x14ac:dyDescent="0.3">
      <c r="A363" t="s">
        <v>23</v>
      </c>
      <c r="B363" t="s">
        <v>24</v>
      </c>
      <c r="C363">
        <v>1962</v>
      </c>
      <c r="D363" t="s">
        <v>15</v>
      </c>
      <c r="E363">
        <v>7.7299488953999997</v>
      </c>
      <c r="F363">
        <v>5484.3268527352002</v>
      </c>
      <c r="G363" s="1" t="s">
        <v>25</v>
      </c>
    </row>
    <row r="364" spans="1:7" ht="57.6" x14ac:dyDescent="0.3">
      <c r="A364" t="s">
        <v>23</v>
      </c>
      <c r="B364" t="s">
        <v>24</v>
      </c>
      <c r="C364">
        <v>1963</v>
      </c>
      <c r="D364" t="s">
        <v>13</v>
      </c>
      <c r="E364">
        <v>8.0422718116999992</v>
      </c>
      <c r="F364">
        <v>6317.8704081764399</v>
      </c>
      <c r="G364" s="1" t="s">
        <v>25</v>
      </c>
    </row>
    <row r="365" spans="1:7" ht="57.6" x14ac:dyDescent="0.3">
      <c r="A365" t="s">
        <v>23</v>
      </c>
      <c r="B365" t="s">
        <v>24</v>
      </c>
      <c r="C365">
        <v>1963</v>
      </c>
      <c r="D365" t="s">
        <v>26</v>
      </c>
      <c r="E365">
        <v>0.25642988239999998</v>
      </c>
      <c r="F365">
        <v>201.44690497642301</v>
      </c>
      <c r="G365" s="1" t="s">
        <v>25</v>
      </c>
    </row>
    <row r="366" spans="1:7" ht="57.6" x14ac:dyDescent="0.3">
      <c r="A366" t="s">
        <v>23</v>
      </c>
      <c r="B366" t="s">
        <v>24</v>
      </c>
      <c r="C366">
        <v>1963</v>
      </c>
      <c r="D366" t="s">
        <v>15</v>
      </c>
      <c r="E366">
        <v>7.7829946918999999</v>
      </c>
      <c r="F366">
        <v>6114.18676243344</v>
      </c>
      <c r="G366" s="1" t="s">
        <v>25</v>
      </c>
    </row>
    <row r="367" spans="1:7" ht="57.6" x14ac:dyDescent="0.3">
      <c r="A367" t="s">
        <v>23</v>
      </c>
      <c r="B367" t="s">
        <v>24</v>
      </c>
      <c r="C367">
        <v>1964</v>
      </c>
      <c r="D367" t="s">
        <v>13</v>
      </c>
      <c r="E367">
        <v>8.0722492083000006</v>
      </c>
      <c r="F367">
        <v>6736.9789127567301</v>
      </c>
      <c r="G367" s="1" t="s">
        <v>25</v>
      </c>
    </row>
    <row r="368" spans="1:7" ht="57.6" x14ac:dyDescent="0.3">
      <c r="A368" t="s">
        <v>23</v>
      </c>
      <c r="B368" t="s">
        <v>24</v>
      </c>
      <c r="C368">
        <v>1964</v>
      </c>
      <c r="D368" t="s">
        <v>26</v>
      </c>
      <c r="E368">
        <v>0.3750605534</v>
      </c>
      <c r="F368">
        <v>313.01994948346498</v>
      </c>
      <c r="G368" s="1" t="s">
        <v>25</v>
      </c>
    </row>
    <row r="369" spans="1:7" ht="57.6" x14ac:dyDescent="0.3">
      <c r="A369" t="s">
        <v>23</v>
      </c>
      <c r="B369" t="s">
        <v>24</v>
      </c>
      <c r="C369">
        <v>1964</v>
      </c>
      <c r="D369" t="s">
        <v>15</v>
      </c>
      <c r="E369">
        <v>7.8275272611000002</v>
      </c>
      <c r="F369">
        <v>6532.73762197006</v>
      </c>
      <c r="G369" s="1" t="s">
        <v>25</v>
      </c>
    </row>
    <row r="370" spans="1:7" ht="57.6" x14ac:dyDescent="0.3">
      <c r="A370" t="s">
        <v>23</v>
      </c>
      <c r="B370" t="s">
        <v>24</v>
      </c>
      <c r="C370">
        <v>1965</v>
      </c>
      <c r="D370" t="s">
        <v>13</v>
      </c>
      <c r="E370">
        <v>8.1401505641000007</v>
      </c>
      <c r="F370">
        <v>7268.57650310194</v>
      </c>
      <c r="G370" s="1" t="s">
        <v>25</v>
      </c>
    </row>
    <row r="371" spans="1:7" ht="57.6" x14ac:dyDescent="0.3">
      <c r="A371" t="s">
        <v>23</v>
      </c>
      <c r="B371" t="s">
        <v>24</v>
      </c>
      <c r="C371">
        <v>1965</v>
      </c>
      <c r="D371" t="s">
        <v>26</v>
      </c>
      <c r="E371">
        <v>0.45466578489999998</v>
      </c>
      <c r="F371">
        <v>405.98426461207202</v>
      </c>
      <c r="G371" s="1" t="s">
        <v>25</v>
      </c>
    </row>
    <row r="372" spans="1:7" ht="57.6" x14ac:dyDescent="0.3">
      <c r="A372" t="s">
        <v>23</v>
      </c>
      <c r="B372" t="s">
        <v>24</v>
      </c>
      <c r="C372">
        <v>1965</v>
      </c>
      <c r="D372" t="s">
        <v>15</v>
      </c>
      <c r="E372">
        <v>7.8635466030999996</v>
      </c>
      <c r="F372">
        <v>7021.5888047255803</v>
      </c>
      <c r="G372" s="1" t="s">
        <v>25</v>
      </c>
    </row>
    <row r="373" spans="1:7" ht="57.6" x14ac:dyDescent="0.3">
      <c r="A373" t="s">
        <v>23</v>
      </c>
      <c r="B373" t="s">
        <v>24</v>
      </c>
      <c r="C373">
        <v>1966</v>
      </c>
      <c r="D373" t="s">
        <v>13</v>
      </c>
      <c r="E373">
        <v>8.3443751013000007</v>
      </c>
      <c r="F373">
        <v>6474.4565484209998</v>
      </c>
      <c r="G373" s="1" t="s">
        <v>25</v>
      </c>
    </row>
    <row r="374" spans="1:7" ht="57.6" x14ac:dyDescent="0.3">
      <c r="A374" t="s">
        <v>23</v>
      </c>
      <c r="B374" t="s">
        <v>24</v>
      </c>
      <c r="C374">
        <v>1966</v>
      </c>
      <c r="D374" t="s">
        <v>26</v>
      </c>
      <c r="E374">
        <v>0.41612369269999999</v>
      </c>
      <c r="F374">
        <v>322.87316120734698</v>
      </c>
      <c r="G374" s="1" t="s">
        <v>25</v>
      </c>
    </row>
    <row r="375" spans="1:7" ht="57.6" x14ac:dyDescent="0.3">
      <c r="A375" t="s">
        <v>23</v>
      </c>
      <c r="B375" t="s">
        <v>24</v>
      </c>
      <c r="C375">
        <v>1966</v>
      </c>
      <c r="D375" t="s">
        <v>15</v>
      </c>
      <c r="E375">
        <v>7.8742120367000004</v>
      </c>
      <c r="F375">
        <v>6109.6538764644201</v>
      </c>
      <c r="G375" s="1" t="s">
        <v>25</v>
      </c>
    </row>
    <row r="376" spans="1:7" ht="57.6" x14ac:dyDescent="0.3">
      <c r="A376" t="s">
        <v>23</v>
      </c>
      <c r="B376" t="s">
        <v>24</v>
      </c>
      <c r="C376">
        <v>1967</v>
      </c>
      <c r="D376" t="s">
        <v>13</v>
      </c>
      <c r="E376">
        <v>8.3475115131000006</v>
      </c>
      <c r="F376">
        <v>4571.4220227919204</v>
      </c>
      <c r="G376" s="1" t="s">
        <v>25</v>
      </c>
    </row>
    <row r="377" spans="1:7" ht="57.6" x14ac:dyDescent="0.3">
      <c r="A377" t="s">
        <v>23</v>
      </c>
      <c r="B377" t="s">
        <v>24</v>
      </c>
      <c r="C377">
        <v>1967</v>
      </c>
      <c r="D377" t="s">
        <v>26</v>
      </c>
      <c r="E377">
        <v>0.57744466480000001</v>
      </c>
      <c r="F377">
        <v>316.23116099073798</v>
      </c>
      <c r="G377" s="1" t="s">
        <v>25</v>
      </c>
    </row>
    <row r="378" spans="1:7" ht="57.6" x14ac:dyDescent="0.3">
      <c r="A378" t="s">
        <v>23</v>
      </c>
      <c r="B378" t="s">
        <v>24</v>
      </c>
      <c r="C378">
        <v>1967</v>
      </c>
      <c r="D378" t="s">
        <v>15</v>
      </c>
      <c r="E378">
        <v>7.8767924057999998</v>
      </c>
      <c r="F378">
        <v>4313.6379286659003</v>
      </c>
      <c r="G378" s="1" t="s">
        <v>25</v>
      </c>
    </row>
    <row r="379" spans="1:7" ht="57.6" x14ac:dyDescent="0.3">
      <c r="A379" t="s">
        <v>23</v>
      </c>
      <c r="B379" t="s">
        <v>24</v>
      </c>
      <c r="C379">
        <v>1968</v>
      </c>
      <c r="D379" t="s">
        <v>13</v>
      </c>
      <c r="E379">
        <v>9.1022065137000006</v>
      </c>
      <c r="F379">
        <v>5040.9922033715502</v>
      </c>
      <c r="G379" s="1" t="s">
        <v>25</v>
      </c>
    </row>
    <row r="380" spans="1:7" ht="57.6" x14ac:dyDescent="0.3">
      <c r="A380" t="s">
        <v>23</v>
      </c>
      <c r="B380" t="s">
        <v>24</v>
      </c>
      <c r="C380">
        <v>1968</v>
      </c>
      <c r="D380" t="s">
        <v>26</v>
      </c>
      <c r="E380">
        <v>0.62653067490000003</v>
      </c>
      <c r="F380">
        <v>346.98578227568203</v>
      </c>
      <c r="G380" s="1" t="s">
        <v>25</v>
      </c>
    </row>
    <row r="381" spans="1:7" ht="57.6" x14ac:dyDescent="0.3">
      <c r="A381" t="s">
        <v>23</v>
      </c>
      <c r="B381" t="s">
        <v>24</v>
      </c>
      <c r="C381">
        <v>1968</v>
      </c>
      <c r="D381" t="s">
        <v>15</v>
      </c>
      <c r="E381">
        <v>7.8712877105999999</v>
      </c>
      <c r="F381">
        <v>4359.2836440562196</v>
      </c>
      <c r="G381" s="1" t="s">
        <v>25</v>
      </c>
    </row>
    <row r="382" spans="1:7" ht="57.6" x14ac:dyDescent="0.3">
      <c r="A382" t="s">
        <v>23</v>
      </c>
      <c r="B382" t="s">
        <v>24</v>
      </c>
      <c r="C382">
        <v>1969</v>
      </c>
      <c r="D382" t="s">
        <v>13</v>
      </c>
      <c r="E382">
        <v>8.8672376574000005</v>
      </c>
      <c r="F382">
        <v>6986.41231147289</v>
      </c>
      <c r="G382" s="1" t="s">
        <v>25</v>
      </c>
    </row>
    <row r="383" spans="1:7" ht="57.6" x14ac:dyDescent="0.3">
      <c r="A383" t="s">
        <v>23</v>
      </c>
      <c r="B383" t="s">
        <v>24</v>
      </c>
      <c r="C383">
        <v>1969</v>
      </c>
      <c r="D383" t="s">
        <v>26</v>
      </c>
      <c r="E383">
        <v>0.38295810460000002</v>
      </c>
      <c r="F383">
        <v>301.72905246711701</v>
      </c>
      <c r="G383" s="1" t="s">
        <v>25</v>
      </c>
    </row>
    <row r="384" spans="1:7" ht="57.6" x14ac:dyDescent="0.3">
      <c r="A384" t="s">
        <v>23</v>
      </c>
      <c r="B384" t="s">
        <v>24</v>
      </c>
      <c r="C384">
        <v>1969</v>
      </c>
      <c r="D384" t="s">
        <v>15</v>
      </c>
      <c r="E384">
        <v>7.8576979509999996</v>
      </c>
      <c r="F384">
        <v>6191.0055674545602</v>
      </c>
      <c r="G384" s="1" t="s">
        <v>25</v>
      </c>
    </row>
    <row r="385" spans="1:7" ht="57.6" x14ac:dyDescent="0.3">
      <c r="A385" t="s">
        <v>23</v>
      </c>
      <c r="B385" t="s">
        <v>24</v>
      </c>
      <c r="C385">
        <v>1970</v>
      </c>
      <c r="D385" t="s">
        <v>13</v>
      </c>
      <c r="E385">
        <v>9.1004156894000001</v>
      </c>
      <c r="F385">
        <v>4094.4663073013298</v>
      </c>
      <c r="G385" s="1" t="s">
        <v>25</v>
      </c>
    </row>
    <row r="386" spans="1:7" ht="57.6" x14ac:dyDescent="0.3">
      <c r="A386" t="s">
        <v>23</v>
      </c>
      <c r="B386" t="s">
        <v>24</v>
      </c>
      <c r="C386">
        <v>1970</v>
      </c>
      <c r="D386" t="s">
        <v>26</v>
      </c>
      <c r="E386">
        <v>0.31056227269999997</v>
      </c>
      <c r="F386">
        <v>139.728426205733</v>
      </c>
      <c r="G386" s="1" t="s">
        <v>25</v>
      </c>
    </row>
    <row r="387" spans="1:7" ht="57.6" x14ac:dyDescent="0.3">
      <c r="A387" t="s">
        <v>23</v>
      </c>
      <c r="B387" t="s">
        <v>24</v>
      </c>
      <c r="C387">
        <v>1970</v>
      </c>
      <c r="D387" t="s">
        <v>15</v>
      </c>
      <c r="E387">
        <v>7.8360231268999998</v>
      </c>
      <c r="F387">
        <v>3525.5897940945301</v>
      </c>
      <c r="G387" s="1" t="s">
        <v>25</v>
      </c>
    </row>
    <row r="388" spans="1:7" ht="57.6" x14ac:dyDescent="0.3">
      <c r="A388" t="s">
        <v>23</v>
      </c>
      <c r="B388" t="s">
        <v>24</v>
      </c>
      <c r="C388">
        <v>1971</v>
      </c>
      <c r="D388" t="s">
        <v>13</v>
      </c>
      <c r="E388">
        <v>9.1222523116000005</v>
      </c>
      <c r="F388">
        <v>4299.6714578098799</v>
      </c>
      <c r="G388" s="1" t="s">
        <v>25</v>
      </c>
    </row>
    <row r="389" spans="1:7" ht="57.6" x14ac:dyDescent="0.3">
      <c r="A389" t="s">
        <v>23</v>
      </c>
      <c r="B389" t="s">
        <v>24</v>
      </c>
      <c r="C389">
        <v>1971</v>
      </c>
      <c r="D389" t="s">
        <v>26</v>
      </c>
      <c r="E389">
        <v>0.30643224819999998</v>
      </c>
      <c r="F389">
        <v>144.433408143484</v>
      </c>
      <c r="G389" s="1" t="s">
        <v>25</v>
      </c>
    </row>
    <row r="390" spans="1:7" ht="57.6" x14ac:dyDescent="0.3">
      <c r="A390" t="s">
        <v>23</v>
      </c>
      <c r="B390" t="s">
        <v>24</v>
      </c>
      <c r="C390">
        <v>1971</v>
      </c>
      <c r="D390" t="s">
        <v>15</v>
      </c>
      <c r="E390">
        <v>7.8315265611999996</v>
      </c>
      <c r="F390">
        <v>3691.3023315317</v>
      </c>
      <c r="G390" s="1" t="s">
        <v>25</v>
      </c>
    </row>
    <row r="391" spans="1:7" ht="57.6" x14ac:dyDescent="0.3">
      <c r="A391" t="s">
        <v>23</v>
      </c>
      <c r="B391" t="s">
        <v>24</v>
      </c>
      <c r="C391">
        <v>1972</v>
      </c>
      <c r="D391" t="s">
        <v>13</v>
      </c>
      <c r="E391">
        <v>8.6547997460000001</v>
      </c>
      <c r="F391">
        <v>4632.10421480067</v>
      </c>
      <c r="G391" s="1" t="s">
        <v>25</v>
      </c>
    </row>
    <row r="392" spans="1:7" ht="57.6" x14ac:dyDescent="0.3">
      <c r="A392" t="s">
        <v>23</v>
      </c>
      <c r="B392" t="s">
        <v>24</v>
      </c>
      <c r="C392">
        <v>1972</v>
      </c>
      <c r="D392" t="s">
        <v>26</v>
      </c>
      <c r="E392">
        <v>0.15234320260000001</v>
      </c>
      <c r="F392">
        <v>81.535057039595799</v>
      </c>
      <c r="G392" s="1" t="s">
        <v>25</v>
      </c>
    </row>
    <row r="393" spans="1:7" ht="57.6" x14ac:dyDescent="0.3">
      <c r="A393" t="s">
        <v>23</v>
      </c>
      <c r="B393" t="s">
        <v>24</v>
      </c>
      <c r="C393">
        <v>1972</v>
      </c>
      <c r="D393" t="s">
        <v>15</v>
      </c>
      <c r="E393">
        <v>7.8193418873000002</v>
      </c>
      <c r="F393">
        <v>4184.96182185621</v>
      </c>
      <c r="G393" s="1" t="s">
        <v>25</v>
      </c>
    </row>
    <row r="394" spans="1:7" ht="57.6" x14ac:dyDescent="0.3">
      <c r="A394" t="s">
        <v>23</v>
      </c>
      <c r="B394" t="s">
        <v>24</v>
      </c>
      <c r="C394">
        <v>1973</v>
      </c>
      <c r="D394" t="s">
        <v>13</v>
      </c>
      <c r="E394">
        <v>8.6486686632000005</v>
      </c>
      <c r="F394">
        <v>5226.4025812905002</v>
      </c>
      <c r="G394" s="1" t="s">
        <v>25</v>
      </c>
    </row>
    <row r="395" spans="1:7" ht="57.6" x14ac:dyDescent="0.3">
      <c r="A395" t="s">
        <v>23</v>
      </c>
      <c r="B395" t="s">
        <v>24</v>
      </c>
      <c r="C395">
        <v>1973</v>
      </c>
      <c r="D395" t="s">
        <v>26</v>
      </c>
      <c r="E395">
        <v>0.17557909860000001</v>
      </c>
      <c r="F395">
        <v>106.102695108928</v>
      </c>
      <c r="G395" s="1" t="s">
        <v>25</v>
      </c>
    </row>
    <row r="396" spans="1:7" ht="57.6" x14ac:dyDescent="0.3">
      <c r="A396" t="s">
        <v>23</v>
      </c>
      <c r="B396" t="s">
        <v>24</v>
      </c>
      <c r="C396">
        <v>1973</v>
      </c>
      <c r="D396" t="s">
        <v>15</v>
      </c>
      <c r="E396">
        <v>7.7994691051</v>
      </c>
      <c r="F396">
        <v>4713.2300994782199</v>
      </c>
      <c r="G396" s="1" t="s">
        <v>25</v>
      </c>
    </row>
    <row r="397" spans="1:7" ht="57.6" x14ac:dyDescent="0.3">
      <c r="A397" t="s">
        <v>23</v>
      </c>
      <c r="B397" t="s">
        <v>24</v>
      </c>
      <c r="C397">
        <v>1974</v>
      </c>
      <c r="D397" t="s">
        <v>13</v>
      </c>
      <c r="E397">
        <v>9.1045072534999996</v>
      </c>
      <c r="F397">
        <v>6743.5300743257003</v>
      </c>
      <c r="G397" s="1" t="s">
        <v>25</v>
      </c>
    </row>
    <row r="398" spans="1:7" ht="57.6" x14ac:dyDescent="0.3">
      <c r="A398" t="s">
        <v>23</v>
      </c>
      <c r="B398" t="s">
        <v>24</v>
      </c>
      <c r="C398">
        <v>1974</v>
      </c>
      <c r="D398" t="s">
        <v>26</v>
      </c>
      <c r="E398">
        <v>0.13208324420000001</v>
      </c>
      <c r="F398">
        <v>97.831470085073704</v>
      </c>
      <c r="G398" s="1" t="s">
        <v>25</v>
      </c>
    </row>
    <row r="399" spans="1:7" ht="57.6" x14ac:dyDescent="0.3">
      <c r="A399" t="s">
        <v>23</v>
      </c>
      <c r="B399" t="s">
        <v>24</v>
      </c>
      <c r="C399">
        <v>1974</v>
      </c>
      <c r="D399" t="s">
        <v>15</v>
      </c>
      <c r="E399">
        <v>7.7719082146999998</v>
      </c>
      <c r="F399">
        <v>5756.5000852617604</v>
      </c>
      <c r="G399" s="1" t="s">
        <v>25</v>
      </c>
    </row>
    <row r="400" spans="1:7" ht="57.6" x14ac:dyDescent="0.3">
      <c r="A400" t="s">
        <v>23</v>
      </c>
      <c r="B400" t="s">
        <v>24</v>
      </c>
      <c r="C400">
        <v>1975</v>
      </c>
      <c r="D400" t="s">
        <v>13</v>
      </c>
      <c r="E400">
        <v>9.2582420217999992</v>
      </c>
      <c r="F400">
        <v>6850.9417059503103</v>
      </c>
      <c r="G400" s="1" t="s">
        <v>25</v>
      </c>
    </row>
    <row r="401" spans="1:7" ht="57.6" x14ac:dyDescent="0.3">
      <c r="A401" t="s">
        <v>23</v>
      </c>
      <c r="B401" t="s">
        <v>24</v>
      </c>
      <c r="C401">
        <v>1975</v>
      </c>
      <c r="D401" t="s">
        <v>26</v>
      </c>
      <c r="E401">
        <v>0.18701611100000001</v>
      </c>
      <c r="F401">
        <v>138.38874288697801</v>
      </c>
      <c r="G401" s="1" t="s">
        <v>25</v>
      </c>
    </row>
    <row r="402" spans="1:7" ht="57.6" x14ac:dyDescent="0.3">
      <c r="A402" t="s">
        <v>23</v>
      </c>
      <c r="B402" t="s">
        <v>24</v>
      </c>
      <c r="C402">
        <v>1975</v>
      </c>
      <c r="D402" t="s">
        <v>15</v>
      </c>
      <c r="E402">
        <v>7.7366592161999996</v>
      </c>
      <c r="F402">
        <v>5724.9962967551101</v>
      </c>
      <c r="G402" s="1" t="s">
        <v>25</v>
      </c>
    </row>
    <row r="403" spans="1:7" ht="57.6" x14ac:dyDescent="0.3">
      <c r="A403" t="s">
        <v>23</v>
      </c>
      <c r="B403" t="s">
        <v>24</v>
      </c>
      <c r="C403">
        <v>1976</v>
      </c>
      <c r="D403" t="s">
        <v>13</v>
      </c>
      <c r="E403">
        <v>9.9113850242999995</v>
      </c>
      <c r="F403">
        <v>6921.9269491625701</v>
      </c>
      <c r="G403" s="1" t="s">
        <v>25</v>
      </c>
    </row>
    <row r="404" spans="1:7" ht="57.6" x14ac:dyDescent="0.3">
      <c r="A404" t="s">
        <v>23</v>
      </c>
      <c r="B404" t="s">
        <v>24</v>
      </c>
      <c r="C404">
        <v>1976</v>
      </c>
      <c r="D404" t="s">
        <v>26</v>
      </c>
      <c r="E404">
        <v>0.17140747249999999</v>
      </c>
      <c r="F404">
        <v>119.707790575548</v>
      </c>
      <c r="G404" s="1" t="s">
        <v>25</v>
      </c>
    </row>
    <row r="405" spans="1:7" ht="57.6" x14ac:dyDescent="0.3">
      <c r="A405" t="s">
        <v>23</v>
      </c>
      <c r="B405" t="s">
        <v>24</v>
      </c>
      <c r="C405">
        <v>1976</v>
      </c>
      <c r="D405" t="s">
        <v>15</v>
      </c>
      <c r="E405">
        <v>7.6937221094000003</v>
      </c>
      <c r="F405">
        <v>5373.1524179526596</v>
      </c>
      <c r="G405" s="1" t="s">
        <v>25</v>
      </c>
    </row>
    <row r="406" spans="1:7" ht="57.6" x14ac:dyDescent="0.3">
      <c r="A406" t="s">
        <v>23</v>
      </c>
      <c r="B406" t="s">
        <v>24</v>
      </c>
      <c r="C406">
        <v>1977</v>
      </c>
      <c r="D406" t="s">
        <v>13</v>
      </c>
      <c r="E406">
        <v>11.0055853929</v>
      </c>
      <c r="F406">
        <v>10489.9506055491</v>
      </c>
      <c r="G406" s="1" t="s">
        <v>25</v>
      </c>
    </row>
    <row r="407" spans="1:7" ht="57.6" x14ac:dyDescent="0.3">
      <c r="A407" t="s">
        <v>23</v>
      </c>
      <c r="B407" t="s">
        <v>24</v>
      </c>
      <c r="C407">
        <v>1977</v>
      </c>
      <c r="D407" t="s">
        <v>26</v>
      </c>
      <c r="E407">
        <v>0.1903305713</v>
      </c>
      <c r="F407">
        <v>181.41318442963899</v>
      </c>
      <c r="G407" s="1" t="s">
        <v>25</v>
      </c>
    </row>
    <row r="408" spans="1:7" ht="57.6" x14ac:dyDescent="0.3">
      <c r="A408" t="s">
        <v>23</v>
      </c>
      <c r="B408" t="s">
        <v>24</v>
      </c>
      <c r="C408">
        <v>1977</v>
      </c>
      <c r="D408" t="s">
        <v>15</v>
      </c>
      <c r="E408">
        <v>7.6430968944000002</v>
      </c>
      <c r="F408">
        <v>7285.0017543580198</v>
      </c>
      <c r="G408" s="1" t="s">
        <v>25</v>
      </c>
    </row>
    <row r="409" spans="1:7" ht="57.6" x14ac:dyDescent="0.3">
      <c r="A409" t="s">
        <v>23</v>
      </c>
      <c r="B409" t="s">
        <v>24</v>
      </c>
      <c r="C409">
        <v>1978</v>
      </c>
      <c r="D409" t="s">
        <v>13</v>
      </c>
      <c r="E409">
        <v>10.6030012873</v>
      </c>
      <c r="F409">
        <v>6473.0389794579996</v>
      </c>
      <c r="G409" s="1" t="s">
        <v>25</v>
      </c>
    </row>
    <row r="410" spans="1:7" ht="57.6" x14ac:dyDescent="0.3">
      <c r="A410" t="s">
        <v>23</v>
      </c>
      <c r="B410" t="s">
        <v>24</v>
      </c>
      <c r="C410">
        <v>1978</v>
      </c>
      <c r="D410" t="s">
        <v>26</v>
      </c>
      <c r="E410">
        <v>0.19875226530000001</v>
      </c>
      <c r="F410">
        <v>121.33650898739501</v>
      </c>
      <c r="G410" s="1" t="s">
        <v>25</v>
      </c>
    </row>
    <row r="411" spans="1:7" ht="57.6" x14ac:dyDescent="0.3">
      <c r="A411" t="s">
        <v>23</v>
      </c>
      <c r="B411" t="s">
        <v>24</v>
      </c>
      <c r="C411">
        <v>1978</v>
      </c>
      <c r="D411" t="s">
        <v>15</v>
      </c>
      <c r="E411">
        <v>7.5847835711</v>
      </c>
      <c r="F411">
        <v>4630.4436240868699</v>
      </c>
      <c r="G411" s="1" t="s">
        <v>25</v>
      </c>
    </row>
    <row r="412" spans="1:7" ht="57.6" x14ac:dyDescent="0.3">
      <c r="A412" t="s">
        <v>23</v>
      </c>
      <c r="B412" t="s">
        <v>24</v>
      </c>
      <c r="C412">
        <v>1979</v>
      </c>
      <c r="D412" t="s">
        <v>13</v>
      </c>
      <c r="E412">
        <v>10.030513193799999</v>
      </c>
      <c r="F412">
        <v>6908.8409508644099</v>
      </c>
      <c r="G412" s="1" t="s">
        <v>25</v>
      </c>
    </row>
    <row r="413" spans="1:7" ht="57.6" x14ac:dyDescent="0.3">
      <c r="A413" t="s">
        <v>23</v>
      </c>
      <c r="B413" t="s">
        <v>24</v>
      </c>
      <c r="C413">
        <v>1979</v>
      </c>
      <c r="D413" t="s">
        <v>26</v>
      </c>
      <c r="E413">
        <v>0.28257871839999998</v>
      </c>
      <c r="F413">
        <v>194.635247844627</v>
      </c>
      <c r="G413" s="1" t="s">
        <v>25</v>
      </c>
    </row>
    <row r="414" spans="1:7" ht="57.6" x14ac:dyDescent="0.3">
      <c r="A414" t="s">
        <v>23</v>
      </c>
      <c r="B414" t="s">
        <v>24</v>
      </c>
      <c r="C414">
        <v>1979</v>
      </c>
      <c r="D414" t="s">
        <v>15</v>
      </c>
      <c r="E414">
        <v>7.5187821396999999</v>
      </c>
      <c r="F414">
        <v>5178.8048072660504</v>
      </c>
      <c r="G414" s="1" t="s">
        <v>25</v>
      </c>
    </row>
    <row r="415" spans="1:7" ht="57.6" x14ac:dyDescent="0.3">
      <c r="A415" t="s">
        <v>23</v>
      </c>
      <c r="B415" t="s">
        <v>24</v>
      </c>
      <c r="C415">
        <v>1980</v>
      </c>
      <c r="D415" t="s">
        <v>13</v>
      </c>
      <c r="E415">
        <v>10.5135385126</v>
      </c>
      <c r="F415">
        <v>28083.5538039895</v>
      </c>
      <c r="G415" s="1" t="s">
        <v>25</v>
      </c>
    </row>
    <row r="416" spans="1:7" ht="57.6" x14ac:dyDescent="0.3">
      <c r="A416" t="s">
        <v>23</v>
      </c>
      <c r="B416" t="s">
        <v>24</v>
      </c>
      <c r="C416">
        <v>1980</v>
      </c>
      <c r="D416" t="s">
        <v>26</v>
      </c>
      <c r="E416">
        <v>0.21018498050000001</v>
      </c>
      <c r="F416">
        <v>561.44191611402903</v>
      </c>
      <c r="G416" s="1" t="s">
        <v>25</v>
      </c>
    </row>
    <row r="417" spans="1:7" ht="57.6" x14ac:dyDescent="0.3">
      <c r="A417" t="s">
        <v>23</v>
      </c>
      <c r="B417" t="s">
        <v>24</v>
      </c>
      <c r="C417">
        <v>1980</v>
      </c>
      <c r="D417" t="s">
        <v>15</v>
      </c>
      <c r="E417">
        <v>7.4450926000999997</v>
      </c>
      <c r="F417">
        <v>19887.1824514377</v>
      </c>
      <c r="G417" s="1" t="s">
        <v>25</v>
      </c>
    </row>
    <row r="418" spans="1:7" ht="57.6" x14ac:dyDescent="0.3">
      <c r="A418" t="s">
        <v>23</v>
      </c>
      <c r="B418" t="s">
        <v>24</v>
      </c>
      <c r="C418">
        <v>1981</v>
      </c>
      <c r="D418" t="s">
        <v>13</v>
      </c>
      <c r="E418">
        <v>9.5351360934000002</v>
      </c>
      <c r="F418">
        <v>25292.205936284801</v>
      </c>
      <c r="G418" s="1" t="s">
        <v>25</v>
      </c>
    </row>
    <row r="419" spans="1:7" ht="57.6" x14ac:dyDescent="0.3">
      <c r="A419" t="s">
        <v>23</v>
      </c>
      <c r="B419" t="s">
        <v>24</v>
      </c>
      <c r="C419">
        <v>1981</v>
      </c>
      <c r="D419" t="s">
        <v>26</v>
      </c>
      <c r="E419">
        <v>0.85398582140000001</v>
      </c>
      <c r="F419">
        <v>2265.22044885881</v>
      </c>
      <c r="G419" s="1" t="s">
        <v>25</v>
      </c>
    </row>
    <row r="420" spans="1:7" ht="57.6" x14ac:dyDescent="0.3">
      <c r="A420" t="s">
        <v>23</v>
      </c>
      <c r="B420" t="s">
        <v>24</v>
      </c>
      <c r="C420">
        <v>1981</v>
      </c>
      <c r="D420" t="s">
        <v>15</v>
      </c>
      <c r="E420">
        <v>7.4946807550000001</v>
      </c>
      <c r="F420">
        <v>19879.8430590153</v>
      </c>
      <c r="G420" s="1" t="s">
        <v>25</v>
      </c>
    </row>
    <row r="421" spans="1:7" ht="57.6" x14ac:dyDescent="0.3">
      <c r="A421" t="s">
        <v>23</v>
      </c>
      <c r="B421" t="s">
        <v>24</v>
      </c>
      <c r="C421">
        <v>1982</v>
      </c>
      <c r="D421" t="s">
        <v>13</v>
      </c>
      <c r="E421">
        <v>10.398791513600001</v>
      </c>
      <c r="F421">
        <v>29214.032116885301</v>
      </c>
      <c r="G421" s="1" t="s">
        <v>25</v>
      </c>
    </row>
    <row r="422" spans="1:7" ht="57.6" x14ac:dyDescent="0.3">
      <c r="A422" t="s">
        <v>23</v>
      </c>
      <c r="B422" t="s">
        <v>24</v>
      </c>
      <c r="C422">
        <v>1982</v>
      </c>
      <c r="D422" t="s">
        <v>26</v>
      </c>
      <c r="E422">
        <v>0.45589691399999999</v>
      </c>
      <c r="F422">
        <v>1280.78220136658</v>
      </c>
      <c r="G422" s="1" t="s">
        <v>25</v>
      </c>
    </row>
    <row r="423" spans="1:7" ht="57.6" x14ac:dyDescent="0.3">
      <c r="A423" t="s">
        <v>23</v>
      </c>
      <c r="B423" t="s">
        <v>24</v>
      </c>
      <c r="C423">
        <v>1982</v>
      </c>
      <c r="D423" t="s">
        <v>15</v>
      </c>
      <c r="E423">
        <v>7.5298678795000002</v>
      </c>
      <c r="F423">
        <v>21154.1698648327</v>
      </c>
      <c r="G423" s="1" t="s">
        <v>25</v>
      </c>
    </row>
    <row r="424" spans="1:7" ht="57.6" x14ac:dyDescent="0.3">
      <c r="A424" t="s">
        <v>23</v>
      </c>
      <c r="B424" t="s">
        <v>24</v>
      </c>
      <c r="C424">
        <v>1983</v>
      </c>
      <c r="D424" t="s">
        <v>13</v>
      </c>
      <c r="E424">
        <v>10.857038148499999</v>
      </c>
      <c r="F424">
        <v>26373.395932574698</v>
      </c>
      <c r="G424" s="1" t="s">
        <v>25</v>
      </c>
    </row>
    <row r="425" spans="1:7" ht="57.6" x14ac:dyDescent="0.3">
      <c r="A425" t="s">
        <v>23</v>
      </c>
      <c r="B425" t="s">
        <v>24</v>
      </c>
      <c r="C425">
        <v>1983</v>
      </c>
      <c r="D425" t="s">
        <v>26</v>
      </c>
      <c r="E425">
        <v>0.60399652739999998</v>
      </c>
      <c r="F425">
        <v>1467.1993725817499</v>
      </c>
      <c r="G425" s="1" t="s">
        <v>25</v>
      </c>
    </row>
    <row r="426" spans="1:7" ht="57.6" x14ac:dyDescent="0.3">
      <c r="A426" t="s">
        <v>23</v>
      </c>
      <c r="B426" t="s">
        <v>24</v>
      </c>
      <c r="C426">
        <v>1983</v>
      </c>
      <c r="D426" t="s">
        <v>15</v>
      </c>
      <c r="E426">
        <v>7.5506539735000002</v>
      </c>
      <c r="F426">
        <v>18341.6862010349</v>
      </c>
      <c r="G426" s="1" t="s">
        <v>25</v>
      </c>
    </row>
    <row r="427" spans="1:7" ht="57.6" x14ac:dyDescent="0.3">
      <c r="A427" t="s">
        <v>23</v>
      </c>
      <c r="B427" t="s">
        <v>24</v>
      </c>
      <c r="C427">
        <v>1984</v>
      </c>
      <c r="D427" t="s">
        <v>13</v>
      </c>
      <c r="E427">
        <v>8.0452077400000004</v>
      </c>
      <c r="F427">
        <v>18214.961759211601</v>
      </c>
      <c r="G427" s="1" t="s">
        <v>25</v>
      </c>
    </row>
    <row r="428" spans="1:7" ht="57.6" x14ac:dyDescent="0.3">
      <c r="A428" t="s">
        <v>23</v>
      </c>
      <c r="B428" t="s">
        <v>24</v>
      </c>
      <c r="C428">
        <v>1984</v>
      </c>
      <c r="D428" t="s">
        <v>26</v>
      </c>
      <c r="E428">
        <v>2.5003522810000001</v>
      </c>
      <c r="F428">
        <v>5660.9875909150296</v>
      </c>
      <c r="G428" s="1" t="s">
        <v>25</v>
      </c>
    </row>
    <row r="429" spans="1:7" ht="57.6" x14ac:dyDescent="0.3">
      <c r="A429" t="s">
        <v>23</v>
      </c>
      <c r="B429" t="s">
        <v>24</v>
      </c>
      <c r="C429">
        <v>1984</v>
      </c>
      <c r="D429" t="s">
        <v>15</v>
      </c>
      <c r="E429">
        <v>7.5570390371</v>
      </c>
      <c r="F429">
        <v>17109.710714881901</v>
      </c>
      <c r="G429" s="1" t="s">
        <v>25</v>
      </c>
    </row>
    <row r="430" spans="1:7" ht="57.6" x14ac:dyDescent="0.3">
      <c r="A430" t="s">
        <v>23</v>
      </c>
      <c r="B430" t="s">
        <v>24</v>
      </c>
      <c r="C430">
        <v>1985</v>
      </c>
      <c r="D430" t="s">
        <v>13</v>
      </c>
      <c r="E430">
        <v>8.2016673326999996</v>
      </c>
      <c r="F430">
        <v>24800.2836971385</v>
      </c>
      <c r="G430" s="1" t="s">
        <v>25</v>
      </c>
    </row>
    <row r="431" spans="1:7" ht="57.6" x14ac:dyDescent="0.3">
      <c r="A431" t="s">
        <v>23</v>
      </c>
      <c r="B431" t="s">
        <v>24</v>
      </c>
      <c r="C431">
        <v>1985</v>
      </c>
      <c r="D431" t="s">
        <v>26</v>
      </c>
      <c r="E431">
        <v>2.3934332132999998</v>
      </c>
      <c r="F431">
        <v>7237.2872848257202</v>
      </c>
      <c r="G431" s="1" t="s">
        <v>25</v>
      </c>
    </row>
    <row r="432" spans="1:7" ht="57.6" x14ac:dyDescent="0.3">
      <c r="A432" t="s">
        <v>23</v>
      </c>
      <c r="B432" t="s">
        <v>24</v>
      </c>
      <c r="C432">
        <v>1985</v>
      </c>
      <c r="D432" t="s">
        <v>15</v>
      </c>
      <c r="E432">
        <v>7.5490230701999996</v>
      </c>
      <c r="F432">
        <v>22826.8114498211</v>
      </c>
      <c r="G432" s="1" t="s">
        <v>25</v>
      </c>
    </row>
    <row r="433" spans="1:7" ht="57.6" x14ac:dyDescent="0.3">
      <c r="A433" t="s">
        <v>23</v>
      </c>
      <c r="B433" t="s">
        <v>24</v>
      </c>
      <c r="C433">
        <v>1986</v>
      </c>
      <c r="D433" t="s">
        <v>13</v>
      </c>
      <c r="E433">
        <v>7.6731224915</v>
      </c>
      <c r="F433">
        <v>23984.822765486799</v>
      </c>
      <c r="G433" s="1" t="s">
        <v>25</v>
      </c>
    </row>
    <row r="434" spans="1:7" ht="57.6" x14ac:dyDescent="0.3">
      <c r="A434" t="s">
        <v>23</v>
      </c>
      <c r="B434" t="s">
        <v>24</v>
      </c>
      <c r="C434">
        <v>1986</v>
      </c>
      <c r="D434" t="s">
        <v>26</v>
      </c>
      <c r="E434">
        <v>3.4796718274999998</v>
      </c>
      <c r="F434">
        <v>10876.8382308603</v>
      </c>
      <c r="G434" s="1" t="s">
        <v>25</v>
      </c>
    </row>
    <row r="435" spans="1:7" ht="57.6" x14ac:dyDescent="0.3">
      <c r="A435" t="s">
        <v>23</v>
      </c>
      <c r="B435" t="s">
        <v>24</v>
      </c>
      <c r="C435">
        <v>1986</v>
      </c>
      <c r="D435" t="s">
        <v>15</v>
      </c>
      <c r="E435">
        <v>7.5266060727999999</v>
      </c>
      <c r="F435">
        <v>23526.838374376399</v>
      </c>
      <c r="G435" s="1" t="s">
        <v>25</v>
      </c>
    </row>
    <row r="436" spans="1:7" ht="57.6" x14ac:dyDescent="0.3">
      <c r="A436" t="s">
        <v>23</v>
      </c>
      <c r="B436" t="s">
        <v>24</v>
      </c>
      <c r="C436">
        <v>1987</v>
      </c>
      <c r="D436" t="s">
        <v>13</v>
      </c>
      <c r="E436">
        <v>8.2437085509999992</v>
      </c>
      <c r="F436">
        <v>27489.8497448091</v>
      </c>
      <c r="G436" s="1" t="s">
        <v>25</v>
      </c>
    </row>
    <row r="437" spans="1:7" ht="57.6" x14ac:dyDescent="0.3">
      <c r="A437" t="s">
        <v>23</v>
      </c>
      <c r="B437" t="s">
        <v>24</v>
      </c>
      <c r="C437">
        <v>1987</v>
      </c>
      <c r="D437" t="s">
        <v>26</v>
      </c>
      <c r="E437">
        <v>3.1836667623000001</v>
      </c>
      <c r="F437">
        <v>10616.4016341888</v>
      </c>
      <c r="G437" s="1" t="s">
        <v>25</v>
      </c>
    </row>
    <row r="438" spans="1:7" ht="57.6" x14ac:dyDescent="0.3">
      <c r="A438" t="s">
        <v>23</v>
      </c>
      <c r="B438" t="s">
        <v>24</v>
      </c>
      <c r="C438">
        <v>1987</v>
      </c>
      <c r="D438" t="s">
        <v>15</v>
      </c>
      <c r="E438">
        <v>7.4897880450000001</v>
      </c>
      <c r="F438">
        <v>24975.791745173901</v>
      </c>
      <c r="G438" s="1" t="s">
        <v>25</v>
      </c>
    </row>
    <row r="439" spans="1:7" ht="57.6" x14ac:dyDescent="0.3">
      <c r="A439" t="s">
        <v>23</v>
      </c>
      <c r="B439" t="s">
        <v>24</v>
      </c>
      <c r="C439">
        <v>1988</v>
      </c>
      <c r="D439" t="s">
        <v>13</v>
      </c>
      <c r="E439">
        <v>8.0263787818000001</v>
      </c>
      <c r="F439">
        <v>28600.114589974699</v>
      </c>
      <c r="G439" s="1" t="s">
        <v>25</v>
      </c>
    </row>
    <row r="440" spans="1:7" ht="57.6" x14ac:dyDescent="0.3">
      <c r="A440" t="s">
        <v>23</v>
      </c>
      <c r="B440" t="s">
        <v>24</v>
      </c>
      <c r="C440">
        <v>1988</v>
      </c>
      <c r="D440" t="s">
        <v>26</v>
      </c>
      <c r="E440">
        <v>3.2181978247999998</v>
      </c>
      <c r="F440">
        <v>11467.2916722482</v>
      </c>
      <c r="G440" s="1" t="s">
        <v>25</v>
      </c>
    </row>
    <row r="441" spans="1:7" ht="57.6" x14ac:dyDescent="0.3">
      <c r="A441" t="s">
        <v>23</v>
      </c>
      <c r="B441" t="s">
        <v>24</v>
      </c>
      <c r="C441">
        <v>1988</v>
      </c>
      <c r="D441" t="s">
        <v>15</v>
      </c>
      <c r="E441">
        <v>7.4385689868</v>
      </c>
      <c r="F441">
        <v>26505.592520601</v>
      </c>
      <c r="G441" s="1" t="s">
        <v>25</v>
      </c>
    </row>
    <row r="442" spans="1:7" ht="57.6" x14ac:dyDescent="0.3">
      <c r="A442" t="s">
        <v>23</v>
      </c>
      <c r="B442" t="s">
        <v>24</v>
      </c>
      <c r="C442">
        <v>1989</v>
      </c>
      <c r="D442" t="s">
        <v>13</v>
      </c>
      <c r="E442">
        <v>7.5632409656000004</v>
      </c>
      <c r="F442">
        <v>24476.599080831798</v>
      </c>
      <c r="G442" s="1" t="s">
        <v>25</v>
      </c>
    </row>
    <row r="443" spans="1:7" ht="57.6" x14ac:dyDescent="0.3">
      <c r="A443" t="s">
        <v>23</v>
      </c>
      <c r="B443" t="s">
        <v>24</v>
      </c>
      <c r="C443">
        <v>1989</v>
      </c>
      <c r="D443" t="s">
        <v>26</v>
      </c>
      <c r="E443">
        <v>3.2060043221000001</v>
      </c>
      <c r="F443">
        <v>10375.4571356452</v>
      </c>
      <c r="G443" s="1" t="s">
        <v>25</v>
      </c>
    </row>
    <row r="444" spans="1:7" ht="57.6" x14ac:dyDescent="0.3">
      <c r="A444" t="s">
        <v>23</v>
      </c>
      <c r="B444" t="s">
        <v>24</v>
      </c>
      <c r="C444">
        <v>1989</v>
      </c>
      <c r="D444" t="s">
        <v>15</v>
      </c>
      <c r="E444">
        <v>7.3729488979999998</v>
      </c>
      <c r="F444">
        <v>23860.764854871901</v>
      </c>
      <c r="G444" s="1" t="s">
        <v>25</v>
      </c>
    </row>
    <row r="445" spans="1:7" ht="57.6" x14ac:dyDescent="0.3">
      <c r="A445" t="s">
        <v>23</v>
      </c>
      <c r="B445" t="s">
        <v>24</v>
      </c>
      <c r="C445">
        <v>1990</v>
      </c>
      <c r="D445" t="s">
        <v>13</v>
      </c>
      <c r="E445">
        <v>7.3671398043999998</v>
      </c>
      <c r="F445">
        <v>24117.319346258901</v>
      </c>
      <c r="G445" s="1" t="s">
        <v>25</v>
      </c>
    </row>
    <row r="446" spans="1:7" ht="57.6" x14ac:dyDescent="0.3">
      <c r="A446" t="s">
        <v>23</v>
      </c>
      <c r="B446" t="s">
        <v>24</v>
      </c>
      <c r="C446">
        <v>1990</v>
      </c>
      <c r="D446" t="s">
        <v>26</v>
      </c>
      <c r="E446">
        <v>3.4019579947</v>
      </c>
      <c r="F446">
        <v>11136.7653581102</v>
      </c>
      <c r="G446" s="1" t="s">
        <v>25</v>
      </c>
    </row>
    <row r="447" spans="1:7" ht="57.6" x14ac:dyDescent="0.3">
      <c r="A447" t="s">
        <v>23</v>
      </c>
      <c r="B447" t="s">
        <v>24</v>
      </c>
      <c r="C447">
        <v>1990</v>
      </c>
      <c r="D447" t="s">
        <v>15</v>
      </c>
      <c r="E447">
        <v>7.2929277789000002</v>
      </c>
      <c r="F447">
        <v>23874.376336434601</v>
      </c>
      <c r="G447" s="1" t="s">
        <v>25</v>
      </c>
    </row>
    <row r="448" spans="1:7" ht="57.6" x14ac:dyDescent="0.3">
      <c r="A448" t="s">
        <v>23</v>
      </c>
      <c r="B448" t="s">
        <v>24</v>
      </c>
      <c r="C448">
        <v>1991</v>
      </c>
      <c r="D448" t="s">
        <v>13</v>
      </c>
      <c r="E448">
        <v>6.7379877798000001</v>
      </c>
      <c r="F448">
        <v>27112.5510579285</v>
      </c>
      <c r="G448" s="1" t="s">
        <v>25</v>
      </c>
    </row>
    <row r="449" spans="1:7" ht="57.6" x14ac:dyDescent="0.3">
      <c r="A449" t="s">
        <v>23</v>
      </c>
      <c r="B449" t="s">
        <v>24</v>
      </c>
      <c r="C449">
        <v>1991</v>
      </c>
      <c r="D449" t="s">
        <v>26</v>
      </c>
      <c r="E449">
        <v>4.1596149692999997</v>
      </c>
      <c r="F449">
        <v>16737.604300196199</v>
      </c>
      <c r="G449" s="1" t="s">
        <v>25</v>
      </c>
    </row>
    <row r="450" spans="1:7" ht="57.6" x14ac:dyDescent="0.3">
      <c r="A450" t="s">
        <v>23</v>
      </c>
      <c r="B450" t="s">
        <v>24</v>
      </c>
      <c r="C450">
        <v>1991</v>
      </c>
      <c r="D450" t="s">
        <v>15</v>
      </c>
      <c r="E450">
        <v>6.7708784638999999</v>
      </c>
      <c r="F450">
        <v>27244.897743785401</v>
      </c>
      <c r="G450" s="1" t="s">
        <v>25</v>
      </c>
    </row>
    <row r="451" spans="1:7" ht="57.6" x14ac:dyDescent="0.3">
      <c r="A451" t="s">
        <v>23</v>
      </c>
      <c r="B451" t="s">
        <v>24</v>
      </c>
      <c r="C451">
        <v>1992</v>
      </c>
      <c r="D451" t="s">
        <v>13</v>
      </c>
      <c r="E451">
        <v>6.4791336928999996</v>
      </c>
      <c r="F451">
        <v>19744.090872151399</v>
      </c>
      <c r="G451" s="1" t="s">
        <v>25</v>
      </c>
    </row>
    <row r="452" spans="1:7" ht="57.6" x14ac:dyDescent="0.3">
      <c r="A452" t="s">
        <v>23</v>
      </c>
      <c r="B452" t="s">
        <v>24</v>
      </c>
      <c r="C452">
        <v>1992</v>
      </c>
      <c r="D452" t="s">
        <v>26</v>
      </c>
      <c r="E452">
        <v>3.7564645580999998</v>
      </c>
      <c r="F452">
        <v>11447.205924296301</v>
      </c>
      <c r="G452" s="1" t="s">
        <v>25</v>
      </c>
    </row>
    <row r="453" spans="1:7" ht="57.6" x14ac:dyDescent="0.3">
      <c r="A453" t="s">
        <v>23</v>
      </c>
      <c r="B453" t="s">
        <v>24</v>
      </c>
      <c r="C453">
        <v>1992</v>
      </c>
      <c r="D453" t="s">
        <v>15</v>
      </c>
      <c r="E453">
        <v>6.9946057056999997</v>
      </c>
      <c r="F453">
        <v>21314.9067780529</v>
      </c>
      <c r="G453" s="1" t="s">
        <v>25</v>
      </c>
    </row>
    <row r="454" spans="1:7" ht="57.6" x14ac:dyDescent="0.3">
      <c r="A454" t="s">
        <v>23</v>
      </c>
      <c r="B454" t="s">
        <v>24</v>
      </c>
      <c r="C454">
        <v>1993</v>
      </c>
      <c r="D454" t="s">
        <v>13</v>
      </c>
      <c r="E454">
        <v>6.6813386790999996</v>
      </c>
      <c r="F454">
        <v>20191.366280545</v>
      </c>
      <c r="G454" s="1" t="s">
        <v>25</v>
      </c>
    </row>
    <row r="455" spans="1:7" ht="57.6" x14ac:dyDescent="0.3">
      <c r="A455" t="s">
        <v>23</v>
      </c>
      <c r="B455" t="s">
        <v>24</v>
      </c>
      <c r="C455">
        <v>1993</v>
      </c>
      <c r="D455" t="s">
        <v>26</v>
      </c>
      <c r="E455">
        <v>3.2169408454999999</v>
      </c>
      <c r="F455">
        <v>9721.7689498920408</v>
      </c>
      <c r="G455" s="1" t="s">
        <v>25</v>
      </c>
    </row>
    <row r="456" spans="1:7" ht="57.6" x14ac:dyDescent="0.3">
      <c r="A456" t="s">
        <v>23</v>
      </c>
      <c r="B456" t="s">
        <v>24</v>
      </c>
      <c r="C456">
        <v>1993</v>
      </c>
      <c r="D456" t="s">
        <v>15</v>
      </c>
      <c r="E456">
        <v>6.8879138815000003</v>
      </c>
      <c r="F456">
        <v>20815.647697123</v>
      </c>
      <c r="G456" s="1" t="s">
        <v>25</v>
      </c>
    </row>
    <row r="457" spans="1:7" ht="57.6" x14ac:dyDescent="0.3">
      <c r="A457" t="s">
        <v>23</v>
      </c>
      <c r="B457" t="s">
        <v>24</v>
      </c>
      <c r="C457">
        <v>1994</v>
      </c>
      <c r="D457" t="s">
        <v>13</v>
      </c>
      <c r="E457">
        <v>6.5641319181000002</v>
      </c>
      <c r="F457">
        <v>20607.5013850338</v>
      </c>
      <c r="G457" s="1" t="s">
        <v>25</v>
      </c>
    </row>
    <row r="458" spans="1:7" ht="57.6" x14ac:dyDescent="0.3">
      <c r="A458" t="s">
        <v>23</v>
      </c>
      <c r="B458" t="s">
        <v>24</v>
      </c>
      <c r="C458">
        <v>1994</v>
      </c>
      <c r="D458" t="s">
        <v>26</v>
      </c>
      <c r="E458">
        <v>2.789148102</v>
      </c>
      <c r="F458">
        <v>8756.2794428855705</v>
      </c>
      <c r="G458" s="1" t="s">
        <v>25</v>
      </c>
    </row>
    <row r="459" spans="1:7" ht="57.6" x14ac:dyDescent="0.3">
      <c r="A459" t="s">
        <v>23</v>
      </c>
      <c r="B459" t="s">
        <v>24</v>
      </c>
      <c r="C459">
        <v>1994</v>
      </c>
      <c r="D459" t="s">
        <v>15</v>
      </c>
      <c r="E459">
        <v>6.9723887798000002</v>
      </c>
      <c r="F459">
        <v>21889.1870591835</v>
      </c>
      <c r="G459" s="1" t="s">
        <v>25</v>
      </c>
    </row>
    <row r="460" spans="1:7" ht="57.6" x14ac:dyDescent="0.3">
      <c r="A460" t="s">
        <v>23</v>
      </c>
      <c r="B460" t="s">
        <v>24</v>
      </c>
      <c r="C460">
        <v>1995</v>
      </c>
      <c r="D460" t="s">
        <v>13</v>
      </c>
      <c r="E460">
        <v>6.9240459658000004</v>
      </c>
      <c r="F460">
        <v>20176.863817753299</v>
      </c>
      <c r="G460" s="1" t="s">
        <v>25</v>
      </c>
    </row>
    <row r="461" spans="1:7" ht="57.6" x14ac:dyDescent="0.3">
      <c r="A461" t="s">
        <v>23</v>
      </c>
      <c r="B461" t="s">
        <v>24</v>
      </c>
      <c r="C461">
        <v>1995</v>
      </c>
      <c r="D461" t="s">
        <v>26</v>
      </c>
      <c r="E461">
        <v>2.2969501266000001</v>
      </c>
      <c r="F461">
        <v>6693.3769836228103</v>
      </c>
      <c r="G461" s="1" t="s">
        <v>25</v>
      </c>
    </row>
    <row r="462" spans="1:7" ht="57.6" x14ac:dyDescent="0.3">
      <c r="A462" t="s">
        <v>23</v>
      </c>
      <c r="B462" t="s">
        <v>24</v>
      </c>
      <c r="C462">
        <v>1995</v>
      </c>
      <c r="D462" t="s">
        <v>15</v>
      </c>
      <c r="E462">
        <v>7.0364367592999999</v>
      </c>
      <c r="F462">
        <v>20504.373736833601</v>
      </c>
      <c r="G462" s="1" t="s">
        <v>25</v>
      </c>
    </row>
    <row r="463" spans="1:7" ht="57.6" x14ac:dyDescent="0.3">
      <c r="A463" t="s">
        <v>23</v>
      </c>
      <c r="B463" t="s">
        <v>24</v>
      </c>
      <c r="C463">
        <v>1996</v>
      </c>
      <c r="D463" t="s">
        <v>13</v>
      </c>
      <c r="E463">
        <v>7.2278315521999996</v>
      </c>
      <c r="F463">
        <v>23936.221827630401</v>
      </c>
      <c r="G463" s="1" t="s">
        <v>25</v>
      </c>
    </row>
    <row r="464" spans="1:7" ht="57.6" x14ac:dyDescent="0.3">
      <c r="A464" t="s">
        <v>23</v>
      </c>
      <c r="B464" t="s">
        <v>24</v>
      </c>
      <c r="C464">
        <v>1996</v>
      </c>
      <c r="D464" t="s">
        <v>26</v>
      </c>
      <c r="E464">
        <v>2.8387862085000002</v>
      </c>
      <c r="F464">
        <v>9401.1344782615306</v>
      </c>
      <c r="G464" s="1" t="s">
        <v>25</v>
      </c>
    </row>
    <row r="465" spans="1:7" ht="57.6" x14ac:dyDescent="0.3">
      <c r="A465" t="s">
        <v>23</v>
      </c>
      <c r="B465" t="s">
        <v>24</v>
      </c>
      <c r="C465">
        <v>1996</v>
      </c>
      <c r="D465" t="s">
        <v>15</v>
      </c>
      <c r="E465">
        <v>7.0800578200000004</v>
      </c>
      <c r="F465">
        <v>23446.843400900601</v>
      </c>
      <c r="G465" s="1" t="s">
        <v>25</v>
      </c>
    </row>
    <row r="466" spans="1:7" ht="57.6" x14ac:dyDescent="0.3">
      <c r="A466" t="s">
        <v>23</v>
      </c>
      <c r="B466" t="s">
        <v>24</v>
      </c>
      <c r="C466">
        <v>1997</v>
      </c>
      <c r="D466" t="s">
        <v>13</v>
      </c>
      <c r="E466">
        <v>6.4369194372000003</v>
      </c>
      <c r="F466">
        <v>20454.212680215202</v>
      </c>
      <c r="G466" s="1" t="s">
        <v>25</v>
      </c>
    </row>
    <row r="467" spans="1:7" ht="57.6" x14ac:dyDescent="0.3">
      <c r="A467" t="s">
        <v>23</v>
      </c>
      <c r="B467" t="s">
        <v>24</v>
      </c>
      <c r="C467">
        <v>1997</v>
      </c>
      <c r="D467" t="s">
        <v>26</v>
      </c>
      <c r="E467">
        <v>2.0338259729999999</v>
      </c>
      <c r="F467">
        <v>6462.7667647317803</v>
      </c>
      <c r="G467" s="1" t="s">
        <v>25</v>
      </c>
    </row>
    <row r="468" spans="1:7" ht="57.6" x14ac:dyDescent="0.3">
      <c r="A468" t="s">
        <v>23</v>
      </c>
      <c r="B468" t="s">
        <v>24</v>
      </c>
      <c r="C468">
        <v>1997</v>
      </c>
      <c r="D468" t="s">
        <v>15</v>
      </c>
      <c r="E468">
        <v>6.8109437530000001</v>
      </c>
      <c r="F468">
        <v>21642.7273072852</v>
      </c>
      <c r="G468" s="1" t="s">
        <v>25</v>
      </c>
    </row>
    <row r="469" spans="1:7" ht="57.6" x14ac:dyDescent="0.3">
      <c r="A469" t="s">
        <v>23</v>
      </c>
      <c r="B469" t="s">
        <v>24</v>
      </c>
      <c r="C469">
        <v>1998</v>
      </c>
      <c r="D469" t="s">
        <v>13</v>
      </c>
      <c r="E469">
        <v>6.2549587167</v>
      </c>
      <c r="F469">
        <v>18820.682891744102</v>
      </c>
      <c r="G469" s="1" t="s">
        <v>25</v>
      </c>
    </row>
    <row r="470" spans="1:7" ht="57.6" x14ac:dyDescent="0.3">
      <c r="A470" t="s">
        <v>23</v>
      </c>
      <c r="B470" t="s">
        <v>24</v>
      </c>
      <c r="C470">
        <v>1998</v>
      </c>
      <c r="D470" t="s">
        <v>26</v>
      </c>
      <c r="E470">
        <v>2.0583835437000002</v>
      </c>
      <c r="F470">
        <v>6193.5155289684099</v>
      </c>
      <c r="G470" s="1" t="s">
        <v>25</v>
      </c>
    </row>
    <row r="471" spans="1:7" ht="57.6" x14ac:dyDescent="0.3">
      <c r="A471" t="s">
        <v>23</v>
      </c>
      <c r="B471" t="s">
        <v>24</v>
      </c>
      <c r="C471">
        <v>1998</v>
      </c>
      <c r="D471" t="s">
        <v>15</v>
      </c>
      <c r="E471">
        <v>6.4748571977999996</v>
      </c>
      <c r="F471">
        <v>19482.340269284701</v>
      </c>
      <c r="G471" s="1" t="s">
        <v>25</v>
      </c>
    </row>
    <row r="472" spans="1:7" ht="57.6" x14ac:dyDescent="0.3">
      <c r="A472" t="s">
        <v>23</v>
      </c>
      <c r="B472" t="s">
        <v>24</v>
      </c>
      <c r="C472">
        <v>1999</v>
      </c>
      <c r="D472" t="s">
        <v>13</v>
      </c>
      <c r="E472">
        <v>6.0240184206</v>
      </c>
      <c r="F472">
        <v>16522.201826668901</v>
      </c>
      <c r="G472" s="1" t="s">
        <v>25</v>
      </c>
    </row>
    <row r="473" spans="1:7" ht="57.6" x14ac:dyDescent="0.3">
      <c r="A473" t="s">
        <v>23</v>
      </c>
      <c r="B473" t="s">
        <v>24</v>
      </c>
      <c r="C473">
        <v>1999</v>
      </c>
      <c r="D473" t="s">
        <v>26</v>
      </c>
      <c r="E473">
        <v>1.9169497057</v>
      </c>
      <c r="F473">
        <v>5257.6582137593596</v>
      </c>
      <c r="G473" s="1" t="s">
        <v>25</v>
      </c>
    </row>
    <row r="474" spans="1:7" ht="57.6" x14ac:dyDescent="0.3">
      <c r="A474" t="s">
        <v>23</v>
      </c>
      <c r="B474" t="s">
        <v>24</v>
      </c>
      <c r="C474">
        <v>1999</v>
      </c>
      <c r="D474" t="s">
        <v>15</v>
      </c>
      <c r="E474">
        <v>6.3389220208000001</v>
      </c>
      <c r="F474">
        <v>17385.894543692801</v>
      </c>
      <c r="G474" s="1" t="s">
        <v>25</v>
      </c>
    </row>
    <row r="475" spans="1:7" ht="57.6" x14ac:dyDescent="0.3">
      <c r="A475" t="s">
        <v>23</v>
      </c>
      <c r="B475" t="s">
        <v>24</v>
      </c>
      <c r="C475">
        <v>2000</v>
      </c>
      <c r="D475" t="s">
        <v>13</v>
      </c>
      <c r="E475">
        <v>4.6816636404</v>
      </c>
      <c r="F475">
        <v>12738.7786755139</v>
      </c>
      <c r="G475" s="1" t="s">
        <v>25</v>
      </c>
    </row>
    <row r="476" spans="1:7" ht="57.6" x14ac:dyDescent="0.3">
      <c r="A476" t="s">
        <v>23</v>
      </c>
      <c r="B476" t="s">
        <v>24</v>
      </c>
      <c r="C476">
        <v>2000</v>
      </c>
      <c r="D476" t="s">
        <v>26</v>
      </c>
      <c r="E476">
        <v>1.9949815969</v>
      </c>
      <c r="F476">
        <v>5428.3329552817504</v>
      </c>
      <c r="G476" s="1" t="s">
        <v>25</v>
      </c>
    </row>
    <row r="477" spans="1:7" ht="57.6" x14ac:dyDescent="0.3">
      <c r="A477" t="s">
        <v>23</v>
      </c>
      <c r="B477" t="s">
        <v>24</v>
      </c>
      <c r="C477">
        <v>2000</v>
      </c>
      <c r="D477" t="s">
        <v>15</v>
      </c>
      <c r="E477">
        <v>6.3513570443000003</v>
      </c>
      <c r="F477">
        <v>17282.004409412799</v>
      </c>
      <c r="G477" s="1" t="s">
        <v>25</v>
      </c>
    </row>
    <row r="478" spans="1:7" ht="57.6" x14ac:dyDescent="0.3">
      <c r="A478" t="s">
        <v>23</v>
      </c>
      <c r="B478" t="s">
        <v>24</v>
      </c>
      <c r="C478">
        <v>2001</v>
      </c>
      <c r="D478" t="s">
        <v>13</v>
      </c>
      <c r="E478">
        <v>5.8691241738000004</v>
      </c>
      <c r="F478">
        <v>15737.129150246499</v>
      </c>
      <c r="G478" s="1" t="s">
        <v>25</v>
      </c>
    </row>
    <row r="479" spans="1:7" ht="57.6" x14ac:dyDescent="0.3">
      <c r="A479" t="s">
        <v>23</v>
      </c>
      <c r="B479" t="s">
        <v>24</v>
      </c>
      <c r="C479">
        <v>2001</v>
      </c>
      <c r="D479" t="s">
        <v>15</v>
      </c>
      <c r="E479">
        <v>6.0441610418999998</v>
      </c>
      <c r="F479">
        <v>16206.462856513301</v>
      </c>
      <c r="G479" s="1" t="s">
        <v>25</v>
      </c>
    </row>
    <row r="480" spans="1:7" ht="57.6" x14ac:dyDescent="0.3">
      <c r="A480" t="s">
        <v>23</v>
      </c>
      <c r="B480" t="s">
        <v>24</v>
      </c>
      <c r="C480">
        <v>2002</v>
      </c>
      <c r="D480" t="s">
        <v>13</v>
      </c>
      <c r="E480">
        <v>5.0214349167999996</v>
      </c>
      <c r="F480">
        <v>13253.5602550353</v>
      </c>
      <c r="G480" s="1" t="s">
        <v>25</v>
      </c>
    </row>
    <row r="481" spans="1:7" ht="57.6" x14ac:dyDescent="0.3">
      <c r="A481" t="s">
        <v>23</v>
      </c>
      <c r="B481" t="s">
        <v>24</v>
      </c>
      <c r="C481">
        <v>2002</v>
      </c>
      <c r="D481" t="s">
        <v>26</v>
      </c>
      <c r="E481">
        <v>0.35183361759999998</v>
      </c>
      <c r="F481">
        <v>928.62859482072804</v>
      </c>
      <c r="G481" s="1" t="s">
        <v>25</v>
      </c>
    </row>
    <row r="482" spans="1:7" ht="57.6" x14ac:dyDescent="0.3">
      <c r="A482" t="s">
        <v>23</v>
      </c>
      <c r="B482" t="s">
        <v>24</v>
      </c>
      <c r="C482">
        <v>2002</v>
      </c>
      <c r="D482" t="s">
        <v>15</v>
      </c>
      <c r="E482">
        <v>5.7154829236999998</v>
      </c>
      <c r="F482">
        <v>15085.4284822519</v>
      </c>
      <c r="G482" s="1" t="s">
        <v>25</v>
      </c>
    </row>
    <row r="483" spans="1:7" ht="57.6" x14ac:dyDescent="0.3">
      <c r="A483" t="s">
        <v>23</v>
      </c>
      <c r="B483" t="s">
        <v>24</v>
      </c>
      <c r="C483">
        <v>2003</v>
      </c>
      <c r="D483" t="s">
        <v>13</v>
      </c>
      <c r="E483">
        <v>4.7053548605</v>
      </c>
      <c r="F483">
        <v>12941.739758432101</v>
      </c>
      <c r="G483" s="1" t="s">
        <v>25</v>
      </c>
    </row>
    <row r="484" spans="1:7" ht="57.6" x14ac:dyDescent="0.3">
      <c r="A484" t="s">
        <v>23</v>
      </c>
      <c r="B484" t="s">
        <v>24</v>
      </c>
      <c r="C484">
        <v>2003</v>
      </c>
      <c r="D484" t="s">
        <v>15</v>
      </c>
      <c r="E484">
        <v>5.3685791747999998</v>
      </c>
      <c r="F484">
        <v>14765.8904824859</v>
      </c>
      <c r="G484" s="1" t="s">
        <v>25</v>
      </c>
    </row>
    <row r="485" spans="1:7" ht="57.6" x14ac:dyDescent="0.3">
      <c r="A485" t="s">
        <v>23</v>
      </c>
      <c r="B485" t="s">
        <v>24</v>
      </c>
      <c r="C485">
        <v>2004</v>
      </c>
      <c r="D485" t="s">
        <v>13</v>
      </c>
      <c r="E485">
        <v>3.9109864752000001</v>
      </c>
      <c r="F485">
        <v>10030.104181421701</v>
      </c>
      <c r="G485" s="1" t="s">
        <v>25</v>
      </c>
    </row>
    <row r="486" spans="1:7" ht="57.6" x14ac:dyDescent="0.3">
      <c r="A486" t="s">
        <v>23</v>
      </c>
      <c r="B486" t="s">
        <v>24</v>
      </c>
      <c r="C486">
        <v>2004</v>
      </c>
      <c r="D486" t="s">
        <v>26</v>
      </c>
      <c r="E486">
        <v>0.16579040619999999</v>
      </c>
      <c r="F486">
        <v>425.18557825790299</v>
      </c>
      <c r="G486" s="1" t="s">
        <v>25</v>
      </c>
    </row>
    <row r="487" spans="1:7" ht="57.6" x14ac:dyDescent="0.3">
      <c r="A487" t="s">
        <v>23</v>
      </c>
      <c r="B487" t="s">
        <v>24</v>
      </c>
      <c r="C487">
        <v>2004</v>
      </c>
      <c r="D487" t="s">
        <v>15</v>
      </c>
      <c r="E487">
        <v>5.00673967</v>
      </c>
      <c r="F487">
        <v>12840.269537431201</v>
      </c>
      <c r="G487" s="1" t="s">
        <v>25</v>
      </c>
    </row>
    <row r="488" spans="1:7" ht="57.6" x14ac:dyDescent="0.3">
      <c r="A488" t="s">
        <v>23</v>
      </c>
      <c r="B488" t="s">
        <v>24</v>
      </c>
      <c r="C488">
        <v>2005</v>
      </c>
      <c r="D488" t="s">
        <v>13</v>
      </c>
      <c r="E488">
        <v>3.5556780832000001</v>
      </c>
      <c r="F488">
        <v>11450.5848060558</v>
      </c>
      <c r="G488" s="1" t="s">
        <v>25</v>
      </c>
    </row>
    <row r="489" spans="1:7" ht="57.6" x14ac:dyDescent="0.3">
      <c r="A489" t="s">
        <v>23</v>
      </c>
      <c r="B489" t="s">
        <v>24</v>
      </c>
      <c r="C489">
        <v>2005</v>
      </c>
      <c r="D489" t="s">
        <v>15</v>
      </c>
      <c r="E489">
        <v>4.6332876734999999</v>
      </c>
      <c r="F489">
        <v>14920.882091924699</v>
      </c>
      <c r="G489" s="1" t="s">
        <v>25</v>
      </c>
    </row>
    <row r="490" spans="1:7" ht="57.6" x14ac:dyDescent="0.3">
      <c r="A490" t="s">
        <v>23</v>
      </c>
      <c r="B490" t="s">
        <v>24</v>
      </c>
      <c r="C490">
        <v>2006</v>
      </c>
      <c r="D490" t="s">
        <v>13</v>
      </c>
      <c r="E490">
        <v>2.8328669599</v>
      </c>
      <c r="F490">
        <v>8588.9665028743493</v>
      </c>
      <c r="G490" s="1" t="s">
        <v>25</v>
      </c>
    </row>
    <row r="491" spans="1:7" ht="57.6" x14ac:dyDescent="0.3">
      <c r="A491" t="s">
        <v>23</v>
      </c>
      <c r="B491" t="s">
        <v>24</v>
      </c>
      <c r="C491">
        <v>2006</v>
      </c>
      <c r="D491" t="s">
        <v>26</v>
      </c>
      <c r="E491">
        <v>0.23078778129999999</v>
      </c>
      <c r="F491">
        <v>699.72524332807598</v>
      </c>
      <c r="G491" s="1" t="s">
        <v>25</v>
      </c>
    </row>
    <row r="492" spans="1:7" ht="57.6" x14ac:dyDescent="0.3">
      <c r="A492" t="s">
        <v>23</v>
      </c>
      <c r="B492" t="s">
        <v>24</v>
      </c>
      <c r="C492">
        <v>2006</v>
      </c>
      <c r="D492" t="s">
        <v>15</v>
      </c>
      <c r="E492">
        <v>4.2515798388999997</v>
      </c>
      <c r="F492">
        <v>12890.360661851601</v>
      </c>
      <c r="G492" s="1" t="s">
        <v>25</v>
      </c>
    </row>
    <row r="493" spans="1:7" ht="57.6" x14ac:dyDescent="0.3">
      <c r="A493" t="s">
        <v>23</v>
      </c>
      <c r="B493" t="s">
        <v>24</v>
      </c>
      <c r="C493">
        <v>2007</v>
      </c>
      <c r="D493" t="s">
        <v>13</v>
      </c>
      <c r="E493">
        <v>2.6053662120999999</v>
      </c>
      <c r="F493">
        <v>8780.7589248864006</v>
      </c>
      <c r="G493" s="1" t="s">
        <v>25</v>
      </c>
    </row>
    <row r="494" spans="1:7" ht="57.6" x14ac:dyDescent="0.3">
      <c r="A494" t="s">
        <v>23</v>
      </c>
      <c r="B494" t="s">
        <v>24</v>
      </c>
      <c r="C494">
        <v>2007</v>
      </c>
      <c r="D494" t="s">
        <v>15</v>
      </c>
      <c r="E494">
        <v>3.8650062091000001</v>
      </c>
      <c r="F494">
        <v>13026.071961302499</v>
      </c>
      <c r="G494" s="1" t="s">
        <v>25</v>
      </c>
    </row>
    <row r="495" spans="1:7" ht="57.6" x14ac:dyDescent="0.3">
      <c r="A495" t="s">
        <v>23</v>
      </c>
      <c r="B495" t="s">
        <v>24</v>
      </c>
      <c r="C495">
        <v>2008</v>
      </c>
      <c r="D495" t="s">
        <v>13</v>
      </c>
      <c r="E495">
        <v>1.8340416114</v>
      </c>
      <c r="F495">
        <v>6016.9238082358897</v>
      </c>
      <c r="G495" s="1" t="s">
        <v>25</v>
      </c>
    </row>
    <row r="496" spans="1:7" ht="57.6" x14ac:dyDescent="0.3">
      <c r="A496" t="s">
        <v>23</v>
      </c>
      <c r="B496" t="s">
        <v>24</v>
      </c>
      <c r="C496">
        <v>2008</v>
      </c>
      <c r="D496" t="s">
        <v>26</v>
      </c>
      <c r="E496">
        <v>0.14695058729999999</v>
      </c>
      <c r="F496">
        <v>482.09946911825301</v>
      </c>
      <c r="G496" s="1" t="s">
        <v>25</v>
      </c>
    </row>
    <row r="497" spans="1:7" ht="57.6" x14ac:dyDescent="0.3">
      <c r="A497" t="s">
        <v>23</v>
      </c>
      <c r="B497" t="s">
        <v>24</v>
      </c>
      <c r="C497">
        <v>2008</v>
      </c>
      <c r="D497" t="s">
        <v>15</v>
      </c>
      <c r="E497">
        <v>3.4769902167</v>
      </c>
      <c r="F497">
        <v>11406.930510976201</v>
      </c>
      <c r="G497" s="1" t="s">
        <v>25</v>
      </c>
    </row>
    <row r="498" spans="1:7" ht="57.6" x14ac:dyDescent="0.3">
      <c r="A498" t="s">
        <v>23</v>
      </c>
      <c r="B498" t="s">
        <v>24</v>
      </c>
      <c r="C498">
        <v>2009</v>
      </c>
      <c r="D498" t="s">
        <v>13</v>
      </c>
      <c r="E498">
        <v>1.791526194</v>
      </c>
      <c r="F498">
        <v>5644.66190496933</v>
      </c>
      <c r="G498" s="1" t="s">
        <v>25</v>
      </c>
    </row>
    <row r="499" spans="1:7" ht="57.6" x14ac:dyDescent="0.3">
      <c r="A499" t="s">
        <v>23</v>
      </c>
      <c r="B499" t="s">
        <v>24</v>
      </c>
      <c r="C499">
        <v>2009</v>
      </c>
      <c r="D499" t="s">
        <v>15</v>
      </c>
      <c r="E499">
        <v>3.1721862839999999</v>
      </c>
      <c r="F499">
        <v>9994.7849673242708</v>
      </c>
      <c r="G499" s="1" t="s">
        <v>25</v>
      </c>
    </row>
    <row r="500" spans="1:7" ht="57.6" x14ac:dyDescent="0.3">
      <c r="A500" t="s">
        <v>23</v>
      </c>
      <c r="B500" t="s">
        <v>24</v>
      </c>
      <c r="C500">
        <v>2010</v>
      </c>
      <c r="D500" t="s">
        <v>13</v>
      </c>
      <c r="E500">
        <v>1.4741060866</v>
      </c>
      <c r="F500">
        <v>4219.5269595867203</v>
      </c>
      <c r="G500" s="1" t="s">
        <v>25</v>
      </c>
    </row>
    <row r="501" spans="1:7" ht="57.6" x14ac:dyDescent="0.3">
      <c r="A501" t="s">
        <v>23</v>
      </c>
      <c r="B501" t="s">
        <v>24</v>
      </c>
      <c r="C501">
        <v>2010</v>
      </c>
      <c r="D501" t="s">
        <v>26</v>
      </c>
      <c r="E501">
        <v>0.1742683247</v>
      </c>
      <c r="F501">
        <v>498.83105480540098</v>
      </c>
      <c r="G501" s="1" t="s">
        <v>25</v>
      </c>
    </row>
    <row r="502" spans="1:7" ht="57.6" x14ac:dyDescent="0.3">
      <c r="A502" t="s">
        <v>23</v>
      </c>
      <c r="B502" t="s">
        <v>24</v>
      </c>
      <c r="C502">
        <v>2010</v>
      </c>
      <c r="D502" t="s">
        <v>15</v>
      </c>
      <c r="E502">
        <v>2.8701195782000002</v>
      </c>
      <c r="F502">
        <v>8215.5192542125806</v>
      </c>
      <c r="G502" s="1" t="s">
        <v>25</v>
      </c>
    </row>
    <row r="503" spans="1:7" ht="57.6" x14ac:dyDescent="0.3">
      <c r="A503" t="s">
        <v>23</v>
      </c>
      <c r="B503" t="s">
        <v>24</v>
      </c>
      <c r="C503">
        <v>2011</v>
      </c>
      <c r="D503" t="s">
        <v>13</v>
      </c>
      <c r="E503">
        <v>1.5044955527999999</v>
      </c>
      <c r="F503">
        <v>9810.0942909729001</v>
      </c>
      <c r="G503" s="1" t="s">
        <v>25</v>
      </c>
    </row>
    <row r="504" spans="1:7" ht="57.6" x14ac:dyDescent="0.3">
      <c r="A504" t="s">
        <v>23</v>
      </c>
      <c r="B504" t="s">
        <v>24</v>
      </c>
      <c r="C504">
        <v>2011</v>
      </c>
      <c r="D504" t="s">
        <v>15</v>
      </c>
      <c r="E504">
        <v>2.5490057043999998</v>
      </c>
      <c r="F504">
        <v>16620.844283830102</v>
      </c>
      <c r="G504" s="1" t="s">
        <v>25</v>
      </c>
    </row>
    <row r="505" spans="1:7" ht="57.6" x14ac:dyDescent="0.3">
      <c r="A505" t="s">
        <v>23</v>
      </c>
      <c r="B505" t="s">
        <v>24</v>
      </c>
      <c r="C505">
        <v>2012</v>
      </c>
      <c r="D505" t="s">
        <v>13</v>
      </c>
      <c r="E505">
        <v>0.96646235120000001</v>
      </c>
      <c r="F505">
        <v>5416.2896277846203</v>
      </c>
      <c r="G505" s="1" t="s">
        <v>25</v>
      </c>
    </row>
    <row r="506" spans="1:7" ht="57.6" x14ac:dyDescent="0.3">
      <c r="A506" t="s">
        <v>23</v>
      </c>
      <c r="B506" t="s">
        <v>24</v>
      </c>
      <c r="C506">
        <v>2012</v>
      </c>
      <c r="D506" t="s">
        <v>26</v>
      </c>
      <c r="E506">
        <v>0.38998425079999999</v>
      </c>
      <c r="F506">
        <v>2185.5664115853201</v>
      </c>
      <c r="G506" s="1" t="s">
        <v>25</v>
      </c>
    </row>
    <row r="507" spans="1:7" ht="57.6" x14ac:dyDescent="0.3">
      <c r="A507" t="s">
        <v>23</v>
      </c>
      <c r="B507" t="s">
        <v>24</v>
      </c>
      <c r="C507">
        <v>2012</v>
      </c>
      <c r="D507" t="s">
        <v>15</v>
      </c>
      <c r="E507">
        <v>2.2298206377000001</v>
      </c>
      <c r="F507">
        <v>12496.4561495404</v>
      </c>
      <c r="G507" s="1" t="s">
        <v>25</v>
      </c>
    </row>
    <row r="508" spans="1:7" ht="57.6" x14ac:dyDescent="0.3">
      <c r="A508" t="s">
        <v>23</v>
      </c>
      <c r="B508" t="s">
        <v>24</v>
      </c>
      <c r="C508">
        <v>2013</v>
      </c>
      <c r="D508" t="s">
        <v>13</v>
      </c>
      <c r="E508">
        <v>1.2040563207999999</v>
      </c>
      <c r="F508">
        <v>7115.3750589872998</v>
      </c>
      <c r="G508" s="1" t="s">
        <v>25</v>
      </c>
    </row>
    <row r="509" spans="1:7" ht="57.6" x14ac:dyDescent="0.3">
      <c r="A509" t="s">
        <v>23</v>
      </c>
      <c r="B509" t="s">
        <v>24</v>
      </c>
      <c r="C509">
        <v>2013</v>
      </c>
      <c r="D509" t="s">
        <v>15</v>
      </c>
      <c r="E509">
        <v>1.9144669674999999</v>
      </c>
      <c r="F509">
        <v>11313.5492718235</v>
      </c>
      <c r="G509" s="1" t="s">
        <v>25</v>
      </c>
    </row>
    <row r="510" spans="1:7" ht="57.6" x14ac:dyDescent="0.3">
      <c r="A510" t="s">
        <v>23</v>
      </c>
      <c r="B510" t="s">
        <v>24</v>
      </c>
      <c r="C510">
        <v>2014</v>
      </c>
      <c r="D510" t="s">
        <v>13</v>
      </c>
      <c r="E510">
        <v>0.79139798989999999</v>
      </c>
      <c r="F510">
        <v>5725.2390983309397</v>
      </c>
      <c r="G510" s="1" t="s">
        <v>25</v>
      </c>
    </row>
    <row r="511" spans="1:7" ht="57.6" x14ac:dyDescent="0.3">
      <c r="A511" t="s">
        <v>23</v>
      </c>
      <c r="B511" t="s">
        <v>24</v>
      </c>
      <c r="C511">
        <v>2014</v>
      </c>
      <c r="D511" t="s">
        <v>26</v>
      </c>
      <c r="E511">
        <v>0.25575054130000002</v>
      </c>
      <c r="F511">
        <v>1850.1853900004301</v>
      </c>
      <c r="G511" s="1" t="s">
        <v>25</v>
      </c>
    </row>
    <row r="512" spans="1:7" ht="57.6" x14ac:dyDescent="0.3">
      <c r="A512" t="s">
        <v>23</v>
      </c>
      <c r="B512" t="s">
        <v>24</v>
      </c>
      <c r="C512">
        <v>2014</v>
      </c>
      <c r="D512" t="s">
        <v>15</v>
      </c>
      <c r="E512">
        <v>1.6049682802</v>
      </c>
      <c r="F512">
        <v>11610.8800718406</v>
      </c>
      <c r="G512" s="1" t="s">
        <v>25</v>
      </c>
    </row>
    <row r="513" spans="1:7" ht="57.6" x14ac:dyDescent="0.3">
      <c r="A513" t="s">
        <v>23</v>
      </c>
      <c r="B513" t="s">
        <v>24</v>
      </c>
      <c r="C513">
        <v>2015</v>
      </c>
      <c r="D513" t="s">
        <v>13</v>
      </c>
      <c r="E513">
        <v>0.88671411600000005</v>
      </c>
      <c r="F513">
        <v>5908.13656209895</v>
      </c>
      <c r="G513" s="1" t="s">
        <v>25</v>
      </c>
    </row>
    <row r="514" spans="1:7" ht="57.6" x14ac:dyDescent="0.3">
      <c r="A514" t="s">
        <v>23</v>
      </c>
      <c r="B514" t="s">
        <v>24</v>
      </c>
      <c r="C514">
        <v>2015</v>
      </c>
      <c r="D514" t="s">
        <v>15</v>
      </c>
      <c r="E514">
        <v>1.3034567359</v>
      </c>
      <c r="F514">
        <v>8684.8740304684197</v>
      </c>
      <c r="G514" s="1" t="s">
        <v>25</v>
      </c>
    </row>
    <row r="515" spans="1:7" ht="57.6" x14ac:dyDescent="0.3">
      <c r="A515" t="s">
        <v>23</v>
      </c>
      <c r="B515" t="s">
        <v>24</v>
      </c>
      <c r="C515">
        <v>2016</v>
      </c>
      <c r="D515" t="s">
        <v>13</v>
      </c>
      <c r="E515">
        <v>0.6370771945</v>
      </c>
      <c r="F515">
        <v>4831.3541960108696</v>
      </c>
      <c r="G515" s="1" t="s">
        <v>25</v>
      </c>
    </row>
    <row r="516" spans="1:7" ht="57.6" x14ac:dyDescent="0.3">
      <c r="A516" t="s">
        <v>23</v>
      </c>
      <c r="B516" t="s">
        <v>24</v>
      </c>
      <c r="C516">
        <v>2016</v>
      </c>
      <c r="D516" t="s">
        <v>26</v>
      </c>
      <c r="E516">
        <v>8.1953212100000006E-2</v>
      </c>
      <c r="F516">
        <v>621.50238419851803</v>
      </c>
      <c r="G516" s="1" t="s">
        <v>25</v>
      </c>
    </row>
    <row r="517" spans="1:7" ht="57.6" x14ac:dyDescent="0.3">
      <c r="A517" t="s">
        <v>23</v>
      </c>
      <c r="B517" t="s">
        <v>24</v>
      </c>
      <c r="C517">
        <v>2016</v>
      </c>
      <c r="D517" t="s">
        <v>15</v>
      </c>
      <c r="E517">
        <v>1.0122058823</v>
      </c>
      <c r="F517">
        <v>7676.1892887219201</v>
      </c>
      <c r="G517" s="1" t="s">
        <v>25</v>
      </c>
    </row>
    <row r="518" spans="1:7" ht="57.6" x14ac:dyDescent="0.3">
      <c r="A518" t="s">
        <v>23</v>
      </c>
      <c r="B518" t="s">
        <v>24</v>
      </c>
      <c r="C518">
        <v>2017</v>
      </c>
      <c r="D518" t="s">
        <v>13</v>
      </c>
      <c r="E518">
        <v>0.50504148820000005</v>
      </c>
      <c r="F518">
        <v>4444.7002629750796</v>
      </c>
      <c r="G518" s="1" t="s">
        <v>25</v>
      </c>
    </row>
    <row r="519" spans="1:7" ht="57.6" x14ac:dyDescent="0.3">
      <c r="A519" t="s">
        <v>23</v>
      </c>
      <c r="B519" t="s">
        <v>24</v>
      </c>
      <c r="C519">
        <v>2017</v>
      </c>
      <c r="D519" t="s">
        <v>26</v>
      </c>
      <c r="E519">
        <v>4.2389592500000003E-2</v>
      </c>
      <c r="F519">
        <v>373.05654536620102</v>
      </c>
      <c r="G519" s="1" t="s">
        <v>25</v>
      </c>
    </row>
    <row r="520" spans="1:7" ht="57.6" x14ac:dyDescent="0.3">
      <c r="A520" t="s">
        <v>23</v>
      </c>
      <c r="B520" t="s">
        <v>24</v>
      </c>
      <c r="C520">
        <v>2017</v>
      </c>
      <c r="D520" t="s">
        <v>15</v>
      </c>
      <c r="E520">
        <v>0.73361432410000005</v>
      </c>
      <c r="F520">
        <v>6456.2929097893002</v>
      </c>
      <c r="G520" s="1" t="s">
        <v>25</v>
      </c>
    </row>
    <row r="521" spans="1:7" ht="57.6" x14ac:dyDescent="0.3">
      <c r="A521" t="s">
        <v>23</v>
      </c>
      <c r="B521" t="s">
        <v>24</v>
      </c>
      <c r="C521">
        <v>2018</v>
      </c>
      <c r="D521" t="s">
        <v>13</v>
      </c>
      <c r="E521">
        <v>0.3469828955</v>
      </c>
      <c r="F521">
        <v>1017.0101659189201</v>
      </c>
      <c r="G521" s="1" t="s">
        <v>25</v>
      </c>
    </row>
    <row r="522" spans="1:7" ht="57.6" x14ac:dyDescent="0.3">
      <c r="A522" t="s">
        <v>23</v>
      </c>
      <c r="B522" t="s">
        <v>24</v>
      </c>
      <c r="C522">
        <v>2018</v>
      </c>
      <c r="D522" t="s">
        <v>26</v>
      </c>
      <c r="E522">
        <v>2.3549773600000001E-2</v>
      </c>
      <c r="F522">
        <v>69.024610338077807</v>
      </c>
      <c r="G522" s="1" t="s">
        <v>25</v>
      </c>
    </row>
    <row r="523" spans="1:7" ht="57.6" x14ac:dyDescent="0.3">
      <c r="A523" t="s">
        <v>23</v>
      </c>
      <c r="B523" t="s">
        <v>24</v>
      </c>
      <c r="C523">
        <v>2018</v>
      </c>
      <c r="D523" t="s">
        <v>15</v>
      </c>
      <c r="E523">
        <v>0.47022748139999998</v>
      </c>
      <c r="F523">
        <v>1378.2412190120799</v>
      </c>
      <c r="G523" s="1" t="s">
        <v>25</v>
      </c>
    </row>
    <row r="524" spans="1:7" ht="57.6" x14ac:dyDescent="0.3">
      <c r="A524" t="s">
        <v>23</v>
      </c>
      <c r="B524" t="s">
        <v>24</v>
      </c>
      <c r="C524">
        <v>2019</v>
      </c>
      <c r="D524" t="s">
        <v>13</v>
      </c>
      <c r="E524">
        <v>0.17643250020000001</v>
      </c>
      <c r="F524">
        <v>541.43403934651303</v>
      </c>
      <c r="G524" s="1" t="s">
        <v>25</v>
      </c>
    </row>
    <row r="525" spans="1:7" ht="57.6" x14ac:dyDescent="0.3">
      <c r="A525" t="s">
        <v>23</v>
      </c>
      <c r="B525" t="s">
        <v>24</v>
      </c>
      <c r="C525">
        <v>2019</v>
      </c>
      <c r="D525" t="s">
        <v>26</v>
      </c>
      <c r="E525">
        <v>1.17748868E-2</v>
      </c>
      <c r="F525">
        <v>36.134637992297201</v>
      </c>
      <c r="G525" s="1" t="s">
        <v>25</v>
      </c>
    </row>
    <row r="526" spans="1:7" ht="57.6" x14ac:dyDescent="0.3">
      <c r="A526" t="s">
        <v>23</v>
      </c>
      <c r="B526" t="s">
        <v>24</v>
      </c>
      <c r="C526">
        <v>2019</v>
      </c>
      <c r="D526" t="s">
        <v>15</v>
      </c>
      <c r="E526">
        <v>0.22082533630000001</v>
      </c>
      <c r="F526">
        <v>677.66626746754901</v>
      </c>
      <c r="G526" s="1" t="s">
        <v>25</v>
      </c>
    </row>
    <row r="527" spans="1:7" ht="86.4" x14ac:dyDescent="0.3">
      <c r="A527" t="s">
        <v>27</v>
      </c>
      <c r="B527" t="s">
        <v>28</v>
      </c>
      <c r="C527">
        <v>1950</v>
      </c>
      <c r="D527" t="s">
        <v>26</v>
      </c>
      <c r="E527">
        <v>9.1499078460999996</v>
      </c>
      <c r="F527">
        <v>4775.1255777338502</v>
      </c>
      <c r="G527" s="1" t="s">
        <v>29</v>
      </c>
    </row>
    <row r="528" spans="1:7" ht="86.4" x14ac:dyDescent="0.3">
      <c r="A528" t="s">
        <v>27</v>
      </c>
      <c r="B528" t="s">
        <v>28</v>
      </c>
      <c r="C528">
        <v>1950</v>
      </c>
      <c r="D528" t="s">
        <v>15</v>
      </c>
      <c r="E528">
        <v>9.9222733553999998</v>
      </c>
      <c r="F528">
        <v>5178.2052983508602</v>
      </c>
      <c r="G528" s="1" t="s">
        <v>29</v>
      </c>
    </row>
    <row r="529" spans="1:7" ht="86.4" x14ac:dyDescent="0.3">
      <c r="A529" t="s">
        <v>27</v>
      </c>
      <c r="B529" t="s">
        <v>28</v>
      </c>
      <c r="C529">
        <v>1951</v>
      </c>
      <c r="D529" t="s">
        <v>26</v>
      </c>
      <c r="E529">
        <v>9.3640504352999994</v>
      </c>
      <c r="F529">
        <v>5078.6449750189104</v>
      </c>
      <c r="G529" s="1" t="s">
        <v>29</v>
      </c>
    </row>
    <row r="530" spans="1:7" ht="86.4" x14ac:dyDescent="0.3">
      <c r="A530" t="s">
        <v>27</v>
      </c>
      <c r="B530" t="s">
        <v>28</v>
      </c>
      <c r="C530">
        <v>1951</v>
      </c>
      <c r="D530" t="s">
        <v>15</v>
      </c>
      <c r="E530">
        <v>10.0586233799</v>
      </c>
      <c r="F530">
        <v>5455.3504849965302</v>
      </c>
      <c r="G530" s="1" t="s">
        <v>29</v>
      </c>
    </row>
    <row r="531" spans="1:7" ht="86.4" x14ac:dyDescent="0.3">
      <c r="A531" t="s">
        <v>27</v>
      </c>
      <c r="B531" t="s">
        <v>28</v>
      </c>
      <c r="C531">
        <v>1952</v>
      </c>
      <c r="D531" t="s">
        <v>26</v>
      </c>
      <c r="E531">
        <v>9.5767296270000006</v>
      </c>
      <c r="F531">
        <v>7283.18974226929</v>
      </c>
      <c r="G531" s="1" t="s">
        <v>29</v>
      </c>
    </row>
    <row r="532" spans="1:7" ht="86.4" x14ac:dyDescent="0.3">
      <c r="A532" t="s">
        <v>27</v>
      </c>
      <c r="B532" t="s">
        <v>28</v>
      </c>
      <c r="C532">
        <v>1952</v>
      </c>
      <c r="D532" t="s">
        <v>15</v>
      </c>
      <c r="E532">
        <v>10.185015550599999</v>
      </c>
      <c r="F532">
        <v>7745.7967043543604</v>
      </c>
      <c r="G532" s="1" t="s">
        <v>29</v>
      </c>
    </row>
    <row r="533" spans="1:7" ht="86.4" x14ac:dyDescent="0.3">
      <c r="A533" t="s">
        <v>27</v>
      </c>
      <c r="B533" t="s">
        <v>28</v>
      </c>
      <c r="C533">
        <v>1953</v>
      </c>
      <c r="D533" t="s">
        <v>26</v>
      </c>
      <c r="E533">
        <v>9.7879454212999999</v>
      </c>
      <c r="F533">
        <v>7343.3037898226103</v>
      </c>
      <c r="G533" s="1" t="s">
        <v>29</v>
      </c>
    </row>
    <row r="534" spans="1:7" ht="86.4" x14ac:dyDescent="0.3">
      <c r="A534" t="s">
        <v>27</v>
      </c>
      <c r="B534" t="s">
        <v>28</v>
      </c>
      <c r="C534">
        <v>1953</v>
      </c>
      <c r="D534" t="s">
        <v>15</v>
      </c>
      <c r="E534">
        <v>10.301449867700001</v>
      </c>
      <c r="F534">
        <v>7728.5551357732802</v>
      </c>
      <c r="G534" s="1" t="s">
        <v>29</v>
      </c>
    </row>
    <row r="535" spans="1:7" ht="86.4" x14ac:dyDescent="0.3">
      <c r="A535" t="s">
        <v>27</v>
      </c>
      <c r="B535" t="s">
        <v>28</v>
      </c>
      <c r="C535">
        <v>1954</v>
      </c>
      <c r="D535" t="s">
        <v>26</v>
      </c>
      <c r="E535">
        <v>10.912688602799999</v>
      </c>
      <c r="F535">
        <v>6611.7993392823</v>
      </c>
      <c r="G535" s="1" t="s">
        <v>29</v>
      </c>
    </row>
    <row r="536" spans="1:7" ht="86.4" x14ac:dyDescent="0.3">
      <c r="A536" t="s">
        <v>27</v>
      </c>
      <c r="B536" t="s">
        <v>28</v>
      </c>
      <c r="C536">
        <v>1954</v>
      </c>
      <c r="D536" t="s">
        <v>15</v>
      </c>
      <c r="E536">
        <v>10.407926331100001</v>
      </c>
      <c r="F536">
        <v>6305.9730689853895</v>
      </c>
      <c r="G536" s="1" t="s">
        <v>29</v>
      </c>
    </row>
    <row r="537" spans="1:7" ht="86.4" x14ac:dyDescent="0.3">
      <c r="A537" t="s">
        <v>27</v>
      </c>
      <c r="B537" t="s">
        <v>28</v>
      </c>
      <c r="C537">
        <v>1955</v>
      </c>
      <c r="D537" t="s">
        <v>26</v>
      </c>
      <c r="E537">
        <v>10.205986817599999</v>
      </c>
      <c r="F537">
        <v>5227.3579182145704</v>
      </c>
      <c r="G537" s="1" t="s">
        <v>29</v>
      </c>
    </row>
    <row r="538" spans="1:7" ht="86.4" x14ac:dyDescent="0.3">
      <c r="A538" t="s">
        <v>27</v>
      </c>
      <c r="B538" t="s">
        <v>28</v>
      </c>
      <c r="C538">
        <v>1955</v>
      </c>
      <c r="D538" t="s">
        <v>15</v>
      </c>
      <c r="E538">
        <v>10.504444940799999</v>
      </c>
      <c r="F538">
        <v>5380.2238253844198</v>
      </c>
      <c r="G538" s="1" t="s">
        <v>29</v>
      </c>
    </row>
    <row r="539" spans="1:7" ht="86.4" x14ac:dyDescent="0.3">
      <c r="A539" t="s">
        <v>27</v>
      </c>
      <c r="B539" t="s">
        <v>28</v>
      </c>
      <c r="C539">
        <v>1956</v>
      </c>
      <c r="D539" t="s">
        <v>26</v>
      </c>
      <c r="E539">
        <v>11.3278032043</v>
      </c>
      <c r="F539">
        <v>5579.8305435192697</v>
      </c>
      <c r="G539" s="1" t="s">
        <v>29</v>
      </c>
    </row>
    <row r="540" spans="1:7" ht="86.4" x14ac:dyDescent="0.3">
      <c r="A540" t="s">
        <v>27</v>
      </c>
      <c r="B540" t="s">
        <v>28</v>
      </c>
      <c r="C540">
        <v>1956</v>
      </c>
      <c r="D540" t="s">
        <v>15</v>
      </c>
      <c r="E540">
        <v>10.5910056968</v>
      </c>
      <c r="F540">
        <v>5216.9000474096802</v>
      </c>
      <c r="G540" s="1" t="s">
        <v>29</v>
      </c>
    </row>
    <row r="541" spans="1:7" ht="86.4" x14ac:dyDescent="0.3">
      <c r="A541" t="s">
        <v>27</v>
      </c>
      <c r="B541" t="s">
        <v>28</v>
      </c>
      <c r="C541">
        <v>1957</v>
      </c>
      <c r="D541" t="s">
        <v>26</v>
      </c>
      <c r="E541">
        <v>10.6181746243</v>
      </c>
      <c r="F541">
        <v>5706.6969794708502</v>
      </c>
      <c r="G541" s="1" t="s">
        <v>29</v>
      </c>
    </row>
    <row r="542" spans="1:7" ht="86.4" x14ac:dyDescent="0.3">
      <c r="A542" t="s">
        <v>27</v>
      </c>
      <c r="B542" t="s">
        <v>28</v>
      </c>
      <c r="C542">
        <v>1957</v>
      </c>
      <c r="D542" t="s">
        <v>15</v>
      </c>
      <c r="E542">
        <v>10.667608598999999</v>
      </c>
      <c r="F542">
        <v>5733.2650784580101</v>
      </c>
      <c r="G542" s="1" t="s">
        <v>29</v>
      </c>
    </row>
    <row r="543" spans="1:7" ht="86.4" x14ac:dyDescent="0.3">
      <c r="A543" t="s">
        <v>27</v>
      </c>
      <c r="B543" t="s">
        <v>28</v>
      </c>
      <c r="C543">
        <v>1958</v>
      </c>
      <c r="D543" t="s">
        <v>26</v>
      </c>
      <c r="E543">
        <v>11.7370642162</v>
      </c>
      <c r="F543">
        <v>7520.2563958707296</v>
      </c>
      <c r="G543" s="1" t="s">
        <v>29</v>
      </c>
    </row>
    <row r="544" spans="1:7" ht="86.4" x14ac:dyDescent="0.3">
      <c r="A544" t="s">
        <v>27</v>
      </c>
      <c r="B544" t="s">
        <v>28</v>
      </c>
      <c r="C544">
        <v>1958</v>
      </c>
      <c r="D544" t="s">
        <v>15</v>
      </c>
      <c r="E544">
        <v>10.734253647599999</v>
      </c>
      <c r="F544">
        <v>6877.7283792694598</v>
      </c>
      <c r="G544" s="1" t="s">
        <v>29</v>
      </c>
    </row>
    <row r="545" spans="1:7" ht="86.4" x14ac:dyDescent="0.3">
      <c r="A545" t="s">
        <v>27</v>
      </c>
      <c r="B545" t="s">
        <v>28</v>
      </c>
      <c r="C545">
        <v>1959</v>
      </c>
      <c r="D545" t="s">
        <v>26</v>
      </c>
      <c r="E545">
        <v>11.024508841299999</v>
      </c>
      <c r="F545">
        <v>6849.8955815351001</v>
      </c>
      <c r="G545" s="1" t="s">
        <v>29</v>
      </c>
    </row>
    <row r="546" spans="1:7" ht="86.4" x14ac:dyDescent="0.3">
      <c r="A546" t="s">
        <v>27</v>
      </c>
      <c r="B546" t="s">
        <v>28</v>
      </c>
      <c r="C546">
        <v>1959</v>
      </c>
      <c r="D546" t="s">
        <v>15</v>
      </c>
      <c r="E546">
        <v>10.7909408425</v>
      </c>
      <c r="F546">
        <v>6704.7719822965</v>
      </c>
      <c r="G546" s="1" t="s">
        <v>29</v>
      </c>
    </row>
    <row r="547" spans="1:7" ht="86.4" x14ac:dyDescent="0.3">
      <c r="A547" t="s">
        <v>27</v>
      </c>
      <c r="B547" t="s">
        <v>28</v>
      </c>
      <c r="C547">
        <v>1960</v>
      </c>
      <c r="D547" t="s">
        <v>26</v>
      </c>
      <c r="E547">
        <v>11.225480853600001</v>
      </c>
      <c r="F547">
        <v>6293.8505794254697</v>
      </c>
      <c r="G547" s="1" t="s">
        <v>29</v>
      </c>
    </row>
    <row r="548" spans="1:7" ht="86.4" x14ac:dyDescent="0.3">
      <c r="A548" t="s">
        <v>27</v>
      </c>
      <c r="B548" t="s">
        <v>28</v>
      </c>
      <c r="C548">
        <v>1960</v>
      </c>
      <c r="D548" t="s">
        <v>15</v>
      </c>
      <c r="E548">
        <v>10.8376701837</v>
      </c>
      <c r="F548">
        <v>6076.4146903204801</v>
      </c>
      <c r="G548" s="1" t="s">
        <v>29</v>
      </c>
    </row>
    <row r="549" spans="1:7" ht="86.4" x14ac:dyDescent="0.3">
      <c r="A549" t="s">
        <v>27</v>
      </c>
      <c r="B549" t="s">
        <v>28</v>
      </c>
      <c r="C549">
        <v>1961</v>
      </c>
      <c r="D549" t="s">
        <v>26</v>
      </c>
      <c r="E549">
        <v>10.9674940763</v>
      </c>
      <c r="F549">
        <v>5921.11707262662</v>
      </c>
      <c r="G549" s="1" t="s">
        <v>29</v>
      </c>
    </row>
    <row r="550" spans="1:7" ht="86.4" x14ac:dyDescent="0.3">
      <c r="A550" t="s">
        <v>27</v>
      </c>
      <c r="B550" t="s">
        <v>28</v>
      </c>
      <c r="C550">
        <v>1961</v>
      </c>
      <c r="D550" t="s">
        <v>15</v>
      </c>
      <c r="E550">
        <v>10.953899673</v>
      </c>
      <c r="F550">
        <v>5913.7777430382403</v>
      </c>
      <c r="G550" s="1" t="s">
        <v>29</v>
      </c>
    </row>
    <row r="551" spans="1:7" ht="86.4" x14ac:dyDescent="0.3">
      <c r="A551" t="s">
        <v>27</v>
      </c>
      <c r="B551" t="s">
        <v>28</v>
      </c>
      <c r="C551">
        <v>1962</v>
      </c>
      <c r="D551" t="s">
        <v>26</v>
      </c>
      <c r="E551">
        <v>11.6404152496</v>
      </c>
      <c r="F551">
        <v>6010.39454939594</v>
      </c>
      <c r="G551" s="1" t="s">
        <v>29</v>
      </c>
    </row>
    <row r="552" spans="1:7" ht="86.4" x14ac:dyDescent="0.3">
      <c r="A552" t="s">
        <v>27</v>
      </c>
      <c r="B552" t="s">
        <v>28</v>
      </c>
      <c r="C552">
        <v>1962</v>
      </c>
      <c r="D552" t="s">
        <v>15</v>
      </c>
      <c r="E552">
        <v>11.041833565499999</v>
      </c>
      <c r="F552">
        <v>5701.3237804576002</v>
      </c>
      <c r="G552" s="1" t="s">
        <v>29</v>
      </c>
    </row>
    <row r="553" spans="1:7" ht="86.4" x14ac:dyDescent="0.3">
      <c r="A553" t="s">
        <v>27</v>
      </c>
      <c r="B553" t="s">
        <v>28</v>
      </c>
      <c r="C553">
        <v>1963</v>
      </c>
      <c r="D553" t="s">
        <v>26</v>
      </c>
      <c r="E553">
        <v>11.8542676226</v>
      </c>
      <c r="F553">
        <v>6157.0046565044404</v>
      </c>
      <c r="G553" s="1" t="s">
        <v>29</v>
      </c>
    </row>
    <row r="554" spans="1:7" ht="86.4" x14ac:dyDescent="0.3">
      <c r="A554" t="s">
        <v>27</v>
      </c>
      <c r="B554" t="s">
        <v>28</v>
      </c>
      <c r="C554">
        <v>1963</v>
      </c>
      <c r="D554" t="s">
        <v>15</v>
      </c>
      <c r="E554">
        <v>11.1176067516</v>
      </c>
      <c r="F554">
        <v>5774.3893353819303</v>
      </c>
      <c r="G554" s="1" t="s">
        <v>29</v>
      </c>
    </row>
    <row r="555" spans="1:7" ht="86.4" x14ac:dyDescent="0.3">
      <c r="A555" t="s">
        <v>27</v>
      </c>
      <c r="B555" t="s">
        <v>28</v>
      </c>
      <c r="C555">
        <v>1964</v>
      </c>
      <c r="D555" t="s">
        <v>26</v>
      </c>
      <c r="E555">
        <v>12.0665465875</v>
      </c>
      <c r="F555">
        <v>7582.4634238315102</v>
      </c>
      <c r="G555" s="1" t="s">
        <v>29</v>
      </c>
    </row>
    <row r="556" spans="1:7" ht="86.4" x14ac:dyDescent="0.3">
      <c r="A556" t="s">
        <v>27</v>
      </c>
      <c r="B556" t="s">
        <v>28</v>
      </c>
      <c r="C556">
        <v>1964</v>
      </c>
      <c r="D556" t="s">
        <v>15</v>
      </c>
      <c r="E556">
        <v>11.1812192314</v>
      </c>
      <c r="F556">
        <v>7026.1350454085496</v>
      </c>
      <c r="G556" s="1" t="s">
        <v>29</v>
      </c>
    </row>
    <row r="557" spans="1:7" ht="86.4" x14ac:dyDescent="0.3">
      <c r="A557" t="s">
        <v>27</v>
      </c>
      <c r="B557" t="s">
        <v>28</v>
      </c>
      <c r="C557">
        <v>1965</v>
      </c>
      <c r="D557" t="s">
        <v>26</v>
      </c>
      <c r="E557">
        <v>12.2772521444</v>
      </c>
      <c r="F557">
        <v>7413.8875792320696</v>
      </c>
      <c r="G557" s="1" t="s">
        <v>29</v>
      </c>
    </row>
    <row r="558" spans="1:7" ht="86.4" x14ac:dyDescent="0.3">
      <c r="A558" t="s">
        <v>27</v>
      </c>
      <c r="B558" t="s">
        <v>28</v>
      </c>
      <c r="C558">
        <v>1965</v>
      </c>
      <c r="D558" t="s">
        <v>15</v>
      </c>
      <c r="E558">
        <v>11.2326710048</v>
      </c>
      <c r="F558">
        <v>6783.09438174355</v>
      </c>
      <c r="G558" s="1" t="s">
        <v>29</v>
      </c>
    </row>
    <row r="559" spans="1:7" ht="86.4" x14ac:dyDescent="0.3">
      <c r="A559" t="s">
        <v>27</v>
      </c>
      <c r="B559" t="s">
        <v>28</v>
      </c>
      <c r="C559">
        <v>1966</v>
      </c>
      <c r="D559" t="s">
        <v>26</v>
      </c>
      <c r="E559">
        <v>12.5139209772</v>
      </c>
      <c r="F559">
        <v>7320.1482203926198</v>
      </c>
      <c r="G559" s="1" t="s">
        <v>29</v>
      </c>
    </row>
    <row r="560" spans="1:7" ht="86.4" x14ac:dyDescent="0.3">
      <c r="A560" t="s">
        <v>27</v>
      </c>
      <c r="B560" t="s">
        <v>28</v>
      </c>
      <c r="C560">
        <v>1966</v>
      </c>
      <c r="D560" t="s">
        <v>15</v>
      </c>
      <c r="E560">
        <v>11.247906027000001</v>
      </c>
      <c r="F560">
        <v>6579.5796086903601</v>
      </c>
      <c r="G560" s="1" t="s">
        <v>29</v>
      </c>
    </row>
    <row r="561" spans="1:7" ht="86.4" x14ac:dyDescent="0.3">
      <c r="A561" t="s">
        <v>27</v>
      </c>
      <c r="B561" t="s">
        <v>28</v>
      </c>
      <c r="C561">
        <v>1967</v>
      </c>
      <c r="D561" t="s">
        <v>26</v>
      </c>
      <c r="E561">
        <v>12.7488398732</v>
      </c>
      <c r="F561">
        <v>6981.7606444419898</v>
      </c>
      <c r="G561" s="1" t="s">
        <v>29</v>
      </c>
    </row>
    <row r="562" spans="1:7" ht="86.4" x14ac:dyDescent="0.3">
      <c r="A562" t="s">
        <v>27</v>
      </c>
      <c r="B562" t="s">
        <v>28</v>
      </c>
      <c r="C562">
        <v>1967</v>
      </c>
      <c r="D562" t="s">
        <v>15</v>
      </c>
      <c r="E562">
        <v>11.2515919513</v>
      </c>
      <c r="F562">
        <v>6161.8094394790496</v>
      </c>
      <c r="G562" s="1" t="s">
        <v>29</v>
      </c>
    </row>
    <row r="563" spans="1:7" ht="86.4" x14ac:dyDescent="0.3">
      <c r="A563" t="s">
        <v>27</v>
      </c>
      <c r="B563" t="s">
        <v>28</v>
      </c>
      <c r="C563">
        <v>1968</v>
      </c>
      <c r="D563" t="s">
        <v>26</v>
      </c>
      <c r="E563">
        <v>13.896999617100001</v>
      </c>
      <c r="F563">
        <v>7696.4488352258104</v>
      </c>
      <c r="G563" s="1" t="s">
        <v>29</v>
      </c>
    </row>
    <row r="564" spans="1:7" ht="86.4" x14ac:dyDescent="0.3">
      <c r="A564" t="s">
        <v>27</v>
      </c>
      <c r="B564" t="s">
        <v>28</v>
      </c>
      <c r="C564">
        <v>1968</v>
      </c>
      <c r="D564" t="s">
        <v>15</v>
      </c>
      <c r="E564">
        <v>11.243728777899999</v>
      </c>
      <c r="F564">
        <v>6227.01199115701</v>
      </c>
      <c r="G564" s="1" t="s">
        <v>29</v>
      </c>
    </row>
    <row r="565" spans="1:7" ht="86.4" x14ac:dyDescent="0.3">
      <c r="A565" t="s">
        <v>27</v>
      </c>
      <c r="B565" t="s">
        <v>28</v>
      </c>
      <c r="C565">
        <v>1969</v>
      </c>
      <c r="D565" t="s">
        <v>26</v>
      </c>
      <c r="E565">
        <v>13.213427854900001</v>
      </c>
      <c r="F565">
        <v>7485.9367382719702</v>
      </c>
      <c r="G565" s="1" t="s">
        <v>29</v>
      </c>
    </row>
    <row r="566" spans="1:7" ht="86.4" x14ac:dyDescent="0.3">
      <c r="A566" t="s">
        <v>27</v>
      </c>
      <c r="B566" t="s">
        <v>28</v>
      </c>
      <c r="C566">
        <v>1969</v>
      </c>
      <c r="D566" t="s">
        <v>15</v>
      </c>
      <c r="E566">
        <v>11.224316506799999</v>
      </c>
      <c r="F566">
        <v>6359.0253961813796</v>
      </c>
      <c r="G566" s="1" t="s">
        <v>29</v>
      </c>
    </row>
    <row r="567" spans="1:7" ht="86.4" x14ac:dyDescent="0.3">
      <c r="A567" t="s">
        <v>27</v>
      </c>
      <c r="B567" t="s">
        <v>28</v>
      </c>
      <c r="C567">
        <v>1970</v>
      </c>
      <c r="D567" t="s">
        <v>26</v>
      </c>
      <c r="E567">
        <v>13.4430969406</v>
      </c>
      <c r="F567">
        <v>6785.0617261196703</v>
      </c>
      <c r="G567" s="1" t="s">
        <v>29</v>
      </c>
    </row>
    <row r="568" spans="1:7" ht="86.4" x14ac:dyDescent="0.3">
      <c r="A568" t="s">
        <v>27</v>
      </c>
      <c r="B568" t="s">
        <v>28</v>
      </c>
      <c r="C568">
        <v>1970</v>
      </c>
      <c r="D568" t="s">
        <v>15</v>
      </c>
      <c r="E568">
        <v>11.193355137799999</v>
      </c>
      <c r="F568">
        <v>5649.5616946024702</v>
      </c>
      <c r="G568" s="1" t="s">
        <v>29</v>
      </c>
    </row>
    <row r="569" spans="1:7" ht="86.4" x14ac:dyDescent="0.3">
      <c r="A569" t="s">
        <v>27</v>
      </c>
      <c r="B569" t="s">
        <v>28</v>
      </c>
      <c r="C569">
        <v>1971</v>
      </c>
      <c r="D569" t="s">
        <v>26</v>
      </c>
      <c r="E569">
        <v>13.4683899026</v>
      </c>
      <c r="F569">
        <v>6348.1747346225402</v>
      </c>
      <c r="G569" s="1" t="s">
        <v>29</v>
      </c>
    </row>
    <row r="570" spans="1:7" ht="86.4" x14ac:dyDescent="0.3">
      <c r="A570" t="s">
        <v>27</v>
      </c>
      <c r="B570" t="s">
        <v>28</v>
      </c>
      <c r="C570">
        <v>1971</v>
      </c>
      <c r="D570" t="s">
        <v>15</v>
      </c>
      <c r="E570">
        <v>11.186932025500001</v>
      </c>
      <c r="F570">
        <v>5272.8351165619797</v>
      </c>
      <c r="G570" s="1" t="s">
        <v>29</v>
      </c>
    </row>
    <row r="571" spans="1:7" ht="86.4" x14ac:dyDescent="0.3">
      <c r="A571" t="s">
        <v>27</v>
      </c>
      <c r="B571" t="s">
        <v>28</v>
      </c>
      <c r="C571">
        <v>1972</v>
      </c>
      <c r="D571" t="s">
        <v>26</v>
      </c>
      <c r="E571">
        <v>12.580549747899999</v>
      </c>
      <c r="F571">
        <v>6733.1907405838601</v>
      </c>
      <c r="G571" s="1" t="s">
        <v>29</v>
      </c>
    </row>
    <row r="572" spans="1:7" ht="86.4" x14ac:dyDescent="0.3">
      <c r="A572" t="s">
        <v>27</v>
      </c>
      <c r="B572" t="s">
        <v>28</v>
      </c>
      <c r="C572">
        <v>1972</v>
      </c>
      <c r="D572" t="s">
        <v>15</v>
      </c>
      <c r="E572">
        <v>11.1695268468</v>
      </c>
      <c r="F572">
        <v>5978.0022533667598</v>
      </c>
      <c r="G572" s="1" t="s">
        <v>29</v>
      </c>
    </row>
    <row r="573" spans="1:7" ht="86.4" x14ac:dyDescent="0.3">
      <c r="A573" t="s">
        <v>27</v>
      </c>
      <c r="B573" t="s">
        <v>28</v>
      </c>
      <c r="C573">
        <v>1973</v>
      </c>
      <c r="D573" t="s">
        <v>26</v>
      </c>
      <c r="E573">
        <v>12.604983091799999</v>
      </c>
      <c r="F573">
        <v>7617.2089293438003</v>
      </c>
      <c r="G573" s="1" t="s">
        <v>29</v>
      </c>
    </row>
    <row r="574" spans="1:7" ht="86.4" x14ac:dyDescent="0.3">
      <c r="A574" t="s">
        <v>27</v>
      </c>
      <c r="B574" t="s">
        <v>28</v>
      </c>
      <c r="C574">
        <v>1973</v>
      </c>
      <c r="D574" t="s">
        <v>15</v>
      </c>
      <c r="E574">
        <v>11.141139601800001</v>
      </c>
      <c r="F574">
        <v>6732.6062589550202</v>
      </c>
      <c r="G574" s="1" t="s">
        <v>29</v>
      </c>
    </row>
    <row r="575" spans="1:7" ht="86.4" x14ac:dyDescent="0.3">
      <c r="A575" t="s">
        <v>27</v>
      </c>
      <c r="B575" t="s">
        <v>28</v>
      </c>
      <c r="C575">
        <v>1974</v>
      </c>
      <c r="D575" t="s">
        <v>26</v>
      </c>
      <c r="E575">
        <v>13.1939934362</v>
      </c>
      <c r="F575">
        <v>9772.5323358970109</v>
      </c>
      <c r="G575" s="1" t="s">
        <v>29</v>
      </c>
    </row>
    <row r="576" spans="1:7" ht="86.4" x14ac:dyDescent="0.3">
      <c r="A576" t="s">
        <v>27</v>
      </c>
      <c r="B576" t="s">
        <v>28</v>
      </c>
      <c r="C576">
        <v>1974</v>
      </c>
      <c r="D576" t="s">
        <v>15</v>
      </c>
      <c r="E576">
        <v>11.101770290499999</v>
      </c>
      <c r="F576">
        <v>8222.8636594675809</v>
      </c>
      <c r="G576" s="1" t="s">
        <v>29</v>
      </c>
    </row>
    <row r="577" spans="1:7" ht="86.4" x14ac:dyDescent="0.3">
      <c r="A577" t="s">
        <v>27</v>
      </c>
      <c r="B577" t="s">
        <v>28</v>
      </c>
      <c r="C577">
        <v>1975</v>
      </c>
      <c r="D577" t="s">
        <v>26</v>
      </c>
      <c r="E577">
        <v>13.4920643974</v>
      </c>
      <c r="F577">
        <v>9983.8982889793897</v>
      </c>
      <c r="G577" s="1" t="s">
        <v>29</v>
      </c>
    </row>
    <row r="578" spans="1:7" ht="86.4" x14ac:dyDescent="0.3">
      <c r="A578" t="s">
        <v>27</v>
      </c>
      <c r="B578" t="s">
        <v>28</v>
      </c>
      <c r="C578">
        <v>1975</v>
      </c>
      <c r="D578" t="s">
        <v>15</v>
      </c>
      <c r="E578">
        <v>11.051418912899999</v>
      </c>
      <c r="F578">
        <v>8177.8621214132299</v>
      </c>
      <c r="G578" s="1" t="s">
        <v>29</v>
      </c>
    </row>
    <row r="579" spans="1:7" ht="86.4" x14ac:dyDescent="0.3">
      <c r="A579" t="s">
        <v>27</v>
      </c>
      <c r="B579" t="s">
        <v>28</v>
      </c>
      <c r="C579">
        <v>1976</v>
      </c>
      <c r="D579" t="s">
        <v>26</v>
      </c>
      <c r="E579">
        <v>14.402749375300001</v>
      </c>
      <c r="F579">
        <v>10058.6122725654</v>
      </c>
      <c r="G579" s="1" t="s">
        <v>29</v>
      </c>
    </row>
    <row r="580" spans="1:7" ht="86.4" x14ac:dyDescent="0.3">
      <c r="A580" t="s">
        <v>27</v>
      </c>
      <c r="B580" t="s">
        <v>28</v>
      </c>
      <c r="C580">
        <v>1976</v>
      </c>
      <c r="D580" t="s">
        <v>15</v>
      </c>
      <c r="E580">
        <v>10.990085469</v>
      </c>
      <c r="F580">
        <v>7675.2712759413698</v>
      </c>
      <c r="G580" s="1" t="s">
        <v>29</v>
      </c>
    </row>
    <row r="581" spans="1:7" ht="86.4" x14ac:dyDescent="0.3">
      <c r="A581" t="s">
        <v>27</v>
      </c>
      <c r="B581" t="s">
        <v>28</v>
      </c>
      <c r="C581">
        <v>1977</v>
      </c>
      <c r="D581" t="s">
        <v>26</v>
      </c>
      <c r="E581">
        <v>15.9927888741</v>
      </c>
      <c r="F581">
        <v>15243.493130528601</v>
      </c>
      <c r="G581" s="1" t="s">
        <v>29</v>
      </c>
    </row>
    <row r="582" spans="1:7" ht="86.4" x14ac:dyDescent="0.3">
      <c r="A582" t="s">
        <v>27</v>
      </c>
      <c r="B582" t="s">
        <v>28</v>
      </c>
      <c r="C582">
        <v>1977</v>
      </c>
      <c r="D582" t="s">
        <v>15</v>
      </c>
      <c r="E582">
        <v>10.917769958799999</v>
      </c>
      <c r="F582">
        <v>10406.2495088705</v>
      </c>
      <c r="G582" s="1" t="s">
        <v>29</v>
      </c>
    </row>
    <row r="583" spans="1:7" ht="86.4" x14ac:dyDescent="0.3">
      <c r="A583" t="s">
        <v>27</v>
      </c>
      <c r="B583" t="s">
        <v>28</v>
      </c>
      <c r="C583">
        <v>1978</v>
      </c>
      <c r="D583" t="s">
        <v>26</v>
      </c>
      <c r="E583">
        <v>15.429748185699999</v>
      </c>
      <c r="F583">
        <v>9419.7254855692408</v>
      </c>
      <c r="G583" s="1" t="s">
        <v>29</v>
      </c>
    </row>
    <row r="584" spans="1:7" ht="86.4" x14ac:dyDescent="0.3">
      <c r="A584" t="s">
        <v>27</v>
      </c>
      <c r="B584" t="s">
        <v>28</v>
      </c>
      <c r="C584">
        <v>1978</v>
      </c>
      <c r="D584" t="s">
        <v>15</v>
      </c>
      <c r="E584">
        <v>10.8344723822</v>
      </c>
      <c r="F584">
        <v>6614.3500459943298</v>
      </c>
      <c r="G584" s="1" t="s">
        <v>29</v>
      </c>
    </row>
    <row r="585" spans="1:7" ht="86.4" x14ac:dyDescent="0.3">
      <c r="A585" t="s">
        <v>27</v>
      </c>
      <c r="B585" t="s">
        <v>28</v>
      </c>
      <c r="C585">
        <v>1979</v>
      </c>
      <c r="D585" t="s">
        <v>26</v>
      </c>
      <c r="E585">
        <v>14.7317202198</v>
      </c>
      <c r="F585">
        <v>10146.9496091568</v>
      </c>
      <c r="G585" s="1" t="s">
        <v>29</v>
      </c>
    </row>
    <row r="586" spans="1:7" ht="86.4" x14ac:dyDescent="0.3">
      <c r="A586" t="s">
        <v>27</v>
      </c>
      <c r="B586" t="s">
        <v>28</v>
      </c>
      <c r="C586">
        <v>1979</v>
      </c>
      <c r="D586" t="s">
        <v>15</v>
      </c>
      <c r="E586">
        <v>10.740192739399999</v>
      </c>
      <c r="F586">
        <v>7397.6557315047203</v>
      </c>
      <c r="G586" s="1" t="s">
        <v>29</v>
      </c>
    </row>
    <row r="587" spans="1:7" ht="86.4" x14ac:dyDescent="0.3">
      <c r="A587" t="s">
        <v>27</v>
      </c>
      <c r="B587" t="s">
        <v>28</v>
      </c>
      <c r="C587">
        <v>1980</v>
      </c>
      <c r="D587" t="s">
        <v>26</v>
      </c>
      <c r="E587">
        <v>15.3182862675</v>
      </c>
      <c r="F587">
        <v>16542.2173402849</v>
      </c>
      <c r="G587" s="1" t="s">
        <v>29</v>
      </c>
    </row>
    <row r="588" spans="1:7" ht="86.4" x14ac:dyDescent="0.3">
      <c r="A588" t="s">
        <v>27</v>
      </c>
      <c r="B588" t="s">
        <v>28</v>
      </c>
      <c r="C588">
        <v>1980</v>
      </c>
      <c r="D588" t="s">
        <v>15</v>
      </c>
      <c r="E588">
        <v>10.634931030300001</v>
      </c>
      <c r="F588">
        <v>11484.6620195757</v>
      </c>
      <c r="G588" s="1" t="s">
        <v>29</v>
      </c>
    </row>
    <row r="589" spans="1:7" ht="86.4" x14ac:dyDescent="0.3">
      <c r="A589" t="s">
        <v>27</v>
      </c>
      <c r="B589" t="s">
        <v>28</v>
      </c>
      <c r="C589">
        <v>1981</v>
      </c>
      <c r="D589" t="s">
        <v>26</v>
      </c>
      <c r="E589">
        <v>14.840325159600001</v>
      </c>
      <c r="F589">
        <v>19328.588579884301</v>
      </c>
      <c r="G589" s="1" t="s">
        <v>29</v>
      </c>
    </row>
    <row r="590" spans="1:7" ht="86.4" x14ac:dyDescent="0.3">
      <c r="A590" t="s">
        <v>27</v>
      </c>
      <c r="B590" t="s">
        <v>28</v>
      </c>
      <c r="C590">
        <v>1981</v>
      </c>
      <c r="D590" t="s">
        <v>15</v>
      </c>
      <c r="E590">
        <v>10.7057651536</v>
      </c>
      <c r="F590">
        <v>13943.584649382399</v>
      </c>
      <c r="G590" s="1" t="s">
        <v>29</v>
      </c>
    </row>
    <row r="591" spans="1:7" ht="86.4" x14ac:dyDescent="0.3">
      <c r="A591" t="s">
        <v>27</v>
      </c>
      <c r="B591" t="s">
        <v>28</v>
      </c>
      <c r="C591">
        <v>1982</v>
      </c>
      <c r="D591" t="s">
        <v>26</v>
      </c>
      <c r="E591">
        <v>15.505362926</v>
      </c>
      <c r="F591">
        <v>17521.1841492803</v>
      </c>
      <c r="G591" s="1" t="s">
        <v>29</v>
      </c>
    </row>
    <row r="592" spans="1:7" ht="86.4" x14ac:dyDescent="0.3">
      <c r="A592" t="s">
        <v>27</v>
      </c>
      <c r="B592" t="s">
        <v>28</v>
      </c>
      <c r="C592">
        <v>1982</v>
      </c>
      <c r="D592" t="s">
        <v>15</v>
      </c>
      <c r="E592">
        <v>10.7560281473</v>
      </c>
      <c r="F592">
        <v>12154.397854623099</v>
      </c>
      <c r="G592" s="1" t="s">
        <v>29</v>
      </c>
    </row>
    <row r="593" spans="1:7" ht="86.4" x14ac:dyDescent="0.3">
      <c r="A593" t="s">
        <v>27</v>
      </c>
      <c r="B593" t="s">
        <v>28</v>
      </c>
      <c r="C593">
        <v>1983</v>
      </c>
      <c r="D593" t="s">
        <v>26</v>
      </c>
      <c r="E593">
        <v>16.371497288499999</v>
      </c>
      <c r="F593">
        <v>20780.357879716499</v>
      </c>
      <c r="G593" s="1" t="s">
        <v>29</v>
      </c>
    </row>
    <row r="594" spans="1:7" ht="86.4" x14ac:dyDescent="0.3">
      <c r="A594" t="s">
        <v>27</v>
      </c>
      <c r="B594" t="s">
        <v>28</v>
      </c>
      <c r="C594">
        <v>1983</v>
      </c>
      <c r="D594" t="s">
        <v>15</v>
      </c>
      <c r="E594">
        <v>10.7857200112</v>
      </c>
      <c r="F594">
        <v>13690.3251958973</v>
      </c>
      <c r="G594" s="1" t="s">
        <v>29</v>
      </c>
    </row>
    <row r="595" spans="1:7" ht="86.4" x14ac:dyDescent="0.3">
      <c r="A595" t="s">
        <v>27</v>
      </c>
      <c r="B595" t="s">
        <v>28</v>
      </c>
      <c r="C595">
        <v>1984</v>
      </c>
      <c r="D595" t="s">
        <v>26</v>
      </c>
      <c r="E595">
        <v>15.063788930899999</v>
      </c>
      <c r="F595">
        <v>22710.1380647519</v>
      </c>
      <c r="G595" s="1" t="s">
        <v>29</v>
      </c>
    </row>
    <row r="596" spans="1:7" ht="86.4" x14ac:dyDescent="0.3">
      <c r="A596" t="s">
        <v>27</v>
      </c>
      <c r="B596" t="s">
        <v>28</v>
      </c>
      <c r="C596">
        <v>1984</v>
      </c>
      <c r="D596" t="s">
        <v>15</v>
      </c>
      <c r="E596">
        <v>10.7948407454</v>
      </c>
      <c r="F596">
        <v>16274.280318025199</v>
      </c>
      <c r="G596" s="1" t="s">
        <v>29</v>
      </c>
    </row>
    <row r="597" spans="1:7" ht="86.4" x14ac:dyDescent="0.3">
      <c r="A597" t="s">
        <v>27</v>
      </c>
      <c r="B597" t="s">
        <v>28</v>
      </c>
      <c r="C597">
        <v>1985</v>
      </c>
      <c r="D597" t="s">
        <v>26</v>
      </c>
      <c r="E597">
        <v>15.1345550174</v>
      </c>
      <c r="F597">
        <v>26570.542614187201</v>
      </c>
      <c r="G597" s="1" t="s">
        <v>29</v>
      </c>
    </row>
    <row r="598" spans="1:7" ht="86.4" x14ac:dyDescent="0.3">
      <c r="A598" t="s">
        <v>27</v>
      </c>
      <c r="B598" t="s">
        <v>28</v>
      </c>
      <c r="C598">
        <v>1985</v>
      </c>
      <c r="D598" t="s">
        <v>15</v>
      </c>
      <c r="E598">
        <v>10.783390349799999</v>
      </c>
      <c r="F598">
        <v>18931.546549360301</v>
      </c>
      <c r="G598" s="1" t="s">
        <v>29</v>
      </c>
    </row>
    <row r="599" spans="1:7" ht="86.4" x14ac:dyDescent="0.3">
      <c r="A599" t="s">
        <v>27</v>
      </c>
      <c r="B599" t="s">
        <v>28</v>
      </c>
      <c r="C599">
        <v>1986</v>
      </c>
      <c r="D599" t="s">
        <v>26</v>
      </c>
      <c r="E599">
        <v>15.931191826299999</v>
      </c>
      <c r="F599">
        <v>31364.900325488201</v>
      </c>
      <c r="G599" s="1" t="s">
        <v>29</v>
      </c>
    </row>
    <row r="600" spans="1:7" ht="86.4" x14ac:dyDescent="0.3">
      <c r="A600" t="s">
        <v>27</v>
      </c>
      <c r="B600" t="s">
        <v>28</v>
      </c>
      <c r="C600">
        <v>1986</v>
      </c>
      <c r="D600" t="s">
        <v>15</v>
      </c>
      <c r="E600">
        <v>10.7513688246</v>
      </c>
      <c r="F600">
        <v>21167.004654870299</v>
      </c>
      <c r="G600" s="1" t="s">
        <v>29</v>
      </c>
    </row>
    <row r="601" spans="1:7" ht="86.4" x14ac:dyDescent="0.3">
      <c r="A601" t="s">
        <v>27</v>
      </c>
      <c r="B601" t="s">
        <v>28</v>
      </c>
      <c r="C601">
        <v>1987</v>
      </c>
      <c r="D601" t="s">
        <v>26</v>
      </c>
      <c r="E601">
        <v>16.3234166238</v>
      </c>
      <c r="F601">
        <v>29778.662036103298</v>
      </c>
      <c r="G601" s="1" t="s">
        <v>29</v>
      </c>
    </row>
    <row r="602" spans="1:7" ht="86.4" x14ac:dyDescent="0.3">
      <c r="A602" t="s">
        <v>27</v>
      </c>
      <c r="B602" t="s">
        <v>28</v>
      </c>
      <c r="C602">
        <v>1987</v>
      </c>
      <c r="D602" t="s">
        <v>15</v>
      </c>
      <c r="E602">
        <v>10.6987761696</v>
      </c>
      <c r="F602">
        <v>19517.6810772194</v>
      </c>
      <c r="G602" s="1" t="s">
        <v>29</v>
      </c>
    </row>
    <row r="603" spans="1:7" ht="86.4" x14ac:dyDescent="0.3">
      <c r="A603" t="s">
        <v>27</v>
      </c>
      <c r="B603" t="s">
        <v>28</v>
      </c>
      <c r="C603">
        <v>1988</v>
      </c>
      <c r="D603" t="s">
        <v>26</v>
      </c>
      <c r="E603">
        <v>16.062298093599999</v>
      </c>
      <c r="F603">
        <v>32040.4136827002</v>
      </c>
      <c r="G603" s="1" t="s">
        <v>29</v>
      </c>
    </row>
    <row r="604" spans="1:7" ht="86.4" x14ac:dyDescent="0.3">
      <c r="A604" t="s">
        <v>27</v>
      </c>
      <c r="B604" t="s">
        <v>28</v>
      </c>
      <c r="C604">
        <v>1988</v>
      </c>
      <c r="D604" t="s">
        <v>15</v>
      </c>
      <c r="E604">
        <v>10.6256123849</v>
      </c>
      <c r="F604">
        <v>21195.5359352983</v>
      </c>
      <c r="G604" s="1" t="s">
        <v>29</v>
      </c>
    </row>
    <row r="605" spans="1:7" ht="86.4" x14ac:dyDescent="0.3">
      <c r="A605" t="s">
        <v>27</v>
      </c>
      <c r="B605" t="s">
        <v>28</v>
      </c>
      <c r="C605">
        <v>1989</v>
      </c>
      <c r="D605" t="s">
        <v>26</v>
      </c>
      <c r="E605">
        <v>15.383311805</v>
      </c>
      <c r="F605">
        <v>38250.204836821402</v>
      </c>
      <c r="G605" s="1" t="s">
        <v>29</v>
      </c>
    </row>
    <row r="606" spans="1:7" ht="86.4" x14ac:dyDescent="0.3">
      <c r="A606" t="s">
        <v>27</v>
      </c>
      <c r="B606" t="s">
        <v>28</v>
      </c>
      <c r="C606">
        <v>1989</v>
      </c>
      <c r="D606" t="s">
        <v>15</v>
      </c>
      <c r="E606">
        <v>10.5318774705</v>
      </c>
      <c r="F606">
        <v>26187.239501541699</v>
      </c>
      <c r="G606" s="1" t="s">
        <v>29</v>
      </c>
    </row>
    <row r="607" spans="1:7" ht="86.4" x14ac:dyDescent="0.3">
      <c r="A607" t="s">
        <v>27</v>
      </c>
      <c r="B607" t="s">
        <v>28</v>
      </c>
      <c r="C607">
        <v>1990</v>
      </c>
      <c r="D607" t="s">
        <v>26</v>
      </c>
      <c r="E607">
        <v>15.3831011249</v>
      </c>
      <c r="F607">
        <v>27694.0277410979</v>
      </c>
      <c r="G607" s="1" t="s">
        <v>29</v>
      </c>
    </row>
    <row r="608" spans="1:7" ht="86.4" x14ac:dyDescent="0.3">
      <c r="A608" t="s">
        <v>27</v>
      </c>
      <c r="B608" t="s">
        <v>28</v>
      </c>
      <c r="C608">
        <v>1990</v>
      </c>
      <c r="D608" t="s">
        <v>15</v>
      </c>
      <c r="E608">
        <v>10.4175714263</v>
      </c>
      <c r="F608">
        <v>18754.639245553699</v>
      </c>
      <c r="G608" s="1" t="s">
        <v>29</v>
      </c>
    </row>
    <row r="609" spans="1:7" ht="86.4" x14ac:dyDescent="0.3">
      <c r="A609" t="s">
        <v>27</v>
      </c>
      <c r="B609" t="s">
        <v>28</v>
      </c>
      <c r="C609">
        <v>1991</v>
      </c>
      <c r="D609" t="s">
        <v>26</v>
      </c>
      <c r="E609">
        <v>15.566663822400001</v>
      </c>
      <c r="F609">
        <v>13113.8137072998</v>
      </c>
      <c r="G609" s="1" t="s">
        <v>29</v>
      </c>
    </row>
    <row r="610" spans="1:7" ht="86.4" x14ac:dyDescent="0.3">
      <c r="A610" t="s">
        <v>27</v>
      </c>
      <c r="B610" t="s">
        <v>28</v>
      </c>
      <c r="C610">
        <v>1991</v>
      </c>
      <c r="D610" t="s">
        <v>15</v>
      </c>
      <c r="E610">
        <v>9.6718508883999998</v>
      </c>
      <c r="F610">
        <v>8147.8505735838198</v>
      </c>
      <c r="G610" s="1" t="s">
        <v>29</v>
      </c>
    </row>
    <row r="611" spans="1:7" ht="86.4" x14ac:dyDescent="0.3">
      <c r="A611" t="s">
        <v>27</v>
      </c>
      <c r="B611" t="s">
        <v>28</v>
      </c>
      <c r="C611">
        <v>1992</v>
      </c>
      <c r="D611" t="s">
        <v>26</v>
      </c>
      <c r="E611">
        <v>14.621024519300001</v>
      </c>
      <c r="F611">
        <v>47067.651227792099</v>
      </c>
      <c r="G611" s="1" t="s">
        <v>29</v>
      </c>
    </row>
    <row r="612" spans="1:7" ht="86.4" x14ac:dyDescent="0.3">
      <c r="A612" t="s">
        <v>27</v>
      </c>
      <c r="B612" t="s">
        <v>28</v>
      </c>
      <c r="C612">
        <v>1992</v>
      </c>
      <c r="D612" t="s">
        <v>15</v>
      </c>
      <c r="E612">
        <v>9.9914337214</v>
      </c>
      <c r="F612">
        <v>32164.183641654599</v>
      </c>
      <c r="G612" s="1" t="s">
        <v>29</v>
      </c>
    </row>
    <row r="613" spans="1:7" ht="86.4" x14ac:dyDescent="0.3">
      <c r="A613" t="s">
        <v>27</v>
      </c>
      <c r="B613" t="s">
        <v>28</v>
      </c>
      <c r="C613">
        <v>1993</v>
      </c>
      <c r="D613" t="s">
        <v>26</v>
      </c>
      <c r="E613">
        <v>14.1391821052</v>
      </c>
      <c r="F613">
        <v>49011.481142983503</v>
      </c>
      <c r="G613" s="1" t="s">
        <v>29</v>
      </c>
    </row>
    <row r="614" spans="1:7" ht="86.4" x14ac:dyDescent="0.3">
      <c r="A614" t="s">
        <v>27</v>
      </c>
      <c r="B614" t="s">
        <v>28</v>
      </c>
      <c r="C614">
        <v>1993</v>
      </c>
      <c r="D614" t="s">
        <v>15</v>
      </c>
      <c r="E614">
        <v>9.8390299499000005</v>
      </c>
      <c r="F614">
        <v>34105.610018051899</v>
      </c>
      <c r="G614" s="1" t="s">
        <v>29</v>
      </c>
    </row>
    <row r="615" spans="1:7" ht="86.4" x14ac:dyDescent="0.3">
      <c r="A615" t="s">
        <v>27</v>
      </c>
      <c r="B615" t="s">
        <v>28</v>
      </c>
      <c r="C615">
        <v>1994</v>
      </c>
      <c r="D615" t="s">
        <v>26</v>
      </c>
      <c r="E615">
        <v>13.3606784044</v>
      </c>
      <c r="F615">
        <v>41784.880397233501</v>
      </c>
      <c r="G615" s="1" t="s">
        <v>29</v>
      </c>
    </row>
    <row r="616" spans="1:7" ht="86.4" x14ac:dyDescent="0.3">
      <c r="A616" t="s">
        <v>27</v>
      </c>
      <c r="B616" t="s">
        <v>28</v>
      </c>
      <c r="C616">
        <v>1994</v>
      </c>
      <c r="D616" t="s">
        <v>15</v>
      </c>
      <c r="E616">
        <v>9.9596979880000003</v>
      </c>
      <c r="F616">
        <v>31148.477391951201</v>
      </c>
      <c r="G616" s="1" t="s">
        <v>29</v>
      </c>
    </row>
    <row r="617" spans="1:7" ht="86.4" x14ac:dyDescent="0.3">
      <c r="A617" t="s">
        <v>27</v>
      </c>
      <c r="B617" t="s">
        <v>28</v>
      </c>
      <c r="C617">
        <v>1995</v>
      </c>
      <c r="D617" t="s">
        <v>26</v>
      </c>
      <c r="E617">
        <v>13.1717176322</v>
      </c>
      <c r="F617">
        <v>43725.202660025701</v>
      </c>
      <c r="G617" s="1" t="s">
        <v>29</v>
      </c>
    </row>
    <row r="618" spans="1:7" ht="86.4" x14ac:dyDescent="0.3">
      <c r="A618" t="s">
        <v>27</v>
      </c>
      <c r="B618" t="s">
        <v>28</v>
      </c>
      <c r="C618">
        <v>1995</v>
      </c>
      <c r="D618" t="s">
        <v>15</v>
      </c>
      <c r="E618">
        <v>10.0511872254</v>
      </c>
      <c r="F618">
        <v>33366.202546798297</v>
      </c>
      <c r="G618" s="1" t="s">
        <v>29</v>
      </c>
    </row>
    <row r="619" spans="1:7" ht="86.4" x14ac:dyDescent="0.3">
      <c r="A619" t="s">
        <v>27</v>
      </c>
      <c r="B619" t="s">
        <v>28</v>
      </c>
      <c r="C619">
        <v>1996</v>
      </c>
      <c r="D619" t="s">
        <v>26</v>
      </c>
      <c r="E619">
        <v>14.379644598600001</v>
      </c>
      <c r="F619">
        <v>36801.579967215803</v>
      </c>
      <c r="G619" s="1" t="s">
        <v>29</v>
      </c>
    </row>
    <row r="620" spans="1:7" ht="86.4" x14ac:dyDescent="0.3">
      <c r="A620" t="s">
        <v>27</v>
      </c>
      <c r="B620" t="s">
        <v>28</v>
      </c>
      <c r="C620">
        <v>1996</v>
      </c>
      <c r="D620" t="s">
        <v>15</v>
      </c>
      <c r="E620">
        <v>10.1134976622</v>
      </c>
      <c r="F620">
        <v>25883.3026374238</v>
      </c>
      <c r="G620" s="1" t="s">
        <v>29</v>
      </c>
    </row>
    <row r="621" spans="1:7" ht="86.4" x14ac:dyDescent="0.3">
      <c r="A621" t="s">
        <v>27</v>
      </c>
      <c r="B621" t="s">
        <v>28</v>
      </c>
      <c r="C621">
        <v>1997</v>
      </c>
      <c r="D621" t="s">
        <v>26</v>
      </c>
      <c r="E621">
        <v>12.100023203299999</v>
      </c>
      <c r="F621">
        <v>35389.155663027603</v>
      </c>
      <c r="G621" s="1" t="s">
        <v>29</v>
      </c>
    </row>
    <row r="622" spans="1:7" ht="86.4" x14ac:dyDescent="0.3">
      <c r="A622" t="s">
        <v>27</v>
      </c>
      <c r="B622" t="s">
        <v>28</v>
      </c>
      <c r="C622">
        <v>1997</v>
      </c>
      <c r="D622" t="s">
        <v>15</v>
      </c>
      <c r="E622">
        <v>9.7290820887000002</v>
      </c>
      <c r="F622">
        <v>28454.821508353001</v>
      </c>
      <c r="G622" s="1" t="s">
        <v>29</v>
      </c>
    </row>
    <row r="623" spans="1:7" ht="86.4" x14ac:dyDescent="0.3">
      <c r="A623" t="s">
        <v>27</v>
      </c>
      <c r="B623" t="s">
        <v>28</v>
      </c>
      <c r="C623">
        <v>1998</v>
      </c>
      <c r="D623" t="s">
        <v>26</v>
      </c>
      <c r="E623">
        <v>11.8751809171</v>
      </c>
      <c r="F623">
        <v>35149.2529948745</v>
      </c>
      <c r="G623" s="1" t="s">
        <v>29</v>
      </c>
    </row>
    <row r="624" spans="1:7" ht="86.4" x14ac:dyDescent="0.3">
      <c r="A624" t="s">
        <v>27</v>
      </c>
      <c r="B624" t="s">
        <v>28</v>
      </c>
      <c r="C624">
        <v>1998</v>
      </c>
      <c r="D624" t="s">
        <v>15</v>
      </c>
      <c r="E624">
        <v>9.2489997678000009</v>
      </c>
      <c r="F624">
        <v>27376.040420719299</v>
      </c>
      <c r="G624" s="1" t="s">
        <v>29</v>
      </c>
    </row>
    <row r="625" spans="1:7" ht="86.4" x14ac:dyDescent="0.3">
      <c r="A625" t="s">
        <v>27</v>
      </c>
      <c r="B625" t="s">
        <v>28</v>
      </c>
      <c r="C625">
        <v>1999</v>
      </c>
      <c r="D625" t="s">
        <v>26</v>
      </c>
      <c r="E625">
        <v>11.3432636602</v>
      </c>
      <c r="F625">
        <v>32404.301298062801</v>
      </c>
      <c r="G625" s="1" t="s">
        <v>29</v>
      </c>
    </row>
    <row r="626" spans="1:7" ht="86.4" x14ac:dyDescent="0.3">
      <c r="A626" t="s">
        <v>27</v>
      </c>
      <c r="B626" t="s">
        <v>28</v>
      </c>
      <c r="C626">
        <v>1999</v>
      </c>
      <c r="D626" t="s">
        <v>15</v>
      </c>
      <c r="E626">
        <v>9.0548233739999997</v>
      </c>
      <c r="F626">
        <v>25866.9139326154</v>
      </c>
      <c r="G626" s="1" t="s">
        <v>29</v>
      </c>
    </row>
    <row r="627" spans="1:7" ht="86.4" x14ac:dyDescent="0.3">
      <c r="A627" t="s">
        <v>27</v>
      </c>
      <c r="B627" t="s">
        <v>28</v>
      </c>
      <c r="C627">
        <v>2000</v>
      </c>
      <c r="D627" t="s">
        <v>26</v>
      </c>
      <c r="E627">
        <v>9.5372500231000004</v>
      </c>
      <c r="F627">
        <v>26559.248028933602</v>
      </c>
      <c r="G627" s="1" t="s">
        <v>29</v>
      </c>
    </row>
    <row r="628" spans="1:7" ht="86.4" x14ac:dyDescent="0.3">
      <c r="A628" t="s">
        <v>27</v>
      </c>
      <c r="B628" t="s">
        <v>28</v>
      </c>
      <c r="C628">
        <v>2000</v>
      </c>
      <c r="D628" t="s">
        <v>15</v>
      </c>
      <c r="E628">
        <v>9.0725861642000005</v>
      </c>
      <c r="F628">
        <v>25265.256296866501</v>
      </c>
      <c r="G628" s="1" t="s">
        <v>29</v>
      </c>
    </row>
    <row r="629" spans="1:7" ht="86.4" x14ac:dyDescent="0.3">
      <c r="A629" t="s">
        <v>27</v>
      </c>
      <c r="B629" t="s">
        <v>28</v>
      </c>
      <c r="C629">
        <v>2001</v>
      </c>
      <c r="D629" t="s">
        <v>26</v>
      </c>
      <c r="E629">
        <v>8.5017141384000006</v>
      </c>
      <c r="F629">
        <v>32884.502761414602</v>
      </c>
      <c r="G629" s="1" t="s">
        <v>29</v>
      </c>
    </row>
    <row r="630" spans="1:7" ht="86.4" x14ac:dyDescent="0.3">
      <c r="A630" t="s">
        <v>27</v>
      </c>
      <c r="B630" t="s">
        <v>28</v>
      </c>
      <c r="C630">
        <v>2001</v>
      </c>
      <c r="D630" t="s">
        <v>15</v>
      </c>
      <c r="E630">
        <v>8.7552636242999995</v>
      </c>
      <c r="F630">
        <v>33865.228369777302</v>
      </c>
      <c r="G630" s="1" t="s">
        <v>29</v>
      </c>
    </row>
    <row r="631" spans="1:7" ht="86.4" x14ac:dyDescent="0.3">
      <c r="A631" t="s">
        <v>27</v>
      </c>
      <c r="B631" t="s">
        <v>28</v>
      </c>
      <c r="C631">
        <v>2002</v>
      </c>
      <c r="D631" t="s">
        <v>26</v>
      </c>
      <c r="E631">
        <v>7.9034493653000002</v>
      </c>
      <c r="F631">
        <v>19740.342734939</v>
      </c>
      <c r="G631" s="1" t="s">
        <v>29</v>
      </c>
    </row>
    <row r="632" spans="1:7" ht="86.4" x14ac:dyDescent="0.3">
      <c r="A632" t="s">
        <v>27</v>
      </c>
      <c r="B632" t="s">
        <v>28</v>
      </c>
      <c r="C632">
        <v>2002</v>
      </c>
      <c r="D632" t="s">
        <v>15</v>
      </c>
      <c r="E632">
        <v>8.4068066944000002</v>
      </c>
      <c r="F632">
        <v>20997.571792035898</v>
      </c>
      <c r="G632" s="1" t="s">
        <v>29</v>
      </c>
    </row>
    <row r="633" spans="1:7" ht="86.4" x14ac:dyDescent="0.3">
      <c r="A633" t="s">
        <v>27</v>
      </c>
      <c r="B633" t="s">
        <v>28</v>
      </c>
      <c r="C633">
        <v>2003</v>
      </c>
      <c r="D633" t="s">
        <v>26</v>
      </c>
      <c r="E633">
        <v>7.0384792046999998</v>
      </c>
      <c r="F633">
        <v>28092.203433074599</v>
      </c>
      <c r="G633" s="1" t="s">
        <v>29</v>
      </c>
    </row>
    <row r="634" spans="1:7" ht="86.4" x14ac:dyDescent="0.3">
      <c r="A634" t="s">
        <v>27</v>
      </c>
      <c r="B634" t="s">
        <v>28</v>
      </c>
      <c r="C634">
        <v>2003</v>
      </c>
      <c r="D634" t="s">
        <v>15</v>
      </c>
      <c r="E634">
        <v>8.0305596496000007</v>
      </c>
      <c r="F634">
        <v>32051.826651376599</v>
      </c>
      <c r="G634" s="1" t="s">
        <v>29</v>
      </c>
    </row>
    <row r="635" spans="1:7" ht="86.4" x14ac:dyDescent="0.3">
      <c r="A635" t="s">
        <v>27</v>
      </c>
      <c r="B635" t="s">
        <v>28</v>
      </c>
      <c r="C635">
        <v>2004</v>
      </c>
      <c r="D635" t="s">
        <v>26</v>
      </c>
      <c r="E635">
        <v>6.2127070593999996</v>
      </c>
      <c r="F635">
        <v>23721.426433724399</v>
      </c>
      <c r="G635" s="1" t="s">
        <v>29</v>
      </c>
    </row>
    <row r="636" spans="1:7" ht="86.4" x14ac:dyDescent="0.3">
      <c r="A636" t="s">
        <v>27</v>
      </c>
      <c r="B636" t="s">
        <v>28</v>
      </c>
      <c r="C636">
        <v>2004</v>
      </c>
      <c r="D636" t="s">
        <v>15</v>
      </c>
      <c r="E636">
        <v>7.6299017084000003</v>
      </c>
      <c r="F636">
        <v>29132.574631838801</v>
      </c>
      <c r="G636" s="1" t="s">
        <v>29</v>
      </c>
    </row>
    <row r="637" spans="1:7" ht="86.4" x14ac:dyDescent="0.3">
      <c r="A637" t="s">
        <v>27</v>
      </c>
      <c r="B637" t="s">
        <v>28</v>
      </c>
      <c r="C637">
        <v>2005</v>
      </c>
      <c r="D637" t="s">
        <v>26</v>
      </c>
      <c r="E637">
        <v>5.5317536481999996</v>
      </c>
      <c r="F637">
        <v>25366.669521968899</v>
      </c>
      <c r="G637" s="1" t="s">
        <v>29</v>
      </c>
    </row>
    <row r="638" spans="1:7" ht="86.4" x14ac:dyDescent="0.3">
      <c r="A638" t="s">
        <v>27</v>
      </c>
      <c r="B638" t="s">
        <v>28</v>
      </c>
      <c r="C638">
        <v>2005</v>
      </c>
      <c r="D638" t="s">
        <v>15</v>
      </c>
      <c r="E638">
        <v>7.2082470324000001</v>
      </c>
      <c r="F638">
        <v>33054.476379402498</v>
      </c>
      <c r="G638" s="1" t="s">
        <v>29</v>
      </c>
    </row>
    <row r="639" spans="1:7" ht="86.4" x14ac:dyDescent="0.3">
      <c r="A639" t="s">
        <v>27</v>
      </c>
      <c r="B639" t="s">
        <v>28</v>
      </c>
      <c r="C639">
        <v>2006</v>
      </c>
      <c r="D639" t="s">
        <v>26</v>
      </c>
      <c r="E639">
        <v>4.8777199903000001</v>
      </c>
      <c r="F639">
        <v>22250.773323197202</v>
      </c>
      <c r="G639" s="1" t="s">
        <v>29</v>
      </c>
    </row>
    <row r="640" spans="1:7" ht="86.4" x14ac:dyDescent="0.3">
      <c r="A640" t="s">
        <v>27</v>
      </c>
      <c r="B640" t="s">
        <v>28</v>
      </c>
      <c r="C640">
        <v>2006</v>
      </c>
      <c r="D640" t="s">
        <v>15</v>
      </c>
      <c r="E640">
        <v>6.7690447266999998</v>
      </c>
      <c r="F640">
        <v>30878.4596343593</v>
      </c>
      <c r="G640" s="1" t="s">
        <v>29</v>
      </c>
    </row>
    <row r="641" spans="1:7" ht="86.4" x14ac:dyDescent="0.3">
      <c r="A641" t="s">
        <v>27</v>
      </c>
      <c r="B641" t="s">
        <v>28</v>
      </c>
      <c r="C641">
        <v>2007</v>
      </c>
      <c r="D641" t="s">
        <v>26</v>
      </c>
      <c r="E641">
        <v>4.2574101830000002</v>
      </c>
      <c r="F641">
        <v>34538.005951739899</v>
      </c>
      <c r="G641" s="1" t="s">
        <v>29</v>
      </c>
    </row>
    <row r="642" spans="1:7" ht="86.4" x14ac:dyDescent="0.3">
      <c r="A642" t="s">
        <v>27</v>
      </c>
      <c r="B642" t="s">
        <v>28</v>
      </c>
      <c r="C642">
        <v>2007</v>
      </c>
      <c r="D642" t="s">
        <v>15</v>
      </c>
      <c r="E642">
        <v>6.3157788394000001</v>
      </c>
      <c r="F642">
        <v>51236.408467173198</v>
      </c>
      <c r="G642" s="1" t="s">
        <v>29</v>
      </c>
    </row>
    <row r="643" spans="1:7" ht="86.4" x14ac:dyDescent="0.3">
      <c r="A643" t="s">
        <v>27</v>
      </c>
      <c r="B643" t="s">
        <v>28</v>
      </c>
      <c r="C643">
        <v>2008</v>
      </c>
      <c r="D643" t="s">
        <v>26</v>
      </c>
      <c r="E643">
        <v>3.3341203025000001</v>
      </c>
      <c r="F643">
        <v>20323.340352992702</v>
      </c>
      <c r="G643" s="1" t="s">
        <v>29</v>
      </c>
    </row>
    <row r="644" spans="1:7" ht="86.4" x14ac:dyDescent="0.3">
      <c r="A644" t="s">
        <v>27</v>
      </c>
      <c r="B644" t="s">
        <v>28</v>
      </c>
      <c r="C644">
        <v>2008</v>
      </c>
      <c r="D644" t="s">
        <v>15</v>
      </c>
      <c r="E644">
        <v>5.8519683623000001</v>
      </c>
      <c r="F644">
        <v>35671.041826439898</v>
      </c>
      <c r="G644" s="1" t="s">
        <v>29</v>
      </c>
    </row>
    <row r="645" spans="1:7" ht="86.4" x14ac:dyDescent="0.3">
      <c r="A645" t="s">
        <v>27</v>
      </c>
      <c r="B645" t="s">
        <v>28</v>
      </c>
      <c r="C645">
        <v>2009</v>
      </c>
      <c r="D645" t="s">
        <v>26</v>
      </c>
      <c r="E645">
        <v>3.1189056429000002</v>
      </c>
      <c r="F645">
        <v>18772.381174281702</v>
      </c>
      <c r="G645" s="1" t="s">
        <v>29</v>
      </c>
    </row>
    <row r="646" spans="1:7" ht="86.4" x14ac:dyDescent="0.3">
      <c r="A646" t="s">
        <v>27</v>
      </c>
      <c r="B646" t="s">
        <v>28</v>
      </c>
      <c r="C646">
        <v>2009</v>
      </c>
      <c r="D646" t="s">
        <v>15</v>
      </c>
      <c r="E646">
        <v>5.5225258411000002</v>
      </c>
      <c r="F646">
        <v>33239.530785079303</v>
      </c>
      <c r="G646" s="1" t="s">
        <v>29</v>
      </c>
    </row>
    <row r="647" spans="1:7" ht="86.4" x14ac:dyDescent="0.3">
      <c r="A647" t="s">
        <v>27</v>
      </c>
      <c r="B647" t="s">
        <v>28</v>
      </c>
      <c r="C647">
        <v>2010</v>
      </c>
      <c r="D647" t="s">
        <v>26</v>
      </c>
      <c r="E647">
        <v>2.9841500946999999</v>
      </c>
      <c r="F647">
        <v>20368.764094039601</v>
      </c>
      <c r="G647" s="1" t="s">
        <v>29</v>
      </c>
    </row>
    <row r="648" spans="1:7" ht="86.4" x14ac:dyDescent="0.3">
      <c r="A648" t="s">
        <v>27</v>
      </c>
      <c r="B648" t="s">
        <v>28</v>
      </c>
      <c r="C648">
        <v>2010</v>
      </c>
      <c r="D648" t="s">
        <v>15</v>
      </c>
      <c r="E648">
        <v>5.1959479306</v>
      </c>
      <c r="F648">
        <v>35465.7219924112</v>
      </c>
      <c r="G648" s="1" t="s">
        <v>29</v>
      </c>
    </row>
    <row r="649" spans="1:7" ht="86.4" x14ac:dyDescent="0.3">
      <c r="A649" t="s">
        <v>27</v>
      </c>
      <c r="B649" t="s">
        <v>28</v>
      </c>
      <c r="C649">
        <v>2011</v>
      </c>
      <c r="D649" t="s">
        <v>26</v>
      </c>
      <c r="E649">
        <v>2.8513628303999998</v>
      </c>
      <c r="F649">
        <v>18592.3701624358</v>
      </c>
      <c r="G649" s="1" t="s">
        <v>29</v>
      </c>
    </row>
    <row r="650" spans="1:7" ht="86.4" x14ac:dyDescent="0.3">
      <c r="A650" t="s">
        <v>27</v>
      </c>
      <c r="B650" t="s">
        <v>28</v>
      </c>
      <c r="C650">
        <v>2011</v>
      </c>
      <c r="D650" t="s">
        <v>15</v>
      </c>
      <c r="E650">
        <v>4.8309482250000002</v>
      </c>
      <c r="F650">
        <v>31500.297568141799</v>
      </c>
      <c r="G650" s="1" t="s">
        <v>29</v>
      </c>
    </row>
    <row r="651" spans="1:7" ht="86.4" x14ac:dyDescent="0.3">
      <c r="A651" t="s">
        <v>27</v>
      </c>
      <c r="B651" t="s">
        <v>28</v>
      </c>
      <c r="C651">
        <v>2012</v>
      </c>
      <c r="D651" t="s">
        <v>26</v>
      </c>
      <c r="E651">
        <v>2.7146767387000001</v>
      </c>
      <c r="F651">
        <v>15213.707439264401</v>
      </c>
      <c r="G651" s="1" t="s">
        <v>29</v>
      </c>
    </row>
    <row r="652" spans="1:7" ht="86.4" x14ac:dyDescent="0.3">
      <c r="A652" t="s">
        <v>27</v>
      </c>
      <c r="B652" t="s">
        <v>28</v>
      </c>
      <c r="C652">
        <v>2012</v>
      </c>
      <c r="D652" t="s">
        <v>15</v>
      </c>
      <c r="E652">
        <v>4.4625731728</v>
      </c>
      <c r="F652">
        <v>25009.343363263899</v>
      </c>
      <c r="G652" s="1" t="s">
        <v>29</v>
      </c>
    </row>
    <row r="653" spans="1:7" ht="86.4" x14ac:dyDescent="0.3">
      <c r="A653" t="s">
        <v>27</v>
      </c>
      <c r="B653" t="s">
        <v>28</v>
      </c>
      <c r="C653">
        <v>2013</v>
      </c>
      <c r="D653" t="s">
        <v>26</v>
      </c>
      <c r="E653">
        <v>2.5739251885000001</v>
      </c>
      <c r="F653">
        <v>17262.096919119602</v>
      </c>
      <c r="G653" s="1" t="s">
        <v>29</v>
      </c>
    </row>
    <row r="654" spans="1:7" ht="86.4" x14ac:dyDescent="0.3">
      <c r="A654" t="s">
        <v>27</v>
      </c>
      <c r="B654" t="s">
        <v>28</v>
      </c>
      <c r="C654">
        <v>2013</v>
      </c>
      <c r="D654" t="s">
        <v>15</v>
      </c>
      <c r="E654">
        <v>4.0925782829999999</v>
      </c>
      <c r="F654">
        <v>27446.983807659901</v>
      </c>
      <c r="G654" s="1" t="s">
        <v>29</v>
      </c>
    </row>
    <row r="655" spans="1:7" ht="86.4" x14ac:dyDescent="0.3">
      <c r="A655" t="s">
        <v>27</v>
      </c>
      <c r="B655" t="s">
        <v>28</v>
      </c>
      <c r="C655">
        <v>2014</v>
      </c>
      <c r="D655" t="s">
        <v>26</v>
      </c>
      <c r="E655">
        <v>2.4289384757999999</v>
      </c>
      <c r="F655">
        <v>17571.757454906299</v>
      </c>
      <c r="G655" s="1" t="s">
        <v>29</v>
      </c>
    </row>
    <row r="656" spans="1:7" ht="86.4" x14ac:dyDescent="0.3">
      <c r="A656" t="s">
        <v>27</v>
      </c>
      <c r="B656" t="s">
        <v>28</v>
      </c>
      <c r="C656">
        <v>2014</v>
      </c>
      <c r="D656" t="s">
        <v>15</v>
      </c>
      <c r="E656">
        <v>3.7228426455000001</v>
      </c>
      <c r="F656">
        <v>26932.295183544102</v>
      </c>
      <c r="G656" s="1" t="s">
        <v>29</v>
      </c>
    </row>
    <row r="657" spans="1:7" ht="86.4" x14ac:dyDescent="0.3">
      <c r="A657" t="s">
        <v>27</v>
      </c>
      <c r="B657" t="s">
        <v>28</v>
      </c>
      <c r="C657">
        <v>2015</v>
      </c>
      <c r="D657" t="s">
        <v>26</v>
      </c>
      <c r="E657">
        <v>2.2825628600000001</v>
      </c>
      <c r="F657">
        <v>16982.718507821599</v>
      </c>
      <c r="G657" s="1" t="s">
        <v>29</v>
      </c>
    </row>
    <row r="658" spans="1:7" ht="86.4" x14ac:dyDescent="0.3">
      <c r="A658" t="s">
        <v>27</v>
      </c>
      <c r="B658" t="s">
        <v>28</v>
      </c>
      <c r="C658">
        <v>2015</v>
      </c>
      <c r="D658" t="s">
        <v>15</v>
      </c>
      <c r="E658">
        <v>3.3553339022999999</v>
      </c>
      <c r="F658">
        <v>24964.3469451112</v>
      </c>
      <c r="G658" s="1" t="s">
        <v>29</v>
      </c>
    </row>
    <row r="659" spans="1:7" ht="86.4" x14ac:dyDescent="0.3">
      <c r="A659" t="s">
        <v>27</v>
      </c>
      <c r="B659" t="s">
        <v>28</v>
      </c>
      <c r="C659">
        <v>2016</v>
      </c>
      <c r="D659" t="s">
        <v>26</v>
      </c>
      <c r="E659">
        <v>2.1255201725999999</v>
      </c>
      <c r="F659">
        <v>16904.106189076902</v>
      </c>
      <c r="G659" s="1" t="s">
        <v>29</v>
      </c>
    </row>
    <row r="660" spans="1:7" ht="86.4" x14ac:dyDescent="0.3">
      <c r="A660" t="s">
        <v>27</v>
      </c>
      <c r="B660" t="s">
        <v>28</v>
      </c>
      <c r="C660">
        <v>2016</v>
      </c>
      <c r="D660" t="s">
        <v>15</v>
      </c>
      <c r="E660">
        <v>2.9921739076999998</v>
      </c>
      <c r="F660">
        <v>23796.539842063201</v>
      </c>
      <c r="G660" s="1" t="s">
        <v>29</v>
      </c>
    </row>
    <row r="661" spans="1:7" ht="86.4" x14ac:dyDescent="0.3">
      <c r="A661" t="s">
        <v>27</v>
      </c>
      <c r="B661" t="s">
        <v>28</v>
      </c>
      <c r="C661">
        <v>2017</v>
      </c>
      <c r="D661" t="s">
        <v>26</v>
      </c>
      <c r="E661">
        <v>1.9667066039000001</v>
      </c>
      <c r="F661">
        <v>16840.2182659803</v>
      </c>
      <c r="G661" s="1" t="s">
        <v>29</v>
      </c>
    </row>
    <row r="662" spans="1:7" ht="86.4" x14ac:dyDescent="0.3">
      <c r="A662" t="s">
        <v>27</v>
      </c>
      <c r="B662" t="s">
        <v>28</v>
      </c>
      <c r="C662">
        <v>2017</v>
      </c>
      <c r="D662" t="s">
        <v>15</v>
      </c>
      <c r="E662">
        <v>2.6355904639999999</v>
      </c>
      <c r="F662">
        <v>22567.635959064999</v>
      </c>
      <c r="G662" s="1" t="s">
        <v>29</v>
      </c>
    </row>
    <row r="663" spans="1:7" ht="86.4" x14ac:dyDescent="0.3">
      <c r="A663" t="s">
        <v>27</v>
      </c>
      <c r="B663" t="s">
        <v>28</v>
      </c>
      <c r="C663">
        <v>2018</v>
      </c>
      <c r="D663" t="s">
        <v>26</v>
      </c>
      <c r="E663">
        <v>1.8028811205999999</v>
      </c>
      <c r="F663">
        <v>1071.26669566245</v>
      </c>
      <c r="G663" s="1" t="s">
        <v>29</v>
      </c>
    </row>
    <row r="664" spans="1:7" ht="86.4" x14ac:dyDescent="0.3">
      <c r="A664" t="s">
        <v>27</v>
      </c>
      <c r="B664" t="s">
        <v>28</v>
      </c>
      <c r="C664">
        <v>2018</v>
      </c>
      <c r="D664" t="s">
        <v>15</v>
      </c>
      <c r="E664">
        <v>2.2879608717000002</v>
      </c>
      <c r="F664">
        <v>1359.4996668573201</v>
      </c>
      <c r="G664" s="1" t="s">
        <v>29</v>
      </c>
    </row>
    <row r="665" spans="1:7" ht="86.4" x14ac:dyDescent="0.3">
      <c r="A665" t="s">
        <v>27</v>
      </c>
      <c r="B665" t="s">
        <v>28</v>
      </c>
      <c r="C665">
        <v>2019</v>
      </c>
      <c r="D665" t="s">
        <v>26</v>
      </c>
      <c r="E665">
        <v>1.6345352731</v>
      </c>
      <c r="F665">
        <v>1016.89134247042</v>
      </c>
      <c r="G665" s="1" t="s">
        <v>29</v>
      </c>
    </row>
    <row r="666" spans="1:7" ht="86.4" x14ac:dyDescent="0.3">
      <c r="A666" t="s">
        <v>27</v>
      </c>
      <c r="B666" t="s">
        <v>28</v>
      </c>
      <c r="C666">
        <v>2019</v>
      </c>
      <c r="D666" t="s">
        <v>15</v>
      </c>
      <c r="E666">
        <v>1.9178142116000001</v>
      </c>
      <c r="F666">
        <v>1193.12730677698</v>
      </c>
      <c r="G666" s="1" t="s">
        <v>29</v>
      </c>
    </row>
    <row r="667" spans="1:7" ht="72" x14ac:dyDescent="0.3">
      <c r="A667" t="s">
        <v>30</v>
      </c>
      <c r="B667" t="s">
        <v>31</v>
      </c>
      <c r="C667">
        <v>1950</v>
      </c>
      <c r="D667" t="s">
        <v>13</v>
      </c>
      <c r="E667">
        <v>41.585243482400003</v>
      </c>
      <c r="F667">
        <v>31313.333017145302</v>
      </c>
      <c r="G667" s="1" t="s">
        <v>32</v>
      </c>
    </row>
    <row r="668" spans="1:7" ht="72" x14ac:dyDescent="0.3">
      <c r="A668" t="s">
        <v>30</v>
      </c>
      <c r="B668" t="s">
        <v>31</v>
      </c>
      <c r="C668">
        <v>1950</v>
      </c>
      <c r="D668" t="s">
        <v>26</v>
      </c>
      <c r="E668">
        <v>1.424939572</v>
      </c>
      <c r="F668">
        <v>1072.96732232813</v>
      </c>
      <c r="G668" s="1" t="s">
        <v>32</v>
      </c>
    </row>
    <row r="669" spans="1:7" ht="72" x14ac:dyDescent="0.3">
      <c r="A669" t="s">
        <v>30</v>
      </c>
      <c r="B669" t="s">
        <v>31</v>
      </c>
      <c r="C669">
        <v>1950</v>
      </c>
      <c r="D669" t="s">
        <v>15</v>
      </c>
      <c r="E669">
        <v>49.989816945599998</v>
      </c>
      <c r="F669">
        <v>37641.9050220266</v>
      </c>
      <c r="G669" s="1" t="s">
        <v>32</v>
      </c>
    </row>
    <row r="670" spans="1:7" ht="72" x14ac:dyDescent="0.3">
      <c r="A670" t="s">
        <v>30</v>
      </c>
      <c r="B670" t="s">
        <v>31</v>
      </c>
      <c r="C670">
        <v>1951</v>
      </c>
      <c r="D670" t="s">
        <v>13</v>
      </c>
      <c r="E670">
        <v>43.249211452300003</v>
      </c>
      <c r="F670">
        <v>35620.829678003902</v>
      </c>
      <c r="G670" s="1" t="s">
        <v>32</v>
      </c>
    </row>
    <row r="671" spans="1:7" ht="72" x14ac:dyDescent="0.3">
      <c r="A671" t="s">
        <v>30</v>
      </c>
      <c r="B671" t="s">
        <v>31</v>
      </c>
      <c r="C671">
        <v>1951</v>
      </c>
      <c r="D671" t="s">
        <v>26</v>
      </c>
      <c r="E671">
        <v>1.458288569</v>
      </c>
      <c r="F671">
        <v>1201.0727362119901</v>
      </c>
      <c r="G671" s="1" t="s">
        <v>32</v>
      </c>
    </row>
    <row r="672" spans="1:7" ht="72" x14ac:dyDescent="0.3">
      <c r="A672" t="s">
        <v>30</v>
      </c>
      <c r="B672" t="s">
        <v>31</v>
      </c>
      <c r="C672">
        <v>1951</v>
      </c>
      <c r="D672" t="s">
        <v>15</v>
      </c>
      <c r="E672">
        <v>51.392499978700002</v>
      </c>
      <c r="F672">
        <v>42327.788808064099</v>
      </c>
      <c r="G672" s="1" t="s">
        <v>32</v>
      </c>
    </row>
    <row r="673" spans="1:7" ht="72" x14ac:dyDescent="0.3">
      <c r="A673" t="s">
        <v>30</v>
      </c>
      <c r="B673" t="s">
        <v>31</v>
      </c>
      <c r="C673">
        <v>1952</v>
      </c>
      <c r="D673" t="s">
        <v>13</v>
      </c>
      <c r="E673">
        <v>44.940633645799998</v>
      </c>
      <c r="F673">
        <v>43173.161397900702</v>
      </c>
      <c r="G673" s="1" t="s">
        <v>32</v>
      </c>
    </row>
    <row r="674" spans="1:7" ht="72" x14ac:dyDescent="0.3">
      <c r="A674" t="s">
        <v>30</v>
      </c>
      <c r="B674" t="s">
        <v>31</v>
      </c>
      <c r="C674">
        <v>1952</v>
      </c>
      <c r="D674" t="s">
        <v>26</v>
      </c>
      <c r="E674">
        <v>1.4914096671999999</v>
      </c>
      <c r="F674">
        <v>1432.7539478127001</v>
      </c>
      <c r="G674" s="1" t="s">
        <v>32</v>
      </c>
    </row>
    <row r="675" spans="1:7" ht="72" x14ac:dyDescent="0.3">
      <c r="A675" t="s">
        <v>30</v>
      </c>
      <c r="B675" t="s">
        <v>31</v>
      </c>
      <c r="C675">
        <v>1952</v>
      </c>
      <c r="D675" t="s">
        <v>15</v>
      </c>
      <c r="E675">
        <v>52.767956687000002</v>
      </c>
      <c r="F675">
        <v>50692.643291086599</v>
      </c>
      <c r="G675" s="1" t="s">
        <v>32</v>
      </c>
    </row>
    <row r="676" spans="1:7" ht="72" x14ac:dyDescent="0.3">
      <c r="A676" t="s">
        <v>30</v>
      </c>
      <c r="B676" t="s">
        <v>31</v>
      </c>
      <c r="C676">
        <v>1953</v>
      </c>
      <c r="D676" t="s">
        <v>13</v>
      </c>
      <c r="E676">
        <v>46.660426017500001</v>
      </c>
      <c r="F676">
        <v>46234.3089483031</v>
      </c>
      <c r="G676" s="1" t="s">
        <v>32</v>
      </c>
    </row>
    <row r="677" spans="1:7" ht="72" x14ac:dyDescent="0.3">
      <c r="A677" t="s">
        <v>30</v>
      </c>
      <c r="B677" t="s">
        <v>31</v>
      </c>
      <c r="C677">
        <v>1953</v>
      </c>
      <c r="D677" t="s">
        <v>26</v>
      </c>
      <c r="E677">
        <v>1.5243028666</v>
      </c>
      <c r="F677">
        <v>1510.3824735949199</v>
      </c>
      <c r="G677" s="1" t="s">
        <v>32</v>
      </c>
    </row>
    <row r="678" spans="1:7" ht="72" x14ac:dyDescent="0.3">
      <c r="A678" t="s">
        <v>30</v>
      </c>
      <c r="B678" t="s">
        <v>31</v>
      </c>
      <c r="C678">
        <v>1953</v>
      </c>
      <c r="D678" t="s">
        <v>15</v>
      </c>
      <c r="E678">
        <v>54.115271115900001</v>
      </c>
      <c r="F678">
        <v>53621.074155112001</v>
      </c>
      <c r="G678" s="1" t="s">
        <v>32</v>
      </c>
    </row>
    <row r="679" spans="1:7" ht="72" x14ac:dyDescent="0.3">
      <c r="A679" t="s">
        <v>30</v>
      </c>
      <c r="B679" t="s">
        <v>31</v>
      </c>
      <c r="C679">
        <v>1954</v>
      </c>
      <c r="D679" t="s">
        <v>13</v>
      </c>
      <c r="E679">
        <v>50.188741136200001</v>
      </c>
      <c r="F679">
        <v>40818.451848070297</v>
      </c>
      <c r="G679" s="1" t="s">
        <v>32</v>
      </c>
    </row>
    <row r="680" spans="1:7" ht="72" x14ac:dyDescent="0.3">
      <c r="A680" t="s">
        <v>30</v>
      </c>
      <c r="B680" t="s">
        <v>31</v>
      </c>
      <c r="C680">
        <v>1954</v>
      </c>
      <c r="D680" t="s">
        <v>26</v>
      </c>
      <c r="E680">
        <v>0.60688095419999999</v>
      </c>
      <c r="F680">
        <v>493.57565949295201</v>
      </c>
      <c r="G680" s="1" t="s">
        <v>32</v>
      </c>
    </row>
    <row r="681" spans="1:7" ht="72" x14ac:dyDescent="0.3">
      <c r="A681" t="s">
        <v>30</v>
      </c>
      <c r="B681" t="s">
        <v>31</v>
      </c>
      <c r="C681">
        <v>1954</v>
      </c>
      <c r="D681" t="s">
        <v>15</v>
      </c>
      <c r="E681">
        <v>54.604377909599997</v>
      </c>
      <c r="F681">
        <v>44409.684720936697</v>
      </c>
      <c r="G681" s="1" t="s">
        <v>32</v>
      </c>
    </row>
    <row r="682" spans="1:7" ht="72" x14ac:dyDescent="0.3">
      <c r="A682" t="s">
        <v>30</v>
      </c>
      <c r="B682" t="s">
        <v>31</v>
      </c>
      <c r="C682">
        <v>1955</v>
      </c>
      <c r="D682" t="s">
        <v>13</v>
      </c>
      <c r="E682">
        <v>51.227701365500003</v>
      </c>
      <c r="F682">
        <v>39938.918728345998</v>
      </c>
      <c r="G682" s="1" t="s">
        <v>32</v>
      </c>
    </row>
    <row r="683" spans="1:7" ht="72" x14ac:dyDescent="0.3">
      <c r="A683" t="s">
        <v>30</v>
      </c>
      <c r="B683" t="s">
        <v>31</v>
      </c>
      <c r="C683">
        <v>1955</v>
      </c>
      <c r="D683" t="s">
        <v>26</v>
      </c>
      <c r="E683">
        <v>0.55067099220000004</v>
      </c>
      <c r="F683">
        <v>429.322484059114</v>
      </c>
      <c r="G683" s="1" t="s">
        <v>32</v>
      </c>
    </row>
    <row r="684" spans="1:7" ht="72" x14ac:dyDescent="0.3">
      <c r="A684" t="s">
        <v>30</v>
      </c>
      <c r="B684" t="s">
        <v>31</v>
      </c>
      <c r="C684">
        <v>1955</v>
      </c>
      <c r="D684" t="s">
        <v>15</v>
      </c>
      <c r="E684">
        <v>56.7216276423</v>
      </c>
      <c r="F684">
        <v>44222.176989394902</v>
      </c>
      <c r="G684" s="1" t="s">
        <v>32</v>
      </c>
    </row>
    <row r="685" spans="1:7" ht="72" x14ac:dyDescent="0.3">
      <c r="A685" t="s">
        <v>30</v>
      </c>
      <c r="B685" t="s">
        <v>31</v>
      </c>
      <c r="C685">
        <v>1956</v>
      </c>
      <c r="D685" t="s">
        <v>13</v>
      </c>
      <c r="E685">
        <v>53.911204758899999</v>
      </c>
      <c r="F685">
        <v>40897.369483948802</v>
      </c>
      <c r="G685" s="1" t="s">
        <v>32</v>
      </c>
    </row>
    <row r="686" spans="1:7" ht="72" x14ac:dyDescent="0.3">
      <c r="A686" t="s">
        <v>30</v>
      </c>
      <c r="B686" t="s">
        <v>31</v>
      </c>
      <c r="C686">
        <v>1956</v>
      </c>
      <c r="D686" t="s">
        <v>26</v>
      </c>
      <c r="E686">
        <v>0.54779693839999999</v>
      </c>
      <c r="F686">
        <v>415.56210610008401</v>
      </c>
      <c r="G686" s="1" t="s">
        <v>32</v>
      </c>
    </row>
    <row r="687" spans="1:7" ht="72" x14ac:dyDescent="0.3">
      <c r="A687" t="s">
        <v>30</v>
      </c>
      <c r="B687" t="s">
        <v>31</v>
      </c>
      <c r="C687">
        <v>1956</v>
      </c>
      <c r="D687" t="s">
        <v>15</v>
      </c>
      <c r="E687">
        <v>57.140998302600003</v>
      </c>
      <c r="F687">
        <v>43347.510609591103</v>
      </c>
      <c r="G687" s="1" t="s">
        <v>32</v>
      </c>
    </row>
    <row r="688" spans="1:7" ht="72" x14ac:dyDescent="0.3">
      <c r="A688" t="s">
        <v>30</v>
      </c>
      <c r="B688" t="s">
        <v>31</v>
      </c>
      <c r="C688">
        <v>1957</v>
      </c>
      <c r="D688" t="s">
        <v>13</v>
      </c>
      <c r="E688">
        <v>55.080981664699998</v>
      </c>
      <c r="F688">
        <v>41831.531711176904</v>
      </c>
      <c r="G688" s="1" t="s">
        <v>32</v>
      </c>
    </row>
    <row r="689" spans="1:7" ht="72" x14ac:dyDescent="0.3">
      <c r="A689" t="s">
        <v>30</v>
      </c>
      <c r="B689" t="s">
        <v>31</v>
      </c>
      <c r="C689">
        <v>1957</v>
      </c>
      <c r="D689" t="s">
        <v>26</v>
      </c>
      <c r="E689">
        <v>0.41553867030000002</v>
      </c>
      <c r="F689">
        <v>315.58295691100199</v>
      </c>
      <c r="G689" s="1" t="s">
        <v>32</v>
      </c>
    </row>
    <row r="690" spans="1:7" ht="72" x14ac:dyDescent="0.3">
      <c r="A690" t="s">
        <v>30</v>
      </c>
      <c r="B690" t="s">
        <v>31</v>
      </c>
      <c r="C690">
        <v>1957</v>
      </c>
      <c r="D690" t="s">
        <v>15</v>
      </c>
      <c r="E690">
        <v>59.203479665000003</v>
      </c>
      <c r="F690">
        <v>44962.383787871899</v>
      </c>
      <c r="G690" s="1" t="s">
        <v>32</v>
      </c>
    </row>
    <row r="691" spans="1:7" ht="72" x14ac:dyDescent="0.3">
      <c r="A691" t="s">
        <v>30</v>
      </c>
      <c r="B691" t="s">
        <v>31</v>
      </c>
      <c r="C691">
        <v>1958</v>
      </c>
      <c r="D691" t="s">
        <v>13</v>
      </c>
      <c r="E691">
        <v>58.009263882699997</v>
      </c>
      <c r="F691">
        <v>49301.140022181702</v>
      </c>
      <c r="G691" s="1" t="s">
        <v>32</v>
      </c>
    </row>
    <row r="692" spans="1:7" ht="72" x14ac:dyDescent="0.3">
      <c r="A692" t="s">
        <v>30</v>
      </c>
      <c r="B692" t="s">
        <v>31</v>
      </c>
      <c r="C692">
        <v>1958</v>
      </c>
      <c r="D692" t="s">
        <v>26</v>
      </c>
      <c r="E692">
        <v>0.24122500050000001</v>
      </c>
      <c r="F692">
        <v>205.01324667499199</v>
      </c>
      <c r="G692" s="1" t="s">
        <v>32</v>
      </c>
    </row>
    <row r="693" spans="1:7" ht="72" x14ac:dyDescent="0.3">
      <c r="A693" t="s">
        <v>30</v>
      </c>
      <c r="B693" t="s">
        <v>31</v>
      </c>
      <c r="C693">
        <v>1958</v>
      </c>
      <c r="D693" t="s">
        <v>15</v>
      </c>
      <c r="E693">
        <v>59.5495111169</v>
      </c>
      <c r="F693">
        <v>50610.171364483198</v>
      </c>
      <c r="G693" s="1" t="s">
        <v>32</v>
      </c>
    </row>
    <row r="694" spans="1:7" ht="72" x14ac:dyDescent="0.3">
      <c r="A694" t="s">
        <v>30</v>
      </c>
      <c r="B694" t="s">
        <v>31</v>
      </c>
      <c r="C694">
        <v>1959</v>
      </c>
      <c r="D694" t="s">
        <v>13</v>
      </c>
      <c r="E694">
        <v>59.065106221000001</v>
      </c>
      <c r="F694">
        <v>50127.840436331498</v>
      </c>
      <c r="G694" s="1" t="s">
        <v>32</v>
      </c>
    </row>
    <row r="695" spans="1:7" ht="72" x14ac:dyDescent="0.3">
      <c r="A695" t="s">
        <v>30</v>
      </c>
      <c r="B695" t="s">
        <v>31</v>
      </c>
      <c r="C695">
        <v>1959</v>
      </c>
      <c r="D695" t="s">
        <v>26</v>
      </c>
      <c r="E695">
        <v>0.28285510530000002</v>
      </c>
      <c r="F695">
        <v>240.05570277813399</v>
      </c>
      <c r="G695" s="1" t="s">
        <v>32</v>
      </c>
    </row>
    <row r="696" spans="1:7" ht="72" x14ac:dyDescent="0.3">
      <c r="A696" t="s">
        <v>30</v>
      </c>
      <c r="B696" t="s">
        <v>31</v>
      </c>
      <c r="C696">
        <v>1959</v>
      </c>
      <c r="D696" t="s">
        <v>15</v>
      </c>
      <c r="E696">
        <v>61.552038673699997</v>
      </c>
      <c r="F696">
        <v>52238.4698948804</v>
      </c>
      <c r="G696" s="1" t="s">
        <v>32</v>
      </c>
    </row>
    <row r="697" spans="1:7" ht="72" x14ac:dyDescent="0.3">
      <c r="A697" t="s">
        <v>30</v>
      </c>
      <c r="B697" t="s">
        <v>31</v>
      </c>
      <c r="C697">
        <v>1960</v>
      </c>
      <c r="D697" t="s">
        <v>13</v>
      </c>
      <c r="E697">
        <v>61.113005707399999</v>
      </c>
      <c r="F697">
        <v>51685.046673575402</v>
      </c>
      <c r="G697" s="1" t="s">
        <v>32</v>
      </c>
    </row>
    <row r="698" spans="1:7" ht="72" x14ac:dyDescent="0.3">
      <c r="A698" t="s">
        <v>30</v>
      </c>
      <c r="B698" t="s">
        <v>31</v>
      </c>
      <c r="C698">
        <v>1960</v>
      </c>
      <c r="D698" t="s">
        <v>26</v>
      </c>
      <c r="E698">
        <v>0.21362104400000001</v>
      </c>
      <c r="F698">
        <v>180.66553104901499</v>
      </c>
      <c r="G698" s="1" t="s">
        <v>32</v>
      </c>
    </row>
    <row r="699" spans="1:7" ht="72" x14ac:dyDescent="0.3">
      <c r="A699" t="s">
        <v>30</v>
      </c>
      <c r="B699" t="s">
        <v>31</v>
      </c>
      <c r="C699">
        <v>1960</v>
      </c>
      <c r="D699" t="s">
        <v>15</v>
      </c>
      <c r="E699">
        <v>62.673373248499999</v>
      </c>
      <c r="F699">
        <v>53004.694893375497</v>
      </c>
      <c r="G699" s="1" t="s">
        <v>32</v>
      </c>
    </row>
    <row r="700" spans="1:7" ht="72" x14ac:dyDescent="0.3">
      <c r="A700" t="s">
        <v>30</v>
      </c>
      <c r="B700" t="s">
        <v>31</v>
      </c>
      <c r="C700">
        <v>1961</v>
      </c>
      <c r="D700" t="s">
        <v>13</v>
      </c>
      <c r="E700">
        <v>58.236629247400003</v>
      </c>
      <c r="F700">
        <v>45662.848543883403</v>
      </c>
      <c r="G700" s="1" t="s">
        <v>32</v>
      </c>
    </row>
    <row r="701" spans="1:7" ht="72" x14ac:dyDescent="0.3">
      <c r="A701" t="s">
        <v>30</v>
      </c>
      <c r="B701" t="s">
        <v>31</v>
      </c>
      <c r="C701">
        <v>1961</v>
      </c>
      <c r="D701" t="s">
        <v>26</v>
      </c>
      <c r="E701">
        <v>0.2037380469</v>
      </c>
      <c r="F701">
        <v>159.74927977577201</v>
      </c>
      <c r="G701" s="1" t="s">
        <v>32</v>
      </c>
    </row>
    <row r="702" spans="1:7" ht="72" x14ac:dyDescent="0.3">
      <c r="A702" t="s">
        <v>30</v>
      </c>
      <c r="B702" t="s">
        <v>31</v>
      </c>
      <c r="C702">
        <v>1961</v>
      </c>
      <c r="D702" t="s">
        <v>15</v>
      </c>
      <c r="E702">
        <v>60.059632705799999</v>
      </c>
      <c r="F702">
        <v>47092.250140340802</v>
      </c>
      <c r="G702" s="1" t="s">
        <v>32</v>
      </c>
    </row>
    <row r="703" spans="1:7" ht="72" x14ac:dyDescent="0.3">
      <c r="A703" t="s">
        <v>30</v>
      </c>
      <c r="B703" t="s">
        <v>31</v>
      </c>
      <c r="C703">
        <v>1962</v>
      </c>
      <c r="D703" t="s">
        <v>13</v>
      </c>
      <c r="E703">
        <v>56.176764431999999</v>
      </c>
      <c r="F703">
        <v>39856.891920565598</v>
      </c>
      <c r="G703" s="1" t="s">
        <v>32</v>
      </c>
    </row>
    <row r="704" spans="1:7" ht="72" x14ac:dyDescent="0.3">
      <c r="A704" t="s">
        <v>30</v>
      </c>
      <c r="B704" t="s">
        <v>31</v>
      </c>
      <c r="C704">
        <v>1962</v>
      </c>
      <c r="D704" t="s">
        <v>26</v>
      </c>
      <c r="E704">
        <v>0.72449171459999995</v>
      </c>
      <c r="F704">
        <v>514.02013373291504</v>
      </c>
      <c r="G704" s="1" t="s">
        <v>32</v>
      </c>
    </row>
    <row r="705" spans="1:7" ht="72" x14ac:dyDescent="0.3">
      <c r="A705" t="s">
        <v>30</v>
      </c>
      <c r="B705" t="s">
        <v>31</v>
      </c>
      <c r="C705">
        <v>1962</v>
      </c>
      <c r="D705" t="s">
        <v>15</v>
      </c>
      <c r="E705">
        <v>56.982954379799999</v>
      </c>
      <c r="F705">
        <v>40428.876190964598</v>
      </c>
      <c r="G705" s="1" t="s">
        <v>32</v>
      </c>
    </row>
    <row r="706" spans="1:7" ht="72" x14ac:dyDescent="0.3">
      <c r="A706" t="s">
        <v>30</v>
      </c>
      <c r="B706" t="s">
        <v>31</v>
      </c>
      <c r="C706">
        <v>1963</v>
      </c>
      <c r="D706" t="s">
        <v>13</v>
      </c>
      <c r="E706">
        <v>54.7861924061</v>
      </c>
      <c r="F706">
        <v>43039.090431707198</v>
      </c>
      <c r="G706" s="1" t="s">
        <v>32</v>
      </c>
    </row>
    <row r="707" spans="1:7" ht="72" x14ac:dyDescent="0.3">
      <c r="A707" t="s">
        <v>30</v>
      </c>
      <c r="B707" t="s">
        <v>31</v>
      </c>
      <c r="C707">
        <v>1963</v>
      </c>
      <c r="D707" t="s">
        <v>26</v>
      </c>
      <c r="E707">
        <v>0.15470627570000001</v>
      </c>
      <c r="F707">
        <v>121.534589252579</v>
      </c>
      <c r="G707" s="1" t="s">
        <v>32</v>
      </c>
    </row>
    <row r="708" spans="1:7" ht="72" x14ac:dyDescent="0.3">
      <c r="A708" t="s">
        <v>30</v>
      </c>
      <c r="B708" t="s">
        <v>31</v>
      </c>
      <c r="C708">
        <v>1963</v>
      </c>
      <c r="D708" t="s">
        <v>15</v>
      </c>
      <c r="E708">
        <v>54.327522370799997</v>
      </c>
      <c r="F708">
        <v>42678.767141145399</v>
      </c>
      <c r="G708" s="1" t="s">
        <v>32</v>
      </c>
    </row>
    <row r="709" spans="1:7" ht="72" x14ac:dyDescent="0.3">
      <c r="A709" t="s">
        <v>30</v>
      </c>
      <c r="B709" t="s">
        <v>31</v>
      </c>
      <c r="C709">
        <v>1964</v>
      </c>
      <c r="D709" t="s">
        <v>13</v>
      </c>
      <c r="E709">
        <v>52.728275160599999</v>
      </c>
      <c r="F709">
        <v>44006.2327977889</v>
      </c>
      <c r="G709" s="1" t="s">
        <v>32</v>
      </c>
    </row>
    <row r="710" spans="1:7" ht="72" x14ac:dyDescent="0.3">
      <c r="A710" t="s">
        <v>30</v>
      </c>
      <c r="B710" t="s">
        <v>31</v>
      </c>
      <c r="C710">
        <v>1964</v>
      </c>
      <c r="D710" t="s">
        <v>26</v>
      </c>
      <c r="E710">
        <v>0.2398921926</v>
      </c>
      <c r="F710">
        <v>200.210449514159</v>
      </c>
      <c r="G710" s="1" t="s">
        <v>32</v>
      </c>
    </row>
    <row r="711" spans="1:7" ht="72" x14ac:dyDescent="0.3">
      <c r="A711" t="s">
        <v>30</v>
      </c>
      <c r="B711" t="s">
        <v>31</v>
      </c>
      <c r="C711">
        <v>1964</v>
      </c>
      <c r="D711" t="s">
        <v>15</v>
      </c>
      <c r="E711">
        <v>51.684464225699998</v>
      </c>
      <c r="F711">
        <v>43135.0837442759</v>
      </c>
      <c r="G711" s="1" t="s">
        <v>32</v>
      </c>
    </row>
    <row r="712" spans="1:7" ht="72" x14ac:dyDescent="0.3">
      <c r="A712" t="s">
        <v>30</v>
      </c>
      <c r="B712" t="s">
        <v>31</v>
      </c>
      <c r="C712">
        <v>1965</v>
      </c>
      <c r="D712" t="s">
        <v>13</v>
      </c>
      <c r="E712">
        <v>50.690097061800003</v>
      </c>
      <c r="F712">
        <v>45262.657679318399</v>
      </c>
      <c r="G712" s="1" t="s">
        <v>32</v>
      </c>
    </row>
    <row r="713" spans="1:7" ht="72" x14ac:dyDescent="0.3">
      <c r="A713" t="s">
        <v>30</v>
      </c>
      <c r="B713" t="s">
        <v>31</v>
      </c>
      <c r="C713">
        <v>1965</v>
      </c>
      <c r="D713" t="s">
        <v>26</v>
      </c>
      <c r="E713">
        <v>0.29080843350000002</v>
      </c>
      <c r="F713">
        <v>259.67128372420899</v>
      </c>
      <c r="G713" s="1" t="s">
        <v>32</v>
      </c>
    </row>
    <row r="714" spans="1:7" ht="72" x14ac:dyDescent="0.3">
      <c r="A714" t="s">
        <v>30</v>
      </c>
      <c r="B714" t="s">
        <v>31</v>
      </c>
      <c r="C714">
        <v>1965</v>
      </c>
      <c r="D714" t="s">
        <v>15</v>
      </c>
      <c r="E714">
        <v>49.055936609900002</v>
      </c>
      <c r="F714">
        <v>43803.468421167898</v>
      </c>
      <c r="G714" s="1" t="s">
        <v>32</v>
      </c>
    </row>
    <row r="715" spans="1:7" ht="72" x14ac:dyDescent="0.3">
      <c r="A715" t="s">
        <v>30</v>
      </c>
      <c r="B715" t="s">
        <v>31</v>
      </c>
      <c r="C715">
        <v>1966</v>
      </c>
      <c r="D715" t="s">
        <v>13</v>
      </c>
      <c r="E715">
        <v>46.549632034799998</v>
      </c>
      <c r="F715">
        <v>36118.171378332801</v>
      </c>
      <c r="G715" s="1" t="s">
        <v>32</v>
      </c>
    </row>
    <row r="716" spans="1:7" ht="72" x14ac:dyDescent="0.3">
      <c r="A716" t="s">
        <v>30</v>
      </c>
      <c r="B716" t="s">
        <v>31</v>
      </c>
      <c r="C716">
        <v>1966</v>
      </c>
      <c r="D716" t="s">
        <v>26</v>
      </c>
      <c r="E716">
        <v>0.2661565555</v>
      </c>
      <c r="F716">
        <v>206.51265469837199</v>
      </c>
      <c r="G716" s="1" t="s">
        <v>32</v>
      </c>
    </row>
    <row r="717" spans="1:7" ht="72" x14ac:dyDescent="0.3">
      <c r="A717" t="s">
        <v>30</v>
      </c>
      <c r="B717" t="s">
        <v>31</v>
      </c>
      <c r="C717">
        <v>1966</v>
      </c>
      <c r="D717" t="s">
        <v>15</v>
      </c>
      <c r="E717">
        <v>44.184211409699998</v>
      </c>
      <c r="F717">
        <v>34282.825666968798</v>
      </c>
      <c r="G717" s="1" t="s">
        <v>32</v>
      </c>
    </row>
    <row r="718" spans="1:7" ht="72" x14ac:dyDescent="0.3">
      <c r="A718" t="s">
        <v>30</v>
      </c>
      <c r="B718" t="s">
        <v>31</v>
      </c>
      <c r="C718">
        <v>1967</v>
      </c>
      <c r="D718" t="s">
        <v>13</v>
      </c>
      <c r="E718">
        <v>44.952321673100002</v>
      </c>
      <c r="F718">
        <v>24617.639993511999</v>
      </c>
      <c r="G718" s="1" t="s">
        <v>32</v>
      </c>
    </row>
    <row r="719" spans="1:7" ht="72" x14ac:dyDescent="0.3">
      <c r="A719" t="s">
        <v>30</v>
      </c>
      <c r="B719" t="s">
        <v>31</v>
      </c>
      <c r="C719">
        <v>1967</v>
      </c>
      <c r="D719" t="s">
        <v>26</v>
      </c>
      <c r="E719">
        <v>0.3693389386</v>
      </c>
      <c r="F719">
        <v>202.264370040366</v>
      </c>
      <c r="G719" s="1" t="s">
        <v>32</v>
      </c>
    </row>
    <row r="720" spans="1:7" ht="72" x14ac:dyDescent="0.3">
      <c r="A720" t="s">
        <v>30</v>
      </c>
      <c r="B720" t="s">
        <v>31</v>
      </c>
      <c r="C720">
        <v>1967</v>
      </c>
      <c r="D720" t="s">
        <v>15</v>
      </c>
      <c r="E720">
        <v>41.946760441000002</v>
      </c>
      <c r="F720">
        <v>22971.677746447702</v>
      </c>
      <c r="G720" s="1" t="s">
        <v>32</v>
      </c>
    </row>
    <row r="721" spans="1:7" ht="72" x14ac:dyDescent="0.3">
      <c r="A721" t="s">
        <v>30</v>
      </c>
      <c r="B721" t="s">
        <v>31</v>
      </c>
      <c r="C721">
        <v>1968</v>
      </c>
      <c r="D721" t="s">
        <v>13</v>
      </c>
      <c r="E721">
        <v>43.947823578799998</v>
      </c>
      <c r="F721">
        <v>24339.2232074366</v>
      </c>
      <c r="G721" s="1" t="s">
        <v>32</v>
      </c>
    </row>
    <row r="722" spans="1:7" ht="72" x14ac:dyDescent="0.3">
      <c r="A722" t="s">
        <v>30</v>
      </c>
      <c r="B722" t="s">
        <v>31</v>
      </c>
      <c r="C722">
        <v>1968</v>
      </c>
      <c r="D722" t="s">
        <v>26</v>
      </c>
      <c r="E722">
        <v>0.40073480379999998</v>
      </c>
      <c r="F722">
        <v>221.935309743273</v>
      </c>
      <c r="G722" s="1" t="s">
        <v>32</v>
      </c>
    </row>
    <row r="723" spans="1:7" ht="72" x14ac:dyDescent="0.3">
      <c r="A723" t="s">
        <v>30</v>
      </c>
      <c r="B723" t="s">
        <v>31</v>
      </c>
      <c r="C723">
        <v>1968</v>
      </c>
      <c r="D723" t="s">
        <v>15</v>
      </c>
      <c r="E723">
        <v>39.188283722599998</v>
      </c>
      <c r="F723">
        <v>21703.2905607149</v>
      </c>
      <c r="G723" s="1" t="s">
        <v>32</v>
      </c>
    </row>
    <row r="724" spans="1:7" ht="72" x14ac:dyDescent="0.3">
      <c r="A724" t="s">
        <v>30</v>
      </c>
      <c r="B724" t="s">
        <v>31</v>
      </c>
      <c r="C724">
        <v>1969</v>
      </c>
      <c r="D724" t="s">
        <v>13</v>
      </c>
      <c r="E724">
        <v>42.010148606999998</v>
      </c>
      <c r="F724">
        <v>33099.396991022899</v>
      </c>
      <c r="G724" s="1" t="s">
        <v>32</v>
      </c>
    </row>
    <row r="725" spans="1:7" ht="72" x14ac:dyDescent="0.3">
      <c r="A725" t="s">
        <v>30</v>
      </c>
      <c r="B725" t="s">
        <v>31</v>
      </c>
      <c r="C725">
        <v>1969</v>
      </c>
      <c r="D725" t="s">
        <v>26</v>
      </c>
      <c r="E725">
        <v>0.2449435392</v>
      </c>
      <c r="F725">
        <v>192.988687544063</v>
      </c>
      <c r="G725" s="1" t="s">
        <v>32</v>
      </c>
    </row>
    <row r="726" spans="1:7" ht="72" x14ac:dyDescent="0.3">
      <c r="A726" t="s">
        <v>30</v>
      </c>
      <c r="B726" t="s">
        <v>31</v>
      </c>
      <c r="C726">
        <v>1969</v>
      </c>
      <c r="D726" t="s">
        <v>15</v>
      </c>
      <c r="E726">
        <v>37.550171011800003</v>
      </c>
      <c r="F726">
        <v>29585.4230135383</v>
      </c>
      <c r="G726" s="1" t="s">
        <v>32</v>
      </c>
    </row>
    <row r="727" spans="1:7" ht="72" x14ac:dyDescent="0.3">
      <c r="A727" t="s">
        <v>30</v>
      </c>
      <c r="B727" t="s">
        <v>31</v>
      </c>
      <c r="C727">
        <v>1970</v>
      </c>
      <c r="D727" t="s">
        <v>13</v>
      </c>
      <c r="E727">
        <v>40.491913009400001</v>
      </c>
      <c r="F727">
        <v>18218.153894736501</v>
      </c>
      <c r="G727" s="1" t="s">
        <v>32</v>
      </c>
    </row>
    <row r="728" spans="1:7" ht="72" x14ac:dyDescent="0.3">
      <c r="A728" t="s">
        <v>30</v>
      </c>
      <c r="B728" t="s">
        <v>31</v>
      </c>
      <c r="C728">
        <v>1970</v>
      </c>
      <c r="D728" t="s">
        <v>26</v>
      </c>
      <c r="E728">
        <v>0.1886972261</v>
      </c>
      <c r="F728">
        <v>84.898806902959905</v>
      </c>
      <c r="G728" s="1" t="s">
        <v>32</v>
      </c>
    </row>
    <row r="729" spans="1:7" ht="72" x14ac:dyDescent="0.3">
      <c r="A729" t="s">
        <v>30</v>
      </c>
      <c r="B729" t="s">
        <v>31</v>
      </c>
      <c r="C729">
        <v>1970</v>
      </c>
      <c r="D729" t="s">
        <v>15</v>
      </c>
      <c r="E729">
        <v>35.393073975</v>
      </c>
      <c r="F729">
        <v>15924.080157307901</v>
      </c>
      <c r="G729" s="1" t="s">
        <v>32</v>
      </c>
    </row>
    <row r="730" spans="1:7" ht="72" x14ac:dyDescent="0.3">
      <c r="A730" t="s">
        <v>30</v>
      </c>
      <c r="B730" t="s">
        <v>31</v>
      </c>
      <c r="C730">
        <v>1971</v>
      </c>
      <c r="D730" t="s">
        <v>13</v>
      </c>
      <c r="E730">
        <v>38.551604982400001</v>
      </c>
      <c r="F730">
        <v>18170.8672304873</v>
      </c>
      <c r="G730" s="1" t="s">
        <v>32</v>
      </c>
    </row>
    <row r="731" spans="1:7" ht="72" x14ac:dyDescent="0.3">
      <c r="A731" t="s">
        <v>30</v>
      </c>
      <c r="B731" t="s">
        <v>31</v>
      </c>
      <c r="C731">
        <v>1971</v>
      </c>
      <c r="D731" t="s">
        <v>26</v>
      </c>
      <c r="E731">
        <v>0.1862062495</v>
      </c>
      <c r="F731">
        <v>87.766230205337706</v>
      </c>
      <c r="G731" s="1" t="s">
        <v>32</v>
      </c>
    </row>
    <row r="732" spans="1:7" ht="72" x14ac:dyDescent="0.3">
      <c r="A732" t="s">
        <v>30</v>
      </c>
      <c r="B732" t="s">
        <v>31</v>
      </c>
      <c r="C732">
        <v>1971</v>
      </c>
      <c r="D732" t="s">
        <v>15</v>
      </c>
      <c r="E732">
        <v>33.604294031199998</v>
      </c>
      <c r="F732">
        <v>15839.007623518</v>
      </c>
      <c r="G732" s="1" t="s">
        <v>32</v>
      </c>
    </row>
    <row r="733" spans="1:7" ht="72" x14ac:dyDescent="0.3">
      <c r="A733" t="s">
        <v>30</v>
      </c>
      <c r="B733" t="s">
        <v>31</v>
      </c>
      <c r="C733">
        <v>1972</v>
      </c>
      <c r="D733" t="s">
        <v>13</v>
      </c>
      <c r="E733">
        <v>36.244012196500002</v>
      </c>
      <c r="F733">
        <v>19398.027289239799</v>
      </c>
      <c r="G733" s="1" t="s">
        <v>32</v>
      </c>
    </row>
    <row r="734" spans="1:7" ht="72" x14ac:dyDescent="0.3">
      <c r="A734" t="s">
        <v>30</v>
      </c>
      <c r="B734" t="s">
        <v>31</v>
      </c>
      <c r="C734">
        <v>1972</v>
      </c>
      <c r="D734" t="s">
        <v>26</v>
      </c>
      <c r="E734">
        <v>9.7440118800000003E-2</v>
      </c>
      <c r="F734">
        <v>52.150575220517801</v>
      </c>
      <c r="G734" s="1" t="s">
        <v>32</v>
      </c>
    </row>
    <row r="735" spans="1:7" ht="72" x14ac:dyDescent="0.3">
      <c r="A735" t="s">
        <v>30</v>
      </c>
      <c r="B735" t="s">
        <v>31</v>
      </c>
      <c r="C735">
        <v>1972</v>
      </c>
      <c r="D735" t="s">
        <v>15</v>
      </c>
      <c r="E735">
        <v>32.269074000499998</v>
      </c>
      <c r="F735">
        <v>17270.614927118699</v>
      </c>
      <c r="G735" s="1" t="s">
        <v>32</v>
      </c>
    </row>
    <row r="736" spans="1:7" ht="72" x14ac:dyDescent="0.3">
      <c r="A736" t="s">
        <v>30</v>
      </c>
      <c r="B736" t="s">
        <v>31</v>
      </c>
      <c r="C736">
        <v>1973</v>
      </c>
      <c r="D736" t="s">
        <v>13</v>
      </c>
      <c r="E736">
        <v>34.325118957299999</v>
      </c>
      <c r="F736">
        <v>20742.717441023498</v>
      </c>
      <c r="G736" s="1" t="s">
        <v>32</v>
      </c>
    </row>
    <row r="737" spans="1:7" ht="72" x14ac:dyDescent="0.3">
      <c r="A737" t="s">
        <v>30</v>
      </c>
      <c r="B737" t="s">
        <v>31</v>
      </c>
      <c r="C737">
        <v>1973</v>
      </c>
      <c r="D737" t="s">
        <v>26</v>
      </c>
      <c r="E737">
        <v>0.1123020124</v>
      </c>
      <c r="F737">
        <v>67.864263340009103</v>
      </c>
      <c r="G737" s="1" t="s">
        <v>32</v>
      </c>
    </row>
    <row r="738" spans="1:7" ht="72" x14ac:dyDescent="0.3">
      <c r="A738" t="s">
        <v>30</v>
      </c>
      <c r="B738" t="s">
        <v>31</v>
      </c>
      <c r="C738">
        <v>1973</v>
      </c>
      <c r="D738" t="s">
        <v>15</v>
      </c>
      <c r="E738">
        <v>30.441526398699999</v>
      </c>
      <c r="F738">
        <v>18395.857020899599</v>
      </c>
      <c r="G738" s="1" t="s">
        <v>32</v>
      </c>
    </row>
    <row r="739" spans="1:7" ht="72" x14ac:dyDescent="0.3">
      <c r="A739" t="s">
        <v>30</v>
      </c>
      <c r="B739" t="s">
        <v>31</v>
      </c>
      <c r="C739">
        <v>1974</v>
      </c>
      <c r="D739" t="s">
        <v>13</v>
      </c>
      <c r="E739">
        <v>32.7234650475</v>
      </c>
      <c r="F739">
        <v>24237.6291807423</v>
      </c>
      <c r="G739" s="1" t="s">
        <v>32</v>
      </c>
    </row>
    <row r="740" spans="1:7" ht="72" x14ac:dyDescent="0.3">
      <c r="A740" t="s">
        <v>30</v>
      </c>
      <c r="B740" t="s">
        <v>31</v>
      </c>
      <c r="C740">
        <v>1974</v>
      </c>
      <c r="D740" t="s">
        <v>26</v>
      </c>
      <c r="E740">
        <v>8.18107743E-2</v>
      </c>
      <c r="F740">
        <v>60.595637009599002</v>
      </c>
      <c r="G740" s="1" t="s">
        <v>32</v>
      </c>
    </row>
    <row r="741" spans="1:7" ht="72" x14ac:dyDescent="0.3">
      <c r="A741" t="s">
        <v>30</v>
      </c>
      <c r="B741" t="s">
        <v>31</v>
      </c>
      <c r="C741">
        <v>1974</v>
      </c>
      <c r="D741" t="s">
        <v>15</v>
      </c>
      <c r="E741">
        <v>28.342092599299999</v>
      </c>
      <c r="F741">
        <v>20992.432483300701</v>
      </c>
      <c r="G741" s="1" t="s">
        <v>32</v>
      </c>
    </row>
    <row r="742" spans="1:7" ht="72" x14ac:dyDescent="0.3">
      <c r="A742" t="s">
        <v>30</v>
      </c>
      <c r="B742" t="s">
        <v>31</v>
      </c>
      <c r="C742">
        <v>1975</v>
      </c>
      <c r="D742" t="s">
        <v>13</v>
      </c>
      <c r="E742">
        <v>30.9076898675</v>
      </c>
      <c r="F742">
        <v>22871.165071207201</v>
      </c>
      <c r="G742" s="1" t="s">
        <v>32</v>
      </c>
    </row>
    <row r="743" spans="1:7" ht="72" x14ac:dyDescent="0.3">
      <c r="A743" t="s">
        <v>30</v>
      </c>
      <c r="B743" t="s">
        <v>31</v>
      </c>
      <c r="C743">
        <v>1975</v>
      </c>
      <c r="D743" t="s">
        <v>26</v>
      </c>
      <c r="E743">
        <v>0.1141296497</v>
      </c>
      <c r="F743">
        <v>84.454000585367098</v>
      </c>
      <c r="G743" s="1" t="s">
        <v>32</v>
      </c>
    </row>
    <row r="744" spans="1:7" ht="72" x14ac:dyDescent="0.3">
      <c r="A744" t="s">
        <v>30</v>
      </c>
      <c r="B744" t="s">
        <v>31</v>
      </c>
      <c r="C744">
        <v>1975</v>
      </c>
      <c r="D744" t="s">
        <v>15</v>
      </c>
      <c r="E744">
        <v>26.393969956500001</v>
      </c>
      <c r="F744">
        <v>19531.089070312701</v>
      </c>
      <c r="G744" s="1" t="s">
        <v>32</v>
      </c>
    </row>
    <row r="745" spans="1:7" ht="72" x14ac:dyDescent="0.3">
      <c r="A745" t="s">
        <v>30</v>
      </c>
      <c r="B745" t="s">
        <v>31</v>
      </c>
      <c r="C745">
        <v>1976</v>
      </c>
      <c r="D745" t="s">
        <v>13</v>
      </c>
      <c r="E745">
        <v>29.3841708938</v>
      </c>
      <c r="F745">
        <v>20521.358406664502</v>
      </c>
      <c r="G745" s="1" t="s">
        <v>32</v>
      </c>
    </row>
    <row r="746" spans="1:7" ht="72" x14ac:dyDescent="0.3">
      <c r="A746" t="s">
        <v>30</v>
      </c>
      <c r="B746" t="s">
        <v>31</v>
      </c>
      <c r="C746">
        <v>1976</v>
      </c>
      <c r="D746" t="s">
        <v>26</v>
      </c>
      <c r="E746">
        <v>9.9954619100000003E-2</v>
      </c>
      <c r="F746">
        <v>69.806446847279304</v>
      </c>
      <c r="G746" s="1" t="s">
        <v>32</v>
      </c>
    </row>
    <row r="747" spans="1:7" ht="72" x14ac:dyDescent="0.3">
      <c r="A747" t="s">
        <v>30</v>
      </c>
      <c r="B747" t="s">
        <v>31</v>
      </c>
      <c r="C747">
        <v>1976</v>
      </c>
      <c r="D747" t="s">
        <v>15</v>
      </c>
      <c r="E747">
        <v>24.200085013399999</v>
      </c>
      <c r="F747">
        <v>16900.889251751501</v>
      </c>
      <c r="G747" s="1" t="s">
        <v>32</v>
      </c>
    </row>
    <row r="748" spans="1:7" ht="72" x14ac:dyDescent="0.3">
      <c r="A748" t="s">
        <v>30</v>
      </c>
      <c r="B748" t="s">
        <v>31</v>
      </c>
      <c r="C748">
        <v>1977</v>
      </c>
      <c r="D748" t="s">
        <v>13</v>
      </c>
      <c r="E748">
        <v>27.4180233941</v>
      </c>
      <c r="F748">
        <v>26133.431420303499</v>
      </c>
      <c r="G748" s="1" t="s">
        <v>32</v>
      </c>
    </row>
    <row r="749" spans="1:7" ht="72" x14ac:dyDescent="0.3">
      <c r="A749" t="s">
        <v>30</v>
      </c>
      <c r="B749" t="s">
        <v>31</v>
      </c>
      <c r="C749">
        <v>1977</v>
      </c>
      <c r="D749" t="s">
        <v>26</v>
      </c>
      <c r="E749">
        <v>0.1217371906</v>
      </c>
      <c r="F749">
        <v>116.03354758183499</v>
      </c>
      <c r="G749" s="1" t="s">
        <v>32</v>
      </c>
    </row>
    <row r="750" spans="1:7" ht="72" x14ac:dyDescent="0.3">
      <c r="A750" t="s">
        <v>30</v>
      </c>
      <c r="B750" t="s">
        <v>31</v>
      </c>
      <c r="C750">
        <v>1977</v>
      </c>
      <c r="D750" t="s">
        <v>15</v>
      </c>
      <c r="E750">
        <v>22.412870994199999</v>
      </c>
      <c r="F750">
        <v>21362.780921062</v>
      </c>
      <c r="G750" s="1" t="s">
        <v>32</v>
      </c>
    </row>
    <row r="751" spans="1:7" ht="72" x14ac:dyDescent="0.3">
      <c r="A751" t="s">
        <v>30</v>
      </c>
      <c r="B751" t="s">
        <v>31</v>
      </c>
      <c r="C751">
        <v>1978</v>
      </c>
      <c r="D751" t="s">
        <v>13</v>
      </c>
      <c r="E751">
        <v>25.3904277022</v>
      </c>
      <c r="F751">
        <v>15500.632676473</v>
      </c>
      <c r="G751" s="1" t="s">
        <v>32</v>
      </c>
    </row>
    <row r="752" spans="1:7" ht="72" x14ac:dyDescent="0.3">
      <c r="A752" t="s">
        <v>30</v>
      </c>
      <c r="B752" t="s">
        <v>31</v>
      </c>
      <c r="C752">
        <v>1978</v>
      </c>
      <c r="D752" t="s">
        <v>26</v>
      </c>
      <c r="E752">
        <v>0.1271237838</v>
      </c>
      <c r="F752">
        <v>77.607951336432393</v>
      </c>
      <c r="G752" s="1" t="s">
        <v>32</v>
      </c>
    </row>
    <row r="753" spans="1:7" ht="72" x14ac:dyDescent="0.3">
      <c r="A753" t="s">
        <v>30</v>
      </c>
      <c r="B753" t="s">
        <v>31</v>
      </c>
      <c r="C753">
        <v>1978</v>
      </c>
      <c r="D753" t="s">
        <v>15</v>
      </c>
      <c r="E753">
        <v>20.703501145499999</v>
      </c>
      <c r="F753">
        <v>12639.3052585064</v>
      </c>
      <c r="G753" s="1" t="s">
        <v>32</v>
      </c>
    </row>
    <row r="754" spans="1:7" ht="72" x14ac:dyDescent="0.3">
      <c r="A754" t="s">
        <v>30</v>
      </c>
      <c r="B754" t="s">
        <v>31</v>
      </c>
      <c r="C754">
        <v>1979</v>
      </c>
      <c r="D754" t="s">
        <v>13</v>
      </c>
      <c r="E754">
        <v>23.281506802100001</v>
      </c>
      <c r="F754">
        <v>16035.892130750201</v>
      </c>
      <c r="G754" s="1" t="s">
        <v>32</v>
      </c>
    </row>
    <row r="755" spans="1:7" ht="72" x14ac:dyDescent="0.3">
      <c r="A755" t="s">
        <v>30</v>
      </c>
      <c r="B755" t="s">
        <v>31</v>
      </c>
      <c r="C755">
        <v>1979</v>
      </c>
      <c r="D755" t="s">
        <v>26</v>
      </c>
      <c r="E755">
        <v>0.18073995709999999</v>
      </c>
      <c r="F755">
        <v>124.49050140918</v>
      </c>
      <c r="G755" s="1" t="s">
        <v>32</v>
      </c>
    </row>
    <row r="756" spans="1:7" ht="72" x14ac:dyDescent="0.3">
      <c r="A756" t="s">
        <v>30</v>
      </c>
      <c r="B756" t="s">
        <v>31</v>
      </c>
      <c r="C756">
        <v>1979</v>
      </c>
      <c r="D756" t="s">
        <v>15</v>
      </c>
      <c r="E756">
        <v>19.027226925099999</v>
      </c>
      <c r="F756">
        <v>13105.619026787999</v>
      </c>
      <c r="G756" s="1" t="s">
        <v>32</v>
      </c>
    </row>
    <row r="757" spans="1:7" ht="72" x14ac:dyDescent="0.3">
      <c r="A757" t="s">
        <v>30</v>
      </c>
      <c r="B757" t="s">
        <v>31</v>
      </c>
      <c r="C757">
        <v>1980</v>
      </c>
      <c r="D757" t="s">
        <v>13</v>
      </c>
      <c r="E757">
        <v>21.526412738699999</v>
      </c>
      <c r="F757">
        <v>23246.3731165686</v>
      </c>
      <c r="G757" s="1" t="s">
        <v>32</v>
      </c>
    </row>
    <row r="758" spans="1:7" ht="72" x14ac:dyDescent="0.3">
      <c r="A758" t="s">
        <v>30</v>
      </c>
      <c r="B758" t="s">
        <v>31</v>
      </c>
      <c r="C758">
        <v>1980</v>
      </c>
      <c r="D758" t="s">
        <v>26</v>
      </c>
      <c r="E758">
        <v>0.13443625400000001</v>
      </c>
      <c r="F758">
        <v>145.177710638923</v>
      </c>
      <c r="G758" s="1" t="s">
        <v>32</v>
      </c>
    </row>
    <row r="759" spans="1:7" ht="72" x14ac:dyDescent="0.3">
      <c r="A759" t="s">
        <v>30</v>
      </c>
      <c r="B759" t="s">
        <v>31</v>
      </c>
      <c r="C759">
        <v>1980</v>
      </c>
      <c r="D759" t="s">
        <v>15</v>
      </c>
      <c r="E759">
        <v>17.097045744199999</v>
      </c>
      <c r="F759">
        <v>18463.099699108199</v>
      </c>
      <c r="G759" s="1" t="s">
        <v>32</v>
      </c>
    </row>
    <row r="760" spans="1:7" ht="72" x14ac:dyDescent="0.3">
      <c r="A760" t="s">
        <v>30</v>
      </c>
      <c r="B760" t="s">
        <v>31</v>
      </c>
      <c r="C760">
        <v>1981</v>
      </c>
      <c r="D760" t="s">
        <v>13</v>
      </c>
      <c r="E760">
        <v>18.956459350199999</v>
      </c>
      <c r="F760">
        <v>24689.5940466106</v>
      </c>
      <c r="G760" s="1" t="s">
        <v>32</v>
      </c>
    </row>
    <row r="761" spans="1:7" ht="72" x14ac:dyDescent="0.3">
      <c r="A761" t="s">
        <v>30</v>
      </c>
      <c r="B761" t="s">
        <v>31</v>
      </c>
      <c r="C761">
        <v>1981</v>
      </c>
      <c r="D761" t="s">
        <v>26</v>
      </c>
      <c r="E761">
        <v>0.54621721540000001</v>
      </c>
      <c r="F761">
        <v>711.413511407447</v>
      </c>
      <c r="G761" s="1" t="s">
        <v>32</v>
      </c>
    </row>
    <row r="762" spans="1:7" ht="72" x14ac:dyDescent="0.3">
      <c r="A762" t="s">
        <v>30</v>
      </c>
      <c r="B762" t="s">
        <v>31</v>
      </c>
      <c r="C762">
        <v>1981</v>
      </c>
      <c r="D762" t="s">
        <v>15</v>
      </c>
      <c r="E762">
        <v>15.5236392239</v>
      </c>
      <c r="F762">
        <v>20218.562099876701</v>
      </c>
      <c r="G762" s="1" t="s">
        <v>32</v>
      </c>
    </row>
    <row r="763" spans="1:7" ht="72" x14ac:dyDescent="0.3">
      <c r="A763" t="s">
        <v>30</v>
      </c>
      <c r="B763" t="s">
        <v>31</v>
      </c>
      <c r="C763">
        <v>1982</v>
      </c>
      <c r="D763" t="s">
        <v>13</v>
      </c>
      <c r="E763">
        <v>17.302443877799998</v>
      </c>
      <c r="F763">
        <v>22366.090590894899</v>
      </c>
      <c r="G763" s="1" t="s">
        <v>32</v>
      </c>
    </row>
    <row r="764" spans="1:7" ht="72" x14ac:dyDescent="0.3">
      <c r="A764" t="s">
        <v>30</v>
      </c>
      <c r="B764" t="s">
        <v>31</v>
      </c>
      <c r="C764">
        <v>1982</v>
      </c>
      <c r="D764" t="s">
        <v>26</v>
      </c>
      <c r="E764">
        <v>0.29159587510000001</v>
      </c>
      <c r="F764">
        <v>376.932865852433</v>
      </c>
      <c r="G764" s="1" t="s">
        <v>32</v>
      </c>
    </row>
    <row r="765" spans="1:7" ht="72" x14ac:dyDescent="0.3">
      <c r="A765" t="s">
        <v>30</v>
      </c>
      <c r="B765" t="s">
        <v>31</v>
      </c>
      <c r="C765">
        <v>1982</v>
      </c>
      <c r="D765" t="s">
        <v>15</v>
      </c>
      <c r="E765">
        <v>13.7006970892</v>
      </c>
      <c r="F765">
        <v>17710.274595884199</v>
      </c>
      <c r="G765" s="1" t="s">
        <v>32</v>
      </c>
    </row>
    <row r="766" spans="1:7" ht="72" x14ac:dyDescent="0.3">
      <c r="A766" t="s">
        <v>30</v>
      </c>
      <c r="B766" t="s">
        <v>31</v>
      </c>
      <c r="C766">
        <v>1983</v>
      </c>
      <c r="D766" t="s">
        <v>13</v>
      </c>
      <c r="E766">
        <v>15.351145864299999</v>
      </c>
      <c r="F766">
        <v>22373.972723074501</v>
      </c>
      <c r="G766" s="1" t="s">
        <v>32</v>
      </c>
    </row>
    <row r="767" spans="1:7" ht="72" x14ac:dyDescent="0.3">
      <c r="A767" t="s">
        <v>30</v>
      </c>
      <c r="B767" t="s">
        <v>31</v>
      </c>
      <c r="C767">
        <v>1983</v>
      </c>
      <c r="D767" t="s">
        <v>26</v>
      </c>
      <c r="E767">
        <v>0.3863217551</v>
      </c>
      <c r="F767">
        <v>563.05584527583596</v>
      </c>
      <c r="G767" s="1" t="s">
        <v>32</v>
      </c>
    </row>
    <row r="768" spans="1:7" ht="72" x14ac:dyDescent="0.3">
      <c r="A768" t="s">
        <v>30</v>
      </c>
      <c r="B768" t="s">
        <v>31</v>
      </c>
      <c r="C768">
        <v>1983</v>
      </c>
      <c r="D768" t="s">
        <v>15</v>
      </c>
      <c r="E768">
        <v>11.8256902754</v>
      </c>
      <c r="F768">
        <v>17235.695236912801</v>
      </c>
      <c r="G768" s="1" t="s">
        <v>32</v>
      </c>
    </row>
    <row r="769" spans="1:7" ht="72" x14ac:dyDescent="0.3">
      <c r="A769" t="s">
        <v>30</v>
      </c>
      <c r="B769" t="s">
        <v>31</v>
      </c>
      <c r="C769">
        <v>1984</v>
      </c>
      <c r="D769" t="s">
        <v>13</v>
      </c>
      <c r="E769">
        <v>11.845940519099999</v>
      </c>
      <c r="F769">
        <v>31537.660670780599</v>
      </c>
      <c r="G769" s="1" t="s">
        <v>32</v>
      </c>
    </row>
    <row r="770" spans="1:7" ht="72" x14ac:dyDescent="0.3">
      <c r="A770" t="s">
        <v>30</v>
      </c>
      <c r="B770" t="s">
        <v>31</v>
      </c>
      <c r="C770">
        <v>1984</v>
      </c>
      <c r="D770" t="s">
        <v>26</v>
      </c>
      <c r="E770">
        <v>1.5992484023</v>
      </c>
      <c r="F770">
        <v>4257.7078080809297</v>
      </c>
      <c r="G770" s="1" t="s">
        <v>32</v>
      </c>
    </row>
    <row r="771" spans="1:7" ht="72" x14ac:dyDescent="0.3">
      <c r="A771" t="s">
        <v>30</v>
      </c>
      <c r="B771" t="s">
        <v>31</v>
      </c>
      <c r="C771">
        <v>1984</v>
      </c>
      <c r="D771" t="s">
        <v>15</v>
      </c>
      <c r="E771">
        <v>10.386390026000001</v>
      </c>
      <c r="F771">
        <v>27651.8731211386</v>
      </c>
      <c r="G771" s="1" t="s">
        <v>32</v>
      </c>
    </row>
    <row r="772" spans="1:7" ht="72" x14ac:dyDescent="0.3">
      <c r="A772" t="s">
        <v>30</v>
      </c>
      <c r="B772" t="s">
        <v>31</v>
      </c>
      <c r="C772">
        <v>1985</v>
      </c>
      <c r="D772" t="s">
        <v>13</v>
      </c>
      <c r="E772">
        <v>9.9035517858999995</v>
      </c>
      <c r="F772">
        <v>26487.395875736798</v>
      </c>
      <c r="G772" s="1" t="s">
        <v>32</v>
      </c>
    </row>
    <row r="773" spans="1:7" ht="72" x14ac:dyDescent="0.3">
      <c r="A773" t="s">
        <v>30</v>
      </c>
      <c r="B773" t="s">
        <v>31</v>
      </c>
      <c r="C773">
        <v>1985</v>
      </c>
      <c r="D773" t="s">
        <v>26</v>
      </c>
      <c r="E773">
        <v>1.5308619796</v>
      </c>
      <c r="F773">
        <v>4094.34394464463</v>
      </c>
      <c r="G773" s="1" t="s">
        <v>32</v>
      </c>
    </row>
    <row r="774" spans="1:7" ht="72" x14ac:dyDescent="0.3">
      <c r="A774" t="s">
        <v>30</v>
      </c>
      <c r="B774" t="s">
        <v>31</v>
      </c>
      <c r="C774">
        <v>1985</v>
      </c>
      <c r="D774" t="s">
        <v>15</v>
      </c>
      <c r="E774">
        <v>8.6655862344999992</v>
      </c>
      <c r="F774">
        <v>23176.413679618501</v>
      </c>
      <c r="G774" s="1" t="s">
        <v>32</v>
      </c>
    </row>
    <row r="775" spans="1:7" ht="72" x14ac:dyDescent="0.3">
      <c r="A775" t="s">
        <v>30</v>
      </c>
      <c r="B775" t="s">
        <v>31</v>
      </c>
      <c r="C775">
        <v>1986</v>
      </c>
      <c r="D775" t="s">
        <v>13</v>
      </c>
      <c r="E775">
        <v>10.7140531336</v>
      </c>
      <c r="F775">
        <v>40544.8055676847</v>
      </c>
      <c r="G775" s="1" t="s">
        <v>32</v>
      </c>
    </row>
    <row r="776" spans="1:7" ht="72" x14ac:dyDescent="0.3">
      <c r="A776" t="s">
        <v>30</v>
      </c>
      <c r="B776" t="s">
        <v>31</v>
      </c>
      <c r="C776">
        <v>1986</v>
      </c>
      <c r="D776" t="s">
        <v>26</v>
      </c>
      <c r="E776">
        <v>2.2256302254000002</v>
      </c>
      <c r="F776">
        <v>8422.3723395652596</v>
      </c>
      <c r="G776" s="1" t="s">
        <v>32</v>
      </c>
    </row>
    <row r="777" spans="1:7" ht="72" x14ac:dyDescent="0.3">
      <c r="A777" t="s">
        <v>30</v>
      </c>
      <c r="B777" t="s">
        <v>31</v>
      </c>
      <c r="C777">
        <v>1986</v>
      </c>
      <c r="D777" t="s">
        <v>15</v>
      </c>
      <c r="E777">
        <v>9.5603166409</v>
      </c>
      <c r="F777">
        <v>36178.762092750098</v>
      </c>
      <c r="G777" s="1" t="s">
        <v>32</v>
      </c>
    </row>
    <row r="778" spans="1:7" ht="72" x14ac:dyDescent="0.3">
      <c r="A778" t="s">
        <v>30</v>
      </c>
      <c r="B778" t="s">
        <v>31</v>
      </c>
      <c r="C778">
        <v>1987</v>
      </c>
      <c r="D778" t="s">
        <v>13</v>
      </c>
      <c r="E778">
        <v>10.241865736299999</v>
      </c>
      <c r="F778">
        <v>32635.5617827032</v>
      </c>
      <c r="G778" s="1" t="s">
        <v>32</v>
      </c>
    </row>
    <row r="779" spans="1:7" ht="72" x14ac:dyDescent="0.3">
      <c r="A779" t="s">
        <v>30</v>
      </c>
      <c r="B779" t="s">
        <v>31</v>
      </c>
      <c r="C779">
        <v>1987</v>
      </c>
      <c r="D779" t="s">
        <v>26</v>
      </c>
      <c r="E779">
        <v>2.0363026529999999</v>
      </c>
      <c r="F779">
        <v>6488.6498956022697</v>
      </c>
      <c r="G779" s="1" t="s">
        <v>32</v>
      </c>
    </row>
    <row r="780" spans="1:7" ht="72" x14ac:dyDescent="0.3">
      <c r="A780" t="s">
        <v>30</v>
      </c>
      <c r="B780" t="s">
        <v>31</v>
      </c>
      <c r="C780">
        <v>1987</v>
      </c>
      <c r="D780" t="s">
        <v>15</v>
      </c>
      <c r="E780">
        <v>8.8134566106999994</v>
      </c>
      <c r="F780">
        <v>28083.956101444499</v>
      </c>
      <c r="G780" s="1" t="s">
        <v>32</v>
      </c>
    </row>
    <row r="781" spans="1:7" ht="72" x14ac:dyDescent="0.3">
      <c r="A781" t="s">
        <v>30</v>
      </c>
      <c r="B781" t="s">
        <v>31</v>
      </c>
      <c r="C781">
        <v>1988</v>
      </c>
      <c r="D781" t="s">
        <v>13</v>
      </c>
      <c r="E781">
        <v>9.4293174703999991</v>
      </c>
      <c r="F781">
        <v>35670.183917189599</v>
      </c>
      <c r="G781" s="1" t="s">
        <v>32</v>
      </c>
    </row>
    <row r="782" spans="1:7" ht="72" x14ac:dyDescent="0.3">
      <c r="A782" t="s">
        <v>30</v>
      </c>
      <c r="B782" t="s">
        <v>31</v>
      </c>
      <c r="C782">
        <v>1988</v>
      </c>
      <c r="D782" t="s">
        <v>26</v>
      </c>
      <c r="E782">
        <v>2.0583890394000002</v>
      </c>
      <c r="F782">
        <v>7786.6840139471597</v>
      </c>
      <c r="G782" s="1" t="s">
        <v>32</v>
      </c>
    </row>
    <row r="783" spans="1:7" ht="72" x14ac:dyDescent="0.3">
      <c r="A783" t="s">
        <v>30</v>
      </c>
      <c r="B783" t="s">
        <v>31</v>
      </c>
      <c r="C783">
        <v>1988</v>
      </c>
      <c r="D783" t="s">
        <v>15</v>
      </c>
      <c r="E783">
        <v>8.1955434903000004</v>
      </c>
      <c r="F783">
        <v>31002.937860363301</v>
      </c>
      <c r="G783" s="1" t="s">
        <v>32</v>
      </c>
    </row>
    <row r="784" spans="1:7" ht="72" x14ac:dyDescent="0.3">
      <c r="A784" t="s">
        <v>30</v>
      </c>
      <c r="B784" t="s">
        <v>31</v>
      </c>
      <c r="C784">
        <v>1989</v>
      </c>
      <c r="D784" t="s">
        <v>13</v>
      </c>
      <c r="E784">
        <v>8.5651197247000006</v>
      </c>
      <c r="F784">
        <v>32110.830845548699</v>
      </c>
      <c r="G784" s="1" t="s">
        <v>32</v>
      </c>
    </row>
    <row r="785" spans="1:7" ht="72" x14ac:dyDescent="0.3">
      <c r="A785" t="s">
        <v>30</v>
      </c>
      <c r="B785" t="s">
        <v>31</v>
      </c>
      <c r="C785">
        <v>1989</v>
      </c>
      <c r="D785" t="s">
        <v>26</v>
      </c>
      <c r="E785">
        <v>2.0505899625000001</v>
      </c>
      <c r="F785">
        <v>7687.7089331277602</v>
      </c>
      <c r="G785" s="1" t="s">
        <v>32</v>
      </c>
    </row>
    <row r="786" spans="1:7" ht="72" x14ac:dyDescent="0.3">
      <c r="A786" t="s">
        <v>30</v>
      </c>
      <c r="B786" t="s">
        <v>31</v>
      </c>
      <c r="C786">
        <v>1989</v>
      </c>
      <c r="D786" t="s">
        <v>15</v>
      </c>
      <c r="E786">
        <v>7.6591653127999999</v>
      </c>
      <c r="F786">
        <v>28714.386918448501</v>
      </c>
      <c r="G786" s="1" t="s">
        <v>32</v>
      </c>
    </row>
    <row r="787" spans="1:7" ht="72" x14ac:dyDescent="0.3">
      <c r="A787" t="s">
        <v>30</v>
      </c>
      <c r="B787" t="s">
        <v>31</v>
      </c>
      <c r="C787">
        <v>1990</v>
      </c>
      <c r="D787" t="s">
        <v>13</v>
      </c>
      <c r="E787">
        <v>7.7015632497000004</v>
      </c>
      <c r="F787">
        <v>24855.070238043299</v>
      </c>
      <c r="G787" s="1" t="s">
        <v>32</v>
      </c>
    </row>
    <row r="788" spans="1:7" ht="72" x14ac:dyDescent="0.3">
      <c r="A788" t="s">
        <v>30</v>
      </c>
      <c r="B788" t="s">
        <v>31</v>
      </c>
      <c r="C788">
        <v>1990</v>
      </c>
      <c r="D788" t="s">
        <v>26</v>
      </c>
      <c r="E788">
        <v>2.1759237406</v>
      </c>
      <c r="F788">
        <v>7022.30646576652</v>
      </c>
      <c r="G788" s="1" t="s">
        <v>32</v>
      </c>
    </row>
    <row r="789" spans="1:7" ht="72" x14ac:dyDescent="0.3">
      <c r="A789" t="s">
        <v>30</v>
      </c>
      <c r="B789" t="s">
        <v>31</v>
      </c>
      <c r="C789">
        <v>1990</v>
      </c>
      <c r="D789" t="s">
        <v>15</v>
      </c>
      <c r="E789">
        <v>6.9890130097999998</v>
      </c>
      <c r="F789">
        <v>22555.473950190099</v>
      </c>
      <c r="G789" s="1" t="s">
        <v>32</v>
      </c>
    </row>
    <row r="790" spans="1:7" ht="72" x14ac:dyDescent="0.3">
      <c r="A790" t="s">
        <v>30</v>
      </c>
      <c r="B790" t="s">
        <v>31</v>
      </c>
      <c r="C790">
        <v>1991</v>
      </c>
      <c r="D790" t="s">
        <v>13</v>
      </c>
      <c r="E790">
        <v>6.6868066842999996</v>
      </c>
      <c r="F790">
        <v>23645.524709465299</v>
      </c>
      <c r="G790" s="1" t="s">
        <v>32</v>
      </c>
    </row>
    <row r="791" spans="1:7" ht="72" x14ac:dyDescent="0.3">
      <c r="A791" t="s">
        <v>30</v>
      </c>
      <c r="B791" t="s">
        <v>31</v>
      </c>
      <c r="C791">
        <v>1991</v>
      </c>
      <c r="D791" t="s">
        <v>26</v>
      </c>
      <c r="E791">
        <v>2.6605281363</v>
      </c>
      <c r="F791">
        <v>9408.0159270140102</v>
      </c>
      <c r="G791" s="1" t="s">
        <v>32</v>
      </c>
    </row>
    <row r="792" spans="1:7" ht="72" x14ac:dyDescent="0.3">
      <c r="A792" t="s">
        <v>30</v>
      </c>
      <c r="B792" t="s">
        <v>31</v>
      </c>
      <c r="C792">
        <v>1991</v>
      </c>
      <c r="D792" t="s">
        <v>15</v>
      </c>
      <c r="E792">
        <v>6.1107901794000004</v>
      </c>
      <c r="F792">
        <v>21608.6462497707</v>
      </c>
      <c r="G792" s="1" t="s">
        <v>32</v>
      </c>
    </row>
    <row r="793" spans="1:7" ht="72" x14ac:dyDescent="0.3">
      <c r="A793" t="s">
        <v>30</v>
      </c>
      <c r="B793" t="s">
        <v>31</v>
      </c>
      <c r="C793">
        <v>1992</v>
      </c>
      <c r="D793" t="s">
        <v>13</v>
      </c>
      <c r="E793">
        <v>5.8269161150000004</v>
      </c>
      <c r="F793">
        <v>15753.871831323801</v>
      </c>
      <c r="G793" s="1" t="s">
        <v>32</v>
      </c>
    </row>
    <row r="794" spans="1:7" ht="72" x14ac:dyDescent="0.3">
      <c r="A794" t="s">
        <v>30</v>
      </c>
      <c r="B794" t="s">
        <v>31</v>
      </c>
      <c r="C794">
        <v>1992</v>
      </c>
      <c r="D794" t="s">
        <v>26</v>
      </c>
      <c r="E794">
        <v>2.4026694113999998</v>
      </c>
      <c r="F794">
        <v>6495.9483219986696</v>
      </c>
      <c r="G794" s="1" t="s">
        <v>32</v>
      </c>
    </row>
    <row r="795" spans="1:7" ht="72" x14ac:dyDescent="0.3">
      <c r="A795" t="s">
        <v>30</v>
      </c>
      <c r="B795" t="s">
        <v>31</v>
      </c>
      <c r="C795">
        <v>1992</v>
      </c>
      <c r="D795" t="s">
        <v>15</v>
      </c>
      <c r="E795">
        <v>5.8201644736000002</v>
      </c>
      <c r="F795">
        <v>15735.6178371775</v>
      </c>
      <c r="G795" s="1" t="s">
        <v>32</v>
      </c>
    </row>
    <row r="796" spans="1:7" ht="72" x14ac:dyDescent="0.3">
      <c r="A796" t="s">
        <v>30</v>
      </c>
      <c r="B796" t="s">
        <v>31</v>
      </c>
      <c r="C796">
        <v>1993</v>
      </c>
      <c r="D796" t="s">
        <v>13</v>
      </c>
      <c r="E796">
        <v>5.3459545752000004</v>
      </c>
      <c r="F796">
        <v>18254.777628519401</v>
      </c>
      <c r="G796" s="1" t="s">
        <v>32</v>
      </c>
    </row>
    <row r="797" spans="1:7" ht="72" x14ac:dyDescent="0.3">
      <c r="A797" t="s">
        <v>30</v>
      </c>
      <c r="B797" t="s">
        <v>31</v>
      </c>
      <c r="C797">
        <v>1993</v>
      </c>
      <c r="D797" t="s">
        <v>26</v>
      </c>
      <c r="E797">
        <v>2.0575850637999999</v>
      </c>
      <c r="F797">
        <v>7026.0151415992696</v>
      </c>
      <c r="G797" s="1" t="s">
        <v>32</v>
      </c>
    </row>
    <row r="798" spans="1:7" ht="72" x14ac:dyDescent="0.3">
      <c r="A798" t="s">
        <v>30</v>
      </c>
      <c r="B798" t="s">
        <v>31</v>
      </c>
      <c r="C798">
        <v>1993</v>
      </c>
      <c r="D798" t="s">
        <v>15</v>
      </c>
      <c r="E798">
        <v>5.2378353609000001</v>
      </c>
      <c r="F798">
        <v>17885.584028631401</v>
      </c>
      <c r="G798" s="1" t="s">
        <v>32</v>
      </c>
    </row>
    <row r="799" spans="1:7" ht="72" x14ac:dyDescent="0.3">
      <c r="A799" t="s">
        <v>30</v>
      </c>
      <c r="B799" t="s">
        <v>31</v>
      </c>
      <c r="C799">
        <v>1994</v>
      </c>
      <c r="D799" t="s">
        <v>13</v>
      </c>
      <c r="E799">
        <v>4.6368823801000003</v>
      </c>
      <c r="F799">
        <v>12085.2224692617</v>
      </c>
      <c r="G799" s="1" t="s">
        <v>32</v>
      </c>
    </row>
    <row r="800" spans="1:7" ht="72" x14ac:dyDescent="0.3">
      <c r="A800" t="s">
        <v>30</v>
      </c>
      <c r="B800" t="s">
        <v>31</v>
      </c>
      <c r="C800">
        <v>1994</v>
      </c>
      <c r="D800" t="s">
        <v>26</v>
      </c>
      <c r="E800">
        <v>1.7839648757</v>
      </c>
      <c r="F800">
        <v>4649.59225457709</v>
      </c>
      <c r="G800" s="1" t="s">
        <v>32</v>
      </c>
    </row>
    <row r="801" spans="1:7" ht="72" x14ac:dyDescent="0.3">
      <c r="A801" t="s">
        <v>30</v>
      </c>
      <c r="B801" t="s">
        <v>31</v>
      </c>
      <c r="C801">
        <v>1994</v>
      </c>
      <c r="D801" t="s">
        <v>15</v>
      </c>
      <c r="E801">
        <v>4.8121527442999996</v>
      </c>
      <c r="F801">
        <v>12542.034001161201</v>
      </c>
      <c r="G801" s="1" t="s">
        <v>32</v>
      </c>
    </row>
    <row r="802" spans="1:7" ht="72" x14ac:dyDescent="0.3">
      <c r="A802" t="s">
        <v>30</v>
      </c>
      <c r="B802" t="s">
        <v>31</v>
      </c>
      <c r="C802">
        <v>1995</v>
      </c>
      <c r="D802" t="s">
        <v>13</v>
      </c>
      <c r="E802">
        <v>4.6202188687000003</v>
      </c>
      <c r="F802">
        <v>15337.4079225729</v>
      </c>
      <c r="G802" s="1" t="s">
        <v>32</v>
      </c>
    </row>
    <row r="803" spans="1:7" ht="72" x14ac:dyDescent="0.3">
      <c r="A803" t="s">
        <v>30</v>
      </c>
      <c r="B803" t="s">
        <v>31</v>
      </c>
      <c r="C803">
        <v>1995</v>
      </c>
      <c r="D803" t="s">
        <v>26</v>
      </c>
      <c r="E803">
        <v>1.4691505065999999</v>
      </c>
      <c r="F803">
        <v>4877.0331579870999</v>
      </c>
      <c r="G803" s="1" t="s">
        <v>32</v>
      </c>
    </row>
    <row r="804" spans="1:7" ht="72" x14ac:dyDescent="0.3">
      <c r="A804" t="s">
        <v>30</v>
      </c>
      <c r="B804" t="s">
        <v>31</v>
      </c>
      <c r="C804">
        <v>1995</v>
      </c>
      <c r="D804" t="s">
        <v>15</v>
      </c>
      <c r="E804">
        <v>4.6602690471999999</v>
      </c>
      <c r="F804">
        <v>15470.3596165582</v>
      </c>
      <c r="G804" s="1" t="s">
        <v>32</v>
      </c>
    </row>
    <row r="805" spans="1:7" ht="72" x14ac:dyDescent="0.3">
      <c r="A805" t="s">
        <v>30</v>
      </c>
      <c r="B805" t="s">
        <v>31</v>
      </c>
      <c r="C805">
        <v>1996</v>
      </c>
      <c r="D805" t="s">
        <v>13</v>
      </c>
      <c r="E805">
        <v>4.6229877885999997</v>
      </c>
      <c r="F805">
        <v>10030.977395780699</v>
      </c>
      <c r="G805" s="1" t="s">
        <v>32</v>
      </c>
    </row>
    <row r="806" spans="1:7" ht="72" x14ac:dyDescent="0.3">
      <c r="A806" t="s">
        <v>30</v>
      </c>
      <c r="B806" t="s">
        <v>31</v>
      </c>
      <c r="C806">
        <v>1996</v>
      </c>
      <c r="D806" t="s">
        <v>26</v>
      </c>
      <c r="E806">
        <v>1.8157138667999999</v>
      </c>
      <c r="F806">
        <v>3939.7432111561998</v>
      </c>
      <c r="G806" s="1" t="s">
        <v>32</v>
      </c>
    </row>
    <row r="807" spans="1:7" ht="72" x14ac:dyDescent="0.3">
      <c r="A807" t="s">
        <v>30</v>
      </c>
      <c r="B807" t="s">
        <v>31</v>
      </c>
      <c r="C807">
        <v>1996</v>
      </c>
      <c r="D807" t="s">
        <v>15</v>
      </c>
      <c r="E807">
        <v>4.5284703452999997</v>
      </c>
      <c r="F807">
        <v>9825.8930691120604</v>
      </c>
      <c r="G807" s="1" t="s">
        <v>32</v>
      </c>
    </row>
    <row r="808" spans="1:7" ht="72" x14ac:dyDescent="0.3">
      <c r="A808" t="s">
        <v>30</v>
      </c>
      <c r="B808" t="s">
        <v>31</v>
      </c>
      <c r="C808">
        <v>1997</v>
      </c>
      <c r="D808" t="s">
        <v>13</v>
      </c>
      <c r="E808">
        <v>4.1171130981999999</v>
      </c>
      <c r="F808">
        <v>12041.394786143201</v>
      </c>
      <c r="G808" s="1" t="s">
        <v>32</v>
      </c>
    </row>
    <row r="809" spans="1:7" ht="72" x14ac:dyDescent="0.3">
      <c r="A809" t="s">
        <v>30</v>
      </c>
      <c r="B809" t="s">
        <v>31</v>
      </c>
      <c r="C809">
        <v>1997</v>
      </c>
      <c r="D809" t="s">
        <v>26</v>
      </c>
      <c r="E809">
        <v>1.3008538688</v>
      </c>
      <c r="F809">
        <v>3804.6307252967199</v>
      </c>
      <c r="G809" s="1" t="s">
        <v>32</v>
      </c>
    </row>
    <row r="810" spans="1:7" ht="72" x14ac:dyDescent="0.3">
      <c r="A810" t="s">
        <v>30</v>
      </c>
      <c r="B810" t="s">
        <v>31</v>
      </c>
      <c r="C810">
        <v>1997</v>
      </c>
      <c r="D810" t="s">
        <v>15</v>
      </c>
      <c r="E810">
        <v>4.3563425035999996</v>
      </c>
      <c r="F810">
        <v>12741.0733343915</v>
      </c>
      <c r="G810" s="1" t="s">
        <v>32</v>
      </c>
    </row>
    <row r="811" spans="1:7" ht="72" x14ac:dyDescent="0.3">
      <c r="A811" t="s">
        <v>30</v>
      </c>
      <c r="B811" t="s">
        <v>31</v>
      </c>
      <c r="C811">
        <v>1998</v>
      </c>
      <c r="D811" t="s">
        <v>13</v>
      </c>
      <c r="E811">
        <v>4.0007293414999996</v>
      </c>
      <c r="F811">
        <v>11841.726771956901</v>
      </c>
      <c r="G811" s="1" t="s">
        <v>32</v>
      </c>
    </row>
    <row r="812" spans="1:7" ht="72" x14ac:dyDescent="0.3">
      <c r="A812" t="s">
        <v>30</v>
      </c>
      <c r="B812" t="s">
        <v>31</v>
      </c>
      <c r="C812">
        <v>1998</v>
      </c>
      <c r="D812" t="s">
        <v>26</v>
      </c>
      <c r="E812">
        <v>1.3165611177000001</v>
      </c>
      <c r="F812">
        <v>3896.8787197454999</v>
      </c>
      <c r="G812" s="1" t="s">
        <v>32</v>
      </c>
    </row>
    <row r="813" spans="1:7" ht="72" x14ac:dyDescent="0.3">
      <c r="A813" t="s">
        <v>30</v>
      </c>
      <c r="B813" t="s">
        <v>31</v>
      </c>
      <c r="C813">
        <v>1998</v>
      </c>
      <c r="D813" t="s">
        <v>15</v>
      </c>
      <c r="E813">
        <v>4.1413784400999996</v>
      </c>
      <c r="F813">
        <v>12258.032913798401</v>
      </c>
      <c r="G813" s="1" t="s">
        <v>32</v>
      </c>
    </row>
    <row r="814" spans="1:7" ht="72" x14ac:dyDescent="0.3">
      <c r="A814" t="s">
        <v>30</v>
      </c>
      <c r="B814" t="s">
        <v>31</v>
      </c>
      <c r="C814">
        <v>1999</v>
      </c>
      <c r="D814" t="s">
        <v>13</v>
      </c>
      <c r="E814">
        <v>3.8530177960000001</v>
      </c>
      <c r="F814">
        <v>11006.9159379661</v>
      </c>
      <c r="G814" s="1" t="s">
        <v>32</v>
      </c>
    </row>
    <row r="815" spans="1:7" ht="72" x14ac:dyDescent="0.3">
      <c r="A815" t="s">
        <v>30</v>
      </c>
      <c r="B815" t="s">
        <v>31</v>
      </c>
      <c r="C815">
        <v>1999</v>
      </c>
      <c r="D815" t="s">
        <v>26</v>
      </c>
      <c r="E815">
        <v>1.2260987292000001</v>
      </c>
      <c r="F815">
        <v>3502.59623968499</v>
      </c>
      <c r="G815" s="1" t="s">
        <v>32</v>
      </c>
    </row>
    <row r="816" spans="1:7" ht="72" x14ac:dyDescent="0.3">
      <c r="A816" t="s">
        <v>30</v>
      </c>
      <c r="B816" t="s">
        <v>31</v>
      </c>
      <c r="C816">
        <v>1999</v>
      </c>
      <c r="D816" t="s">
        <v>15</v>
      </c>
      <c r="E816">
        <v>4.0544330458999998</v>
      </c>
      <c r="F816">
        <v>11582.2988822158</v>
      </c>
      <c r="G816" s="1" t="s">
        <v>32</v>
      </c>
    </row>
    <row r="817" spans="1:7" ht="72" x14ac:dyDescent="0.3">
      <c r="A817" t="s">
        <v>30</v>
      </c>
      <c r="B817" t="s">
        <v>31</v>
      </c>
      <c r="C817">
        <v>2000</v>
      </c>
      <c r="D817" t="s">
        <v>13</v>
      </c>
      <c r="E817">
        <v>2.9944352858999999</v>
      </c>
      <c r="F817">
        <v>8338.8764341878596</v>
      </c>
      <c r="G817" s="1" t="s">
        <v>32</v>
      </c>
    </row>
    <row r="818" spans="1:7" ht="72" x14ac:dyDescent="0.3">
      <c r="A818" t="s">
        <v>30</v>
      </c>
      <c r="B818" t="s">
        <v>31</v>
      </c>
      <c r="C818">
        <v>2000</v>
      </c>
      <c r="D818" t="s">
        <v>26</v>
      </c>
      <c r="E818">
        <v>1.2760086472000001</v>
      </c>
      <c r="F818">
        <v>3553.4173966561998</v>
      </c>
      <c r="G818" s="1" t="s">
        <v>32</v>
      </c>
    </row>
    <row r="819" spans="1:7" ht="72" x14ac:dyDescent="0.3">
      <c r="A819" t="s">
        <v>30</v>
      </c>
      <c r="B819" t="s">
        <v>31</v>
      </c>
      <c r="C819">
        <v>2000</v>
      </c>
      <c r="D819" t="s">
        <v>15</v>
      </c>
      <c r="E819">
        <v>4.0623866018000001</v>
      </c>
      <c r="F819">
        <v>11312.8976471027</v>
      </c>
      <c r="G819" s="1" t="s">
        <v>32</v>
      </c>
    </row>
    <row r="820" spans="1:7" ht="72" x14ac:dyDescent="0.3">
      <c r="A820" t="s">
        <v>30</v>
      </c>
      <c r="B820" t="s">
        <v>31</v>
      </c>
      <c r="C820">
        <v>2001</v>
      </c>
      <c r="D820" t="s">
        <v>13</v>
      </c>
      <c r="E820">
        <v>3.8224463258000001</v>
      </c>
      <c r="F820">
        <v>14785.1650517865</v>
      </c>
      <c r="G820" s="1" t="s">
        <v>32</v>
      </c>
    </row>
    <row r="821" spans="1:7" ht="72" x14ac:dyDescent="0.3">
      <c r="A821" t="s">
        <v>30</v>
      </c>
      <c r="B821" t="s">
        <v>31</v>
      </c>
      <c r="C821">
        <v>2001</v>
      </c>
      <c r="D821" t="s">
        <v>15</v>
      </c>
      <c r="E821">
        <v>3.9364444309</v>
      </c>
      <c r="F821">
        <v>15226.1080119206</v>
      </c>
      <c r="G821" s="1" t="s">
        <v>32</v>
      </c>
    </row>
    <row r="822" spans="1:7" ht="72" x14ac:dyDescent="0.3">
      <c r="A822" t="s">
        <v>30</v>
      </c>
      <c r="B822" t="s">
        <v>31</v>
      </c>
      <c r="C822">
        <v>2002</v>
      </c>
      <c r="D822" t="s">
        <v>13</v>
      </c>
      <c r="E822">
        <v>3.3354813504999998</v>
      </c>
      <c r="F822">
        <v>8330.98840791986</v>
      </c>
      <c r="G822" s="1" t="s">
        <v>32</v>
      </c>
    </row>
    <row r="823" spans="1:7" ht="72" x14ac:dyDescent="0.3">
      <c r="A823" t="s">
        <v>30</v>
      </c>
      <c r="B823" t="s">
        <v>31</v>
      </c>
      <c r="C823">
        <v>2002</v>
      </c>
      <c r="D823" t="s">
        <v>26</v>
      </c>
      <c r="E823">
        <v>0.23370500450000001</v>
      </c>
      <c r="F823">
        <v>583.72195167522295</v>
      </c>
      <c r="G823" s="1" t="s">
        <v>32</v>
      </c>
    </row>
    <row r="824" spans="1:7" ht="72" x14ac:dyDescent="0.3">
      <c r="A824" t="s">
        <v>30</v>
      </c>
      <c r="B824" t="s">
        <v>31</v>
      </c>
      <c r="C824">
        <v>2002</v>
      </c>
      <c r="D824" t="s">
        <v>15</v>
      </c>
      <c r="E824">
        <v>3.7965018002000002</v>
      </c>
      <c r="F824">
        <v>9482.4731917898807</v>
      </c>
      <c r="G824" s="1" t="s">
        <v>32</v>
      </c>
    </row>
    <row r="825" spans="1:7" ht="72" x14ac:dyDescent="0.3">
      <c r="A825" t="s">
        <v>30</v>
      </c>
      <c r="B825" t="s">
        <v>31</v>
      </c>
      <c r="C825">
        <v>2003</v>
      </c>
      <c r="D825" t="s">
        <v>13</v>
      </c>
      <c r="E825">
        <v>3.1937239488000002</v>
      </c>
      <c r="F825">
        <v>12746.893223818901</v>
      </c>
      <c r="G825" s="1" t="s">
        <v>32</v>
      </c>
    </row>
    <row r="826" spans="1:7" ht="72" x14ac:dyDescent="0.3">
      <c r="A826" t="s">
        <v>30</v>
      </c>
      <c r="B826" t="s">
        <v>31</v>
      </c>
      <c r="C826">
        <v>2003</v>
      </c>
      <c r="D826" t="s">
        <v>15</v>
      </c>
      <c r="E826">
        <v>3.6438824254000002</v>
      </c>
      <c r="F826">
        <v>14543.580140546301</v>
      </c>
      <c r="G826" s="1" t="s">
        <v>32</v>
      </c>
    </row>
    <row r="827" spans="1:7" ht="72" x14ac:dyDescent="0.3">
      <c r="A827" t="s">
        <v>30</v>
      </c>
      <c r="B827" t="s">
        <v>31</v>
      </c>
      <c r="C827">
        <v>2004</v>
      </c>
      <c r="D827" t="s">
        <v>13</v>
      </c>
      <c r="E827">
        <v>2.7183229995999998</v>
      </c>
      <c r="F827">
        <v>10379.1307785852</v>
      </c>
      <c r="G827" s="1" t="s">
        <v>32</v>
      </c>
    </row>
    <row r="828" spans="1:7" ht="72" x14ac:dyDescent="0.3">
      <c r="A828" t="s">
        <v>30</v>
      </c>
      <c r="B828" t="s">
        <v>31</v>
      </c>
      <c r="C828">
        <v>2004</v>
      </c>
      <c r="D828" t="s">
        <v>26</v>
      </c>
      <c r="E828">
        <v>0.11523227630000001</v>
      </c>
      <c r="F828">
        <v>439.981144969686</v>
      </c>
      <c r="G828" s="1" t="s">
        <v>32</v>
      </c>
    </row>
    <row r="829" spans="1:7" ht="72" x14ac:dyDescent="0.3">
      <c r="A829" t="s">
        <v>30</v>
      </c>
      <c r="B829" t="s">
        <v>31</v>
      </c>
      <c r="C829">
        <v>2004</v>
      </c>
      <c r="D829" t="s">
        <v>15</v>
      </c>
      <c r="E829">
        <v>3.4799239742000001</v>
      </c>
      <c r="F829">
        <v>13287.0839974059</v>
      </c>
      <c r="G829" s="1" t="s">
        <v>32</v>
      </c>
    </row>
    <row r="830" spans="1:7" ht="72" x14ac:dyDescent="0.3">
      <c r="A830" t="s">
        <v>30</v>
      </c>
      <c r="B830" t="s">
        <v>31</v>
      </c>
      <c r="C830">
        <v>2005</v>
      </c>
      <c r="D830" t="s">
        <v>13</v>
      </c>
      <c r="E830">
        <v>2.5370740133999998</v>
      </c>
      <c r="F830">
        <v>11634.1258382919</v>
      </c>
      <c r="G830" s="1" t="s">
        <v>32</v>
      </c>
    </row>
    <row r="831" spans="1:7" ht="72" x14ac:dyDescent="0.3">
      <c r="A831" t="s">
        <v>30</v>
      </c>
      <c r="B831" t="s">
        <v>31</v>
      </c>
      <c r="C831">
        <v>2005</v>
      </c>
      <c r="D831" t="s">
        <v>15</v>
      </c>
      <c r="E831">
        <v>3.3059780660999998</v>
      </c>
      <c r="F831">
        <v>15160.0484006687</v>
      </c>
      <c r="G831" s="1" t="s">
        <v>32</v>
      </c>
    </row>
    <row r="832" spans="1:7" ht="72" x14ac:dyDescent="0.3">
      <c r="A832" t="s">
        <v>30</v>
      </c>
      <c r="B832" t="s">
        <v>31</v>
      </c>
      <c r="C832">
        <v>2006</v>
      </c>
      <c r="D832" t="s">
        <v>13</v>
      </c>
      <c r="E832">
        <v>2.0811571458999998</v>
      </c>
      <c r="F832">
        <v>9493.6478511397509</v>
      </c>
      <c r="G832" s="1" t="s">
        <v>32</v>
      </c>
    </row>
    <row r="833" spans="1:7" ht="72" x14ac:dyDescent="0.3">
      <c r="A833" t="s">
        <v>30</v>
      </c>
      <c r="B833" t="s">
        <v>31</v>
      </c>
      <c r="C833">
        <v>2006</v>
      </c>
      <c r="D833" t="s">
        <v>26</v>
      </c>
      <c r="E833">
        <v>0.1695475457</v>
      </c>
      <c r="F833">
        <v>773.427751812363</v>
      </c>
      <c r="G833" s="1" t="s">
        <v>32</v>
      </c>
    </row>
    <row r="834" spans="1:7" ht="72" x14ac:dyDescent="0.3">
      <c r="A834" t="s">
        <v>30</v>
      </c>
      <c r="B834" t="s">
        <v>31</v>
      </c>
      <c r="C834">
        <v>2006</v>
      </c>
      <c r="D834" t="s">
        <v>15</v>
      </c>
      <c r="E834">
        <v>3.1234102725000001</v>
      </c>
      <c r="F834">
        <v>14248.1106145715</v>
      </c>
      <c r="G834" s="1" t="s">
        <v>32</v>
      </c>
    </row>
    <row r="835" spans="1:7" ht="72" x14ac:dyDescent="0.3">
      <c r="A835" t="s">
        <v>30</v>
      </c>
      <c r="B835" t="s">
        <v>31</v>
      </c>
      <c r="C835">
        <v>2007</v>
      </c>
      <c r="D835" t="s">
        <v>13</v>
      </c>
      <c r="E835">
        <v>1.977513673</v>
      </c>
      <c r="F835">
        <v>16042.470908593699</v>
      </c>
      <c r="G835" s="1" t="s">
        <v>32</v>
      </c>
    </row>
    <row r="836" spans="1:7" ht="72" x14ac:dyDescent="0.3">
      <c r="A836" t="s">
        <v>30</v>
      </c>
      <c r="B836" t="s">
        <v>31</v>
      </c>
      <c r="C836">
        <v>2007</v>
      </c>
      <c r="D836" t="s">
        <v>15</v>
      </c>
      <c r="E836">
        <v>2.9336001169000001</v>
      </c>
      <c r="F836">
        <v>23798.669600207199</v>
      </c>
      <c r="G836" s="1" t="s">
        <v>32</v>
      </c>
    </row>
    <row r="837" spans="1:7" ht="72" x14ac:dyDescent="0.3">
      <c r="A837" t="s">
        <v>30</v>
      </c>
      <c r="B837" t="s">
        <v>31</v>
      </c>
      <c r="C837">
        <v>2008</v>
      </c>
      <c r="D837" t="s">
        <v>13</v>
      </c>
      <c r="E837">
        <v>1.4442082224999999</v>
      </c>
      <c r="F837">
        <v>8803.2622051672606</v>
      </c>
      <c r="G837" s="1" t="s">
        <v>32</v>
      </c>
    </row>
    <row r="838" spans="1:7" ht="72" x14ac:dyDescent="0.3">
      <c r="A838" t="s">
        <v>30</v>
      </c>
      <c r="B838" t="s">
        <v>31</v>
      </c>
      <c r="C838">
        <v>2008</v>
      </c>
      <c r="D838" t="s">
        <v>26</v>
      </c>
      <c r="E838">
        <v>0.1157156114</v>
      </c>
      <c r="F838">
        <v>705.351799504376</v>
      </c>
      <c r="G838" s="1" t="s">
        <v>32</v>
      </c>
    </row>
    <row r="839" spans="1:7" ht="72" x14ac:dyDescent="0.3">
      <c r="A839" t="s">
        <v>30</v>
      </c>
      <c r="B839" t="s">
        <v>31</v>
      </c>
      <c r="C839">
        <v>2008</v>
      </c>
      <c r="D839" t="s">
        <v>15</v>
      </c>
      <c r="E839">
        <v>2.7379410746000001</v>
      </c>
      <c r="F839">
        <v>16689.292310265701</v>
      </c>
      <c r="G839" s="1" t="s">
        <v>32</v>
      </c>
    </row>
    <row r="840" spans="1:7" ht="72" x14ac:dyDescent="0.3">
      <c r="A840" t="s">
        <v>30</v>
      </c>
      <c r="B840" t="s">
        <v>31</v>
      </c>
      <c r="C840">
        <v>2009</v>
      </c>
      <c r="D840" t="s">
        <v>13</v>
      </c>
      <c r="E840">
        <v>1.4709234901999999</v>
      </c>
      <c r="F840">
        <v>8853.3413949452897</v>
      </c>
      <c r="G840" s="1" t="s">
        <v>32</v>
      </c>
    </row>
    <row r="841" spans="1:7" ht="72" x14ac:dyDescent="0.3">
      <c r="A841" t="s">
        <v>30</v>
      </c>
      <c r="B841" t="s">
        <v>31</v>
      </c>
      <c r="C841">
        <v>2009</v>
      </c>
      <c r="D841" t="s">
        <v>15</v>
      </c>
      <c r="E841">
        <v>2.6045074505999999</v>
      </c>
      <c r="F841">
        <v>15676.2698943738</v>
      </c>
      <c r="G841" s="1" t="s">
        <v>32</v>
      </c>
    </row>
    <row r="842" spans="1:7" ht="72" x14ac:dyDescent="0.3">
      <c r="A842" t="s">
        <v>30</v>
      </c>
      <c r="B842" t="s">
        <v>31</v>
      </c>
      <c r="C842">
        <v>2010</v>
      </c>
      <c r="D842" t="s">
        <v>13</v>
      </c>
      <c r="E842">
        <v>1.2697418683999999</v>
      </c>
      <c r="F842">
        <v>8666.8135839269908</v>
      </c>
      <c r="G842" s="1" t="s">
        <v>32</v>
      </c>
    </row>
    <row r="843" spans="1:7" ht="72" x14ac:dyDescent="0.3">
      <c r="A843" t="s">
        <v>30</v>
      </c>
      <c r="B843" t="s">
        <v>31</v>
      </c>
      <c r="C843">
        <v>2010</v>
      </c>
      <c r="D843" t="s">
        <v>26</v>
      </c>
      <c r="E843">
        <v>0.1501084557</v>
      </c>
      <c r="F843">
        <v>1024.58778040264</v>
      </c>
      <c r="G843" s="1" t="s">
        <v>32</v>
      </c>
    </row>
    <row r="844" spans="1:7" ht="72" x14ac:dyDescent="0.3">
      <c r="A844" t="s">
        <v>30</v>
      </c>
      <c r="B844" t="s">
        <v>31</v>
      </c>
      <c r="C844">
        <v>2010</v>
      </c>
      <c r="D844" t="s">
        <v>15</v>
      </c>
      <c r="E844">
        <v>2.4722175892</v>
      </c>
      <c r="F844">
        <v>16874.4919876983</v>
      </c>
      <c r="G844" s="1" t="s">
        <v>32</v>
      </c>
    </row>
    <row r="845" spans="1:7" ht="72" x14ac:dyDescent="0.3">
      <c r="A845" t="s">
        <v>30</v>
      </c>
      <c r="B845" t="s">
        <v>31</v>
      </c>
      <c r="C845">
        <v>2011</v>
      </c>
      <c r="D845" t="s">
        <v>13</v>
      </c>
      <c r="E845">
        <v>1.3700580405</v>
      </c>
      <c r="F845">
        <v>8933.4917188097497</v>
      </c>
      <c r="G845" s="1" t="s">
        <v>32</v>
      </c>
    </row>
    <row r="846" spans="1:7" ht="72" x14ac:dyDescent="0.3">
      <c r="A846" t="s">
        <v>30</v>
      </c>
      <c r="B846" t="s">
        <v>31</v>
      </c>
      <c r="C846">
        <v>2011</v>
      </c>
      <c r="D846" t="s">
        <v>15</v>
      </c>
      <c r="E846">
        <v>2.321233688</v>
      </c>
      <c r="F846">
        <v>15135.652152278901</v>
      </c>
      <c r="G846" s="1" t="s">
        <v>32</v>
      </c>
    </row>
    <row r="847" spans="1:7" ht="72" x14ac:dyDescent="0.3">
      <c r="A847" t="s">
        <v>30</v>
      </c>
      <c r="B847" t="s">
        <v>31</v>
      </c>
      <c r="C847">
        <v>2012</v>
      </c>
      <c r="D847" t="s">
        <v>13</v>
      </c>
      <c r="E847">
        <v>0.93963464789999995</v>
      </c>
      <c r="F847">
        <v>5265.94066571855</v>
      </c>
      <c r="G847" s="1" t="s">
        <v>32</v>
      </c>
    </row>
    <row r="848" spans="1:7" ht="72" x14ac:dyDescent="0.3">
      <c r="A848" t="s">
        <v>30</v>
      </c>
      <c r="B848" t="s">
        <v>31</v>
      </c>
      <c r="C848">
        <v>2012</v>
      </c>
      <c r="D848" t="s">
        <v>26</v>
      </c>
      <c r="E848">
        <v>0.3791588092</v>
      </c>
      <c r="F848">
        <v>2124.8980086582201</v>
      </c>
      <c r="G848" s="1" t="s">
        <v>32</v>
      </c>
    </row>
    <row r="849" spans="1:7" ht="72" x14ac:dyDescent="0.3">
      <c r="A849" t="s">
        <v>30</v>
      </c>
      <c r="B849" t="s">
        <v>31</v>
      </c>
      <c r="C849">
        <v>2012</v>
      </c>
      <c r="D849" t="s">
        <v>15</v>
      </c>
      <c r="E849">
        <v>2.1679237965999998</v>
      </c>
      <c r="F849">
        <v>12149.5712263359</v>
      </c>
      <c r="G849" s="1" t="s">
        <v>32</v>
      </c>
    </row>
    <row r="850" spans="1:7" ht="72" x14ac:dyDescent="0.3">
      <c r="A850" t="s">
        <v>30</v>
      </c>
      <c r="B850" t="s">
        <v>31</v>
      </c>
      <c r="C850">
        <v>2013</v>
      </c>
      <c r="D850" t="s">
        <v>13</v>
      </c>
      <c r="E850">
        <v>1.2659923233999999</v>
      </c>
      <c r="F850">
        <v>8490.4107874853198</v>
      </c>
      <c r="G850" s="1" t="s">
        <v>32</v>
      </c>
    </row>
    <row r="851" spans="1:7" ht="72" x14ac:dyDescent="0.3">
      <c r="A851" t="s">
        <v>30</v>
      </c>
      <c r="B851" t="s">
        <v>31</v>
      </c>
      <c r="C851">
        <v>2013</v>
      </c>
      <c r="D851" t="s">
        <v>15</v>
      </c>
      <c r="E851">
        <v>2.0129461075999999</v>
      </c>
      <c r="F851">
        <v>13499.8759708259</v>
      </c>
      <c r="G851" s="1" t="s">
        <v>32</v>
      </c>
    </row>
    <row r="852" spans="1:7" ht="72" x14ac:dyDescent="0.3">
      <c r="A852" t="s">
        <v>30</v>
      </c>
      <c r="B852" t="s">
        <v>31</v>
      </c>
      <c r="C852">
        <v>2014</v>
      </c>
      <c r="D852" t="s">
        <v>13</v>
      </c>
      <c r="E852">
        <v>0.91567671630000003</v>
      </c>
      <c r="F852">
        <v>6624.3131833118596</v>
      </c>
      <c r="G852" s="1" t="s">
        <v>32</v>
      </c>
    </row>
    <row r="853" spans="1:7" ht="72" x14ac:dyDescent="0.3">
      <c r="A853" t="s">
        <v>30</v>
      </c>
      <c r="B853" t="s">
        <v>31</v>
      </c>
      <c r="C853">
        <v>2014</v>
      </c>
      <c r="D853" t="s">
        <v>26</v>
      </c>
      <c r="E853">
        <v>0.29591282619999998</v>
      </c>
      <c r="F853">
        <v>2140.7328602440102</v>
      </c>
      <c r="G853" s="1" t="s">
        <v>32</v>
      </c>
    </row>
    <row r="854" spans="1:7" ht="72" x14ac:dyDescent="0.3">
      <c r="A854" t="s">
        <v>30</v>
      </c>
      <c r="B854" t="s">
        <v>31</v>
      </c>
      <c r="C854">
        <v>2014</v>
      </c>
      <c r="D854" t="s">
        <v>15</v>
      </c>
      <c r="E854">
        <v>1.8570076035</v>
      </c>
      <c r="F854">
        <v>13434.217263025699</v>
      </c>
      <c r="G854" s="1" t="s">
        <v>32</v>
      </c>
    </row>
    <row r="855" spans="1:7" ht="72" x14ac:dyDescent="0.3">
      <c r="A855" t="s">
        <v>30</v>
      </c>
      <c r="B855" t="s">
        <v>31</v>
      </c>
      <c r="C855">
        <v>2015</v>
      </c>
      <c r="D855" t="s">
        <v>13</v>
      </c>
      <c r="E855">
        <v>1.1570496993999999</v>
      </c>
      <c r="F855">
        <v>8608.6782920317291</v>
      </c>
      <c r="G855" s="1" t="s">
        <v>32</v>
      </c>
    </row>
    <row r="856" spans="1:7" ht="72" x14ac:dyDescent="0.3">
      <c r="A856" t="s">
        <v>30</v>
      </c>
      <c r="B856" t="s">
        <v>31</v>
      </c>
      <c r="C856">
        <v>2015</v>
      </c>
      <c r="D856" t="s">
        <v>15</v>
      </c>
      <c r="E856">
        <v>1.7008460755999999</v>
      </c>
      <c r="F856">
        <v>12654.6307366602</v>
      </c>
      <c r="G856" s="1" t="s">
        <v>32</v>
      </c>
    </row>
    <row r="857" spans="1:7" ht="72" x14ac:dyDescent="0.3">
      <c r="A857" t="s">
        <v>30</v>
      </c>
      <c r="B857" t="s">
        <v>31</v>
      </c>
      <c r="C857">
        <v>2016</v>
      </c>
      <c r="D857" t="s">
        <v>13</v>
      </c>
      <c r="E857">
        <v>0.972579996</v>
      </c>
      <c r="F857">
        <v>7734.8574439848499</v>
      </c>
      <c r="G857" s="1" t="s">
        <v>32</v>
      </c>
    </row>
    <row r="858" spans="1:7" ht="72" x14ac:dyDescent="0.3">
      <c r="A858" t="s">
        <v>30</v>
      </c>
      <c r="B858" t="s">
        <v>31</v>
      </c>
      <c r="C858">
        <v>2016</v>
      </c>
      <c r="D858" t="s">
        <v>26</v>
      </c>
      <c r="E858">
        <v>0.1251120828</v>
      </c>
      <c r="F858">
        <v>995.00722734040903</v>
      </c>
      <c r="G858" s="1" t="s">
        <v>32</v>
      </c>
    </row>
    <row r="859" spans="1:7" ht="72" x14ac:dyDescent="0.3">
      <c r="A859" t="s">
        <v>30</v>
      </c>
      <c r="B859" t="s">
        <v>31</v>
      </c>
      <c r="C859">
        <v>2016</v>
      </c>
      <c r="D859" t="s">
        <v>15</v>
      </c>
      <c r="E859">
        <v>1.5452620206000001</v>
      </c>
      <c r="F859">
        <v>12289.355624212199</v>
      </c>
      <c r="G859" s="1" t="s">
        <v>32</v>
      </c>
    </row>
    <row r="860" spans="1:7" ht="72" x14ac:dyDescent="0.3">
      <c r="A860" t="s">
        <v>30</v>
      </c>
      <c r="B860" t="s">
        <v>31</v>
      </c>
      <c r="C860">
        <v>2017</v>
      </c>
      <c r="D860" t="s">
        <v>13</v>
      </c>
      <c r="E860">
        <v>0.95766946959999999</v>
      </c>
      <c r="F860">
        <v>8200.1874929421192</v>
      </c>
      <c r="G860" s="1" t="s">
        <v>32</v>
      </c>
    </row>
    <row r="861" spans="1:7" ht="72" x14ac:dyDescent="0.3">
      <c r="A861" t="s">
        <v>30</v>
      </c>
      <c r="B861" t="s">
        <v>31</v>
      </c>
      <c r="C861">
        <v>2017</v>
      </c>
      <c r="D861" t="s">
        <v>26</v>
      </c>
      <c r="E861">
        <v>8.0379967799999993E-2</v>
      </c>
      <c r="F861">
        <v>688.26544794372205</v>
      </c>
      <c r="G861" s="1" t="s">
        <v>32</v>
      </c>
    </row>
    <row r="862" spans="1:7" ht="72" x14ac:dyDescent="0.3">
      <c r="A862" t="s">
        <v>30</v>
      </c>
      <c r="B862" t="s">
        <v>31</v>
      </c>
      <c r="C862">
        <v>2017</v>
      </c>
      <c r="D862" t="s">
        <v>15</v>
      </c>
      <c r="E862">
        <v>1.3910937162999999</v>
      </c>
      <c r="F862">
        <v>11911.4471701602</v>
      </c>
      <c r="G862" s="1" t="s">
        <v>32</v>
      </c>
    </row>
    <row r="863" spans="1:7" ht="72" x14ac:dyDescent="0.3">
      <c r="A863" t="s">
        <v>30</v>
      </c>
      <c r="B863" t="s">
        <v>31</v>
      </c>
      <c r="C863">
        <v>2018</v>
      </c>
      <c r="D863" t="s">
        <v>13</v>
      </c>
      <c r="E863">
        <v>0.91443936749999999</v>
      </c>
      <c r="F863">
        <v>7302.03403126796</v>
      </c>
      <c r="G863" s="1" t="s">
        <v>32</v>
      </c>
    </row>
    <row r="864" spans="1:7" ht="72" x14ac:dyDescent="0.3">
      <c r="A864" t="s">
        <v>30</v>
      </c>
      <c r="B864" t="s">
        <v>31</v>
      </c>
      <c r="C864">
        <v>2018</v>
      </c>
      <c r="D864" t="s">
        <v>26</v>
      </c>
      <c r="E864">
        <v>6.2063117100000002E-2</v>
      </c>
      <c r="F864">
        <v>495.58998579748101</v>
      </c>
      <c r="G864" s="1" t="s">
        <v>32</v>
      </c>
    </row>
    <row r="865" spans="1:7" ht="72" x14ac:dyDescent="0.3">
      <c r="A865" t="s">
        <v>30</v>
      </c>
      <c r="B865" t="s">
        <v>31</v>
      </c>
      <c r="C865">
        <v>2018</v>
      </c>
      <c r="D865" t="s">
        <v>15</v>
      </c>
      <c r="E865">
        <v>1.2392383781</v>
      </c>
      <c r="F865">
        <v>9895.6378429404194</v>
      </c>
      <c r="G865" s="1" t="s">
        <v>32</v>
      </c>
    </row>
    <row r="866" spans="1:7" ht="72" x14ac:dyDescent="0.3">
      <c r="A866" t="s">
        <v>30</v>
      </c>
      <c r="B866" t="s">
        <v>31</v>
      </c>
      <c r="C866">
        <v>2019</v>
      </c>
      <c r="D866" t="s">
        <v>13</v>
      </c>
      <c r="E866">
        <v>0.85621796390000005</v>
      </c>
      <c r="F866">
        <v>6837.1211185398597</v>
      </c>
      <c r="G866" s="1" t="s">
        <v>32</v>
      </c>
    </row>
    <row r="867" spans="1:7" ht="72" x14ac:dyDescent="0.3">
      <c r="A867" t="s">
        <v>30</v>
      </c>
      <c r="B867" t="s">
        <v>31</v>
      </c>
      <c r="C867">
        <v>2019</v>
      </c>
      <c r="D867" t="s">
        <v>26</v>
      </c>
      <c r="E867">
        <v>5.7142927699999999E-2</v>
      </c>
      <c r="F867">
        <v>456.30100543016101</v>
      </c>
      <c r="G867" s="1" t="s">
        <v>32</v>
      </c>
    </row>
    <row r="868" spans="1:7" ht="72" x14ac:dyDescent="0.3">
      <c r="A868" t="s">
        <v>30</v>
      </c>
      <c r="B868" t="s">
        <v>31</v>
      </c>
      <c r="C868">
        <v>2019</v>
      </c>
      <c r="D868" t="s">
        <v>15</v>
      </c>
      <c r="E868">
        <v>1.0716541436</v>
      </c>
      <c r="F868">
        <v>8557.4345385019005</v>
      </c>
      <c r="G868" s="1" t="s">
        <v>32</v>
      </c>
    </row>
    <row r="869" spans="1:7" ht="72" x14ac:dyDescent="0.3">
      <c r="A869" t="s">
        <v>33</v>
      </c>
      <c r="B869" t="s">
        <v>34</v>
      </c>
      <c r="C869">
        <v>1950</v>
      </c>
      <c r="D869" t="s">
        <v>13</v>
      </c>
      <c r="E869">
        <v>9.6923076923</v>
      </c>
      <c r="F869">
        <v>0.39566963907692299</v>
      </c>
      <c r="G869" s="1" t="s">
        <v>35</v>
      </c>
    </row>
    <row r="870" spans="1:7" ht="72" x14ac:dyDescent="0.3">
      <c r="A870" t="s">
        <v>33</v>
      </c>
      <c r="B870" t="s">
        <v>34</v>
      </c>
      <c r="C870">
        <v>1950</v>
      </c>
      <c r="D870" t="s">
        <v>15</v>
      </c>
      <c r="E870">
        <v>11.3446218342</v>
      </c>
      <c r="F870">
        <v>0.46312215512760901</v>
      </c>
      <c r="G870" s="1" t="s">
        <v>35</v>
      </c>
    </row>
    <row r="871" spans="1:7" ht="72" x14ac:dyDescent="0.3">
      <c r="A871" t="s">
        <v>33</v>
      </c>
      <c r="B871" t="s">
        <v>34</v>
      </c>
      <c r="C871">
        <v>1951</v>
      </c>
      <c r="D871" t="s">
        <v>13</v>
      </c>
      <c r="E871">
        <v>10.7063781878</v>
      </c>
      <c r="F871">
        <v>0.65477073098363503</v>
      </c>
      <c r="G871" s="1" t="s">
        <v>35</v>
      </c>
    </row>
    <row r="872" spans="1:7" ht="72" x14ac:dyDescent="0.3">
      <c r="A872" t="s">
        <v>33</v>
      </c>
      <c r="B872" t="s">
        <v>34</v>
      </c>
      <c r="C872">
        <v>1951</v>
      </c>
      <c r="D872" t="s">
        <v>15</v>
      </c>
      <c r="E872">
        <v>11.5005175055</v>
      </c>
      <c r="F872">
        <v>0.70333796561942596</v>
      </c>
      <c r="G872" s="1" t="s">
        <v>35</v>
      </c>
    </row>
    <row r="873" spans="1:7" ht="72" x14ac:dyDescent="0.3">
      <c r="A873" t="s">
        <v>33</v>
      </c>
      <c r="B873" t="s">
        <v>34</v>
      </c>
      <c r="C873">
        <v>1952</v>
      </c>
      <c r="D873" t="s">
        <v>13</v>
      </c>
      <c r="E873">
        <v>10.94954474</v>
      </c>
      <c r="F873">
        <v>0.62564025553912705</v>
      </c>
      <c r="G873" s="1" t="s">
        <v>35</v>
      </c>
    </row>
    <row r="874" spans="1:7" ht="72" x14ac:dyDescent="0.3">
      <c r="A874" t="s">
        <v>33</v>
      </c>
      <c r="B874" t="s">
        <v>34</v>
      </c>
      <c r="C874">
        <v>1952</v>
      </c>
      <c r="D874" t="s">
        <v>15</v>
      </c>
      <c r="E874">
        <v>11.6450278741</v>
      </c>
      <c r="F874">
        <v>0.66537909912483695</v>
      </c>
      <c r="G874" s="1" t="s">
        <v>35</v>
      </c>
    </row>
    <row r="875" spans="1:7" ht="72" x14ac:dyDescent="0.3">
      <c r="A875" t="s">
        <v>33</v>
      </c>
      <c r="B875" t="s">
        <v>34</v>
      </c>
      <c r="C875">
        <v>1953</v>
      </c>
      <c r="D875" t="s">
        <v>13</v>
      </c>
      <c r="E875">
        <v>11.1910381181</v>
      </c>
      <c r="F875">
        <v>0.61956388138960194</v>
      </c>
      <c r="G875" s="1" t="s">
        <v>35</v>
      </c>
    </row>
    <row r="876" spans="1:7" ht="72" x14ac:dyDescent="0.3">
      <c r="A876" t="s">
        <v>33</v>
      </c>
      <c r="B876" t="s">
        <v>34</v>
      </c>
      <c r="C876">
        <v>1953</v>
      </c>
      <c r="D876" t="s">
        <v>15</v>
      </c>
      <c r="E876">
        <v>11.7781529402</v>
      </c>
      <c r="F876">
        <v>0.65206802748506298</v>
      </c>
      <c r="G876" s="1" t="s">
        <v>35</v>
      </c>
    </row>
    <row r="877" spans="1:7" ht="72" x14ac:dyDescent="0.3">
      <c r="A877" t="s">
        <v>33</v>
      </c>
      <c r="B877" t="s">
        <v>34</v>
      </c>
      <c r="C877">
        <v>1954</v>
      </c>
      <c r="D877" t="s">
        <v>13</v>
      </c>
      <c r="E877">
        <v>12.4770121685</v>
      </c>
      <c r="F877">
        <v>0.704047664679748</v>
      </c>
      <c r="G877" s="1" t="s">
        <v>35</v>
      </c>
    </row>
    <row r="878" spans="1:7" ht="72" x14ac:dyDescent="0.3">
      <c r="A878" t="s">
        <v>33</v>
      </c>
      <c r="B878" t="s">
        <v>34</v>
      </c>
      <c r="C878">
        <v>1954</v>
      </c>
      <c r="D878" t="s">
        <v>15</v>
      </c>
      <c r="E878">
        <v>11.899892703600001</v>
      </c>
      <c r="F878">
        <v>0.67148220702572903</v>
      </c>
      <c r="G878" s="1" t="s">
        <v>35</v>
      </c>
    </row>
    <row r="879" spans="1:7" ht="72" x14ac:dyDescent="0.3">
      <c r="A879" t="s">
        <v>33</v>
      </c>
      <c r="B879" t="s">
        <v>34</v>
      </c>
      <c r="C879">
        <v>1955</v>
      </c>
      <c r="D879" t="s">
        <v>13</v>
      </c>
      <c r="E879">
        <v>11.669005352299999</v>
      </c>
      <c r="F879">
        <v>0.65080236622977194</v>
      </c>
      <c r="G879" s="1" t="s">
        <v>35</v>
      </c>
    </row>
    <row r="880" spans="1:7" ht="72" x14ac:dyDescent="0.3">
      <c r="A880" t="s">
        <v>33</v>
      </c>
      <c r="B880" t="s">
        <v>34</v>
      </c>
      <c r="C880">
        <v>1955</v>
      </c>
      <c r="D880" t="s">
        <v>15</v>
      </c>
      <c r="E880">
        <v>12.010247164500001</v>
      </c>
      <c r="F880">
        <v>0.669834063629972</v>
      </c>
      <c r="G880" s="1" t="s">
        <v>35</v>
      </c>
    </row>
    <row r="881" spans="1:7" ht="72" x14ac:dyDescent="0.3">
      <c r="A881" t="s">
        <v>33</v>
      </c>
      <c r="B881" t="s">
        <v>34</v>
      </c>
      <c r="C881">
        <v>1956</v>
      </c>
      <c r="D881" t="s">
        <v>13</v>
      </c>
      <c r="E881">
        <v>12.9516330545</v>
      </c>
      <c r="F881">
        <v>0.84245491549068097</v>
      </c>
      <c r="G881" s="1" t="s">
        <v>35</v>
      </c>
    </row>
    <row r="882" spans="1:7" ht="72" x14ac:dyDescent="0.3">
      <c r="A882" t="s">
        <v>33</v>
      </c>
      <c r="B882" t="s">
        <v>34</v>
      </c>
      <c r="C882">
        <v>1956</v>
      </c>
      <c r="D882" t="s">
        <v>15</v>
      </c>
      <c r="E882">
        <v>12.1092163228</v>
      </c>
      <c r="F882">
        <v>0.78765888216237201</v>
      </c>
      <c r="G882" s="1" t="s">
        <v>35</v>
      </c>
    </row>
    <row r="883" spans="1:7" ht="72" x14ac:dyDescent="0.3">
      <c r="A883" t="s">
        <v>33</v>
      </c>
      <c r="B883" t="s">
        <v>34</v>
      </c>
      <c r="C883">
        <v>1957</v>
      </c>
      <c r="D883" t="s">
        <v>13</v>
      </c>
      <c r="E883">
        <v>12.1402798903</v>
      </c>
      <c r="F883">
        <v>0.82234180485095398</v>
      </c>
      <c r="G883" s="1" t="s">
        <v>35</v>
      </c>
    </row>
    <row r="884" spans="1:7" ht="72" x14ac:dyDescent="0.3">
      <c r="A884" t="s">
        <v>33</v>
      </c>
      <c r="B884" t="s">
        <v>34</v>
      </c>
      <c r="C884">
        <v>1957</v>
      </c>
      <c r="D884" t="s">
        <v>15</v>
      </c>
      <c r="E884">
        <v>12.1968001785</v>
      </c>
      <c r="F884">
        <v>0.82617029943391895</v>
      </c>
      <c r="G884" s="1" t="s">
        <v>35</v>
      </c>
    </row>
    <row r="885" spans="1:7" ht="72" x14ac:dyDescent="0.3">
      <c r="A885" t="s">
        <v>33</v>
      </c>
      <c r="B885" t="s">
        <v>34</v>
      </c>
      <c r="C885">
        <v>1958</v>
      </c>
      <c r="D885" t="s">
        <v>13</v>
      </c>
      <c r="E885">
        <v>13.419561244400001</v>
      </c>
      <c r="F885">
        <v>1.01521978743882</v>
      </c>
      <c r="G885" s="1" t="s">
        <v>35</v>
      </c>
    </row>
    <row r="886" spans="1:7" ht="72" x14ac:dyDescent="0.3">
      <c r="A886" t="s">
        <v>33</v>
      </c>
      <c r="B886" t="s">
        <v>34</v>
      </c>
      <c r="C886">
        <v>1958</v>
      </c>
      <c r="D886" t="s">
        <v>15</v>
      </c>
      <c r="E886">
        <v>12.2729987316</v>
      </c>
      <c r="F886">
        <v>0.92847977192609799</v>
      </c>
      <c r="G886" s="1" t="s">
        <v>35</v>
      </c>
    </row>
    <row r="887" spans="1:7" ht="72" x14ac:dyDescent="0.3">
      <c r="A887" t="s">
        <v>33</v>
      </c>
      <c r="B887" t="s">
        <v>34</v>
      </c>
      <c r="C887">
        <v>1959</v>
      </c>
      <c r="D887" t="s">
        <v>13</v>
      </c>
      <c r="E887">
        <v>12.6048617321</v>
      </c>
      <c r="F887">
        <v>1.0498668999412999</v>
      </c>
      <c r="G887" s="1" t="s">
        <v>35</v>
      </c>
    </row>
    <row r="888" spans="1:7" ht="72" x14ac:dyDescent="0.3">
      <c r="A888" t="s">
        <v>33</v>
      </c>
      <c r="B888" t="s">
        <v>34</v>
      </c>
      <c r="C888">
        <v>1959</v>
      </c>
      <c r="D888" t="s">
        <v>15</v>
      </c>
      <c r="E888">
        <v>12.3378119821</v>
      </c>
      <c r="F888">
        <v>1.0276241574896401</v>
      </c>
      <c r="G888" s="1" t="s">
        <v>35</v>
      </c>
    </row>
    <row r="889" spans="1:7" ht="72" x14ac:dyDescent="0.3">
      <c r="A889" t="s">
        <v>33</v>
      </c>
      <c r="B889" t="s">
        <v>34</v>
      </c>
      <c r="C889">
        <v>1960</v>
      </c>
      <c r="D889" t="s">
        <v>13</v>
      </c>
      <c r="E889">
        <v>12.8346428919</v>
      </c>
      <c r="F889">
        <v>1.0693440316715099</v>
      </c>
      <c r="G889" s="1" t="s">
        <v>35</v>
      </c>
    </row>
    <row r="890" spans="1:7" ht="72" x14ac:dyDescent="0.3">
      <c r="A890" t="s">
        <v>33</v>
      </c>
      <c r="B890" t="s">
        <v>34</v>
      </c>
      <c r="C890">
        <v>1960</v>
      </c>
      <c r="D890" t="s">
        <v>15</v>
      </c>
      <c r="E890">
        <v>12.391239930099999</v>
      </c>
      <c r="F890">
        <v>1.0324010239926</v>
      </c>
      <c r="G890" s="1" t="s">
        <v>35</v>
      </c>
    </row>
    <row r="891" spans="1:7" ht="72" x14ac:dyDescent="0.3">
      <c r="A891" t="s">
        <v>33</v>
      </c>
      <c r="B891" t="s">
        <v>34</v>
      </c>
      <c r="C891">
        <v>1961</v>
      </c>
      <c r="D891" t="s">
        <v>13</v>
      </c>
      <c r="E891">
        <v>12.5396739546</v>
      </c>
      <c r="F891">
        <v>1.1155699357725299</v>
      </c>
      <c r="G891" s="1" t="s">
        <v>35</v>
      </c>
    </row>
    <row r="892" spans="1:7" ht="72" x14ac:dyDescent="0.3">
      <c r="A892" t="s">
        <v>33</v>
      </c>
      <c r="B892" t="s">
        <v>34</v>
      </c>
      <c r="C892">
        <v>1961</v>
      </c>
      <c r="D892" t="s">
        <v>15</v>
      </c>
      <c r="E892">
        <v>12.524130806500001</v>
      </c>
      <c r="F892">
        <v>1.1141871670589301</v>
      </c>
      <c r="G892" s="1" t="s">
        <v>35</v>
      </c>
    </row>
    <row r="893" spans="1:7" ht="72" x14ac:dyDescent="0.3">
      <c r="A893" t="s">
        <v>33</v>
      </c>
      <c r="B893" t="s">
        <v>34</v>
      </c>
      <c r="C893">
        <v>1962</v>
      </c>
      <c r="D893" t="s">
        <v>13</v>
      </c>
      <c r="E893">
        <v>13.3090577402</v>
      </c>
      <c r="F893">
        <v>1.2579488999939601</v>
      </c>
      <c r="G893" s="1" t="s">
        <v>35</v>
      </c>
    </row>
    <row r="894" spans="1:7" ht="72" x14ac:dyDescent="0.3">
      <c r="A894" t="s">
        <v>33</v>
      </c>
      <c r="B894" t="s">
        <v>34</v>
      </c>
      <c r="C894">
        <v>1962</v>
      </c>
      <c r="D894" t="s">
        <v>15</v>
      </c>
      <c r="E894">
        <v>12.6246699391</v>
      </c>
      <c r="F894">
        <v>1.19326175997162</v>
      </c>
      <c r="G894" s="1" t="s">
        <v>35</v>
      </c>
    </row>
    <row r="895" spans="1:7" ht="72" x14ac:dyDescent="0.3">
      <c r="A895" t="s">
        <v>33</v>
      </c>
      <c r="B895" t="s">
        <v>34</v>
      </c>
      <c r="C895">
        <v>1963</v>
      </c>
      <c r="D895" t="s">
        <v>13</v>
      </c>
      <c r="E895">
        <v>13.553565648099999</v>
      </c>
      <c r="F895">
        <v>1.4082482162580101</v>
      </c>
      <c r="G895" s="1" t="s">
        <v>35</v>
      </c>
    </row>
    <row r="896" spans="1:7" ht="72" x14ac:dyDescent="0.3">
      <c r="A896" t="s">
        <v>33</v>
      </c>
      <c r="B896" t="s">
        <v>34</v>
      </c>
      <c r="C896">
        <v>1963</v>
      </c>
      <c r="D896" t="s">
        <v>15</v>
      </c>
      <c r="E896">
        <v>12.7113051397</v>
      </c>
      <c r="F896">
        <v>1.3207353145234799</v>
      </c>
      <c r="G896" s="1" t="s">
        <v>35</v>
      </c>
    </row>
    <row r="897" spans="1:7" ht="72" x14ac:dyDescent="0.3">
      <c r="A897" t="s">
        <v>33</v>
      </c>
      <c r="B897" t="s">
        <v>34</v>
      </c>
      <c r="C897">
        <v>1964</v>
      </c>
      <c r="D897" t="s">
        <v>13</v>
      </c>
      <c r="E897">
        <v>13.7962746014</v>
      </c>
      <c r="F897">
        <v>1.48074622011517</v>
      </c>
      <c r="G897" s="1" t="s">
        <v>35</v>
      </c>
    </row>
    <row r="898" spans="1:7" ht="72" x14ac:dyDescent="0.3">
      <c r="A898" t="s">
        <v>33</v>
      </c>
      <c r="B898" t="s">
        <v>34</v>
      </c>
      <c r="C898">
        <v>1964</v>
      </c>
      <c r="D898" t="s">
        <v>15</v>
      </c>
      <c r="E898">
        <v>12.7840364081</v>
      </c>
      <c r="F898">
        <v>1.37210327685962</v>
      </c>
      <c r="G898" s="1" t="s">
        <v>35</v>
      </c>
    </row>
    <row r="899" spans="1:7" ht="72" x14ac:dyDescent="0.3">
      <c r="A899" t="s">
        <v>33</v>
      </c>
      <c r="B899" t="s">
        <v>34</v>
      </c>
      <c r="C899">
        <v>1965</v>
      </c>
      <c r="D899" t="s">
        <v>13</v>
      </c>
      <c r="E899">
        <v>14.0371846001</v>
      </c>
      <c r="F899">
        <v>1.5220610924725599</v>
      </c>
      <c r="G899" s="1" t="s">
        <v>35</v>
      </c>
    </row>
    <row r="900" spans="1:7" ht="72" x14ac:dyDescent="0.3">
      <c r="A900" t="s">
        <v>33</v>
      </c>
      <c r="B900" t="s">
        <v>34</v>
      </c>
      <c r="C900">
        <v>1965</v>
      </c>
      <c r="D900" t="s">
        <v>15</v>
      </c>
      <c r="E900">
        <v>12.842863744400001</v>
      </c>
      <c r="F900">
        <v>1.39256010219816</v>
      </c>
      <c r="G900" s="1" t="s">
        <v>35</v>
      </c>
    </row>
    <row r="901" spans="1:7" ht="72" x14ac:dyDescent="0.3">
      <c r="A901" t="s">
        <v>33</v>
      </c>
      <c r="B901" t="s">
        <v>34</v>
      </c>
      <c r="C901">
        <v>1966</v>
      </c>
      <c r="D901" t="s">
        <v>13</v>
      </c>
      <c r="E901">
        <v>14.3077796857</v>
      </c>
      <c r="F901">
        <v>1.92063413705943</v>
      </c>
      <c r="G901" s="1" t="s">
        <v>35</v>
      </c>
    </row>
    <row r="902" spans="1:7" ht="72" x14ac:dyDescent="0.3">
      <c r="A902" t="s">
        <v>33</v>
      </c>
      <c r="B902" t="s">
        <v>34</v>
      </c>
      <c r="C902">
        <v>1966</v>
      </c>
      <c r="D902" t="s">
        <v>15</v>
      </c>
      <c r="E902">
        <v>12.8602826926</v>
      </c>
      <c r="F902">
        <v>1.72632641081592</v>
      </c>
      <c r="G902" s="1" t="s">
        <v>35</v>
      </c>
    </row>
    <row r="903" spans="1:7" ht="72" x14ac:dyDescent="0.3">
      <c r="A903" t="s">
        <v>33</v>
      </c>
      <c r="B903" t="s">
        <v>34</v>
      </c>
      <c r="C903">
        <v>1967</v>
      </c>
      <c r="D903" t="s">
        <v>13</v>
      </c>
      <c r="E903">
        <v>14.5763739827</v>
      </c>
      <c r="F903">
        <v>2.0466241255191902</v>
      </c>
      <c r="G903" s="1" t="s">
        <v>35</v>
      </c>
    </row>
    <row r="904" spans="1:7" ht="72" x14ac:dyDescent="0.3">
      <c r="A904" t="s">
        <v>33</v>
      </c>
      <c r="B904" t="s">
        <v>34</v>
      </c>
      <c r="C904">
        <v>1967</v>
      </c>
      <c r="D904" t="s">
        <v>15</v>
      </c>
      <c r="E904">
        <v>12.864496990699999</v>
      </c>
      <c r="F904">
        <v>1.8062647085630099</v>
      </c>
      <c r="G904" s="1" t="s">
        <v>35</v>
      </c>
    </row>
    <row r="905" spans="1:7" ht="72" x14ac:dyDescent="0.3">
      <c r="A905" t="s">
        <v>33</v>
      </c>
      <c r="B905" t="s">
        <v>34</v>
      </c>
      <c r="C905">
        <v>1968</v>
      </c>
      <c r="D905" t="s">
        <v>13</v>
      </c>
      <c r="E905">
        <v>15.889121337400001</v>
      </c>
      <c r="F905">
        <v>2.6946425544823498</v>
      </c>
      <c r="G905" s="1" t="s">
        <v>35</v>
      </c>
    </row>
    <row r="906" spans="1:7" ht="72" x14ac:dyDescent="0.3">
      <c r="A906" t="s">
        <v>33</v>
      </c>
      <c r="B906" t="s">
        <v>34</v>
      </c>
      <c r="C906">
        <v>1968</v>
      </c>
      <c r="D906" t="s">
        <v>15</v>
      </c>
      <c r="E906">
        <v>12.8555066389</v>
      </c>
      <c r="F906">
        <v>2.18017060307674</v>
      </c>
      <c r="G906" s="1" t="s">
        <v>35</v>
      </c>
    </row>
    <row r="907" spans="1:7" ht="72" x14ac:dyDescent="0.3">
      <c r="A907" t="s">
        <v>33</v>
      </c>
      <c r="B907" t="s">
        <v>34</v>
      </c>
      <c r="C907">
        <v>1969</v>
      </c>
      <c r="D907" t="s">
        <v>13</v>
      </c>
      <c r="E907">
        <v>15.107560211199999</v>
      </c>
      <c r="F907">
        <v>3.4176639364236601</v>
      </c>
      <c r="G907" s="1" t="s">
        <v>35</v>
      </c>
    </row>
    <row r="908" spans="1:7" ht="72" x14ac:dyDescent="0.3">
      <c r="A908" t="s">
        <v>33</v>
      </c>
      <c r="B908" t="s">
        <v>34</v>
      </c>
      <c r="C908">
        <v>1969</v>
      </c>
      <c r="D908" t="s">
        <v>15</v>
      </c>
      <c r="E908">
        <v>12.833311637</v>
      </c>
      <c r="F908">
        <v>2.9031786571506601</v>
      </c>
      <c r="G908" s="1" t="s">
        <v>35</v>
      </c>
    </row>
    <row r="909" spans="1:7" ht="72" x14ac:dyDescent="0.3">
      <c r="A909" t="s">
        <v>33</v>
      </c>
      <c r="B909" t="s">
        <v>34</v>
      </c>
      <c r="C909">
        <v>1970</v>
      </c>
      <c r="D909" t="s">
        <v>13</v>
      </c>
      <c r="E909">
        <v>15.3701521426</v>
      </c>
      <c r="F909">
        <v>4.0828732659274003</v>
      </c>
      <c r="G909" s="1" t="s">
        <v>35</v>
      </c>
    </row>
    <row r="910" spans="1:7" ht="72" x14ac:dyDescent="0.3">
      <c r="A910" t="s">
        <v>33</v>
      </c>
      <c r="B910" t="s">
        <v>34</v>
      </c>
      <c r="C910">
        <v>1970</v>
      </c>
      <c r="D910" t="s">
        <v>15</v>
      </c>
      <c r="E910">
        <v>12.797911985200001</v>
      </c>
      <c r="F910">
        <v>3.3995924190790499</v>
      </c>
      <c r="G910" s="1" t="s">
        <v>35</v>
      </c>
    </row>
    <row r="911" spans="1:7" ht="72" x14ac:dyDescent="0.3">
      <c r="A911" t="s">
        <v>33</v>
      </c>
      <c r="B911" t="s">
        <v>34</v>
      </c>
      <c r="C911">
        <v>1971</v>
      </c>
      <c r="D911" t="s">
        <v>13</v>
      </c>
      <c r="E911">
        <v>15.399070826699999</v>
      </c>
      <c r="F911">
        <v>5.7047803242105299</v>
      </c>
      <c r="G911" s="1" t="s">
        <v>35</v>
      </c>
    </row>
    <row r="912" spans="1:7" ht="72" x14ac:dyDescent="0.3">
      <c r="A912" t="s">
        <v>33</v>
      </c>
      <c r="B912" t="s">
        <v>34</v>
      </c>
      <c r="C912">
        <v>1971</v>
      </c>
      <c r="D912" t="s">
        <v>15</v>
      </c>
      <c r="E912">
        <v>12.7905681258</v>
      </c>
      <c r="F912">
        <v>4.7384275454348499</v>
      </c>
      <c r="G912" s="1" t="s">
        <v>35</v>
      </c>
    </row>
    <row r="913" spans="1:7" ht="72" x14ac:dyDescent="0.3">
      <c r="A913" t="s">
        <v>33</v>
      </c>
      <c r="B913" t="s">
        <v>34</v>
      </c>
      <c r="C913">
        <v>1972</v>
      </c>
      <c r="D913" t="s">
        <v>13</v>
      </c>
      <c r="E913">
        <v>14.383959627499999</v>
      </c>
      <c r="F913">
        <v>8.8850613445177302</v>
      </c>
      <c r="G913" s="1" t="s">
        <v>35</v>
      </c>
    </row>
    <row r="914" spans="1:7" ht="72" x14ac:dyDescent="0.3">
      <c r="A914" t="s">
        <v>33</v>
      </c>
      <c r="B914" t="s">
        <v>34</v>
      </c>
      <c r="C914">
        <v>1972</v>
      </c>
      <c r="D914" t="s">
        <v>15</v>
      </c>
      <c r="E914">
        <v>12.7706679312</v>
      </c>
      <c r="F914">
        <v>7.8885210274354103</v>
      </c>
      <c r="G914" s="1" t="s">
        <v>35</v>
      </c>
    </row>
    <row r="915" spans="1:7" ht="72" x14ac:dyDescent="0.3">
      <c r="A915" t="s">
        <v>33</v>
      </c>
      <c r="B915" t="s">
        <v>34</v>
      </c>
      <c r="C915">
        <v>1973</v>
      </c>
      <c r="D915" t="s">
        <v>13</v>
      </c>
      <c r="E915">
        <v>14.411895468100001</v>
      </c>
      <c r="F915">
        <v>19.4362878943003</v>
      </c>
      <c r="G915" s="1" t="s">
        <v>35</v>
      </c>
    </row>
    <row r="916" spans="1:7" ht="72" x14ac:dyDescent="0.3">
      <c r="A916" t="s">
        <v>33</v>
      </c>
      <c r="B916" t="s">
        <v>34</v>
      </c>
      <c r="C916">
        <v>1973</v>
      </c>
      <c r="D916" t="s">
        <v>15</v>
      </c>
      <c r="E916">
        <v>12.738211401599999</v>
      </c>
      <c r="F916">
        <v>17.179110451325201</v>
      </c>
      <c r="G916" s="1" t="s">
        <v>35</v>
      </c>
    </row>
    <row r="917" spans="1:7" ht="72" x14ac:dyDescent="0.3">
      <c r="A917" t="s">
        <v>33</v>
      </c>
      <c r="B917" t="s">
        <v>34</v>
      </c>
      <c r="C917">
        <v>1974</v>
      </c>
      <c r="D917" t="s">
        <v>13</v>
      </c>
      <c r="E917">
        <v>15.0853398869</v>
      </c>
      <c r="F917">
        <v>29.840082830520601</v>
      </c>
      <c r="G917" s="1" t="s">
        <v>35</v>
      </c>
    </row>
    <row r="918" spans="1:7" ht="72" x14ac:dyDescent="0.3">
      <c r="A918" t="s">
        <v>33</v>
      </c>
      <c r="B918" t="s">
        <v>34</v>
      </c>
      <c r="C918">
        <v>1974</v>
      </c>
      <c r="D918" t="s">
        <v>15</v>
      </c>
      <c r="E918">
        <v>12.693198536800001</v>
      </c>
      <c r="F918">
        <v>25.108224180674199</v>
      </c>
      <c r="G918" s="1" t="s">
        <v>35</v>
      </c>
    </row>
    <row r="919" spans="1:7" ht="72" x14ac:dyDescent="0.3">
      <c r="A919" t="s">
        <v>33</v>
      </c>
      <c r="B919" t="s">
        <v>34</v>
      </c>
      <c r="C919">
        <v>1975</v>
      </c>
      <c r="D919" t="s">
        <v>13</v>
      </c>
      <c r="E919">
        <v>15.426139037900001</v>
      </c>
      <c r="F919">
        <v>45.9503371355121</v>
      </c>
      <c r="G919" s="1" t="s">
        <v>35</v>
      </c>
    </row>
    <row r="920" spans="1:7" ht="72" x14ac:dyDescent="0.3">
      <c r="A920" t="s">
        <v>33</v>
      </c>
      <c r="B920" t="s">
        <v>34</v>
      </c>
      <c r="C920">
        <v>1975</v>
      </c>
      <c r="D920" t="s">
        <v>15</v>
      </c>
      <c r="E920">
        <v>12.635629336999999</v>
      </c>
      <c r="F920">
        <v>37.638156023831698</v>
      </c>
      <c r="G920" s="1" t="s">
        <v>35</v>
      </c>
    </row>
    <row r="921" spans="1:7" ht="72" x14ac:dyDescent="0.3">
      <c r="A921" t="s">
        <v>33</v>
      </c>
      <c r="B921" t="s">
        <v>34</v>
      </c>
      <c r="C921">
        <v>1976</v>
      </c>
      <c r="D921" t="s">
        <v>13</v>
      </c>
      <c r="E921">
        <v>16.467369844</v>
      </c>
      <c r="F921">
        <v>50.386099168783403</v>
      </c>
      <c r="G921" s="1" t="s">
        <v>35</v>
      </c>
    </row>
    <row r="922" spans="1:7" ht="72" x14ac:dyDescent="0.3">
      <c r="A922" t="s">
        <v>33</v>
      </c>
      <c r="B922" t="s">
        <v>34</v>
      </c>
      <c r="C922">
        <v>1976</v>
      </c>
      <c r="D922" t="s">
        <v>15</v>
      </c>
      <c r="E922">
        <v>12.565503802</v>
      </c>
      <c r="F922">
        <v>38.447349313948997</v>
      </c>
      <c r="G922" s="1" t="s">
        <v>35</v>
      </c>
    </row>
    <row r="923" spans="1:7" ht="72" x14ac:dyDescent="0.3">
      <c r="A923" t="s">
        <v>33</v>
      </c>
      <c r="B923" t="s">
        <v>34</v>
      </c>
      <c r="C923">
        <v>1977</v>
      </c>
      <c r="D923" t="s">
        <v>13</v>
      </c>
      <c r="E923">
        <v>18.285339997600001</v>
      </c>
      <c r="F923">
        <v>81.697423683471797</v>
      </c>
      <c r="G923" s="1" t="s">
        <v>35</v>
      </c>
    </row>
    <row r="924" spans="1:7" ht="72" x14ac:dyDescent="0.3">
      <c r="A924" t="s">
        <v>33</v>
      </c>
      <c r="B924" t="s">
        <v>34</v>
      </c>
      <c r="C924">
        <v>1977</v>
      </c>
      <c r="D924" t="s">
        <v>15</v>
      </c>
      <c r="E924">
        <v>12.482821932</v>
      </c>
      <c r="F924">
        <v>55.772241165606999</v>
      </c>
      <c r="G924" s="1" t="s">
        <v>35</v>
      </c>
    </row>
    <row r="925" spans="1:7" ht="72" x14ac:dyDescent="0.3">
      <c r="A925" t="s">
        <v>33</v>
      </c>
      <c r="B925" t="s">
        <v>34</v>
      </c>
      <c r="C925">
        <v>1978</v>
      </c>
      <c r="D925" t="s">
        <v>13</v>
      </c>
      <c r="E925">
        <v>17.641587960199999</v>
      </c>
      <c r="F925">
        <v>119.098923209598</v>
      </c>
      <c r="G925" s="1" t="s">
        <v>35</v>
      </c>
    </row>
    <row r="926" spans="1:7" ht="72" x14ac:dyDescent="0.3">
      <c r="A926" t="s">
        <v>33</v>
      </c>
      <c r="B926" t="s">
        <v>34</v>
      </c>
      <c r="C926">
        <v>1978</v>
      </c>
      <c r="D926" t="s">
        <v>15</v>
      </c>
      <c r="E926">
        <v>12.387583726800001</v>
      </c>
      <c r="F926">
        <v>83.628972990360694</v>
      </c>
      <c r="G926" s="1" t="s">
        <v>35</v>
      </c>
    </row>
    <row r="927" spans="1:7" ht="72" x14ac:dyDescent="0.3">
      <c r="A927" t="s">
        <v>33</v>
      </c>
      <c r="B927" t="s">
        <v>34</v>
      </c>
      <c r="C927">
        <v>1979</v>
      </c>
      <c r="D927" t="s">
        <v>13</v>
      </c>
      <c r="E927">
        <v>16.843498347200001</v>
      </c>
      <c r="F927">
        <v>196.648039430886</v>
      </c>
      <c r="G927" s="1" t="s">
        <v>35</v>
      </c>
    </row>
    <row r="928" spans="1:7" ht="72" x14ac:dyDescent="0.3">
      <c r="A928" t="s">
        <v>33</v>
      </c>
      <c r="B928" t="s">
        <v>34</v>
      </c>
      <c r="C928">
        <v>1979</v>
      </c>
      <c r="D928" t="s">
        <v>15</v>
      </c>
      <c r="E928">
        <v>12.2797891866</v>
      </c>
      <c r="F928">
        <v>143.36668181266</v>
      </c>
      <c r="G928" s="1" t="s">
        <v>35</v>
      </c>
    </row>
    <row r="929" spans="1:7" ht="72" x14ac:dyDescent="0.3">
      <c r="A929" t="s">
        <v>33</v>
      </c>
      <c r="B929" t="s">
        <v>34</v>
      </c>
      <c r="C929">
        <v>1980</v>
      </c>
      <c r="D929" t="s">
        <v>13</v>
      </c>
      <c r="E929">
        <v>17.514148081799998</v>
      </c>
      <c r="F929">
        <v>335.059548704289</v>
      </c>
      <c r="G929" s="1" t="s">
        <v>35</v>
      </c>
    </row>
    <row r="930" spans="1:7" ht="72" x14ac:dyDescent="0.3">
      <c r="A930" t="s">
        <v>33</v>
      </c>
      <c r="B930" t="s">
        <v>34</v>
      </c>
      <c r="C930">
        <v>1980</v>
      </c>
      <c r="D930" t="s">
        <v>15</v>
      </c>
      <c r="E930">
        <v>12.159438311200001</v>
      </c>
      <c r="F930">
        <v>232.61970231338199</v>
      </c>
      <c r="G930" s="1" t="s">
        <v>35</v>
      </c>
    </row>
    <row r="931" spans="1:7" ht="72" x14ac:dyDescent="0.3">
      <c r="A931" t="s">
        <v>33</v>
      </c>
      <c r="B931" t="s">
        <v>34</v>
      </c>
      <c r="C931">
        <v>1981</v>
      </c>
      <c r="D931" t="s">
        <v>13</v>
      </c>
      <c r="E931">
        <v>16.967671702099999</v>
      </c>
      <c r="F931">
        <v>448.03622370983697</v>
      </c>
      <c r="G931" s="1" t="s">
        <v>35</v>
      </c>
    </row>
    <row r="932" spans="1:7" ht="72" x14ac:dyDescent="0.3">
      <c r="A932" t="s">
        <v>33</v>
      </c>
      <c r="B932" t="s">
        <v>34</v>
      </c>
      <c r="C932">
        <v>1981</v>
      </c>
      <c r="D932" t="s">
        <v>15</v>
      </c>
      <c r="E932">
        <v>12.240426439</v>
      </c>
      <c r="F932">
        <v>323.21196063893501</v>
      </c>
      <c r="G932" s="1" t="s">
        <v>35</v>
      </c>
    </row>
    <row r="933" spans="1:7" ht="72" x14ac:dyDescent="0.3">
      <c r="A933" t="s">
        <v>33</v>
      </c>
      <c r="B933" t="s">
        <v>34</v>
      </c>
      <c r="C933">
        <v>1982</v>
      </c>
      <c r="D933" t="s">
        <v>13</v>
      </c>
      <c r="E933">
        <v>17.7280420019</v>
      </c>
      <c r="F933">
        <v>483.51388751866301</v>
      </c>
      <c r="G933" s="1" t="s">
        <v>35</v>
      </c>
    </row>
    <row r="934" spans="1:7" ht="72" x14ac:dyDescent="0.3">
      <c r="A934" t="s">
        <v>33</v>
      </c>
      <c r="B934" t="s">
        <v>34</v>
      </c>
      <c r="C934">
        <v>1982</v>
      </c>
      <c r="D934" t="s">
        <v>15</v>
      </c>
      <c r="E934">
        <v>12.2978945851</v>
      </c>
      <c r="F934">
        <v>335.41227048736198</v>
      </c>
      <c r="G934" s="1" t="s">
        <v>35</v>
      </c>
    </row>
    <row r="935" spans="1:7" ht="72" x14ac:dyDescent="0.3">
      <c r="A935" t="s">
        <v>33</v>
      </c>
      <c r="B935" t="s">
        <v>34</v>
      </c>
      <c r="C935">
        <v>1983</v>
      </c>
      <c r="D935" t="s">
        <v>13</v>
      </c>
      <c r="E935">
        <v>18.718335904100002</v>
      </c>
      <c r="F935">
        <v>618.02466148557505</v>
      </c>
      <c r="G935" s="1" t="s">
        <v>35</v>
      </c>
    </row>
    <row r="936" spans="1:7" ht="72" x14ac:dyDescent="0.3">
      <c r="A936" t="s">
        <v>33</v>
      </c>
      <c r="B936" t="s">
        <v>34</v>
      </c>
      <c r="C936">
        <v>1983</v>
      </c>
      <c r="D936" t="s">
        <v>15</v>
      </c>
      <c r="E936">
        <v>12.3318427496</v>
      </c>
      <c r="F936">
        <v>407.16135130090902</v>
      </c>
      <c r="G936" s="1" t="s">
        <v>35</v>
      </c>
    </row>
    <row r="937" spans="1:7" ht="72" x14ac:dyDescent="0.3">
      <c r="A937" t="s">
        <v>33</v>
      </c>
      <c r="B937" t="s">
        <v>34</v>
      </c>
      <c r="C937">
        <v>1984</v>
      </c>
      <c r="D937" t="s">
        <v>13</v>
      </c>
      <c r="E937">
        <v>17.223168793300001</v>
      </c>
      <c r="F937">
        <v>741.554258640439</v>
      </c>
      <c r="G937" s="1" t="s">
        <v>35</v>
      </c>
    </row>
    <row r="938" spans="1:7" ht="72" x14ac:dyDescent="0.3">
      <c r="A938" t="s">
        <v>33</v>
      </c>
      <c r="B938" t="s">
        <v>34</v>
      </c>
      <c r="C938">
        <v>1984</v>
      </c>
      <c r="D938" t="s">
        <v>15</v>
      </c>
      <c r="E938">
        <v>12.3422709324</v>
      </c>
      <c r="F938">
        <v>531.40416151281897</v>
      </c>
      <c r="G938" s="1" t="s">
        <v>35</v>
      </c>
    </row>
    <row r="939" spans="1:7" ht="72" x14ac:dyDescent="0.3">
      <c r="A939" t="s">
        <v>33</v>
      </c>
      <c r="B939" t="s">
        <v>34</v>
      </c>
      <c r="C939">
        <v>1985</v>
      </c>
      <c r="D939" t="s">
        <v>13</v>
      </c>
      <c r="E939">
        <v>17.304079131200002</v>
      </c>
      <c r="F939">
        <v>748.48466698129096</v>
      </c>
      <c r="G939" s="1" t="s">
        <v>35</v>
      </c>
    </row>
    <row r="940" spans="1:7" ht="72" x14ac:dyDescent="0.3">
      <c r="A940" t="s">
        <v>33</v>
      </c>
      <c r="B940" t="s">
        <v>34</v>
      </c>
      <c r="C940">
        <v>1985</v>
      </c>
      <c r="D940" t="s">
        <v>15</v>
      </c>
      <c r="E940">
        <v>12.3291791335</v>
      </c>
      <c r="F940">
        <v>533.29630938258401</v>
      </c>
      <c r="G940" s="1" t="s">
        <v>35</v>
      </c>
    </row>
    <row r="941" spans="1:7" ht="72" x14ac:dyDescent="0.3">
      <c r="A941" t="s">
        <v>33</v>
      </c>
      <c r="B941" t="s">
        <v>34</v>
      </c>
      <c r="C941">
        <v>1986</v>
      </c>
      <c r="D941" t="s">
        <v>13</v>
      </c>
      <c r="E941">
        <v>18.214913071400002</v>
      </c>
      <c r="F941">
        <v>933.47071445345705</v>
      </c>
      <c r="G941" s="1" t="s">
        <v>35</v>
      </c>
    </row>
    <row r="942" spans="1:7" ht="72" x14ac:dyDescent="0.3">
      <c r="A942" t="s">
        <v>33</v>
      </c>
      <c r="B942" t="s">
        <v>34</v>
      </c>
      <c r="C942">
        <v>1986</v>
      </c>
      <c r="D942" t="s">
        <v>15</v>
      </c>
      <c r="E942">
        <v>12.292567353000001</v>
      </c>
      <c r="F942">
        <v>629.96466601122097</v>
      </c>
      <c r="G942" s="1" t="s">
        <v>35</v>
      </c>
    </row>
    <row r="943" spans="1:7" ht="72" x14ac:dyDescent="0.3">
      <c r="A943" t="s">
        <v>33</v>
      </c>
      <c r="B943" t="s">
        <v>34</v>
      </c>
      <c r="C943">
        <v>1987</v>
      </c>
      <c r="D943" t="s">
        <v>13</v>
      </c>
      <c r="E943">
        <v>18.663362921699999</v>
      </c>
      <c r="F943">
        <v>1224.71478193045</v>
      </c>
      <c r="G943" s="1" t="s">
        <v>35</v>
      </c>
    </row>
    <row r="944" spans="1:7" ht="72" x14ac:dyDescent="0.3">
      <c r="A944" t="s">
        <v>33</v>
      </c>
      <c r="B944" t="s">
        <v>34</v>
      </c>
      <c r="C944">
        <v>1987</v>
      </c>
      <c r="D944" t="s">
        <v>15</v>
      </c>
      <c r="E944">
        <v>12.2324355908</v>
      </c>
      <c r="F944">
        <v>802.70874813966702</v>
      </c>
      <c r="G944" s="1" t="s">
        <v>35</v>
      </c>
    </row>
    <row r="945" spans="1:7" ht="72" x14ac:dyDescent="0.3">
      <c r="A945" t="s">
        <v>33</v>
      </c>
      <c r="B945" t="s">
        <v>34</v>
      </c>
      <c r="C945">
        <v>1988</v>
      </c>
      <c r="D945" t="s">
        <v>13</v>
      </c>
      <c r="E945">
        <v>18.364813297600001</v>
      </c>
      <c r="F945">
        <v>1449.41920166364</v>
      </c>
      <c r="G945" s="1" t="s">
        <v>35</v>
      </c>
    </row>
    <row r="946" spans="1:7" ht="72" x14ac:dyDescent="0.3">
      <c r="A946" t="s">
        <v>33</v>
      </c>
      <c r="B946" t="s">
        <v>34</v>
      </c>
      <c r="C946">
        <v>1988</v>
      </c>
      <c r="D946" t="s">
        <v>15</v>
      </c>
      <c r="E946">
        <v>12.148783846900001</v>
      </c>
      <c r="F946">
        <v>958.82709500597798</v>
      </c>
      <c r="G946" s="1" t="s">
        <v>35</v>
      </c>
    </row>
    <row r="947" spans="1:7" ht="72" x14ac:dyDescent="0.3">
      <c r="A947" t="s">
        <v>33</v>
      </c>
      <c r="B947" t="s">
        <v>34</v>
      </c>
      <c r="C947">
        <v>1989</v>
      </c>
      <c r="D947" t="s">
        <v>13</v>
      </c>
      <c r="E947">
        <v>17.588494968300001</v>
      </c>
      <c r="F947">
        <v>1735.29121779303</v>
      </c>
      <c r="G947" s="1" t="s">
        <v>35</v>
      </c>
    </row>
    <row r="948" spans="1:7" ht="72" x14ac:dyDescent="0.3">
      <c r="A948" t="s">
        <v>33</v>
      </c>
      <c r="B948" t="s">
        <v>34</v>
      </c>
      <c r="C948">
        <v>1989</v>
      </c>
      <c r="D948" t="s">
        <v>15</v>
      </c>
      <c r="E948">
        <v>12.0416121213</v>
      </c>
      <c r="F948">
        <v>1188.0325064696899</v>
      </c>
      <c r="G948" s="1" t="s">
        <v>35</v>
      </c>
    </row>
    <row r="949" spans="1:7" ht="72" x14ac:dyDescent="0.3">
      <c r="A949" t="s">
        <v>33</v>
      </c>
      <c r="B949" t="s">
        <v>34</v>
      </c>
      <c r="C949">
        <v>1990</v>
      </c>
      <c r="D949" t="s">
        <v>13</v>
      </c>
      <c r="E949">
        <v>17.588254087500001</v>
      </c>
      <c r="F949">
        <v>1765.0090994381401</v>
      </c>
      <c r="G949" s="1" t="s">
        <v>35</v>
      </c>
    </row>
    <row r="950" spans="1:7" ht="72" x14ac:dyDescent="0.3">
      <c r="A950" t="s">
        <v>33</v>
      </c>
      <c r="B950" t="s">
        <v>34</v>
      </c>
      <c r="C950">
        <v>1990</v>
      </c>
      <c r="D950" t="s">
        <v>15</v>
      </c>
      <c r="E950">
        <v>11.9109204141</v>
      </c>
      <c r="F950">
        <v>1195.2796911501</v>
      </c>
      <c r="G950" s="1" t="s">
        <v>35</v>
      </c>
    </row>
    <row r="951" spans="1:7" ht="72" x14ac:dyDescent="0.3">
      <c r="A951" t="s">
        <v>33</v>
      </c>
      <c r="B951" t="s">
        <v>34</v>
      </c>
      <c r="C951">
        <v>1991</v>
      </c>
      <c r="D951" t="s">
        <v>13</v>
      </c>
      <c r="E951">
        <v>17.798130323799999</v>
      </c>
      <c r="F951">
        <v>1923.67774388768</v>
      </c>
      <c r="G951" s="1" t="s">
        <v>35</v>
      </c>
    </row>
    <row r="952" spans="1:7" ht="72" x14ac:dyDescent="0.3">
      <c r="A952" t="s">
        <v>33</v>
      </c>
      <c r="B952" t="s">
        <v>34</v>
      </c>
      <c r="C952">
        <v>1991</v>
      </c>
      <c r="D952" t="s">
        <v>15</v>
      </c>
      <c r="E952">
        <v>11.058301544000001</v>
      </c>
      <c r="F952">
        <v>1195.21591192048</v>
      </c>
      <c r="G952" s="1" t="s">
        <v>35</v>
      </c>
    </row>
    <row r="953" spans="1:7" ht="72" x14ac:dyDescent="0.3">
      <c r="A953" t="s">
        <v>33</v>
      </c>
      <c r="B953" t="s">
        <v>34</v>
      </c>
      <c r="C953">
        <v>1992</v>
      </c>
      <c r="D953" t="s">
        <v>13</v>
      </c>
      <c r="E953">
        <v>16.716934522999999</v>
      </c>
      <c r="F953">
        <v>2820.3147522192899</v>
      </c>
      <c r="G953" s="1" t="s">
        <v>35</v>
      </c>
    </row>
    <row r="954" spans="1:7" ht="72" x14ac:dyDescent="0.3">
      <c r="A954" t="s">
        <v>33</v>
      </c>
      <c r="B954" t="s">
        <v>34</v>
      </c>
      <c r="C954">
        <v>1992</v>
      </c>
      <c r="D954" t="s">
        <v>15</v>
      </c>
      <c r="E954">
        <v>11.423696273199999</v>
      </c>
      <c r="F954">
        <v>1927.29229632952</v>
      </c>
      <c r="G954" s="1" t="s">
        <v>35</v>
      </c>
    </row>
    <row r="955" spans="1:7" ht="72" x14ac:dyDescent="0.3">
      <c r="A955" t="s">
        <v>33</v>
      </c>
      <c r="B955" t="s">
        <v>34</v>
      </c>
      <c r="C955">
        <v>1993</v>
      </c>
      <c r="D955" t="s">
        <v>13</v>
      </c>
      <c r="E955">
        <v>16.166020455599998</v>
      </c>
      <c r="F955">
        <v>3266.1377327004102</v>
      </c>
      <c r="G955" s="1" t="s">
        <v>35</v>
      </c>
    </row>
    <row r="956" spans="1:7" ht="72" x14ac:dyDescent="0.3">
      <c r="A956" t="s">
        <v>33</v>
      </c>
      <c r="B956" t="s">
        <v>34</v>
      </c>
      <c r="C956">
        <v>1993</v>
      </c>
      <c r="D956" t="s">
        <v>15</v>
      </c>
      <c r="E956">
        <v>11.2494455655</v>
      </c>
      <c r="F956">
        <v>2272.80663997381</v>
      </c>
      <c r="G956" s="1" t="s">
        <v>35</v>
      </c>
    </row>
    <row r="957" spans="1:7" ht="72" x14ac:dyDescent="0.3">
      <c r="A957" t="s">
        <v>33</v>
      </c>
      <c r="B957" t="s">
        <v>34</v>
      </c>
      <c r="C957">
        <v>1994</v>
      </c>
      <c r="D957" t="s">
        <v>13</v>
      </c>
      <c r="E957">
        <v>15.275918987400001</v>
      </c>
      <c r="F957">
        <v>3127.8991180031999</v>
      </c>
      <c r="G957" s="1" t="s">
        <v>35</v>
      </c>
    </row>
    <row r="958" spans="1:7" ht="72" x14ac:dyDescent="0.3">
      <c r="A958" t="s">
        <v>33</v>
      </c>
      <c r="B958" t="s">
        <v>34</v>
      </c>
      <c r="C958">
        <v>1994</v>
      </c>
      <c r="D958" t="s">
        <v>15</v>
      </c>
      <c r="E958">
        <v>11.3874112525</v>
      </c>
      <c r="F958">
        <v>2331.6877788138099</v>
      </c>
      <c r="G958" s="1" t="s">
        <v>35</v>
      </c>
    </row>
    <row r="959" spans="1:7" ht="72" x14ac:dyDescent="0.3">
      <c r="A959" t="s">
        <v>33</v>
      </c>
      <c r="B959" t="s">
        <v>34</v>
      </c>
      <c r="C959">
        <v>1995</v>
      </c>
      <c r="D959" t="s">
        <v>13</v>
      </c>
      <c r="E959">
        <v>15.059870867600001</v>
      </c>
      <c r="F959">
        <v>2795.5737942722699</v>
      </c>
      <c r="G959" s="1" t="s">
        <v>35</v>
      </c>
    </row>
    <row r="960" spans="1:7" ht="72" x14ac:dyDescent="0.3">
      <c r="A960" t="s">
        <v>33</v>
      </c>
      <c r="B960" t="s">
        <v>34</v>
      </c>
      <c r="C960">
        <v>1995</v>
      </c>
      <c r="D960" t="s">
        <v>15</v>
      </c>
      <c r="E960">
        <v>11.4920153854</v>
      </c>
      <c r="F960">
        <v>2133.2704202532</v>
      </c>
      <c r="G960" s="1" t="s">
        <v>35</v>
      </c>
    </row>
    <row r="961" spans="1:7" ht="72" x14ac:dyDescent="0.3">
      <c r="A961" t="s">
        <v>33</v>
      </c>
      <c r="B961" t="s">
        <v>34</v>
      </c>
      <c r="C961">
        <v>1996</v>
      </c>
      <c r="D961" t="s">
        <v>13</v>
      </c>
      <c r="E961">
        <v>16.440953019399998</v>
      </c>
      <c r="F961">
        <v>4007.9332853435799</v>
      </c>
      <c r="G961" s="1" t="s">
        <v>35</v>
      </c>
    </row>
    <row r="962" spans="1:7" ht="72" x14ac:dyDescent="0.3">
      <c r="A962" t="s">
        <v>33</v>
      </c>
      <c r="B962" t="s">
        <v>34</v>
      </c>
      <c r="C962">
        <v>1996</v>
      </c>
      <c r="D962" t="s">
        <v>15</v>
      </c>
      <c r="E962">
        <v>11.5632579642</v>
      </c>
      <c r="F962">
        <v>2818.8613170294798</v>
      </c>
      <c r="G962" s="1" t="s">
        <v>35</v>
      </c>
    </row>
    <row r="963" spans="1:7" ht="72" x14ac:dyDescent="0.3">
      <c r="A963" t="s">
        <v>33</v>
      </c>
      <c r="B963" t="s">
        <v>34</v>
      </c>
      <c r="C963">
        <v>1997</v>
      </c>
      <c r="D963" t="s">
        <v>13</v>
      </c>
      <c r="E963">
        <v>13.8345500583</v>
      </c>
      <c r="F963">
        <v>3766.5175265870398</v>
      </c>
      <c r="G963" s="1" t="s">
        <v>35</v>
      </c>
    </row>
    <row r="964" spans="1:7" ht="72" x14ac:dyDescent="0.3">
      <c r="A964" t="s">
        <v>33</v>
      </c>
      <c r="B964" t="s">
        <v>34</v>
      </c>
      <c r="C964">
        <v>1997</v>
      </c>
      <c r="D964" t="s">
        <v>15</v>
      </c>
      <c r="E964">
        <v>11.1237367827</v>
      </c>
      <c r="F964">
        <v>3028.48660611274</v>
      </c>
      <c r="G964" s="1" t="s">
        <v>35</v>
      </c>
    </row>
    <row r="965" spans="1:7" ht="72" x14ac:dyDescent="0.3">
      <c r="A965" t="s">
        <v>33</v>
      </c>
      <c r="B965" t="s">
        <v>34</v>
      </c>
      <c r="C965">
        <v>1998</v>
      </c>
      <c r="D965" t="s">
        <v>13</v>
      </c>
      <c r="E965">
        <v>13.5774768435</v>
      </c>
      <c r="F965">
        <v>4143.2355557938999</v>
      </c>
      <c r="G965" s="1" t="s">
        <v>35</v>
      </c>
    </row>
    <row r="966" spans="1:7" ht="72" x14ac:dyDescent="0.3">
      <c r="A966" t="s">
        <v>33</v>
      </c>
      <c r="B966" t="s">
        <v>34</v>
      </c>
      <c r="C966">
        <v>1998</v>
      </c>
      <c r="D966" t="s">
        <v>15</v>
      </c>
      <c r="E966">
        <v>10.574835116199999</v>
      </c>
      <c r="F966">
        <v>3226.9642846894999</v>
      </c>
      <c r="G966" s="1" t="s">
        <v>35</v>
      </c>
    </row>
    <row r="967" spans="1:7" ht="72" x14ac:dyDescent="0.3">
      <c r="A967" t="s">
        <v>33</v>
      </c>
      <c r="B967" t="s">
        <v>34</v>
      </c>
      <c r="C967">
        <v>1999</v>
      </c>
      <c r="D967" t="s">
        <v>13</v>
      </c>
      <c r="E967">
        <v>12.969309752099999</v>
      </c>
      <c r="F967">
        <v>4377.3595807607799</v>
      </c>
      <c r="G967" s="1" t="s">
        <v>35</v>
      </c>
    </row>
    <row r="968" spans="1:7" ht="72" x14ac:dyDescent="0.3">
      <c r="A968" t="s">
        <v>33</v>
      </c>
      <c r="B968" t="s">
        <v>34</v>
      </c>
      <c r="C968">
        <v>1999</v>
      </c>
      <c r="D968" t="s">
        <v>15</v>
      </c>
      <c r="E968">
        <v>10.3528237205</v>
      </c>
      <c r="F968">
        <v>3494.2516577087099</v>
      </c>
      <c r="G968" s="1" t="s">
        <v>35</v>
      </c>
    </row>
    <row r="969" spans="1:7" ht="72" x14ac:dyDescent="0.3">
      <c r="A969" t="s">
        <v>33</v>
      </c>
      <c r="B969" t="s">
        <v>34</v>
      </c>
      <c r="C969">
        <v>2000</v>
      </c>
      <c r="D969" t="s">
        <v>13</v>
      </c>
      <c r="E969">
        <v>10.9043984071</v>
      </c>
      <c r="F969">
        <v>4945.54753188428</v>
      </c>
      <c r="G969" s="1" t="s">
        <v>35</v>
      </c>
    </row>
    <row r="970" spans="1:7" ht="72" x14ac:dyDescent="0.3">
      <c r="A970" t="s">
        <v>33</v>
      </c>
      <c r="B970" t="s">
        <v>34</v>
      </c>
      <c r="C970">
        <v>2000</v>
      </c>
      <c r="D970" t="s">
        <v>15</v>
      </c>
      <c r="E970">
        <v>10.3731327898</v>
      </c>
      <c r="F970">
        <v>4704.5989472593701</v>
      </c>
      <c r="G970" s="1" t="s">
        <v>35</v>
      </c>
    </row>
    <row r="971" spans="1:7" ht="72" x14ac:dyDescent="0.3">
      <c r="A971" t="s">
        <v>33</v>
      </c>
      <c r="B971" t="s">
        <v>34</v>
      </c>
      <c r="C971">
        <v>2001</v>
      </c>
      <c r="D971" t="s">
        <v>13</v>
      </c>
      <c r="E971">
        <v>14.014880072</v>
      </c>
      <c r="F971">
        <v>8021.3301191350602</v>
      </c>
      <c r="G971" s="1" t="s">
        <v>35</v>
      </c>
    </row>
    <row r="972" spans="1:7" ht="72" x14ac:dyDescent="0.3">
      <c r="A972" t="s">
        <v>33</v>
      </c>
      <c r="B972" t="s">
        <v>34</v>
      </c>
      <c r="C972">
        <v>2001</v>
      </c>
      <c r="D972" t="s">
        <v>15</v>
      </c>
      <c r="E972">
        <v>14.432850563500001</v>
      </c>
      <c r="F972">
        <v>8260.5529505715203</v>
      </c>
      <c r="G972" s="1" t="s">
        <v>35</v>
      </c>
    </row>
    <row r="973" spans="1:7" ht="72" x14ac:dyDescent="0.3">
      <c r="A973" t="s">
        <v>33</v>
      </c>
      <c r="B973" t="s">
        <v>34</v>
      </c>
      <c r="C973">
        <v>2002</v>
      </c>
      <c r="D973" t="s">
        <v>13</v>
      </c>
      <c r="E973">
        <v>17.3365184554</v>
      </c>
      <c r="F973">
        <v>9942.2610005857205</v>
      </c>
      <c r="G973" s="1" t="s">
        <v>35</v>
      </c>
    </row>
    <row r="974" spans="1:7" ht="72" x14ac:dyDescent="0.3">
      <c r="A974" t="s">
        <v>33</v>
      </c>
      <c r="B974" t="s">
        <v>34</v>
      </c>
      <c r="C974">
        <v>2002</v>
      </c>
      <c r="D974" t="s">
        <v>15</v>
      </c>
      <c r="E974">
        <v>18.440652007899999</v>
      </c>
      <c r="F974">
        <v>10575.466795997399</v>
      </c>
      <c r="G974" s="1" t="s">
        <v>35</v>
      </c>
    </row>
    <row r="975" spans="1:7" ht="72" x14ac:dyDescent="0.3">
      <c r="A975" t="s">
        <v>33</v>
      </c>
      <c r="B975" t="s">
        <v>34</v>
      </c>
      <c r="C975">
        <v>2003</v>
      </c>
      <c r="D975" t="s">
        <v>13</v>
      </c>
      <c r="E975">
        <v>19.591347661299999</v>
      </c>
      <c r="F975">
        <v>11834.303375691799</v>
      </c>
      <c r="G975" s="1" t="s">
        <v>35</v>
      </c>
    </row>
    <row r="976" spans="1:7" ht="72" x14ac:dyDescent="0.3">
      <c r="A976" t="s">
        <v>33</v>
      </c>
      <c r="B976" t="s">
        <v>34</v>
      </c>
      <c r="C976">
        <v>2003</v>
      </c>
      <c r="D976" t="s">
        <v>15</v>
      </c>
      <c r="E976">
        <v>22.352767044499998</v>
      </c>
      <c r="F976">
        <v>13502.359871525499</v>
      </c>
      <c r="G976" s="1" t="s">
        <v>35</v>
      </c>
    </row>
    <row r="977" spans="1:7" ht="72" x14ac:dyDescent="0.3">
      <c r="A977" t="s">
        <v>33</v>
      </c>
      <c r="B977" t="s">
        <v>34</v>
      </c>
      <c r="C977">
        <v>2004</v>
      </c>
      <c r="D977" t="s">
        <v>13</v>
      </c>
      <c r="E977">
        <v>21.272486402799998</v>
      </c>
      <c r="F977">
        <v>14699.870268426001</v>
      </c>
      <c r="G977" s="1" t="s">
        <v>35</v>
      </c>
    </row>
    <row r="978" spans="1:7" ht="72" x14ac:dyDescent="0.3">
      <c r="A978" t="s">
        <v>33</v>
      </c>
      <c r="B978" t="s">
        <v>34</v>
      </c>
      <c r="C978">
        <v>2004</v>
      </c>
      <c r="D978" t="s">
        <v>15</v>
      </c>
      <c r="E978">
        <v>26.125001355399998</v>
      </c>
      <c r="F978">
        <v>18053.090899476399</v>
      </c>
      <c r="G978" s="1" t="s">
        <v>35</v>
      </c>
    </row>
    <row r="979" spans="1:7" ht="72" x14ac:dyDescent="0.3">
      <c r="A979" t="s">
        <v>33</v>
      </c>
      <c r="B979" t="s">
        <v>34</v>
      </c>
      <c r="C979">
        <v>2005</v>
      </c>
      <c r="D979" t="s">
        <v>13</v>
      </c>
      <c r="E979">
        <v>22.8021510851</v>
      </c>
      <c r="F979">
        <v>17866.208203363301</v>
      </c>
      <c r="G979" s="1" t="s">
        <v>35</v>
      </c>
    </row>
    <row r="980" spans="1:7" ht="72" x14ac:dyDescent="0.3">
      <c r="A980" t="s">
        <v>33</v>
      </c>
      <c r="B980" t="s">
        <v>34</v>
      </c>
      <c r="C980">
        <v>2005</v>
      </c>
      <c r="D980" t="s">
        <v>15</v>
      </c>
      <c r="E980">
        <v>29.712736383799999</v>
      </c>
      <c r="F980">
        <v>23280.870850472002</v>
      </c>
      <c r="G980" s="1" t="s">
        <v>35</v>
      </c>
    </row>
    <row r="981" spans="1:7" ht="72" x14ac:dyDescent="0.3">
      <c r="A981" t="s">
        <v>33</v>
      </c>
      <c r="B981" t="s">
        <v>34</v>
      </c>
      <c r="C981">
        <v>2006</v>
      </c>
      <c r="D981" t="s">
        <v>13</v>
      </c>
      <c r="E981">
        <v>23.8306496149</v>
      </c>
      <c r="F981">
        <v>21692.122385475301</v>
      </c>
      <c r="G981" s="1" t="s">
        <v>35</v>
      </c>
    </row>
    <row r="982" spans="1:7" ht="72" x14ac:dyDescent="0.3">
      <c r="A982" t="s">
        <v>33</v>
      </c>
      <c r="B982" t="s">
        <v>34</v>
      </c>
      <c r="C982">
        <v>2006</v>
      </c>
      <c r="D982" t="s">
        <v>15</v>
      </c>
      <c r="E982">
        <v>33.070929333899997</v>
      </c>
      <c r="F982">
        <v>30103.193077121901</v>
      </c>
      <c r="G982" s="1" t="s">
        <v>35</v>
      </c>
    </row>
    <row r="983" spans="1:7" ht="72" x14ac:dyDescent="0.3">
      <c r="A983" t="s">
        <v>33</v>
      </c>
      <c r="B983" t="s">
        <v>34</v>
      </c>
      <c r="C983">
        <v>2007</v>
      </c>
      <c r="D983" t="s">
        <v>13</v>
      </c>
      <c r="E983">
        <v>24.3711652167</v>
      </c>
      <c r="F983">
        <v>19582.361688491801</v>
      </c>
      <c r="G983" s="1" t="s">
        <v>35</v>
      </c>
    </row>
    <row r="984" spans="1:7" ht="72" x14ac:dyDescent="0.3">
      <c r="A984" t="s">
        <v>33</v>
      </c>
      <c r="B984" t="s">
        <v>34</v>
      </c>
      <c r="C984">
        <v>2007</v>
      </c>
      <c r="D984" t="s">
        <v>15</v>
      </c>
      <c r="E984">
        <v>36.154113170499997</v>
      </c>
      <c r="F984">
        <v>29050.023432894399</v>
      </c>
      <c r="G984" s="1" t="s">
        <v>35</v>
      </c>
    </row>
    <row r="985" spans="1:7" ht="72" x14ac:dyDescent="0.3">
      <c r="A985" t="s">
        <v>33</v>
      </c>
      <c r="B985" t="s">
        <v>34</v>
      </c>
      <c r="C985">
        <v>2008</v>
      </c>
      <c r="D985" t="s">
        <v>13</v>
      </c>
      <c r="E985">
        <v>22.172359799799999</v>
      </c>
      <c r="F985">
        <v>23167.033966226601</v>
      </c>
      <c r="G985" s="1" t="s">
        <v>35</v>
      </c>
    </row>
    <row r="986" spans="1:7" ht="72" x14ac:dyDescent="0.3">
      <c r="A986" t="s">
        <v>33</v>
      </c>
      <c r="B986" t="s">
        <v>34</v>
      </c>
      <c r="C986">
        <v>2008</v>
      </c>
      <c r="D986" t="s">
        <v>15</v>
      </c>
      <c r="E986">
        <v>38.916396619399997</v>
      </c>
      <c r="F986">
        <v>40662.224971404903</v>
      </c>
      <c r="G986" s="1" t="s">
        <v>35</v>
      </c>
    </row>
    <row r="987" spans="1:7" ht="72" x14ac:dyDescent="0.3">
      <c r="A987" t="s">
        <v>33</v>
      </c>
      <c r="B987" t="s">
        <v>34</v>
      </c>
      <c r="C987">
        <v>2009</v>
      </c>
      <c r="D987" t="s">
        <v>13</v>
      </c>
      <c r="E987">
        <v>23.943979661</v>
      </c>
      <c r="F987">
        <v>22739.618743884199</v>
      </c>
      <c r="G987" s="1" t="s">
        <v>35</v>
      </c>
    </row>
    <row r="988" spans="1:7" ht="72" x14ac:dyDescent="0.3">
      <c r="A988" t="s">
        <v>33</v>
      </c>
      <c r="B988" t="s">
        <v>34</v>
      </c>
      <c r="C988">
        <v>2009</v>
      </c>
      <c r="D988" t="s">
        <v>15</v>
      </c>
      <c r="E988">
        <v>42.396680616600001</v>
      </c>
      <c r="F988">
        <v>40264.165225550998</v>
      </c>
      <c r="G988" s="1" t="s">
        <v>35</v>
      </c>
    </row>
    <row r="989" spans="1:7" ht="72" x14ac:dyDescent="0.3">
      <c r="A989" t="s">
        <v>33</v>
      </c>
      <c r="B989" t="s">
        <v>34</v>
      </c>
      <c r="C989">
        <v>2010</v>
      </c>
      <c r="D989" t="s">
        <v>13</v>
      </c>
      <c r="E989">
        <v>26.328201410399998</v>
      </c>
      <c r="F989">
        <v>27041.267414105601</v>
      </c>
      <c r="G989" s="1" t="s">
        <v>35</v>
      </c>
    </row>
    <row r="990" spans="1:7" ht="72" x14ac:dyDescent="0.3">
      <c r="A990" t="s">
        <v>33</v>
      </c>
      <c r="B990" t="s">
        <v>34</v>
      </c>
      <c r="C990">
        <v>2010</v>
      </c>
      <c r="D990" t="s">
        <v>15</v>
      </c>
      <c r="E990">
        <v>45.842185979999996</v>
      </c>
      <c r="F990">
        <v>47083.763551061602</v>
      </c>
      <c r="G990" s="1" t="s">
        <v>35</v>
      </c>
    </row>
    <row r="991" spans="1:7" ht="72" x14ac:dyDescent="0.3">
      <c r="A991" t="s">
        <v>33</v>
      </c>
      <c r="B991" t="s">
        <v>34</v>
      </c>
      <c r="C991">
        <v>2011</v>
      </c>
      <c r="D991" t="s">
        <v>13</v>
      </c>
      <c r="E991">
        <v>28.8241300422</v>
      </c>
      <c r="F991">
        <v>81612.521258985798</v>
      </c>
      <c r="G991" s="1" t="s">
        <v>35</v>
      </c>
    </row>
    <row r="992" spans="1:7" ht="72" x14ac:dyDescent="0.3">
      <c r="A992" t="s">
        <v>33</v>
      </c>
      <c r="B992" t="s">
        <v>34</v>
      </c>
      <c r="C992">
        <v>2011</v>
      </c>
      <c r="D992" t="s">
        <v>15</v>
      </c>
      <c r="E992">
        <v>48.835552731600004</v>
      </c>
      <c r="F992">
        <v>138272.77977384799</v>
      </c>
      <c r="G992" s="1" t="s">
        <v>35</v>
      </c>
    </row>
    <row r="993" spans="1:7" ht="72" x14ac:dyDescent="0.3">
      <c r="A993" t="s">
        <v>33</v>
      </c>
      <c r="B993" t="s">
        <v>34</v>
      </c>
      <c r="C993">
        <v>2012</v>
      </c>
      <c r="D993" t="s">
        <v>13</v>
      </c>
      <c r="E993">
        <v>31.390514020600001</v>
      </c>
      <c r="F993">
        <v>77455.821315646303</v>
      </c>
      <c r="G993" s="1" t="s">
        <v>35</v>
      </c>
    </row>
    <row r="994" spans="1:7" ht="72" x14ac:dyDescent="0.3">
      <c r="A994" t="s">
        <v>33</v>
      </c>
      <c r="B994" t="s">
        <v>34</v>
      </c>
      <c r="C994">
        <v>2012</v>
      </c>
      <c r="D994" t="s">
        <v>15</v>
      </c>
      <c r="E994">
        <v>51.601895634199998</v>
      </c>
      <c r="F994">
        <v>127327.23029543601</v>
      </c>
      <c r="G994" s="1" t="s">
        <v>35</v>
      </c>
    </row>
    <row r="995" spans="1:7" ht="72" x14ac:dyDescent="0.3">
      <c r="A995" t="s">
        <v>33</v>
      </c>
      <c r="B995" t="s">
        <v>34</v>
      </c>
      <c r="C995">
        <v>2013</v>
      </c>
      <c r="D995" t="s">
        <v>13</v>
      </c>
      <c r="E995">
        <v>34.030001253800002</v>
      </c>
      <c r="F995">
        <v>88845.093799405498</v>
      </c>
      <c r="G995" s="1" t="s">
        <v>35</v>
      </c>
    </row>
    <row r="996" spans="1:7" ht="72" x14ac:dyDescent="0.3">
      <c r="A996" t="s">
        <v>33</v>
      </c>
      <c r="B996" t="s">
        <v>34</v>
      </c>
      <c r="C996">
        <v>2013</v>
      </c>
      <c r="D996" t="s">
        <v>15</v>
      </c>
      <c r="E996">
        <v>54.108194257400001</v>
      </c>
      <c r="F996">
        <v>141264.98433694799</v>
      </c>
      <c r="G996" s="1" t="s">
        <v>35</v>
      </c>
    </row>
    <row r="997" spans="1:7" ht="72" x14ac:dyDescent="0.3">
      <c r="A997" t="s">
        <v>33</v>
      </c>
      <c r="B997" t="s">
        <v>34</v>
      </c>
      <c r="C997">
        <v>2014</v>
      </c>
      <c r="D997" t="s">
        <v>13</v>
      </c>
      <c r="E997">
        <v>36.745381109599997</v>
      </c>
      <c r="F997">
        <v>96210.058062993994</v>
      </c>
      <c r="G997" s="1" t="s">
        <v>35</v>
      </c>
    </row>
    <row r="998" spans="1:7" ht="72" x14ac:dyDescent="0.3">
      <c r="A998" t="s">
        <v>33</v>
      </c>
      <c r="B998" t="s">
        <v>34</v>
      </c>
      <c r="C998">
        <v>2014</v>
      </c>
      <c r="D998" t="s">
        <v>15</v>
      </c>
      <c r="E998">
        <v>56.319776392100003</v>
      </c>
      <c r="F998">
        <v>147461.49837476699</v>
      </c>
      <c r="G998" s="1" t="s">
        <v>35</v>
      </c>
    </row>
    <row r="999" spans="1:7" ht="72" x14ac:dyDescent="0.3">
      <c r="A999" t="s">
        <v>33</v>
      </c>
      <c r="B999" t="s">
        <v>34</v>
      </c>
      <c r="C999">
        <v>2015</v>
      </c>
      <c r="D999" t="s">
        <v>13</v>
      </c>
      <c r="E999">
        <v>39.591993200300003</v>
      </c>
      <c r="F999">
        <v>122103.264182774</v>
      </c>
      <c r="G999" s="1" t="s">
        <v>35</v>
      </c>
    </row>
    <row r="1000" spans="1:7" ht="72" x14ac:dyDescent="0.3">
      <c r="A1000" t="s">
        <v>33</v>
      </c>
      <c r="B1000" t="s">
        <v>34</v>
      </c>
      <c r="C1000">
        <v>2015</v>
      </c>
      <c r="D1000" t="s">
        <v>15</v>
      </c>
      <c r="E1000">
        <v>58.199648898699998</v>
      </c>
      <c r="F1000">
        <v>179490.00619573699</v>
      </c>
      <c r="G1000" s="1" t="s">
        <v>35</v>
      </c>
    </row>
    <row r="1001" spans="1:7" ht="72" x14ac:dyDescent="0.3">
      <c r="A1001" t="s">
        <v>33</v>
      </c>
      <c r="B1001" t="s">
        <v>34</v>
      </c>
      <c r="C1001">
        <v>2016</v>
      </c>
      <c r="D1001" t="s">
        <v>13</v>
      </c>
      <c r="E1001">
        <v>42.415057886500001</v>
      </c>
      <c r="F1001">
        <v>139643.678965392</v>
      </c>
      <c r="G1001" s="1" t="s">
        <v>35</v>
      </c>
    </row>
    <row r="1002" spans="1:7" ht="72" x14ac:dyDescent="0.3">
      <c r="A1002" t="s">
        <v>33</v>
      </c>
      <c r="B1002" t="s">
        <v>34</v>
      </c>
      <c r="C1002">
        <v>2016</v>
      </c>
      <c r="D1002" t="s">
        <v>15</v>
      </c>
      <c r="E1002">
        <v>59.709256650999997</v>
      </c>
      <c r="F1002">
        <v>196581.60762972001</v>
      </c>
      <c r="G1002" s="1" t="s">
        <v>35</v>
      </c>
    </row>
    <row r="1003" spans="1:7" ht="72" x14ac:dyDescent="0.3">
      <c r="A1003" t="s">
        <v>33</v>
      </c>
      <c r="B1003" t="s">
        <v>34</v>
      </c>
      <c r="C1003">
        <v>2017</v>
      </c>
      <c r="D1003" t="s">
        <v>13</v>
      </c>
      <c r="E1003">
        <v>45.375240217399998</v>
      </c>
      <c r="F1003">
        <v>161288.12188068399</v>
      </c>
      <c r="G1003" s="1" t="s">
        <v>35</v>
      </c>
    </row>
    <row r="1004" spans="1:7" ht="72" x14ac:dyDescent="0.3">
      <c r="A1004" t="s">
        <v>33</v>
      </c>
      <c r="B1004" t="s">
        <v>34</v>
      </c>
      <c r="C1004">
        <v>2017</v>
      </c>
      <c r="D1004" t="s">
        <v>15</v>
      </c>
      <c r="E1004">
        <v>60.807519630000002</v>
      </c>
      <c r="F1004">
        <v>216142.78162164299</v>
      </c>
      <c r="G1004" s="1" t="s">
        <v>35</v>
      </c>
    </row>
    <row r="1005" spans="1:7" ht="72" x14ac:dyDescent="0.3">
      <c r="A1005" t="s">
        <v>33</v>
      </c>
      <c r="B1005" t="s">
        <v>34</v>
      </c>
      <c r="C1005">
        <v>2018</v>
      </c>
      <c r="D1005" t="s">
        <v>13</v>
      </c>
      <c r="E1005">
        <v>48.422792518599998</v>
      </c>
      <c r="F1005">
        <v>160293.86412513</v>
      </c>
      <c r="G1005" s="1" t="s">
        <v>35</v>
      </c>
    </row>
    <row r="1006" spans="1:7" ht="72" x14ac:dyDescent="0.3">
      <c r="A1006" t="s">
        <v>33</v>
      </c>
      <c r="B1006" t="s">
        <v>34</v>
      </c>
      <c r="C1006">
        <v>2018</v>
      </c>
      <c r="D1006" t="s">
        <v>15</v>
      </c>
      <c r="E1006">
        <v>61.451336594200001</v>
      </c>
      <c r="F1006">
        <v>203422.225072189</v>
      </c>
      <c r="G1006" s="1" t="s">
        <v>35</v>
      </c>
    </row>
    <row r="1007" spans="1:7" ht="72" x14ac:dyDescent="0.3">
      <c r="A1007" t="s">
        <v>33</v>
      </c>
      <c r="B1007" t="s">
        <v>34</v>
      </c>
      <c r="C1007">
        <v>2019</v>
      </c>
      <c r="D1007" t="s">
        <v>13</v>
      </c>
      <c r="E1007">
        <v>51.582814877099999</v>
      </c>
      <c r="F1007">
        <v>170754.47922426899</v>
      </c>
      <c r="G1007" s="1" t="s">
        <v>35</v>
      </c>
    </row>
    <row r="1008" spans="1:7" ht="72" x14ac:dyDescent="0.3">
      <c r="A1008" t="s">
        <v>33</v>
      </c>
      <c r="B1008" t="s">
        <v>34</v>
      </c>
      <c r="C1008">
        <v>2019</v>
      </c>
      <c r="D1008" t="s">
        <v>15</v>
      </c>
      <c r="E1008">
        <v>60.5225577402</v>
      </c>
      <c r="F1008">
        <v>200347.690464168</v>
      </c>
      <c r="G1008" s="1" t="s">
        <v>35</v>
      </c>
    </row>
    <row r="1009" spans="1:7" ht="72" x14ac:dyDescent="0.3">
      <c r="A1009" t="s">
        <v>36</v>
      </c>
      <c r="B1009" t="s">
        <v>37</v>
      </c>
      <c r="C1009">
        <v>2001</v>
      </c>
      <c r="D1009" t="s">
        <v>16</v>
      </c>
      <c r="E1009">
        <v>2.5246373554999999</v>
      </c>
      <c r="F1009">
        <v>1444.96061011901</v>
      </c>
      <c r="G1009" s="1" t="s">
        <v>38</v>
      </c>
    </row>
    <row r="1010" spans="1:7" ht="72" x14ac:dyDescent="0.3">
      <c r="A1010" t="s">
        <v>36</v>
      </c>
      <c r="B1010" t="s">
        <v>37</v>
      </c>
      <c r="C1010">
        <v>2001</v>
      </c>
      <c r="D1010" t="s">
        <v>15</v>
      </c>
      <c r="E1010">
        <v>2.5999304662</v>
      </c>
      <c r="F1010">
        <v>1488.0541573652799</v>
      </c>
      <c r="G1010" s="1" t="s">
        <v>38</v>
      </c>
    </row>
    <row r="1011" spans="1:7" ht="72" x14ac:dyDescent="0.3">
      <c r="A1011" t="s">
        <v>36</v>
      </c>
      <c r="B1011" t="s">
        <v>37</v>
      </c>
      <c r="C1011">
        <v>2002</v>
      </c>
      <c r="D1011" t="s">
        <v>16</v>
      </c>
      <c r="E1011">
        <v>4.8795002298999997</v>
      </c>
      <c r="F1011">
        <v>2798.3279897270099</v>
      </c>
      <c r="G1011" s="1" t="s">
        <v>38</v>
      </c>
    </row>
    <row r="1012" spans="1:7" ht="72" x14ac:dyDescent="0.3">
      <c r="A1012" t="s">
        <v>36</v>
      </c>
      <c r="B1012" t="s">
        <v>37</v>
      </c>
      <c r="C1012">
        <v>2002</v>
      </c>
      <c r="D1012" t="s">
        <v>15</v>
      </c>
      <c r="E1012">
        <v>5.1902673506000001</v>
      </c>
      <c r="F1012">
        <v>2976.5487687282398</v>
      </c>
      <c r="G1012" s="1" t="s">
        <v>38</v>
      </c>
    </row>
    <row r="1013" spans="1:7" ht="72" x14ac:dyDescent="0.3">
      <c r="A1013" t="s">
        <v>36</v>
      </c>
      <c r="B1013" t="s">
        <v>37</v>
      </c>
      <c r="C1013">
        <v>2003</v>
      </c>
      <c r="D1013" t="s">
        <v>16</v>
      </c>
      <c r="E1013">
        <v>6.7864713823000002</v>
      </c>
      <c r="F1013">
        <v>4099.4199366700504</v>
      </c>
      <c r="G1013" s="1" t="s">
        <v>38</v>
      </c>
    </row>
    <row r="1014" spans="1:7" ht="72" x14ac:dyDescent="0.3">
      <c r="A1014" t="s">
        <v>36</v>
      </c>
      <c r="B1014" t="s">
        <v>37</v>
      </c>
      <c r="C1014">
        <v>2003</v>
      </c>
      <c r="D1014" t="s">
        <v>15</v>
      </c>
      <c r="E1014">
        <v>7.7430310811999998</v>
      </c>
      <c r="F1014">
        <v>4677.2371378547004</v>
      </c>
      <c r="G1014" s="1" t="s">
        <v>38</v>
      </c>
    </row>
    <row r="1015" spans="1:7" ht="72" x14ac:dyDescent="0.3">
      <c r="A1015" t="s">
        <v>36</v>
      </c>
      <c r="B1015" t="s">
        <v>37</v>
      </c>
      <c r="C1015">
        <v>2004</v>
      </c>
      <c r="D1015" t="s">
        <v>16</v>
      </c>
      <c r="E1015">
        <v>8.3298323183999994</v>
      </c>
      <c r="F1015">
        <v>5756.1420944729498</v>
      </c>
      <c r="G1015" s="1" t="s">
        <v>38</v>
      </c>
    </row>
    <row r="1016" spans="1:7" ht="72" x14ac:dyDescent="0.3">
      <c r="A1016" t="s">
        <v>36</v>
      </c>
      <c r="B1016" t="s">
        <v>37</v>
      </c>
      <c r="C1016">
        <v>2004</v>
      </c>
      <c r="D1016" t="s">
        <v>15</v>
      </c>
      <c r="E1016">
        <v>10.229969195200001</v>
      </c>
      <c r="F1016">
        <v>7069.1886774691702</v>
      </c>
      <c r="G1016" s="1" t="s">
        <v>38</v>
      </c>
    </row>
    <row r="1017" spans="1:7" ht="72" x14ac:dyDescent="0.3">
      <c r="A1017" t="s">
        <v>36</v>
      </c>
      <c r="B1017" t="s">
        <v>37</v>
      </c>
      <c r="C1017">
        <v>2005</v>
      </c>
      <c r="D1017" t="s">
        <v>16</v>
      </c>
      <c r="E1017">
        <v>9.6868034307999995</v>
      </c>
      <c r="F1017">
        <v>7589.9175596855503</v>
      </c>
      <c r="G1017" s="1" t="s">
        <v>38</v>
      </c>
    </row>
    <row r="1018" spans="1:7" ht="72" x14ac:dyDescent="0.3">
      <c r="A1018" t="s">
        <v>36</v>
      </c>
      <c r="B1018" t="s">
        <v>37</v>
      </c>
      <c r="C1018">
        <v>2005</v>
      </c>
      <c r="D1018" t="s">
        <v>15</v>
      </c>
      <c r="E1018">
        <v>12.622556339799999</v>
      </c>
      <c r="F1018">
        <v>9890.1730272853292</v>
      </c>
      <c r="G1018" s="1" t="s">
        <v>38</v>
      </c>
    </row>
    <row r="1019" spans="1:7" ht="72" x14ac:dyDescent="0.3">
      <c r="A1019" t="s">
        <v>36</v>
      </c>
      <c r="B1019" t="s">
        <v>37</v>
      </c>
      <c r="C1019">
        <v>2006</v>
      </c>
      <c r="D1019" t="s">
        <v>16</v>
      </c>
      <c r="E1019">
        <v>10.731053063799999</v>
      </c>
      <c r="F1019">
        <v>9768.0642427685507</v>
      </c>
      <c r="G1019" s="1" t="s">
        <v>38</v>
      </c>
    </row>
    <row r="1020" spans="1:7" ht="72" x14ac:dyDescent="0.3">
      <c r="A1020" t="s">
        <v>36</v>
      </c>
      <c r="B1020" t="s">
        <v>37</v>
      </c>
      <c r="C1020">
        <v>2006</v>
      </c>
      <c r="D1020" t="s">
        <v>15</v>
      </c>
      <c r="E1020">
        <v>14.8919942715</v>
      </c>
      <c r="F1020">
        <v>13555.608744245599</v>
      </c>
      <c r="G1020" s="1" t="s">
        <v>38</v>
      </c>
    </row>
    <row r="1021" spans="1:7" ht="72" x14ac:dyDescent="0.3">
      <c r="A1021" t="s">
        <v>36</v>
      </c>
      <c r="B1021" t="s">
        <v>37</v>
      </c>
      <c r="C1021">
        <v>2007</v>
      </c>
      <c r="D1021" t="s">
        <v>16</v>
      </c>
      <c r="E1021">
        <v>11.465758001199999</v>
      </c>
      <c r="F1021">
        <v>9212.7979197977893</v>
      </c>
      <c r="G1021" s="1" t="s">
        <v>38</v>
      </c>
    </row>
    <row r="1022" spans="1:7" ht="72" x14ac:dyDescent="0.3">
      <c r="A1022" t="s">
        <v>36</v>
      </c>
      <c r="B1022" t="s">
        <v>37</v>
      </c>
      <c r="C1022">
        <v>2007</v>
      </c>
      <c r="D1022" t="s">
        <v>15</v>
      </c>
      <c r="E1022">
        <v>17.0092118564</v>
      </c>
      <c r="F1022">
        <v>13666.992761650899</v>
      </c>
      <c r="G1022" s="1" t="s">
        <v>38</v>
      </c>
    </row>
    <row r="1023" spans="1:7" ht="72" x14ac:dyDescent="0.3">
      <c r="A1023" t="s">
        <v>36</v>
      </c>
      <c r="B1023" t="s">
        <v>37</v>
      </c>
      <c r="C1023">
        <v>2008</v>
      </c>
      <c r="D1023" t="s">
        <v>16</v>
      </c>
      <c r="E1023">
        <v>10.793711678999999</v>
      </c>
      <c r="F1023">
        <v>11277.9283463021</v>
      </c>
      <c r="G1023" s="1" t="s">
        <v>38</v>
      </c>
    </row>
    <row r="1024" spans="1:7" ht="72" x14ac:dyDescent="0.3">
      <c r="A1024" t="s">
        <v>36</v>
      </c>
      <c r="B1024" t="s">
        <v>37</v>
      </c>
      <c r="C1024">
        <v>2008</v>
      </c>
      <c r="D1024" t="s">
        <v>15</v>
      </c>
      <c r="E1024">
        <v>18.944865070300001</v>
      </c>
      <c r="F1024">
        <v>19794.750605418802</v>
      </c>
      <c r="G1024" s="1" t="s">
        <v>38</v>
      </c>
    </row>
    <row r="1025" spans="1:7" ht="72" x14ac:dyDescent="0.3">
      <c r="A1025" t="s">
        <v>36</v>
      </c>
      <c r="B1025" t="s">
        <v>37</v>
      </c>
      <c r="C1025">
        <v>2009</v>
      </c>
      <c r="D1025" t="s">
        <v>16</v>
      </c>
      <c r="E1025">
        <v>11.9798751913</v>
      </c>
      <c r="F1025">
        <v>11377.2981061512</v>
      </c>
      <c r="G1025" s="1" t="s">
        <v>38</v>
      </c>
    </row>
    <row r="1026" spans="1:7" ht="72" x14ac:dyDescent="0.3">
      <c r="A1026" t="s">
        <v>36</v>
      </c>
      <c r="B1026" t="s">
        <v>37</v>
      </c>
      <c r="C1026">
        <v>2009</v>
      </c>
      <c r="D1026" t="s">
        <v>15</v>
      </c>
      <c r="E1026">
        <v>21.212302612399998</v>
      </c>
      <c r="F1026">
        <v>20145.342625395999</v>
      </c>
      <c r="G1026" s="1" t="s">
        <v>38</v>
      </c>
    </row>
    <row r="1027" spans="1:7" ht="72" x14ac:dyDescent="0.3">
      <c r="A1027" t="s">
        <v>36</v>
      </c>
      <c r="B1027" t="s">
        <v>37</v>
      </c>
      <c r="C1027">
        <v>2010</v>
      </c>
      <c r="D1027" t="s">
        <v>16</v>
      </c>
      <c r="E1027">
        <v>13.4720960632</v>
      </c>
      <c r="F1027">
        <v>13836.970729394399</v>
      </c>
      <c r="G1027" s="1" t="s">
        <v>38</v>
      </c>
    </row>
    <row r="1028" spans="1:7" ht="72" x14ac:dyDescent="0.3">
      <c r="A1028" t="s">
        <v>36</v>
      </c>
      <c r="B1028" t="s">
        <v>37</v>
      </c>
      <c r="C1028">
        <v>2010</v>
      </c>
      <c r="D1028" t="s">
        <v>15</v>
      </c>
      <c r="E1028">
        <v>23.457368911900002</v>
      </c>
      <c r="F1028">
        <v>24092.682051800901</v>
      </c>
      <c r="G1028" s="1" t="s">
        <v>38</v>
      </c>
    </row>
    <row r="1029" spans="1:7" ht="72" x14ac:dyDescent="0.3">
      <c r="A1029" t="s">
        <v>36</v>
      </c>
      <c r="B1029" t="s">
        <v>37</v>
      </c>
      <c r="C1029">
        <v>2011</v>
      </c>
      <c r="D1029" t="s">
        <v>16</v>
      </c>
      <c r="E1029">
        <v>15.028664552</v>
      </c>
      <c r="F1029">
        <v>24203.6665905072</v>
      </c>
      <c r="G1029" s="1" t="s">
        <v>38</v>
      </c>
    </row>
    <row r="1030" spans="1:7" ht="72" x14ac:dyDescent="0.3">
      <c r="A1030" t="s">
        <v>36</v>
      </c>
      <c r="B1030" t="s">
        <v>37</v>
      </c>
      <c r="C1030">
        <v>2011</v>
      </c>
      <c r="D1030" t="s">
        <v>15</v>
      </c>
      <c r="E1030">
        <v>25.462455905599999</v>
      </c>
      <c r="F1030">
        <v>41007.289182606299</v>
      </c>
      <c r="G1030" s="1" t="s">
        <v>38</v>
      </c>
    </row>
    <row r="1031" spans="1:7" ht="72" x14ac:dyDescent="0.3">
      <c r="A1031" t="s">
        <v>36</v>
      </c>
      <c r="B1031" t="s">
        <v>37</v>
      </c>
      <c r="C1031">
        <v>2012</v>
      </c>
      <c r="D1031" t="s">
        <v>16</v>
      </c>
      <c r="E1031">
        <v>16.629273181999999</v>
      </c>
      <c r="F1031">
        <v>27379.0246751171</v>
      </c>
      <c r="G1031" s="1" t="s">
        <v>38</v>
      </c>
    </row>
    <row r="1032" spans="1:7" ht="72" x14ac:dyDescent="0.3">
      <c r="A1032" t="s">
        <v>36</v>
      </c>
      <c r="B1032" t="s">
        <v>37</v>
      </c>
      <c r="C1032">
        <v>2012</v>
      </c>
      <c r="D1032" t="s">
        <v>15</v>
      </c>
      <c r="E1032">
        <v>27.336348128899999</v>
      </c>
      <c r="F1032">
        <v>45007.532304984903</v>
      </c>
      <c r="G1032" s="1" t="s">
        <v>38</v>
      </c>
    </row>
    <row r="1033" spans="1:7" ht="72" x14ac:dyDescent="0.3">
      <c r="A1033" t="s">
        <v>36</v>
      </c>
      <c r="B1033" t="s">
        <v>37</v>
      </c>
      <c r="C1033">
        <v>2013</v>
      </c>
      <c r="D1033" t="s">
        <v>16</v>
      </c>
      <c r="E1033">
        <v>18.275590616100001</v>
      </c>
      <c r="F1033">
        <v>36271.602635996598</v>
      </c>
      <c r="G1033" s="1" t="s">
        <v>38</v>
      </c>
    </row>
    <row r="1034" spans="1:7" ht="72" x14ac:dyDescent="0.3">
      <c r="A1034" t="s">
        <v>36</v>
      </c>
      <c r="B1034" t="s">
        <v>37</v>
      </c>
      <c r="C1034">
        <v>2013</v>
      </c>
      <c r="D1034" t="s">
        <v>15</v>
      </c>
      <c r="E1034">
        <v>29.0584534467</v>
      </c>
      <c r="F1034">
        <v>57672.372881037503</v>
      </c>
      <c r="G1034" s="1" t="s">
        <v>38</v>
      </c>
    </row>
    <row r="1035" spans="1:7" ht="72" x14ac:dyDescent="0.3">
      <c r="A1035" t="s">
        <v>36</v>
      </c>
      <c r="B1035" t="s">
        <v>37</v>
      </c>
      <c r="C1035">
        <v>2014</v>
      </c>
      <c r="D1035" t="s">
        <v>16</v>
      </c>
      <c r="E1035">
        <v>19.969370744599999</v>
      </c>
      <c r="F1035">
        <v>41596.301963578</v>
      </c>
      <c r="G1035" s="1" t="s">
        <v>38</v>
      </c>
    </row>
    <row r="1036" spans="1:7" ht="72" x14ac:dyDescent="0.3">
      <c r="A1036" t="s">
        <v>36</v>
      </c>
      <c r="B1036" t="s">
        <v>37</v>
      </c>
      <c r="C1036">
        <v>2014</v>
      </c>
      <c r="D1036" t="s">
        <v>15</v>
      </c>
      <c r="E1036">
        <v>30.607125605099998</v>
      </c>
      <c r="F1036">
        <v>63754.800047852797</v>
      </c>
      <c r="G1036" s="1" t="s">
        <v>38</v>
      </c>
    </row>
    <row r="1037" spans="1:7" ht="72" x14ac:dyDescent="0.3">
      <c r="A1037" t="s">
        <v>36</v>
      </c>
      <c r="B1037" t="s">
        <v>37</v>
      </c>
      <c r="C1037">
        <v>2015</v>
      </c>
      <c r="D1037" t="s">
        <v>16</v>
      </c>
      <c r="E1037">
        <v>21.741233671500002</v>
      </c>
      <c r="F1037">
        <v>49646.704342184399</v>
      </c>
      <c r="G1037" s="1" t="s">
        <v>38</v>
      </c>
    </row>
    <row r="1038" spans="1:7" ht="72" x14ac:dyDescent="0.3">
      <c r="A1038" t="s">
        <v>36</v>
      </c>
      <c r="B1038" t="s">
        <v>37</v>
      </c>
      <c r="C1038">
        <v>2015</v>
      </c>
      <c r="D1038" t="s">
        <v>15</v>
      </c>
      <c r="E1038">
        <v>31.9592943932</v>
      </c>
      <c r="F1038">
        <v>72979.926700712895</v>
      </c>
      <c r="G1038" s="1" t="s">
        <v>38</v>
      </c>
    </row>
    <row r="1039" spans="1:7" ht="72" x14ac:dyDescent="0.3">
      <c r="A1039" t="s">
        <v>36</v>
      </c>
      <c r="B1039" t="s">
        <v>37</v>
      </c>
      <c r="C1039">
        <v>2016</v>
      </c>
      <c r="D1039" t="s">
        <v>16</v>
      </c>
      <c r="E1039">
        <v>23.5064234068</v>
      </c>
      <c r="F1039">
        <v>61827.007123704301</v>
      </c>
      <c r="G1039" s="1" t="s">
        <v>38</v>
      </c>
    </row>
    <row r="1040" spans="1:7" ht="72" x14ac:dyDescent="0.3">
      <c r="A1040" t="s">
        <v>36</v>
      </c>
      <c r="B1040" t="s">
        <v>37</v>
      </c>
      <c r="C1040">
        <v>2016</v>
      </c>
      <c r="D1040" t="s">
        <v>15</v>
      </c>
      <c r="E1040">
        <v>33.090867679600002</v>
      </c>
      <c r="F1040">
        <v>87036.180551531404</v>
      </c>
      <c r="G1040" s="1" t="s">
        <v>38</v>
      </c>
    </row>
    <row r="1041" spans="1:7" ht="72" x14ac:dyDescent="0.3">
      <c r="A1041" t="s">
        <v>36</v>
      </c>
      <c r="B1041" t="s">
        <v>37</v>
      </c>
      <c r="C1041">
        <v>2017</v>
      </c>
      <c r="D1041" t="s">
        <v>16</v>
      </c>
      <c r="E1041">
        <v>25.353412623499999</v>
      </c>
      <c r="F1041">
        <v>75807.077478901105</v>
      </c>
      <c r="G1041" s="1" t="s">
        <v>38</v>
      </c>
    </row>
    <row r="1042" spans="1:7" ht="72" x14ac:dyDescent="0.3">
      <c r="A1042" t="s">
        <v>36</v>
      </c>
      <c r="B1042" t="s">
        <v>37</v>
      </c>
      <c r="C1042">
        <v>2017</v>
      </c>
      <c r="D1042" t="s">
        <v>15</v>
      </c>
      <c r="E1042">
        <v>33.976197776699998</v>
      </c>
      <c r="F1042">
        <v>101589.332195326</v>
      </c>
      <c r="G1042" s="1" t="s">
        <v>38</v>
      </c>
    </row>
    <row r="1043" spans="1:7" ht="72" x14ac:dyDescent="0.3">
      <c r="A1043" t="s">
        <v>36</v>
      </c>
      <c r="B1043" t="s">
        <v>37</v>
      </c>
      <c r="C1043">
        <v>2018</v>
      </c>
      <c r="D1043" t="s">
        <v>16</v>
      </c>
      <c r="E1043">
        <v>27.255133974</v>
      </c>
      <c r="F1043">
        <v>71806.010285773693</v>
      </c>
      <c r="G1043" s="1" t="s">
        <v>38</v>
      </c>
    </row>
    <row r="1044" spans="1:7" ht="72" x14ac:dyDescent="0.3">
      <c r="A1044" t="s">
        <v>36</v>
      </c>
      <c r="B1044" t="s">
        <v>37</v>
      </c>
      <c r="C1044">
        <v>2018</v>
      </c>
      <c r="D1044" t="s">
        <v>15</v>
      </c>
      <c r="E1044">
        <v>34.588348268300003</v>
      </c>
      <c r="F1044">
        <v>91125.998275803897</v>
      </c>
      <c r="G1044" s="1" t="s">
        <v>38</v>
      </c>
    </row>
    <row r="1045" spans="1:7" ht="72" x14ac:dyDescent="0.3">
      <c r="A1045" t="s">
        <v>36</v>
      </c>
      <c r="B1045" t="s">
        <v>37</v>
      </c>
      <c r="C1045">
        <v>2019</v>
      </c>
      <c r="D1045" t="s">
        <v>16</v>
      </c>
      <c r="E1045">
        <v>29.226012982</v>
      </c>
      <c r="F1045">
        <v>76998.461676847699</v>
      </c>
      <c r="G1045" s="1" t="s">
        <v>38</v>
      </c>
    </row>
    <row r="1046" spans="1:7" ht="72" x14ac:dyDescent="0.3">
      <c r="A1046" t="s">
        <v>36</v>
      </c>
      <c r="B1046" t="s">
        <v>37</v>
      </c>
      <c r="C1046">
        <v>2019</v>
      </c>
      <c r="D1046" t="s">
        <v>15</v>
      </c>
      <c r="E1046">
        <v>34.291130920900002</v>
      </c>
      <c r="F1046">
        <v>90342.953440120895</v>
      </c>
      <c r="G1046" s="1" t="s">
        <v>38</v>
      </c>
    </row>
    <row r="1047" spans="1:7" ht="57.6" x14ac:dyDescent="0.3">
      <c r="A1047" t="s">
        <v>39</v>
      </c>
      <c r="B1047" t="s">
        <v>40</v>
      </c>
      <c r="C1047">
        <v>1950</v>
      </c>
      <c r="D1047" t="s">
        <v>13</v>
      </c>
      <c r="E1047">
        <v>44.087984340299997</v>
      </c>
      <c r="F1047">
        <v>1.79980634183067</v>
      </c>
      <c r="G1047" s="1" t="s">
        <v>41</v>
      </c>
    </row>
    <row r="1048" spans="1:7" ht="57.6" x14ac:dyDescent="0.3">
      <c r="A1048" t="s">
        <v>39</v>
      </c>
      <c r="B1048" t="s">
        <v>40</v>
      </c>
      <c r="C1048">
        <v>1950</v>
      </c>
      <c r="D1048" t="s">
        <v>15</v>
      </c>
      <c r="E1048">
        <v>47.809556081499998</v>
      </c>
      <c r="F1048">
        <v>1.9517322808704001</v>
      </c>
      <c r="G1048" s="1" t="s">
        <v>41</v>
      </c>
    </row>
    <row r="1049" spans="1:7" ht="57.6" x14ac:dyDescent="0.3">
      <c r="A1049" t="s">
        <v>39</v>
      </c>
      <c r="B1049" t="s">
        <v>40</v>
      </c>
      <c r="C1049">
        <v>1951</v>
      </c>
      <c r="D1049" t="s">
        <v>13</v>
      </c>
      <c r="E1049">
        <v>45.119810592</v>
      </c>
      <c r="F1049">
        <v>2.7593954598819499</v>
      </c>
      <c r="G1049" s="1" t="s">
        <v>41</v>
      </c>
    </row>
    <row r="1050" spans="1:7" ht="57.6" x14ac:dyDescent="0.3">
      <c r="A1050" t="s">
        <v>39</v>
      </c>
      <c r="B1050" t="s">
        <v>40</v>
      </c>
      <c r="C1050">
        <v>1951</v>
      </c>
      <c r="D1050" t="s">
        <v>15</v>
      </c>
      <c r="E1050">
        <v>48.466546058399999</v>
      </c>
      <c r="F1050">
        <v>2.9640719984188699</v>
      </c>
      <c r="G1050" s="1" t="s">
        <v>41</v>
      </c>
    </row>
    <row r="1051" spans="1:7" ht="57.6" x14ac:dyDescent="0.3">
      <c r="A1051" t="s">
        <v>39</v>
      </c>
      <c r="B1051" t="s">
        <v>40</v>
      </c>
      <c r="C1051">
        <v>1952</v>
      </c>
      <c r="D1051" t="s">
        <v>13</v>
      </c>
      <c r="E1051">
        <v>46.144585598500001</v>
      </c>
      <c r="F1051">
        <v>2.63663111217658</v>
      </c>
      <c r="G1051" s="1" t="s">
        <v>41</v>
      </c>
    </row>
    <row r="1052" spans="1:7" ht="57.6" x14ac:dyDescent="0.3">
      <c r="A1052" t="s">
        <v>39</v>
      </c>
      <c r="B1052" t="s">
        <v>40</v>
      </c>
      <c r="C1052">
        <v>1952</v>
      </c>
      <c r="D1052" t="s">
        <v>15</v>
      </c>
      <c r="E1052">
        <v>49.075555038600001</v>
      </c>
      <c r="F1052">
        <v>2.8041022274578502</v>
      </c>
      <c r="G1052" s="1" t="s">
        <v>41</v>
      </c>
    </row>
    <row r="1053" spans="1:7" ht="57.6" x14ac:dyDescent="0.3">
      <c r="A1053" t="s">
        <v>39</v>
      </c>
      <c r="B1053" t="s">
        <v>40</v>
      </c>
      <c r="C1053">
        <v>1953</v>
      </c>
      <c r="D1053" t="s">
        <v>13</v>
      </c>
      <c r="E1053">
        <v>47.162309360099997</v>
      </c>
      <c r="F1053">
        <v>2.6110234934371701</v>
      </c>
      <c r="G1053" s="1" t="s">
        <v>41</v>
      </c>
    </row>
    <row r="1054" spans="1:7" ht="57.6" x14ac:dyDescent="0.3">
      <c r="A1054" t="s">
        <v>39</v>
      </c>
      <c r="B1054" t="s">
        <v>40</v>
      </c>
      <c r="C1054">
        <v>1953</v>
      </c>
      <c r="D1054" t="s">
        <v>15</v>
      </c>
      <c r="E1054">
        <v>49.636583022099998</v>
      </c>
      <c r="F1054">
        <v>2.7480054764717901</v>
      </c>
      <c r="G1054" s="1" t="s">
        <v>41</v>
      </c>
    </row>
    <row r="1055" spans="1:7" ht="57.6" x14ac:dyDescent="0.3">
      <c r="A1055" t="s">
        <v>39</v>
      </c>
      <c r="B1055" t="s">
        <v>40</v>
      </c>
      <c r="C1055">
        <v>1954</v>
      </c>
      <c r="D1055" t="s">
        <v>13</v>
      </c>
      <c r="E1055">
        <v>52.581780310699997</v>
      </c>
      <c r="F1055">
        <v>2.9670628779317498</v>
      </c>
      <c r="G1055" s="1" t="s">
        <v>41</v>
      </c>
    </row>
    <row r="1056" spans="1:7" ht="57.6" x14ac:dyDescent="0.3">
      <c r="A1056" t="s">
        <v>39</v>
      </c>
      <c r="B1056" t="s">
        <v>40</v>
      </c>
      <c r="C1056">
        <v>1954</v>
      </c>
      <c r="D1056" t="s">
        <v>15</v>
      </c>
      <c r="E1056">
        <v>50.149630008899997</v>
      </c>
      <c r="F1056">
        <v>2.8298225100483498</v>
      </c>
      <c r="G1056" s="1" t="s">
        <v>41</v>
      </c>
    </row>
    <row r="1057" spans="1:7" ht="57.6" x14ac:dyDescent="0.3">
      <c r="A1057" t="s">
        <v>39</v>
      </c>
      <c r="B1057" t="s">
        <v>40</v>
      </c>
      <c r="C1057">
        <v>1955</v>
      </c>
      <c r="D1057" t="s">
        <v>13</v>
      </c>
      <c r="E1057">
        <v>49.1766031481</v>
      </c>
      <c r="F1057">
        <v>2.7426716095832</v>
      </c>
      <c r="G1057" s="1" t="s">
        <v>41</v>
      </c>
    </row>
    <row r="1058" spans="1:7" ht="57.6" x14ac:dyDescent="0.3">
      <c r="A1058" t="s">
        <v>39</v>
      </c>
      <c r="B1058" t="s">
        <v>40</v>
      </c>
      <c r="C1058">
        <v>1955</v>
      </c>
      <c r="D1058" t="s">
        <v>15</v>
      </c>
      <c r="E1058">
        <v>50.6146959991</v>
      </c>
      <c r="F1058">
        <v>2.8228767514976401</v>
      </c>
      <c r="G1058" s="1" t="s">
        <v>41</v>
      </c>
    </row>
    <row r="1059" spans="1:7" ht="57.6" x14ac:dyDescent="0.3">
      <c r="A1059" t="s">
        <v>39</v>
      </c>
      <c r="B1059" t="s">
        <v>40</v>
      </c>
      <c r="C1059">
        <v>1956</v>
      </c>
      <c r="D1059" t="s">
        <v>13</v>
      </c>
      <c r="E1059">
        <v>54.5819716086</v>
      </c>
      <c r="F1059">
        <v>3.5503515336856299</v>
      </c>
      <c r="G1059" s="1" t="s">
        <v>41</v>
      </c>
    </row>
    <row r="1060" spans="1:7" ht="57.6" x14ac:dyDescent="0.3">
      <c r="A1060" t="s">
        <v>39</v>
      </c>
      <c r="B1060" t="s">
        <v>40</v>
      </c>
      <c r="C1060">
        <v>1956</v>
      </c>
      <c r="D1060" t="s">
        <v>15</v>
      </c>
      <c r="E1060">
        <v>51.031780992500003</v>
      </c>
      <c r="F1060">
        <v>3.3194250147825599</v>
      </c>
      <c r="G1060" s="1" t="s">
        <v>41</v>
      </c>
    </row>
    <row r="1061" spans="1:7" ht="57.6" x14ac:dyDescent="0.3">
      <c r="A1061" t="s">
        <v>39</v>
      </c>
      <c r="B1061" t="s">
        <v>40</v>
      </c>
      <c r="C1061">
        <v>1957</v>
      </c>
      <c r="D1061" t="s">
        <v>13</v>
      </c>
      <c r="E1061">
        <v>51.162691955900002</v>
      </c>
      <c r="F1061">
        <v>3.46558899993585</v>
      </c>
      <c r="G1061" s="1" t="s">
        <v>41</v>
      </c>
    </row>
    <row r="1062" spans="1:7" ht="57.6" x14ac:dyDescent="0.3">
      <c r="A1062" t="s">
        <v>39</v>
      </c>
      <c r="B1062" t="s">
        <v>40</v>
      </c>
      <c r="C1062">
        <v>1957</v>
      </c>
      <c r="D1062" t="s">
        <v>15</v>
      </c>
      <c r="E1062">
        <v>51.400884989300003</v>
      </c>
      <c r="F1062">
        <v>3.4817233964055201</v>
      </c>
      <c r="G1062" s="1" t="s">
        <v>41</v>
      </c>
    </row>
    <row r="1063" spans="1:7" ht="57.6" x14ac:dyDescent="0.3">
      <c r="A1063" t="s">
        <v>39</v>
      </c>
      <c r="B1063" t="s">
        <v>40</v>
      </c>
      <c r="C1063">
        <v>1958</v>
      </c>
      <c r="D1063" t="s">
        <v>13</v>
      </c>
      <c r="E1063">
        <v>56.553957926300001</v>
      </c>
      <c r="F1063">
        <v>4.27843325866532</v>
      </c>
      <c r="G1063" s="1" t="s">
        <v>41</v>
      </c>
    </row>
    <row r="1064" spans="1:7" ht="57.6" x14ac:dyDescent="0.3">
      <c r="A1064" t="s">
        <v>39</v>
      </c>
      <c r="B1064" t="s">
        <v>40</v>
      </c>
      <c r="C1064">
        <v>1958</v>
      </c>
      <c r="D1064" t="s">
        <v>15</v>
      </c>
      <c r="E1064">
        <v>51.722007989399998</v>
      </c>
      <c r="F1064">
        <v>3.9128854513643998</v>
      </c>
      <c r="G1064" s="1" t="s">
        <v>41</v>
      </c>
    </row>
    <row r="1065" spans="1:7" ht="57.6" x14ac:dyDescent="0.3">
      <c r="A1065" t="s">
        <v>39</v>
      </c>
      <c r="B1065" t="s">
        <v>40</v>
      </c>
      <c r="C1065">
        <v>1959</v>
      </c>
      <c r="D1065" t="s">
        <v>13</v>
      </c>
      <c r="E1065">
        <v>53.120575783500001</v>
      </c>
      <c r="F1065">
        <v>4.42444632921561</v>
      </c>
      <c r="G1065" s="1" t="s">
        <v>41</v>
      </c>
    </row>
    <row r="1066" spans="1:7" ht="57.6" x14ac:dyDescent="0.3">
      <c r="A1066" t="s">
        <v>39</v>
      </c>
      <c r="B1066" t="s">
        <v>40</v>
      </c>
      <c r="C1066">
        <v>1959</v>
      </c>
      <c r="D1066" t="s">
        <v>15</v>
      </c>
      <c r="E1066">
        <v>51.995149992800002</v>
      </c>
      <c r="F1066">
        <v>4.3307089038358102</v>
      </c>
      <c r="G1066" s="1" t="s">
        <v>41</v>
      </c>
    </row>
    <row r="1067" spans="1:7" ht="57.6" x14ac:dyDescent="0.3">
      <c r="A1067" t="s">
        <v>39</v>
      </c>
      <c r="B1067" t="s">
        <v>40</v>
      </c>
      <c r="C1067">
        <v>1960</v>
      </c>
      <c r="D1067" t="s">
        <v>13</v>
      </c>
      <c r="E1067">
        <v>54.088940829800002</v>
      </c>
      <c r="F1067">
        <v>4.5065286617400302</v>
      </c>
      <c r="G1067" s="1" t="s">
        <v>41</v>
      </c>
    </row>
    <row r="1068" spans="1:7" ht="57.6" x14ac:dyDescent="0.3">
      <c r="A1068" t="s">
        <v>39</v>
      </c>
      <c r="B1068" t="s">
        <v>40</v>
      </c>
      <c r="C1068">
        <v>1960</v>
      </c>
      <c r="D1068" t="s">
        <v>15</v>
      </c>
      <c r="E1068">
        <v>52.220310999500001</v>
      </c>
      <c r="F1068">
        <v>4.3508400170896797</v>
      </c>
      <c r="G1068" s="1" t="s">
        <v>41</v>
      </c>
    </row>
    <row r="1069" spans="1:7" ht="57.6" x14ac:dyDescent="0.3">
      <c r="A1069" t="s">
        <v>39</v>
      </c>
      <c r="B1069" t="s">
        <v>40</v>
      </c>
      <c r="C1069">
        <v>1961</v>
      </c>
      <c r="D1069" t="s">
        <v>13</v>
      </c>
      <c r="E1069">
        <v>52.845855413999999</v>
      </c>
      <c r="F1069">
        <v>4.70133814828149</v>
      </c>
      <c r="G1069" s="1" t="s">
        <v>41</v>
      </c>
    </row>
    <row r="1070" spans="1:7" ht="57.6" x14ac:dyDescent="0.3">
      <c r="A1070" t="s">
        <v>39</v>
      </c>
      <c r="B1070" t="s">
        <v>40</v>
      </c>
      <c r="C1070">
        <v>1961</v>
      </c>
      <c r="D1070" t="s">
        <v>15</v>
      </c>
      <c r="E1070">
        <v>52.780352039299999</v>
      </c>
      <c r="F1070">
        <v>4.6955107562955396</v>
      </c>
      <c r="G1070" s="1" t="s">
        <v>41</v>
      </c>
    </row>
    <row r="1071" spans="1:7" ht="57.6" x14ac:dyDescent="0.3">
      <c r="A1071" t="s">
        <v>39</v>
      </c>
      <c r="B1071" t="s">
        <v>40</v>
      </c>
      <c r="C1071">
        <v>1962</v>
      </c>
      <c r="D1071" t="s">
        <v>13</v>
      </c>
      <c r="E1071">
        <v>56.088263824099997</v>
      </c>
      <c r="F1071">
        <v>5.3013647665530597</v>
      </c>
      <c r="G1071" s="1" t="s">
        <v>41</v>
      </c>
    </row>
    <row r="1072" spans="1:7" ht="57.6" x14ac:dyDescent="0.3">
      <c r="A1072" t="s">
        <v>39</v>
      </c>
      <c r="B1072" t="s">
        <v>40</v>
      </c>
      <c r="C1072">
        <v>1962</v>
      </c>
      <c r="D1072" t="s">
        <v>15</v>
      </c>
      <c r="E1072">
        <v>53.204053364099998</v>
      </c>
      <c r="F1072">
        <v>5.0287542296980199</v>
      </c>
      <c r="G1072" s="1" t="s">
        <v>41</v>
      </c>
    </row>
    <row r="1073" spans="1:7" ht="57.6" x14ac:dyDescent="0.3">
      <c r="A1073" t="s">
        <v>39</v>
      </c>
      <c r="B1073" t="s">
        <v>40</v>
      </c>
      <c r="C1073">
        <v>1963</v>
      </c>
      <c r="D1073" t="s">
        <v>13</v>
      </c>
      <c r="E1073">
        <v>57.118691696100001</v>
      </c>
      <c r="F1073">
        <v>5.9347700659917599</v>
      </c>
      <c r="G1073" s="1" t="s">
        <v>41</v>
      </c>
    </row>
    <row r="1074" spans="1:7" ht="57.6" x14ac:dyDescent="0.3">
      <c r="A1074" t="s">
        <v>39</v>
      </c>
      <c r="B1074" t="s">
        <v>40</v>
      </c>
      <c r="C1074">
        <v>1963</v>
      </c>
      <c r="D1074" t="s">
        <v>15</v>
      </c>
      <c r="E1074">
        <v>53.569159450400001</v>
      </c>
      <c r="F1074">
        <v>5.5659650899895103</v>
      </c>
      <c r="G1074" s="1" t="s">
        <v>41</v>
      </c>
    </row>
    <row r="1075" spans="1:7" ht="57.6" x14ac:dyDescent="0.3">
      <c r="A1075" t="s">
        <v>39</v>
      </c>
      <c r="B1075" t="s">
        <v>40</v>
      </c>
      <c r="C1075">
        <v>1964</v>
      </c>
      <c r="D1075" t="s">
        <v>13</v>
      </c>
      <c r="E1075">
        <v>58.141538247</v>
      </c>
      <c r="F1075">
        <v>6.2402978686677004</v>
      </c>
      <c r="G1075" s="1" t="s">
        <v>41</v>
      </c>
    </row>
    <row r="1076" spans="1:7" ht="57.6" x14ac:dyDescent="0.3">
      <c r="A1076" t="s">
        <v>39</v>
      </c>
      <c r="B1076" t="s">
        <v>40</v>
      </c>
      <c r="C1076">
        <v>1964</v>
      </c>
      <c r="D1076" t="s">
        <v>15</v>
      </c>
      <c r="E1076">
        <v>53.875670298300001</v>
      </c>
      <c r="F1076">
        <v>5.7824447146068403</v>
      </c>
      <c r="G1076" s="1" t="s">
        <v>41</v>
      </c>
    </row>
    <row r="1077" spans="1:7" ht="57.6" x14ac:dyDescent="0.3">
      <c r="A1077" t="s">
        <v>39</v>
      </c>
      <c r="B1077" t="s">
        <v>40</v>
      </c>
      <c r="C1077">
        <v>1965</v>
      </c>
      <c r="D1077" t="s">
        <v>13</v>
      </c>
      <c r="E1077">
        <v>59.156803476699999</v>
      </c>
      <c r="F1077">
        <v>6.4144108303715903</v>
      </c>
      <c r="G1077" s="1" t="s">
        <v>41</v>
      </c>
    </row>
    <row r="1078" spans="1:7" ht="57.6" x14ac:dyDescent="0.3">
      <c r="A1078" t="s">
        <v>39</v>
      </c>
      <c r="B1078" t="s">
        <v>40</v>
      </c>
      <c r="C1078">
        <v>1965</v>
      </c>
      <c r="D1078" t="s">
        <v>15</v>
      </c>
      <c r="E1078">
        <v>54.123585907699997</v>
      </c>
      <c r="F1078">
        <v>5.8686557626754503</v>
      </c>
      <c r="G1078" s="1" t="s">
        <v>41</v>
      </c>
    </row>
    <row r="1079" spans="1:7" ht="57.6" x14ac:dyDescent="0.3">
      <c r="A1079" t="s">
        <v>39</v>
      </c>
      <c r="B1079" t="s">
        <v>40</v>
      </c>
      <c r="C1079">
        <v>1966</v>
      </c>
      <c r="D1079" t="s">
        <v>13</v>
      </c>
      <c r="E1079">
        <v>60.2971703491</v>
      </c>
      <c r="F1079">
        <v>8.0941142710127405</v>
      </c>
      <c r="G1079" s="1" t="s">
        <v>41</v>
      </c>
    </row>
    <row r="1080" spans="1:7" ht="57.6" x14ac:dyDescent="0.3">
      <c r="A1080" t="s">
        <v>39</v>
      </c>
      <c r="B1080" t="s">
        <v>40</v>
      </c>
      <c r="C1080">
        <v>1966</v>
      </c>
      <c r="D1080" t="s">
        <v>15</v>
      </c>
      <c r="E1080">
        <v>54.196994452299997</v>
      </c>
      <c r="F1080">
        <v>7.2752446541456299</v>
      </c>
      <c r="G1080" s="1" t="s">
        <v>41</v>
      </c>
    </row>
    <row r="1081" spans="1:7" ht="57.6" x14ac:dyDescent="0.3">
      <c r="A1081" t="s">
        <v>39</v>
      </c>
      <c r="B1081" t="s">
        <v>40</v>
      </c>
      <c r="C1081">
        <v>1967</v>
      </c>
      <c r="D1081" t="s">
        <v>13</v>
      </c>
      <c r="E1081">
        <v>61.429105313100003</v>
      </c>
      <c r="F1081">
        <v>8.6250729496698604</v>
      </c>
      <c r="G1081" s="1" t="s">
        <v>41</v>
      </c>
    </row>
    <row r="1082" spans="1:7" ht="57.6" x14ac:dyDescent="0.3">
      <c r="A1082" t="s">
        <v>39</v>
      </c>
      <c r="B1082" t="s">
        <v>40</v>
      </c>
      <c r="C1082">
        <v>1967</v>
      </c>
      <c r="D1082" t="s">
        <v>15</v>
      </c>
      <c r="E1082">
        <v>54.214754737900002</v>
      </c>
      <c r="F1082">
        <v>7.6121280324583296</v>
      </c>
      <c r="G1082" s="1" t="s">
        <v>41</v>
      </c>
    </row>
    <row r="1083" spans="1:7" ht="57.6" x14ac:dyDescent="0.3">
      <c r="A1083" t="s">
        <v>39</v>
      </c>
      <c r="B1083" t="s">
        <v>40</v>
      </c>
      <c r="C1083">
        <v>1968</v>
      </c>
      <c r="D1083" t="s">
        <v>13</v>
      </c>
      <c r="E1083">
        <v>66.961406802799999</v>
      </c>
      <c r="F1083">
        <v>11.356012232973701</v>
      </c>
      <c r="G1083" s="1" t="s">
        <v>41</v>
      </c>
    </row>
    <row r="1084" spans="1:7" ht="57.6" x14ac:dyDescent="0.3">
      <c r="A1084" t="s">
        <v>39</v>
      </c>
      <c r="B1084" t="s">
        <v>40</v>
      </c>
      <c r="C1084">
        <v>1968</v>
      </c>
      <c r="D1084" t="s">
        <v>15</v>
      </c>
      <c r="E1084">
        <v>54.176866764499998</v>
      </c>
      <c r="F1084">
        <v>9.1878768845707999</v>
      </c>
      <c r="G1084" s="1" t="s">
        <v>41</v>
      </c>
    </row>
    <row r="1085" spans="1:7" ht="57.6" x14ac:dyDescent="0.3">
      <c r="A1085" t="s">
        <v>39</v>
      </c>
      <c r="B1085" t="s">
        <v>40</v>
      </c>
      <c r="C1085">
        <v>1969</v>
      </c>
      <c r="D1085" t="s">
        <v>13</v>
      </c>
      <c r="E1085">
        <v>63.667679515899998</v>
      </c>
      <c r="F1085">
        <v>14.4030359075494</v>
      </c>
      <c r="G1085" s="1" t="s">
        <v>41</v>
      </c>
    </row>
    <row r="1086" spans="1:7" ht="57.6" x14ac:dyDescent="0.3">
      <c r="A1086" t="s">
        <v>39</v>
      </c>
      <c r="B1086" t="s">
        <v>40</v>
      </c>
      <c r="C1086">
        <v>1969</v>
      </c>
      <c r="D1086" t="s">
        <v>15</v>
      </c>
      <c r="E1086">
        <v>54.083330531999998</v>
      </c>
      <c r="F1086">
        <v>12.234844391613301</v>
      </c>
      <c r="G1086" s="1" t="s">
        <v>41</v>
      </c>
    </row>
    <row r="1087" spans="1:7" ht="57.6" x14ac:dyDescent="0.3">
      <c r="A1087" t="s">
        <v>39</v>
      </c>
      <c r="B1087" t="s">
        <v>40</v>
      </c>
      <c r="C1087">
        <v>1970</v>
      </c>
      <c r="D1087" t="s">
        <v>13</v>
      </c>
      <c r="E1087">
        <v>64.774318754700005</v>
      </c>
      <c r="F1087">
        <v>17.206422676145898</v>
      </c>
      <c r="G1087" s="1" t="s">
        <v>41</v>
      </c>
    </row>
    <row r="1088" spans="1:7" ht="57.6" x14ac:dyDescent="0.3">
      <c r="A1088" t="s">
        <v>39</v>
      </c>
      <c r="B1088" t="s">
        <v>40</v>
      </c>
      <c r="C1088">
        <v>1970</v>
      </c>
      <c r="D1088" t="s">
        <v>15</v>
      </c>
      <c r="E1088">
        <v>53.934146040500003</v>
      </c>
      <c r="F1088">
        <v>14.326877245357901</v>
      </c>
      <c r="G1088" s="1" t="s">
        <v>41</v>
      </c>
    </row>
    <row r="1089" spans="1:7" ht="57.6" x14ac:dyDescent="0.3">
      <c r="A1089" t="s">
        <v>39</v>
      </c>
      <c r="B1089" t="s">
        <v>40</v>
      </c>
      <c r="C1089">
        <v>1971</v>
      </c>
      <c r="D1089" t="s">
        <v>13</v>
      </c>
      <c r="E1089">
        <v>64.8961905516</v>
      </c>
      <c r="F1089">
        <v>24.0416136234468</v>
      </c>
      <c r="G1089" s="1" t="s">
        <v>41</v>
      </c>
    </row>
    <row r="1090" spans="1:7" ht="57.6" x14ac:dyDescent="0.3">
      <c r="A1090" t="s">
        <v>39</v>
      </c>
      <c r="B1090" t="s">
        <v>40</v>
      </c>
      <c r="C1090">
        <v>1971</v>
      </c>
      <c r="D1090" t="s">
        <v>15</v>
      </c>
      <c r="E1090">
        <v>53.9031968679</v>
      </c>
      <c r="F1090">
        <v>19.969120238789799</v>
      </c>
      <c r="G1090" s="1" t="s">
        <v>41</v>
      </c>
    </row>
    <row r="1091" spans="1:7" ht="57.6" x14ac:dyDescent="0.3">
      <c r="A1091" t="s">
        <v>39</v>
      </c>
      <c r="B1091" t="s">
        <v>40</v>
      </c>
      <c r="C1091">
        <v>1972</v>
      </c>
      <c r="D1091" t="s">
        <v>13</v>
      </c>
      <c r="E1091">
        <v>60.618214915700001</v>
      </c>
      <c r="F1091">
        <v>37.4442484593093</v>
      </c>
      <c r="G1091" s="1" t="s">
        <v>41</v>
      </c>
    </row>
    <row r="1092" spans="1:7" ht="57.6" x14ac:dyDescent="0.3">
      <c r="A1092" t="s">
        <v>39</v>
      </c>
      <c r="B1092" t="s">
        <v>40</v>
      </c>
      <c r="C1092">
        <v>1972</v>
      </c>
      <c r="D1092" t="s">
        <v>15</v>
      </c>
      <c r="E1092">
        <v>53.8193316248</v>
      </c>
      <c r="F1092">
        <v>33.244535954727297</v>
      </c>
      <c r="G1092" s="1" t="s">
        <v>41</v>
      </c>
    </row>
    <row r="1093" spans="1:7" ht="57.6" x14ac:dyDescent="0.3">
      <c r="A1093" t="s">
        <v>39</v>
      </c>
      <c r="B1093" t="s">
        <v>40</v>
      </c>
      <c r="C1093">
        <v>1973</v>
      </c>
      <c r="D1093" t="s">
        <v>13</v>
      </c>
      <c r="E1093">
        <v>60.735944722500001</v>
      </c>
      <c r="F1093">
        <v>81.910204648153893</v>
      </c>
      <c r="G1093" s="1" t="s">
        <v>41</v>
      </c>
    </row>
    <row r="1094" spans="1:7" ht="57.6" x14ac:dyDescent="0.3">
      <c r="A1094" t="s">
        <v>39</v>
      </c>
      <c r="B1094" t="s">
        <v>40</v>
      </c>
      <c r="C1094">
        <v>1973</v>
      </c>
      <c r="D1094" t="s">
        <v>15</v>
      </c>
      <c r="E1094">
        <v>53.682550311500002</v>
      </c>
      <c r="F1094">
        <v>72.397798406450505</v>
      </c>
      <c r="G1094" s="1" t="s">
        <v>41</v>
      </c>
    </row>
    <row r="1095" spans="1:7" ht="57.6" x14ac:dyDescent="0.3">
      <c r="A1095" t="s">
        <v>39</v>
      </c>
      <c r="B1095" t="s">
        <v>40</v>
      </c>
      <c r="C1095">
        <v>1974</v>
      </c>
      <c r="D1095" t="s">
        <v>13</v>
      </c>
      <c r="E1095">
        <v>63.5740365674</v>
      </c>
      <c r="F1095">
        <v>125.754840875894</v>
      </c>
      <c r="G1095" s="1" t="s">
        <v>41</v>
      </c>
    </row>
    <row r="1096" spans="1:7" ht="57.6" x14ac:dyDescent="0.3">
      <c r="A1096" t="s">
        <v>39</v>
      </c>
      <c r="B1096" t="s">
        <v>40</v>
      </c>
      <c r="C1096">
        <v>1974</v>
      </c>
      <c r="D1096" t="s">
        <v>15</v>
      </c>
      <c r="E1096">
        <v>53.4928529277</v>
      </c>
      <c r="F1096">
        <v>105.81340388531</v>
      </c>
      <c r="G1096" s="1" t="s">
        <v>41</v>
      </c>
    </row>
    <row r="1097" spans="1:7" ht="57.6" x14ac:dyDescent="0.3">
      <c r="A1097" t="s">
        <v>39</v>
      </c>
      <c r="B1097" t="s">
        <v>40</v>
      </c>
      <c r="C1097">
        <v>1975</v>
      </c>
      <c r="D1097" t="s">
        <v>13</v>
      </c>
      <c r="E1097">
        <v>65.010263914399999</v>
      </c>
      <c r="F1097">
        <v>193.64816671218301</v>
      </c>
      <c r="G1097" s="1" t="s">
        <v>41</v>
      </c>
    </row>
    <row r="1098" spans="1:7" ht="57.6" x14ac:dyDescent="0.3">
      <c r="A1098" t="s">
        <v>39</v>
      </c>
      <c r="B1098" t="s">
        <v>40</v>
      </c>
      <c r="C1098">
        <v>1975</v>
      </c>
      <c r="D1098" t="s">
        <v>15</v>
      </c>
      <c r="E1098">
        <v>53.250239473599997</v>
      </c>
      <c r="F1098">
        <v>158.618203190706</v>
      </c>
      <c r="G1098" s="1" t="s">
        <v>41</v>
      </c>
    </row>
    <row r="1099" spans="1:7" ht="57.6" x14ac:dyDescent="0.3">
      <c r="A1099" t="s">
        <v>39</v>
      </c>
      <c r="B1099" t="s">
        <v>40</v>
      </c>
      <c r="C1099">
        <v>1976</v>
      </c>
      <c r="D1099" t="s">
        <v>13</v>
      </c>
      <c r="E1099">
        <v>69.398315217100006</v>
      </c>
      <c r="F1099">
        <v>212.34176591650001</v>
      </c>
      <c r="G1099" s="1" t="s">
        <v>41</v>
      </c>
    </row>
    <row r="1100" spans="1:7" ht="57.6" x14ac:dyDescent="0.3">
      <c r="A1100" t="s">
        <v>39</v>
      </c>
      <c r="B1100" t="s">
        <v>40</v>
      </c>
      <c r="C1100">
        <v>1976</v>
      </c>
      <c r="D1100" t="s">
        <v>15</v>
      </c>
      <c r="E1100">
        <v>52.9547099491</v>
      </c>
      <c r="F1100">
        <v>162.02838050202701</v>
      </c>
      <c r="G1100" s="1" t="s">
        <v>41</v>
      </c>
    </row>
    <row r="1101" spans="1:7" ht="57.6" x14ac:dyDescent="0.3">
      <c r="A1101" t="s">
        <v>39</v>
      </c>
      <c r="B1101" t="s">
        <v>40</v>
      </c>
      <c r="C1101">
        <v>1977</v>
      </c>
      <c r="D1101" t="s">
        <v>13</v>
      </c>
      <c r="E1101">
        <v>77.059773420200003</v>
      </c>
      <c r="F1101">
        <v>344.29684976535401</v>
      </c>
      <c r="G1101" s="1" t="s">
        <v>41</v>
      </c>
    </row>
    <row r="1102" spans="1:7" ht="57.6" x14ac:dyDescent="0.3">
      <c r="A1102" t="s">
        <v>39</v>
      </c>
      <c r="B1102" t="s">
        <v>40</v>
      </c>
      <c r="C1102">
        <v>1977</v>
      </c>
      <c r="D1102" t="s">
        <v>15</v>
      </c>
      <c r="E1102">
        <v>52.606264354300002</v>
      </c>
      <c r="F1102">
        <v>235.04054438814501</v>
      </c>
      <c r="G1102" s="1" t="s">
        <v>41</v>
      </c>
    </row>
    <row r="1103" spans="1:7" ht="57.6" x14ac:dyDescent="0.3">
      <c r="A1103" t="s">
        <v>39</v>
      </c>
      <c r="B1103" t="s">
        <v>40</v>
      </c>
      <c r="C1103">
        <v>1978</v>
      </c>
      <c r="D1103" t="s">
        <v>13</v>
      </c>
      <c r="E1103">
        <v>74.346813959499997</v>
      </c>
      <c r="F1103">
        <v>501.91771322412399</v>
      </c>
      <c r="G1103" s="1" t="s">
        <v>41</v>
      </c>
    </row>
    <row r="1104" spans="1:7" ht="57.6" x14ac:dyDescent="0.3">
      <c r="A1104" t="s">
        <v>39</v>
      </c>
      <c r="B1104" t="s">
        <v>40</v>
      </c>
      <c r="C1104">
        <v>1978</v>
      </c>
      <c r="D1104" t="s">
        <v>15</v>
      </c>
      <c r="E1104">
        <v>52.204902689100003</v>
      </c>
      <c r="F1104">
        <v>352.43696375603298</v>
      </c>
      <c r="G1104" s="1" t="s">
        <v>41</v>
      </c>
    </row>
    <row r="1105" spans="1:7" ht="57.6" x14ac:dyDescent="0.3">
      <c r="A1105" t="s">
        <v>39</v>
      </c>
      <c r="B1105" t="s">
        <v>40</v>
      </c>
      <c r="C1105">
        <v>1979</v>
      </c>
      <c r="D1105" t="s">
        <v>13</v>
      </c>
      <c r="E1105">
        <v>70.983430792799993</v>
      </c>
      <c r="F1105">
        <v>828.73238146290305</v>
      </c>
      <c r="G1105" s="1" t="s">
        <v>41</v>
      </c>
    </row>
    <row r="1106" spans="1:7" ht="57.6" x14ac:dyDescent="0.3">
      <c r="A1106" t="s">
        <v>39</v>
      </c>
      <c r="B1106" t="s">
        <v>40</v>
      </c>
      <c r="C1106">
        <v>1979</v>
      </c>
      <c r="D1106" t="s">
        <v>15</v>
      </c>
      <c r="E1106">
        <v>51.750624953600003</v>
      </c>
      <c r="F1106">
        <v>604.18914922768602</v>
      </c>
      <c r="G1106" s="1" t="s">
        <v>41</v>
      </c>
    </row>
    <row r="1107" spans="1:7" ht="57.6" x14ac:dyDescent="0.3">
      <c r="A1107" t="s">
        <v>39</v>
      </c>
      <c r="B1107" t="s">
        <v>40</v>
      </c>
      <c r="C1107">
        <v>1980</v>
      </c>
      <c r="D1107" t="s">
        <v>13</v>
      </c>
      <c r="E1107">
        <v>73.809745020099996</v>
      </c>
      <c r="F1107">
        <v>1412.03898362375</v>
      </c>
      <c r="G1107" s="1" t="s">
        <v>41</v>
      </c>
    </row>
    <row r="1108" spans="1:7" ht="57.6" x14ac:dyDescent="0.3">
      <c r="A1108" t="s">
        <v>39</v>
      </c>
      <c r="B1108" t="s">
        <v>40</v>
      </c>
      <c r="C1108">
        <v>1980</v>
      </c>
      <c r="D1108" t="s">
        <v>15</v>
      </c>
      <c r="E1108">
        <v>51.243431147700001</v>
      </c>
      <c r="F1108">
        <v>980.32749490550998</v>
      </c>
      <c r="G1108" s="1" t="s">
        <v>41</v>
      </c>
    </row>
    <row r="1109" spans="1:7" ht="57.6" x14ac:dyDescent="0.3">
      <c r="A1109" t="s">
        <v>39</v>
      </c>
      <c r="B1109" t="s">
        <v>40</v>
      </c>
      <c r="C1109">
        <v>1981</v>
      </c>
      <c r="D1109" t="s">
        <v>13</v>
      </c>
      <c r="E1109">
        <v>71.506733646000001</v>
      </c>
      <c r="F1109">
        <v>1888.1557514189999</v>
      </c>
      <c r="G1109" s="1" t="s">
        <v>41</v>
      </c>
    </row>
    <row r="1110" spans="1:7" ht="57.6" x14ac:dyDescent="0.3">
      <c r="A1110" t="s">
        <v>39</v>
      </c>
      <c r="B1110" t="s">
        <v>40</v>
      </c>
      <c r="C1110">
        <v>1981</v>
      </c>
      <c r="D1110" t="s">
        <v>15</v>
      </c>
      <c r="E1110">
        <v>51.584738817000002</v>
      </c>
      <c r="F1110">
        <v>1362.10978066598</v>
      </c>
      <c r="G1110" s="1" t="s">
        <v>41</v>
      </c>
    </row>
    <row r="1111" spans="1:7" ht="57.6" x14ac:dyDescent="0.3">
      <c r="A1111" t="s">
        <v>39</v>
      </c>
      <c r="B1111" t="s">
        <v>40</v>
      </c>
      <c r="C1111">
        <v>1982</v>
      </c>
      <c r="D1111" t="s">
        <v>13</v>
      </c>
      <c r="E1111">
        <v>74.711156589300003</v>
      </c>
      <c r="F1111">
        <v>2037.66900821078</v>
      </c>
      <c r="G1111" s="1" t="s">
        <v>41</v>
      </c>
    </row>
    <row r="1112" spans="1:7" ht="57.6" x14ac:dyDescent="0.3">
      <c r="A1112" t="s">
        <v>39</v>
      </c>
      <c r="B1112" t="s">
        <v>40</v>
      </c>
      <c r="C1112">
        <v>1982</v>
      </c>
      <c r="D1112" t="s">
        <v>15</v>
      </c>
      <c r="E1112">
        <v>51.826926401100003</v>
      </c>
      <c r="F1112">
        <v>1413.52545643134</v>
      </c>
      <c r="G1112" s="1" t="s">
        <v>41</v>
      </c>
    </row>
    <row r="1113" spans="1:7" ht="57.6" x14ac:dyDescent="0.3">
      <c r="A1113" t="s">
        <v>39</v>
      </c>
      <c r="B1113" t="s">
        <v>40</v>
      </c>
      <c r="C1113">
        <v>1983</v>
      </c>
      <c r="D1113" t="s">
        <v>13</v>
      </c>
      <c r="E1113">
        <v>78.884544873600007</v>
      </c>
      <c r="F1113">
        <v>2604.53677035389</v>
      </c>
      <c r="G1113" s="1" t="s">
        <v>41</v>
      </c>
    </row>
    <row r="1114" spans="1:7" ht="57.6" x14ac:dyDescent="0.3">
      <c r="A1114" t="s">
        <v>39</v>
      </c>
      <c r="B1114" t="s">
        <v>40</v>
      </c>
      <c r="C1114">
        <v>1983</v>
      </c>
      <c r="D1114" t="s">
        <v>15</v>
      </c>
      <c r="E1114">
        <v>51.9699939001</v>
      </c>
      <c r="F1114">
        <v>1715.8970782510501</v>
      </c>
      <c r="G1114" s="1" t="s">
        <v>41</v>
      </c>
    </row>
    <row r="1115" spans="1:7" ht="57.6" x14ac:dyDescent="0.3">
      <c r="A1115" t="s">
        <v>39</v>
      </c>
      <c r="B1115" t="s">
        <v>40</v>
      </c>
      <c r="C1115">
        <v>1984</v>
      </c>
      <c r="D1115" t="s">
        <v>13</v>
      </c>
      <c r="E1115">
        <v>72.583473151899994</v>
      </c>
      <c r="F1115">
        <v>3125.1266400906002</v>
      </c>
      <c r="G1115" s="1" t="s">
        <v>41</v>
      </c>
    </row>
    <row r="1116" spans="1:7" ht="57.6" x14ac:dyDescent="0.3">
      <c r="A1116" t="s">
        <v>39</v>
      </c>
      <c r="B1116" t="s">
        <v>40</v>
      </c>
      <c r="C1116">
        <v>1984</v>
      </c>
      <c r="D1116" t="s">
        <v>15</v>
      </c>
      <c r="E1116">
        <v>52.013941313899998</v>
      </c>
      <c r="F1116">
        <v>2239.49263651111</v>
      </c>
      <c r="G1116" s="1" t="s">
        <v>41</v>
      </c>
    </row>
    <row r="1117" spans="1:7" ht="57.6" x14ac:dyDescent="0.3">
      <c r="A1117" t="s">
        <v>39</v>
      </c>
      <c r="B1117" t="s">
        <v>40</v>
      </c>
      <c r="C1117">
        <v>1985</v>
      </c>
      <c r="D1117" t="s">
        <v>13</v>
      </c>
      <c r="E1117">
        <v>72.924452991500004</v>
      </c>
      <c r="F1117">
        <v>3154.3334088203901</v>
      </c>
      <c r="G1117" s="1" t="s">
        <v>41</v>
      </c>
    </row>
    <row r="1118" spans="1:7" ht="57.6" x14ac:dyDescent="0.3">
      <c r="A1118" t="s">
        <v>39</v>
      </c>
      <c r="B1118" t="s">
        <v>40</v>
      </c>
      <c r="C1118">
        <v>1985</v>
      </c>
      <c r="D1118" t="s">
        <v>15</v>
      </c>
      <c r="E1118">
        <v>51.958768642499997</v>
      </c>
      <c r="F1118">
        <v>2247.4667013160702</v>
      </c>
      <c r="G1118" s="1" t="s">
        <v>41</v>
      </c>
    </row>
    <row r="1119" spans="1:7" ht="57.6" x14ac:dyDescent="0.3">
      <c r="A1119" t="s">
        <v>39</v>
      </c>
      <c r="B1119" t="s">
        <v>40</v>
      </c>
      <c r="C1119">
        <v>1986</v>
      </c>
      <c r="D1119" t="s">
        <v>13</v>
      </c>
      <c r="E1119">
        <v>76.762973744700005</v>
      </c>
      <c r="F1119">
        <v>3933.91874362816</v>
      </c>
      <c r="G1119" s="1" t="s">
        <v>41</v>
      </c>
    </row>
    <row r="1120" spans="1:7" ht="57.6" x14ac:dyDescent="0.3">
      <c r="A1120" t="s">
        <v>39</v>
      </c>
      <c r="B1120" t="s">
        <v>40</v>
      </c>
      <c r="C1120">
        <v>1986</v>
      </c>
      <c r="D1120" t="s">
        <v>15</v>
      </c>
      <c r="E1120">
        <v>51.804475885899997</v>
      </c>
      <c r="F1120">
        <v>2654.8554433183099</v>
      </c>
      <c r="G1120" s="1" t="s">
        <v>41</v>
      </c>
    </row>
    <row r="1121" spans="1:7" ht="57.6" x14ac:dyDescent="0.3">
      <c r="A1121" t="s">
        <v>39</v>
      </c>
      <c r="B1121" t="s">
        <v>40</v>
      </c>
      <c r="C1121">
        <v>1987</v>
      </c>
      <c r="D1121" t="s">
        <v>13</v>
      </c>
      <c r="E1121">
        <v>78.652872639999998</v>
      </c>
      <c r="F1121">
        <v>5161.3064680400903</v>
      </c>
      <c r="G1121" s="1" t="s">
        <v>41</v>
      </c>
    </row>
    <row r="1122" spans="1:7" ht="57.6" x14ac:dyDescent="0.3">
      <c r="A1122" t="s">
        <v>39</v>
      </c>
      <c r="B1122" t="s">
        <v>40</v>
      </c>
      <c r="C1122">
        <v>1987</v>
      </c>
      <c r="D1122" t="s">
        <v>15</v>
      </c>
      <c r="E1122">
        <v>51.551063044199999</v>
      </c>
      <c r="F1122">
        <v>3382.84955391429</v>
      </c>
      <c r="G1122" s="1" t="s">
        <v>41</v>
      </c>
    </row>
    <row r="1123" spans="1:7" ht="57.6" x14ac:dyDescent="0.3">
      <c r="A1123" t="s">
        <v>39</v>
      </c>
      <c r="B1123" t="s">
        <v>40</v>
      </c>
      <c r="C1123">
        <v>1988</v>
      </c>
      <c r="D1123" t="s">
        <v>13</v>
      </c>
      <c r="E1123">
        <v>77.394697162200004</v>
      </c>
      <c r="F1123">
        <v>6108.2766459766299</v>
      </c>
      <c r="G1123" s="1" t="s">
        <v>41</v>
      </c>
    </row>
    <row r="1124" spans="1:7" ht="57.6" x14ac:dyDescent="0.3">
      <c r="A1124" t="s">
        <v>39</v>
      </c>
      <c r="B1124" t="s">
        <v>40</v>
      </c>
      <c r="C1124">
        <v>1988</v>
      </c>
      <c r="D1124" t="s">
        <v>15</v>
      </c>
      <c r="E1124">
        <v>51.198530117300002</v>
      </c>
      <c r="F1124">
        <v>4040.7779510801201</v>
      </c>
      <c r="G1124" s="1" t="s">
        <v>41</v>
      </c>
    </row>
    <row r="1125" spans="1:7" ht="57.6" x14ac:dyDescent="0.3">
      <c r="A1125" t="s">
        <v>39</v>
      </c>
      <c r="B1125" t="s">
        <v>40</v>
      </c>
      <c r="C1125">
        <v>1989</v>
      </c>
      <c r="D1125" t="s">
        <v>13</v>
      </c>
      <c r="E1125">
        <v>74.123064555400006</v>
      </c>
      <c r="F1125">
        <v>7313.0249740359504</v>
      </c>
      <c r="G1125" s="1" t="s">
        <v>41</v>
      </c>
    </row>
    <row r="1126" spans="1:7" ht="57.6" x14ac:dyDescent="0.3">
      <c r="A1126" t="s">
        <v>39</v>
      </c>
      <c r="B1126" t="s">
        <v>40</v>
      </c>
      <c r="C1126">
        <v>1989</v>
      </c>
      <c r="D1126" t="s">
        <v>15</v>
      </c>
      <c r="E1126">
        <v>50.746877105199999</v>
      </c>
      <c r="F1126">
        <v>5006.7166252527104</v>
      </c>
      <c r="G1126" s="1" t="s">
        <v>41</v>
      </c>
    </row>
    <row r="1127" spans="1:7" ht="57.6" x14ac:dyDescent="0.3">
      <c r="A1127" t="s">
        <v>39</v>
      </c>
      <c r="B1127" t="s">
        <v>40</v>
      </c>
      <c r="C1127">
        <v>1990</v>
      </c>
      <c r="D1127" t="s">
        <v>13</v>
      </c>
      <c r="E1127">
        <v>74.122049413400006</v>
      </c>
      <c r="F1127">
        <v>7438.2648233579403</v>
      </c>
      <c r="G1127" s="1" t="s">
        <v>41</v>
      </c>
    </row>
    <row r="1128" spans="1:7" ht="57.6" x14ac:dyDescent="0.3">
      <c r="A1128" t="s">
        <v>39</v>
      </c>
      <c r="B1128" t="s">
        <v>40</v>
      </c>
      <c r="C1128">
        <v>1990</v>
      </c>
      <c r="D1128" t="s">
        <v>15</v>
      </c>
      <c r="E1128">
        <v>50.196104007899997</v>
      </c>
      <c r="F1128">
        <v>5037.2583821727303</v>
      </c>
      <c r="G1128" s="1" t="s">
        <v>41</v>
      </c>
    </row>
    <row r="1129" spans="1:7" ht="57.6" x14ac:dyDescent="0.3">
      <c r="A1129" t="s">
        <v>39</v>
      </c>
      <c r="B1129" t="s">
        <v>40</v>
      </c>
      <c r="C1129">
        <v>1991</v>
      </c>
      <c r="D1129" t="s">
        <v>13</v>
      </c>
      <c r="E1129">
        <v>75.006529286900005</v>
      </c>
      <c r="F1129">
        <v>8106.9409208095503</v>
      </c>
      <c r="G1129" s="1" t="s">
        <v>41</v>
      </c>
    </row>
    <row r="1130" spans="1:7" ht="57.6" x14ac:dyDescent="0.3">
      <c r="A1130" t="s">
        <v>39</v>
      </c>
      <c r="B1130" t="s">
        <v>40</v>
      </c>
      <c r="C1130">
        <v>1991</v>
      </c>
      <c r="D1130" t="s">
        <v>15</v>
      </c>
      <c r="E1130">
        <v>46.6029185951</v>
      </c>
      <c r="F1130">
        <v>5036.98959783599</v>
      </c>
      <c r="G1130" s="1" t="s">
        <v>41</v>
      </c>
    </row>
    <row r="1131" spans="1:7" ht="57.6" x14ac:dyDescent="0.3">
      <c r="A1131" t="s">
        <v>39</v>
      </c>
      <c r="B1131" t="s">
        <v>40</v>
      </c>
      <c r="C1131">
        <v>1992</v>
      </c>
      <c r="D1131" t="s">
        <v>13</v>
      </c>
      <c r="E1131">
        <v>70.450053801899998</v>
      </c>
      <c r="F1131">
        <v>11885.631648532701</v>
      </c>
      <c r="G1131" s="1" t="s">
        <v>41</v>
      </c>
    </row>
    <row r="1132" spans="1:7" ht="57.6" x14ac:dyDescent="0.3">
      <c r="A1132" t="s">
        <v>39</v>
      </c>
      <c r="B1132" t="s">
        <v>40</v>
      </c>
      <c r="C1132">
        <v>1992</v>
      </c>
      <c r="D1132" t="s">
        <v>15</v>
      </c>
      <c r="E1132">
        <v>48.142798906199999</v>
      </c>
      <c r="F1132">
        <v>8122.1737024926197</v>
      </c>
      <c r="G1132" s="1" t="s">
        <v>41</v>
      </c>
    </row>
    <row r="1133" spans="1:7" ht="57.6" x14ac:dyDescent="0.3">
      <c r="A1133" t="s">
        <v>39</v>
      </c>
      <c r="B1133" t="s">
        <v>40</v>
      </c>
      <c r="C1133">
        <v>1993</v>
      </c>
      <c r="D1133" t="s">
        <v>13</v>
      </c>
      <c r="E1133">
        <v>68.128340713300005</v>
      </c>
      <c r="F1133">
        <v>13764.460145345</v>
      </c>
      <c r="G1133" s="1" t="s">
        <v>41</v>
      </c>
    </row>
    <row r="1134" spans="1:7" ht="57.6" x14ac:dyDescent="0.3">
      <c r="A1134" t="s">
        <v>39</v>
      </c>
      <c r="B1134" t="s">
        <v>40</v>
      </c>
      <c r="C1134">
        <v>1993</v>
      </c>
      <c r="D1134" t="s">
        <v>15</v>
      </c>
      <c r="E1134">
        <v>47.408455434499999</v>
      </c>
      <c r="F1134">
        <v>9578.2722512837008</v>
      </c>
      <c r="G1134" s="1" t="s">
        <v>41</v>
      </c>
    </row>
    <row r="1135" spans="1:7" ht="57.6" x14ac:dyDescent="0.3">
      <c r="A1135" t="s">
        <v>39</v>
      </c>
      <c r="B1135" t="s">
        <v>40</v>
      </c>
      <c r="C1135">
        <v>1994</v>
      </c>
      <c r="D1135" t="s">
        <v>13</v>
      </c>
      <c r="E1135">
        <v>64.377192663900004</v>
      </c>
      <c r="F1135">
        <v>13181.8821715207</v>
      </c>
      <c r="G1135" s="1" t="s">
        <v>41</v>
      </c>
    </row>
    <row r="1136" spans="1:7" ht="57.6" x14ac:dyDescent="0.3">
      <c r="A1136" t="s">
        <v>39</v>
      </c>
      <c r="B1136" t="s">
        <v>40</v>
      </c>
      <c r="C1136">
        <v>1994</v>
      </c>
      <c r="D1136" t="s">
        <v>15</v>
      </c>
      <c r="E1136">
        <v>47.989883210999999</v>
      </c>
      <c r="F1136">
        <v>9826.4146001997597</v>
      </c>
      <c r="G1136" s="1" t="s">
        <v>41</v>
      </c>
    </row>
    <row r="1137" spans="1:7" ht="57.6" x14ac:dyDescent="0.3">
      <c r="A1137" t="s">
        <v>39</v>
      </c>
      <c r="B1137" t="s">
        <v>40</v>
      </c>
      <c r="C1137">
        <v>1995</v>
      </c>
      <c r="D1137" t="s">
        <v>13</v>
      </c>
      <c r="E1137">
        <v>63.466702667200003</v>
      </c>
      <c r="F1137">
        <v>11781.366012025799</v>
      </c>
      <c r="G1137" s="1" t="s">
        <v>41</v>
      </c>
    </row>
    <row r="1138" spans="1:7" ht="57.6" x14ac:dyDescent="0.3">
      <c r="A1138" t="s">
        <v>39</v>
      </c>
      <c r="B1138" t="s">
        <v>40</v>
      </c>
      <c r="C1138">
        <v>1995</v>
      </c>
      <c r="D1138" t="s">
        <v>15</v>
      </c>
      <c r="E1138">
        <v>48.430715636400002</v>
      </c>
      <c r="F1138">
        <v>8990.2257901847006</v>
      </c>
      <c r="G1138" s="1" t="s">
        <v>41</v>
      </c>
    </row>
    <row r="1139" spans="1:7" ht="57.6" x14ac:dyDescent="0.3">
      <c r="A1139" t="s">
        <v>39</v>
      </c>
      <c r="B1139" t="s">
        <v>40</v>
      </c>
      <c r="C1139">
        <v>1996</v>
      </c>
      <c r="D1139" t="s">
        <v>13</v>
      </c>
      <c r="E1139">
        <v>69.286986988400002</v>
      </c>
      <c r="F1139">
        <v>16890.6036689707</v>
      </c>
      <c r="G1139" s="1" t="s">
        <v>41</v>
      </c>
    </row>
    <row r="1140" spans="1:7" ht="57.6" x14ac:dyDescent="0.3">
      <c r="A1140" t="s">
        <v>39</v>
      </c>
      <c r="B1140" t="s">
        <v>40</v>
      </c>
      <c r="C1140">
        <v>1996</v>
      </c>
      <c r="D1140" t="s">
        <v>15</v>
      </c>
      <c r="E1140">
        <v>48.730952710499999</v>
      </c>
      <c r="F1140">
        <v>11879.506447337501</v>
      </c>
      <c r="G1140" s="1" t="s">
        <v>41</v>
      </c>
    </row>
    <row r="1141" spans="1:7" ht="57.6" x14ac:dyDescent="0.3">
      <c r="A1141" t="s">
        <v>39</v>
      </c>
      <c r="B1141" t="s">
        <v>40</v>
      </c>
      <c r="C1141">
        <v>1997</v>
      </c>
      <c r="D1141" t="s">
        <v>13</v>
      </c>
      <c r="E1141">
        <v>58.302842222300001</v>
      </c>
      <c r="F1141">
        <v>15873.2070183049</v>
      </c>
      <c r="G1141" s="1" t="s">
        <v>41</v>
      </c>
    </row>
    <row r="1142" spans="1:7" ht="57.6" x14ac:dyDescent="0.3">
      <c r="A1142" t="s">
        <v>39</v>
      </c>
      <c r="B1142" t="s">
        <v>40</v>
      </c>
      <c r="C1142">
        <v>1997</v>
      </c>
      <c r="D1142" t="s">
        <v>15</v>
      </c>
      <c r="E1142">
        <v>46.878681838600002</v>
      </c>
      <c r="F1142">
        <v>12762.9287562483</v>
      </c>
      <c r="G1142" s="1" t="s">
        <v>41</v>
      </c>
    </row>
    <row r="1143" spans="1:7" ht="57.6" x14ac:dyDescent="0.3">
      <c r="A1143" t="s">
        <v>39</v>
      </c>
      <c r="B1143" t="s">
        <v>40</v>
      </c>
      <c r="C1143">
        <v>1998</v>
      </c>
      <c r="D1143" t="s">
        <v>13</v>
      </c>
      <c r="E1143">
        <v>57.219460470100003</v>
      </c>
      <c r="F1143">
        <v>17460.8070289032</v>
      </c>
      <c r="G1143" s="1" t="s">
        <v>41</v>
      </c>
    </row>
    <row r="1144" spans="1:7" ht="57.6" x14ac:dyDescent="0.3">
      <c r="A1144" t="s">
        <v>39</v>
      </c>
      <c r="B1144" t="s">
        <v>40</v>
      </c>
      <c r="C1144">
        <v>1998</v>
      </c>
      <c r="D1144" t="s">
        <v>15</v>
      </c>
      <c r="E1144">
        <v>44.565449596000001</v>
      </c>
      <c r="F1144">
        <v>13599.3717724624</v>
      </c>
      <c r="G1144" s="1" t="s">
        <v>41</v>
      </c>
    </row>
    <row r="1145" spans="1:7" ht="57.6" x14ac:dyDescent="0.3">
      <c r="A1145" t="s">
        <v>39</v>
      </c>
      <c r="B1145" t="s">
        <v>40</v>
      </c>
      <c r="C1145">
        <v>1999</v>
      </c>
      <c r="D1145" t="s">
        <v>13</v>
      </c>
      <c r="E1145">
        <v>54.6564663849</v>
      </c>
      <c r="F1145">
        <v>18447.474179666599</v>
      </c>
      <c r="G1145" s="1" t="s">
        <v>41</v>
      </c>
    </row>
    <row r="1146" spans="1:7" ht="57.6" x14ac:dyDescent="0.3">
      <c r="A1146" t="s">
        <v>39</v>
      </c>
      <c r="B1146" t="s">
        <v>40</v>
      </c>
      <c r="C1146">
        <v>1999</v>
      </c>
      <c r="D1146" t="s">
        <v>15</v>
      </c>
      <c r="E1146">
        <v>43.629828609299999</v>
      </c>
      <c r="F1146">
        <v>14725.798976202899</v>
      </c>
      <c r="G1146" s="1" t="s">
        <v>41</v>
      </c>
    </row>
    <row r="1147" spans="1:7" ht="57.6" x14ac:dyDescent="0.3">
      <c r="A1147" t="s">
        <v>39</v>
      </c>
      <c r="B1147" t="s">
        <v>40</v>
      </c>
      <c r="C1147">
        <v>2000</v>
      </c>
      <c r="D1147" t="s">
        <v>13</v>
      </c>
      <c r="E1147">
        <v>45.954325740900003</v>
      </c>
      <c r="F1147">
        <v>20841.984469298</v>
      </c>
      <c r="G1147" s="1" t="s">
        <v>41</v>
      </c>
    </row>
    <row r="1148" spans="1:7" ht="57.6" x14ac:dyDescent="0.3">
      <c r="A1148" t="s">
        <v>39</v>
      </c>
      <c r="B1148" t="s">
        <v>40</v>
      </c>
      <c r="C1148">
        <v>2000</v>
      </c>
      <c r="D1148" t="s">
        <v>15</v>
      </c>
      <c r="E1148">
        <v>43.715416970299998</v>
      </c>
      <c r="F1148">
        <v>19826.5566271278</v>
      </c>
      <c r="G1148" s="1" t="s">
        <v>41</v>
      </c>
    </row>
    <row r="1149" spans="1:7" ht="57.6" x14ac:dyDescent="0.3">
      <c r="A1149" t="s">
        <v>39</v>
      </c>
      <c r="B1149" t="s">
        <v>40</v>
      </c>
      <c r="C1149">
        <v>2001</v>
      </c>
      <c r="D1149" t="s">
        <v>13</v>
      </c>
      <c r="E1149">
        <v>41.324741060100003</v>
      </c>
      <c r="F1149">
        <v>23651.960518338499</v>
      </c>
      <c r="G1149" s="1" t="s">
        <v>41</v>
      </c>
    </row>
    <row r="1150" spans="1:7" ht="57.6" x14ac:dyDescent="0.3">
      <c r="A1150" t="s">
        <v>39</v>
      </c>
      <c r="B1150" t="s">
        <v>40</v>
      </c>
      <c r="C1150">
        <v>2001</v>
      </c>
      <c r="D1150" t="s">
        <v>15</v>
      </c>
      <c r="E1150">
        <v>42.557182739700004</v>
      </c>
      <c r="F1150">
        <v>24357.340907898</v>
      </c>
      <c r="G1150" s="1" t="s">
        <v>41</v>
      </c>
    </row>
    <row r="1151" spans="1:7" ht="57.6" x14ac:dyDescent="0.3">
      <c r="A1151" t="s">
        <v>39</v>
      </c>
      <c r="B1151" t="s">
        <v>40</v>
      </c>
      <c r="C1151">
        <v>2002</v>
      </c>
      <c r="D1151" t="s">
        <v>13</v>
      </c>
      <c r="E1151">
        <v>38.777865565900001</v>
      </c>
      <c r="F1151">
        <v>22238.5862243753</v>
      </c>
      <c r="G1151" s="1" t="s">
        <v>41</v>
      </c>
    </row>
    <row r="1152" spans="1:7" ht="57.6" x14ac:dyDescent="0.3">
      <c r="A1152" t="s">
        <v>39</v>
      </c>
      <c r="B1152" t="s">
        <v>40</v>
      </c>
      <c r="C1152">
        <v>2002</v>
      </c>
      <c r="D1152" t="s">
        <v>15</v>
      </c>
      <c r="E1152">
        <v>41.247562268599999</v>
      </c>
      <c r="F1152">
        <v>23654.924185952499</v>
      </c>
      <c r="G1152" s="1" t="s">
        <v>41</v>
      </c>
    </row>
    <row r="1153" spans="1:7" ht="57.6" x14ac:dyDescent="0.3">
      <c r="A1153" t="s">
        <v>39</v>
      </c>
      <c r="B1153" t="s">
        <v>40</v>
      </c>
      <c r="C1153">
        <v>2003</v>
      </c>
      <c r="D1153" t="s">
        <v>13</v>
      </c>
      <c r="E1153">
        <v>34.882024621100001</v>
      </c>
      <c r="F1153">
        <v>21070.753725726201</v>
      </c>
      <c r="G1153" s="1" t="s">
        <v>41</v>
      </c>
    </row>
    <row r="1154" spans="1:7" ht="57.6" x14ac:dyDescent="0.3">
      <c r="A1154" t="s">
        <v>39</v>
      </c>
      <c r="B1154" t="s">
        <v>40</v>
      </c>
      <c r="C1154">
        <v>2003</v>
      </c>
      <c r="D1154" t="s">
        <v>15</v>
      </c>
      <c r="E1154">
        <v>39.798679696699999</v>
      </c>
      <c r="F1154">
        <v>24040.696823221999</v>
      </c>
      <c r="G1154" s="1" t="s">
        <v>41</v>
      </c>
    </row>
    <row r="1155" spans="1:7" ht="57.6" x14ac:dyDescent="0.3">
      <c r="A1155" t="s">
        <v>39</v>
      </c>
      <c r="B1155" t="s">
        <v>40</v>
      </c>
      <c r="C1155">
        <v>2004</v>
      </c>
      <c r="D1155" t="s">
        <v>13</v>
      </c>
      <c r="E1155">
        <v>31.123204172499999</v>
      </c>
      <c r="F1155">
        <v>21506.985831932401</v>
      </c>
      <c r="G1155" s="1" t="s">
        <v>41</v>
      </c>
    </row>
    <row r="1156" spans="1:7" ht="57.6" x14ac:dyDescent="0.3">
      <c r="A1156" t="s">
        <v>39</v>
      </c>
      <c r="B1156" t="s">
        <v>40</v>
      </c>
      <c r="C1156">
        <v>2004</v>
      </c>
      <c r="D1156" t="s">
        <v>15</v>
      </c>
      <c r="E1156">
        <v>38.222788619900001</v>
      </c>
      <c r="F1156">
        <v>26412.992979372801</v>
      </c>
      <c r="G1156" s="1" t="s">
        <v>41</v>
      </c>
    </row>
    <row r="1157" spans="1:7" ht="57.6" x14ac:dyDescent="0.3">
      <c r="A1157" t="s">
        <v>39</v>
      </c>
      <c r="B1157" t="s">
        <v>40</v>
      </c>
      <c r="C1157">
        <v>2005</v>
      </c>
      <c r="D1157" t="s">
        <v>13</v>
      </c>
      <c r="E1157">
        <v>28.0355998494</v>
      </c>
      <c r="F1157">
        <v>21966.7812104644</v>
      </c>
      <c r="G1157" s="1" t="s">
        <v>41</v>
      </c>
    </row>
    <row r="1158" spans="1:7" ht="57.6" x14ac:dyDescent="0.3">
      <c r="A1158" t="s">
        <v>39</v>
      </c>
      <c r="B1158" t="s">
        <v>40</v>
      </c>
      <c r="C1158">
        <v>2005</v>
      </c>
      <c r="D1158" t="s">
        <v>15</v>
      </c>
      <c r="E1158">
        <v>36.532272090299998</v>
      </c>
      <c r="F1158">
        <v>28624.193255798</v>
      </c>
      <c r="G1158" s="1" t="s">
        <v>41</v>
      </c>
    </row>
    <row r="1159" spans="1:7" ht="57.6" x14ac:dyDescent="0.3">
      <c r="A1159" t="s">
        <v>39</v>
      </c>
      <c r="B1159" t="s">
        <v>40</v>
      </c>
      <c r="C1159">
        <v>2006</v>
      </c>
      <c r="D1159" t="s">
        <v>13</v>
      </c>
      <c r="E1159">
        <v>25.033111183199999</v>
      </c>
      <c r="F1159">
        <v>22786.676832098601</v>
      </c>
      <c r="G1159" s="1" t="s">
        <v>41</v>
      </c>
    </row>
    <row r="1160" spans="1:7" ht="57.6" x14ac:dyDescent="0.3">
      <c r="A1160" t="s">
        <v>39</v>
      </c>
      <c r="B1160" t="s">
        <v>40</v>
      </c>
      <c r="C1160">
        <v>2006</v>
      </c>
      <c r="D1160" t="s">
        <v>15</v>
      </c>
      <c r="E1160">
        <v>34.739642616700003</v>
      </c>
      <c r="F1160">
        <v>31622.158499435202</v>
      </c>
      <c r="G1160" s="1" t="s">
        <v>41</v>
      </c>
    </row>
    <row r="1161" spans="1:7" ht="57.6" x14ac:dyDescent="0.3">
      <c r="A1161" t="s">
        <v>39</v>
      </c>
      <c r="B1161" t="s">
        <v>40</v>
      </c>
      <c r="C1161">
        <v>2007</v>
      </c>
      <c r="D1161" t="s">
        <v>13</v>
      </c>
      <c r="E1161">
        <v>22.148976104300001</v>
      </c>
      <c r="F1161">
        <v>17796.820843331301</v>
      </c>
      <c r="G1161" s="1" t="s">
        <v>41</v>
      </c>
    </row>
    <row r="1162" spans="1:7" ht="57.6" x14ac:dyDescent="0.3">
      <c r="A1162" t="s">
        <v>39</v>
      </c>
      <c r="B1162" t="s">
        <v>40</v>
      </c>
      <c r="C1162">
        <v>2007</v>
      </c>
      <c r="D1162" t="s">
        <v>15</v>
      </c>
      <c r="E1162">
        <v>32.857542163700003</v>
      </c>
      <c r="F1162">
        <v>26401.210985375001</v>
      </c>
      <c r="G1162" s="1" t="s">
        <v>41</v>
      </c>
    </row>
    <row r="1163" spans="1:7" ht="57.6" x14ac:dyDescent="0.3">
      <c r="A1163" t="s">
        <v>39</v>
      </c>
      <c r="B1163" t="s">
        <v>40</v>
      </c>
      <c r="C1163">
        <v>2008</v>
      </c>
      <c r="D1163" t="s">
        <v>13</v>
      </c>
      <c r="E1163">
        <v>17.604354150999999</v>
      </c>
      <c r="F1163">
        <v>18394.103029716702</v>
      </c>
      <c r="G1163" s="1" t="s">
        <v>41</v>
      </c>
    </row>
    <row r="1164" spans="1:7" ht="57.6" x14ac:dyDescent="0.3">
      <c r="A1164" t="s">
        <v>39</v>
      </c>
      <c r="B1164" t="s">
        <v>40</v>
      </c>
      <c r="C1164">
        <v>2008</v>
      </c>
      <c r="D1164" t="s">
        <v>15</v>
      </c>
      <c r="E1164">
        <v>30.898742152600001</v>
      </c>
      <c r="F1164">
        <v>32284.890531602399</v>
      </c>
      <c r="G1164" s="1" t="s">
        <v>41</v>
      </c>
    </row>
    <row r="1165" spans="1:7" ht="57.6" x14ac:dyDescent="0.3">
      <c r="A1165" t="s">
        <v>39</v>
      </c>
      <c r="B1165" t="s">
        <v>40</v>
      </c>
      <c r="C1165">
        <v>2009</v>
      </c>
      <c r="D1165" t="s">
        <v>16</v>
      </c>
      <c r="E1165">
        <v>16.736511417599999</v>
      </c>
      <c r="F1165">
        <v>15894.6797535885</v>
      </c>
      <c r="G1165" s="1" t="s">
        <v>41</v>
      </c>
    </row>
    <row r="1166" spans="1:7" ht="57.6" x14ac:dyDescent="0.3">
      <c r="A1166" t="s">
        <v>39</v>
      </c>
      <c r="B1166" t="s">
        <v>40</v>
      </c>
      <c r="C1166">
        <v>2009</v>
      </c>
      <c r="D1166" t="s">
        <v>15</v>
      </c>
      <c r="E1166">
        <v>29.634694785600001</v>
      </c>
      <c r="F1166">
        <v>28144.095950502</v>
      </c>
      <c r="G1166" s="1" t="s">
        <v>41</v>
      </c>
    </row>
    <row r="1167" spans="1:7" ht="57.6" x14ac:dyDescent="0.3">
      <c r="A1167" t="s">
        <v>39</v>
      </c>
      <c r="B1167" t="s">
        <v>40</v>
      </c>
      <c r="C1167">
        <v>2010</v>
      </c>
      <c r="D1167" t="s">
        <v>16</v>
      </c>
      <c r="E1167">
        <v>16.299997833100001</v>
      </c>
      <c r="F1167">
        <v>16741.4626386241</v>
      </c>
      <c r="G1167" s="1" t="s">
        <v>41</v>
      </c>
    </row>
    <row r="1168" spans="1:7" ht="57.6" x14ac:dyDescent="0.3">
      <c r="A1168" t="s">
        <v>39</v>
      </c>
      <c r="B1168" t="s">
        <v>40</v>
      </c>
      <c r="C1168">
        <v>2010</v>
      </c>
      <c r="D1168" t="s">
        <v>15</v>
      </c>
      <c r="E1168">
        <v>28.3812600979</v>
      </c>
      <c r="F1168">
        <v>29149.930596992999</v>
      </c>
      <c r="G1168" s="1" t="s">
        <v>41</v>
      </c>
    </row>
    <row r="1169" spans="1:7" ht="57.6" x14ac:dyDescent="0.3">
      <c r="A1169" t="s">
        <v>39</v>
      </c>
      <c r="B1169" t="s">
        <v>40</v>
      </c>
      <c r="C1169">
        <v>2011</v>
      </c>
      <c r="D1169" t="s">
        <v>16</v>
      </c>
      <c r="E1169">
        <v>15.8821443363</v>
      </c>
      <c r="F1169">
        <v>29474.426561200002</v>
      </c>
      <c r="G1169" s="1" t="s">
        <v>41</v>
      </c>
    </row>
    <row r="1170" spans="1:7" ht="57.6" x14ac:dyDescent="0.3">
      <c r="A1170" t="s">
        <v>39</v>
      </c>
      <c r="B1170" t="s">
        <v>40</v>
      </c>
      <c r="C1170">
        <v>2011</v>
      </c>
      <c r="D1170" t="s">
        <v>15</v>
      </c>
      <c r="E1170">
        <v>26.908472036700001</v>
      </c>
      <c r="F1170">
        <v>49937.323709485703</v>
      </c>
      <c r="G1170" s="1" t="s">
        <v>41</v>
      </c>
    </row>
    <row r="1171" spans="1:7" ht="57.6" x14ac:dyDescent="0.3">
      <c r="A1171" t="s">
        <v>39</v>
      </c>
      <c r="B1171" t="s">
        <v>40</v>
      </c>
      <c r="C1171">
        <v>2012</v>
      </c>
      <c r="D1171" t="s">
        <v>16</v>
      </c>
      <c r="E1171">
        <v>15.451784908200001</v>
      </c>
      <c r="F1171">
        <v>23351.401671821</v>
      </c>
      <c r="G1171" s="1" t="s">
        <v>41</v>
      </c>
    </row>
    <row r="1172" spans="1:7" ht="57.6" x14ac:dyDescent="0.3">
      <c r="A1172" t="s">
        <v>39</v>
      </c>
      <c r="B1172" t="s">
        <v>40</v>
      </c>
      <c r="C1172">
        <v>2012</v>
      </c>
      <c r="D1172" t="s">
        <v>15</v>
      </c>
      <c r="E1172">
        <v>25.400711554800001</v>
      </c>
      <c r="F1172">
        <v>38386.647354400797</v>
      </c>
      <c r="G1172" s="1" t="s">
        <v>41</v>
      </c>
    </row>
    <row r="1173" spans="1:7" ht="57.6" x14ac:dyDescent="0.3">
      <c r="A1173" t="s">
        <v>39</v>
      </c>
      <c r="B1173" t="s">
        <v>40</v>
      </c>
      <c r="C1173">
        <v>2013</v>
      </c>
      <c r="D1173" t="s">
        <v>16</v>
      </c>
      <c r="E1173">
        <v>15.008354608199999</v>
      </c>
      <c r="F1173">
        <v>26041.9962673429</v>
      </c>
      <c r="G1173" s="1" t="s">
        <v>41</v>
      </c>
    </row>
    <row r="1174" spans="1:7" ht="57.6" x14ac:dyDescent="0.3">
      <c r="A1174" t="s">
        <v>39</v>
      </c>
      <c r="B1174" t="s">
        <v>40</v>
      </c>
      <c r="C1174">
        <v>2013</v>
      </c>
      <c r="D1174" t="s">
        <v>15</v>
      </c>
      <c r="E1174">
        <v>23.863500931499999</v>
      </c>
      <c r="F1174">
        <v>41407.150777679402</v>
      </c>
      <c r="G1174" s="1" t="s">
        <v>41</v>
      </c>
    </row>
    <row r="1175" spans="1:7" ht="57.6" x14ac:dyDescent="0.3">
      <c r="A1175" t="s">
        <v>39</v>
      </c>
      <c r="B1175" t="s">
        <v>40</v>
      </c>
      <c r="C1175">
        <v>2014</v>
      </c>
      <c r="D1175" t="s">
        <v>16</v>
      </c>
      <c r="E1175">
        <v>14.5512858403</v>
      </c>
      <c r="F1175">
        <v>27169.1875418993</v>
      </c>
      <c r="G1175" s="1" t="s">
        <v>41</v>
      </c>
    </row>
    <row r="1176" spans="1:7" ht="57.6" x14ac:dyDescent="0.3">
      <c r="A1176" t="s">
        <v>39</v>
      </c>
      <c r="B1176" t="s">
        <v>40</v>
      </c>
      <c r="C1176">
        <v>2014</v>
      </c>
      <c r="D1176" t="s">
        <v>15</v>
      </c>
      <c r="E1176">
        <v>22.302807591000001</v>
      </c>
      <c r="F1176">
        <v>41642.310432141101</v>
      </c>
      <c r="G1176" s="1" t="s">
        <v>41</v>
      </c>
    </row>
    <row r="1177" spans="1:7" ht="57.6" x14ac:dyDescent="0.3">
      <c r="A1177" t="s">
        <v>39</v>
      </c>
      <c r="B1177" t="s">
        <v>40</v>
      </c>
      <c r="C1177">
        <v>2015</v>
      </c>
      <c r="D1177" t="s">
        <v>16</v>
      </c>
      <c r="E1177">
        <v>14.098659529200001</v>
      </c>
      <c r="F1177">
        <v>24809.123941405</v>
      </c>
      <c r="G1177" s="1" t="s">
        <v>41</v>
      </c>
    </row>
    <row r="1178" spans="1:7" ht="57.6" x14ac:dyDescent="0.3">
      <c r="A1178" t="s">
        <v>39</v>
      </c>
      <c r="B1178" t="s">
        <v>40</v>
      </c>
      <c r="C1178">
        <v>2015</v>
      </c>
      <c r="D1178" t="s">
        <v>15</v>
      </c>
      <c r="E1178">
        <v>20.724822576800001</v>
      </c>
      <c r="F1178">
        <v>36469.0480615489</v>
      </c>
      <c r="G1178" s="1" t="s">
        <v>41</v>
      </c>
    </row>
    <row r="1179" spans="1:7" ht="57.6" x14ac:dyDescent="0.3">
      <c r="A1179" t="s">
        <v>39</v>
      </c>
      <c r="B1179" t="s">
        <v>40</v>
      </c>
      <c r="C1179">
        <v>2016</v>
      </c>
      <c r="D1179" t="s">
        <v>16</v>
      </c>
      <c r="E1179">
        <v>13.593683309299999</v>
      </c>
      <c r="F1179">
        <v>28504.236922164499</v>
      </c>
      <c r="G1179" s="1" t="s">
        <v>41</v>
      </c>
    </row>
    <row r="1180" spans="1:7" ht="57.6" x14ac:dyDescent="0.3">
      <c r="A1180" t="s">
        <v>39</v>
      </c>
      <c r="B1180" t="s">
        <v>40</v>
      </c>
      <c r="C1180">
        <v>2016</v>
      </c>
      <c r="D1180" t="s">
        <v>15</v>
      </c>
      <c r="E1180">
        <v>19.1363342641</v>
      </c>
      <c r="F1180">
        <v>40126.475898749602</v>
      </c>
      <c r="G1180" s="1" t="s">
        <v>41</v>
      </c>
    </row>
    <row r="1181" spans="1:7" ht="57.6" x14ac:dyDescent="0.3">
      <c r="A1181" t="s">
        <v>39</v>
      </c>
      <c r="B1181" t="s">
        <v>40</v>
      </c>
      <c r="C1181">
        <v>2017</v>
      </c>
      <c r="D1181" t="s">
        <v>16</v>
      </c>
      <c r="E1181">
        <v>13.091839025000001</v>
      </c>
      <c r="F1181">
        <v>32493.1295848218</v>
      </c>
      <c r="G1181" s="1" t="s">
        <v>41</v>
      </c>
    </row>
    <row r="1182" spans="1:7" ht="57.6" x14ac:dyDescent="0.3">
      <c r="A1182" t="s">
        <v>39</v>
      </c>
      <c r="B1182" t="s">
        <v>40</v>
      </c>
      <c r="C1182">
        <v>2017</v>
      </c>
      <c r="D1182" t="s">
        <v>15</v>
      </c>
      <c r="E1182">
        <v>17.544419703199999</v>
      </c>
      <c r="F1182">
        <v>43544.157686028302</v>
      </c>
      <c r="G1182" s="1" t="s">
        <v>41</v>
      </c>
    </row>
    <row r="1183" spans="1:7" ht="57.6" x14ac:dyDescent="0.3">
      <c r="A1183" t="s">
        <v>39</v>
      </c>
      <c r="B1183" t="s">
        <v>40</v>
      </c>
      <c r="C1183">
        <v>2018</v>
      </c>
      <c r="D1183" t="s">
        <v>16</v>
      </c>
      <c r="E1183">
        <v>12.5736502016</v>
      </c>
      <c r="F1183">
        <v>26565.989869307799</v>
      </c>
      <c r="G1183" s="1" t="s">
        <v>41</v>
      </c>
    </row>
    <row r="1184" spans="1:7" ht="57.6" x14ac:dyDescent="0.3">
      <c r="A1184" t="s">
        <v>39</v>
      </c>
      <c r="B1184" t="s">
        <v>40</v>
      </c>
      <c r="C1184">
        <v>2018</v>
      </c>
      <c r="D1184" t="s">
        <v>15</v>
      </c>
      <c r="E1184">
        <v>15.9566925112</v>
      </c>
      <c r="F1184">
        <v>33713.78436695</v>
      </c>
      <c r="G1184" s="1" t="s">
        <v>41</v>
      </c>
    </row>
    <row r="1185" spans="1:7" ht="57.6" x14ac:dyDescent="0.3">
      <c r="A1185" t="s">
        <v>39</v>
      </c>
      <c r="B1185" t="s">
        <v>40</v>
      </c>
      <c r="C1185">
        <v>2019</v>
      </c>
      <c r="D1185" t="s">
        <v>16</v>
      </c>
      <c r="E1185">
        <v>12.043542435399999</v>
      </c>
      <c r="F1185">
        <v>25445.962087358199</v>
      </c>
      <c r="G1185" s="1" t="s">
        <v>41</v>
      </c>
    </row>
    <row r="1186" spans="1:7" ht="57.6" x14ac:dyDescent="0.3">
      <c r="A1186" t="s">
        <v>39</v>
      </c>
      <c r="B1186" t="s">
        <v>40</v>
      </c>
      <c r="C1186">
        <v>2019</v>
      </c>
      <c r="D1186" t="s">
        <v>15</v>
      </c>
      <c r="E1186">
        <v>14.1307913145</v>
      </c>
      <c r="F1186">
        <v>29855.964885964899</v>
      </c>
      <c r="G1186" s="1" t="s">
        <v>41</v>
      </c>
    </row>
    <row r="1187" spans="1:7" ht="57.6" x14ac:dyDescent="0.3">
      <c r="A1187" t="s">
        <v>42</v>
      </c>
      <c r="B1187" t="s">
        <v>43</v>
      </c>
      <c r="C1187">
        <v>1950</v>
      </c>
      <c r="D1187" t="s">
        <v>13</v>
      </c>
      <c r="E1187">
        <v>10.4615384615</v>
      </c>
      <c r="F1187">
        <v>0.42707199138461499</v>
      </c>
      <c r="G1187" s="1" t="s">
        <v>44</v>
      </c>
    </row>
    <row r="1188" spans="1:7" ht="57.6" x14ac:dyDescent="0.3">
      <c r="A1188" t="s">
        <v>42</v>
      </c>
      <c r="B1188" t="s">
        <v>43</v>
      </c>
      <c r="C1188">
        <v>1950</v>
      </c>
      <c r="D1188" t="s">
        <v>15</v>
      </c>
      <c r="E1188">
        <v>11.3446218342</v>
      </c>
      <c r="F1188">
        <v>0.46312215512760901</v>
      </c>
      <c r="G1188" s="1" t="s">
        <v>44</v>
      </c>
    </row>
    <row r="1189" spans="1:7" ht="57.6" x14ac:dyDescent="0.3">
      <c r="A1189" t="s">
        <v>42</v>
      </c>
      <c r="B1189" t="s">
        <v>43</v>
      </c>
      <c r="C1189">
        <v>1951</v>
      </c>
      <c r="D1189" t="s">
        <v>13</v>
      </c>
      <c r="E1189">
        <v>10.7063781878</v>
      </c>
      <c r="F1189">
        <v>0.65477073098363503</v>
      </c>
      <c r="G1189" s="1" t="s">
        <v>44</v>
      </c>
    </row>
    <row r="1190" spans="1:7" ht="57.6" x14ac:dyDescent="0.3">
      <c r="A1190" t="s">
        <v>42</v>
      </c>
      <c r="B1190" t="s">
        <v>43</v>
      </c>
      <c r="C1190">
        <v>1951</v>
      </c>
      <c r="D1190" t="s">
        <v>15</v>
      </c>
      <c r="E1190">
        <v>11.5005175055</v>
      </c>
      <c r="F1190">
        <v>0.70333796561942596</v>
      </c>
      <c r="G1190" s="1" t="s">
        <v>44</v>
      </c>
    </row>
    <row r="1191" spans="1:7" ht="57.6" x14ac:dyDescent="0.3">
      <c r="A1191" t="s">
        <v>42</v>
      </c>
      <c r="B1191" t="s">
        <v>43</v>
      </c>
      <c r="C1191">
        <v>1952</v>
      </c>
      <c r="D1191" t="s">
        <v>13</v>
      </c>
      <c r="E1191">
        <v>10.94954474</v>
      </c>
      <c r="F1191">
        <v>0.62564025553912705</v>
      </c>
      <c r="G1191" s="1" t="s">
        <v>44</v>
      </c>
    </row>
    <row r="1192" spans="1:7" ht="57.6" x14ac:dyDescent="0.3">
      <c r="A1192" t="s">
        <v>42</v>
      </c>
      <c r="B1192" t="s">
        <v>43</v>
      </c>
      <c r="C1192">
        <v>1952</v>
      </c>
      <c r="D1192" t="s">
        <v>15</v>
      </c>
      <c r="E1192">
        <v>11.6450278741</v>
      </c>
      <c r="F1192">
        <v>0.66537909912483695</v>
      </c>
      <c r="G1192" s="1" t="s">
        <v>44</v>
      </c>
    </row>
    <row r="1193" spans="1:7" ht="57.6" x14ac:dyDescent="0.3">
      <c r="A1193" t="s">
        <v>42</v>
      </c>
      <c r="B1193" t="s">
        <v>43</v>
      </c>
      <c r="C1193">
        <v>1953</v>
      </c>
      <c r="D1193" t="s">
        <v>13</v>
      </c>
      <c r="E1193">
        <v>11.1910381181</v>
      </c>
      <c r="F1193">
        <v>0.61956388138960194</v>
      </c>
      <c r="G1193" s="1" t="s">
        <v>44</v>
      </c>
    </row>
    <row r="1194" spans="1:7" ht="57.6" x14ac:dyDescent="0.3">
      <c r="A1194" t="s">
        <v>42</v>
      </c>
      <c r="B1194" t="s">
        <v>43</v>
      </c>
      <c r="C1194">
        <v>1953</v>
      </c>
      <c r="D1194" t="s">
        <v>15</v>
      </c>
      <c r="E1194">
        <v>11.7781529402</v>
      </c>
      <c r="F1194">
        <v>0.65206802748506298</v>
      </c>
      <c r="G1194" s="1" t="s">
        <v>44</v>
      </c>
    </row>
    <row r="1195" spans="1:7" ht="57.6" x14ac:dyDescent="0.3">
      <c r="A1195" t="s">
        <v>42</v>
      </c>
      <c r="B1195" t="s">
        <v>43</v>
      </c>
      <c r="C1195">
        <v>1954</v>
      </c>
      <c r="D1195" t="s">
        <v>13</v>
      </c>
      <c r="E1195">
        <v>12.4770121685</v>
      </c>
      <c r="F1195">
        <v>0.704047664679748</v>
      </c>
      <c r="G1195" s="1" t="s">
        <v>44</v>
      </c>
    </row>
    <row r="1196" spans="1:7" ht="57.6" x14ac:dyDescent="0.3">
      <c r="A1196" t="s">
        <v>42</v>
      </c>
      <c r="B1196" t="s">
        <v>43</v>
      </c>
      <c r="C1196">
        <v>1954</v>
      </c>
      <c r="D1196" t="s">
        <v>15</v>
      </c>
      <c r="E1196">
        <v>11.899892703600001</v>
      </c>
      <c r="F1196">
        <v>0.67148220702572903</v>
      </c>
      <c r="G1196" s="1" t="s">
        <v>44</v>
      </c>
    </row>
    <row r="1197" spans="1:7" ht="57.6" x14ac:dyDescent="0.3">
      <c r="A1197" t="s">
        <v>42</v>
      </c>
      <c r="B1197" t="s">
        <v>43</v>
      </c>
      <c r="C1197">
        <v>1955</v>
      </c>
      <c r="D1197" t="s">
        <v>13</v>
      </c>
      <c r="E1197">
        <v>11.669005352299999</v>
      </c>
      <c r="F1197">
        <v>0.65080236622977194</v>
      </c>
      <c r="G1197" s="1" t="s">
        <v>44</v>
      </c>
    </row>
    <row r="1198" spans="1:7" ht="57.6" x14ac:dyDescent="0.3">
      <c r="A1198" t="s">
        <v>42</v>
      </c>
      <c r="B1198" t="s">
        <v>43</v>
      </c>
      <c r="C1198">
        <v>1955</v>
      </c>
      <c r="D1198" t="s">
        <v>15</v>
      </c>
      <c r="E1198">
        <v>12.010247164500001</v>
      </c>
      <c r="F1198">
        <v>0.669834063629972</v>
      </c>
      <c r="G1198" s="1" t="s">
        <v>44</v>
      </c>
    </row>
    <row r="1199" spans="1:7" ht="57.6" x14ac:dyDescent="0.3">
      <c r="A1199" t="s">
        <v>42</v>
      </c>
      <c r="B1199" t="s">
        <v>43</v>
      </c>
      <c r="C1199">
        <v>1956</v>
      </c>
      <c r="D1199" t="s">
        <v>13</v>
      </c>
      <c r="E1199">
        <v>12.9516330545</v>
      </c>
      <c r="F1199">
        <v>0.84245491549068097</v>
      </c>
      <c r="G1199" s="1" t="s">
        <v>44</v>
      </c>
    </row>
    <row r="1200" spans="1:7" ht="57.6" x14ac:dyDescent="0.3">
      <c r="A1200" t="s">
        <v>42</v>
      </c>
      <c r="B1200" t="s">
        <v>43</v>
      </c>
      <c r="C1200">
        <v>1956</v>
      </c>
      <c r="D1200" t="s">
        <v>15</v>
      </c>
      <c r="E1200">
        <v>12.1092163228</v>
      </c>
      <c r="F1200">
        <v>0.78765888216237201</v>
      </c>
      <c r="G1200" s="1" t="s">
        <v>44</v>
      </c>
    </row>
    <row r="1201" spans="1:7" ht="57.6" x14ac:dyDescent="0.3">
      <c r="A1201" t="s">
        <v>42</v>
      </c>
      <c r="B1201" t="s">
        <v>43</v>
      </c>
      <c r="C1201">
        <v>1957</v>
      </c>
      <c r="D1201" t="s">
        <v>13</v>
      </c>
      <c r="E1201">
        <v>12.1402798903</v>
      </c>
      <c r="F1201">
        <v>0.82234180485095398</v>
      </c>
      <c r="G1201" s="1" t="s">
        <v>44</v>
      </c>
    </row>
    <row r="1202" spans="1:7" ht="57.6" x14ac:dyDescent="0.3">
      <c r="A1202" t="s">
        <v>42</v>
      </c>
      <c r="B1202" t="s">
        <v>43</v>
      </c>
      <c r="C1202">
        <v>1957</v>
      </c>
      <c r="D1202" t="s">
        <v>15</v>
      </c>
      <c r="E1202">
        <v>12.1968001785</v>
      </c>
      <c r="F1202">
        <v>0.82617029943391895</v>
      </c>
      <c r="G1202" s="1" t="s">
        <v>44</v>
      </c>
    </row>
    <row r="1203" spans="1:7" ht="57.6" x14ac:dyDescent="0.3">
      <c r="A1203" t="s">
        <v>42</v>
      </c>
      <c r="B1203" t="s">
        <v>43</v>
      </c>
      <c r="C1203">
        <v>1958</v>
      </c>
      <c r="D1203" t="s">
        <v>13</v>
      </c>
      <c r="E1203">
        <v>13.419561244400001</v>
      </c>
      <c r="F1203">
        <v>1.01521978743882</v>
      </c>
      <c r="G1203" s="1" t="s">
        <v>44</v>
      </c>
    </row>
    <row r="1204" spans="1:7" ht="57.6" x14ac:dyDescent="0.3">
      <c r="A1204" t="s">
        <v>42</v>
      </c>
      <c r="B1204" t="s">
        <v>43</v>
      </c>
      <c r="C1204">
        <v>1958</v>
      </c>
      <c r="D1204" t="s">
        <v>15</v>
      </c>
      <c r="E1204">
        <v>12.2729987316</v>
      </c>
      <c r="F1204">
        <v>0.92847977192609799</v>
      </c>
      <c r="G1204" s="1" t="s">
        <v>44</v>
      </c>
    </row>
    <row r="1205" spans="1:7" ht="57.6" x14ac:dyDescent="0.3">
      <c r="A1205" t="s">
        <v>42</v>
      </c>
      <c r="B1205" t="s">
        <v>43</v>
      </c>
      <c r="C1205">
        <v>1959</v>
      </c>
      <c r="D1205" t="s">
        <v>13</v>
      </c>
      <c r="E1205">
        <v>12.6048617321</v>
      </c>
      <c r="F1205">
        <v>1.0498668999412999</v>
      </c>
      <c r="G1205" s="1" t="s">
        <v>44</v>
      </c>
    </row>
    <row r="1206" spans="1:7" ht="57.6" x14ac:dyDescent="0.3">
      <c r="A1206" t="s">
        <v>42</v>
      </c>
      <c r="B1206" t="s">
        <v>43</v>
      </c>
      <c r="C1206">
        <v>1959</v>
      </c>
      <c r="D1206" t="s">
        <v>15</v>
      </c>
      <c r="E1206">
        <v>12.3378119821</v>
      </c>
      <c r="F1206">
        <v>1.0276241574896401</v>
      </c>
      <c r="G1206" s="1" t="s">
        <v>44</v>
      </c>
    </row>
    <row r="1207" spans="1:7" ht="57.6" x14ac:dyDescent="0.3">
      <c r="A1207" t="s">
        <v>42</v>
      </c>
      <c r="B1207" t="s">
        <v>43</v>
      </c>
      <c r="C1207">
        <v>1960</v>
      </c>
      <c r="D1207" t="s">
        <v>13</v>
      </c>
      <c r="E1207">
        <v>12.8346428919</v>
      </c>
      <c r="F1207">
        <v>1.0693440316715099</v>
      </c>
      <c r="G1207" s="1" t="s">
        <v>44</v>
      </c>
    </row>
    <row r="1208" spans="1:7" ht="57.6" x14ac:dyDescent="0.3">
      <c r="A1208" t="s">
        <v>42</v>
      </c>
      <c r="B1208" t="s">
        <v>43</v>
      </c>
      <c r="C1208">
        <v>1960</v>
      </c>
      <c r="D1208" t="s">
        <v>15</v>
      </c>
      <c r="E1208">
        <v>12.391239930099999</v>
      </c>
      <c r="F1208">
        <v>1.0324010239926</v>
      </c>
      <c r="G1208" s="1" t="s">
        <v>44</v>
      </c>
    </row>
    <row r="1209" spans="1:7" ht="57.6" x14ac:dyDescent="0.3">
      <c r="A1209" t="s">
        <v>42</v>
      </c>
      <c r="B1209" t="s">
        <v>43</v>
      </c>
      <c r="C1209">
        <v>1961</v>
      </c>
      <c r="D1209" t="s">
        <v>13</v>
      </c>
      <c r="E1209">
        <v>12.5396739546</v>
      </c>
      <c r="F1209">
        <v>1.1155699357725299</v>
      </c>
      <c r="G1209" s="1" t="s">
        <v>44</v>
      </c>
    </row>
    <row r="1210" spans="1:7" ht="57.6" x14ac:dyDescent="0.3">
      <c r="A1210" t="s">
        <v>42</v>
      </c>
      <c r="B1210" t="s">
        <v>43</v>
      </c>
      <c r="C1210">
        <v>1961</v>
      </c>
      <c r="D1210" t="s">
        <v>15</v>
      </c>
      <c r="E1210">
        <v>12.524130806500001</v>
      </c>
      <c r="F1210">
        <v>1.1141871670589301</v>
      </c>
      <c r="G1210" s="1" t="s">
        <v>44</v>
      </c>
    </row>
    <row r="1211" spans="1:7" ht="57.6" x14ac:dyDescent="0.3">
      <c r="A1211" t="s">
        <v>42</v>
      </c>
      <c r="B1211" t="s">
        <v>43</v>
      </c>
      <c r="C1211">
        <v>1962</v>
      </c>
      <c r="D1211" t="s">
        <v>13</v>
      </c>
      <c r="E1211">
        <v>13.3090577402</v>
      </c>
      <c r="F1211">
        <v>1.2579488999939601</v>
      </c>
      <c r="G1211" s="1" t="s">
        <v>44</v>
      </c>
    </row>
    <row r="1212" spans="1:7" ht="57.6" x14ac:dyDescent="0.3">
      <c r="A1212" t="s">
        <v>42</v>
      </c>
      <c r="B1212" t="s">
        <v>43</v>
      </c>
      <c r="C1212">
        <v>1962</v>
      </c>
      <c r="D1212" t="s">
        <v>15</v>
      </c>
      <c r="E1212">
        <v>12.6246699391</v>
      </c>
      <c r="F1212">
        <v>1.19326175997162</v>
      </c>
      <c r="G1212" s="1" t="s">
        <v>44</v>
      </c>
    </row>
    <row r="1213" spans="1:7" ht="57.6" x14ac:dyDescent="0.3">
      <c r="A1213" t="s">
        <v>42</v>
      </c>
      <c r="B1213" t="s">
        <v>43</v>
      </c>
      <c r="C1213">
        <v>1963</v>
      </c>
      <c r="D1213" t="s">
        <v>13</v>
      </c>
      <c r="E1213">
        <v>13.553565648099999</v>
      </c>
      <c r="F1213">
        <v>1.4082482162580101</v>
      </c>
      <c r="G1213" s="1" t="s">
        <v>44</v>
      </c>
    </row>
    <row r="1214" spans="1:7" ht="57.6" x14ac:dyDescent="0.3">
      <c r="A1214" t="s">
        <v>42</v>
      </c>
      <c r="B1214" t="s">
        <v>43</v>
      </c>
      <c r="C1214">
        <v>1963</v>
      </c>
      <c r="D1214" t="s">
        <v>15</v>
      </c>
      <c r="E1214">
        <v>12.7113051397</v>
      </c>
      <c r="F1214">
        <v>1.3207353145234799</v>
      </c>
      <c r="G1214" s="1" t="s">
        <v>44</v>
      </c>
    </row>
    <row r="1215" spans="1:7" ht="57.6" x14ac:dyDescent="0.3">
      <c r="A1215" t="s">
        <v>42</v>
      </c>
      <c r="B1215" t="s">
        <v>43</v>
      </c>
      <c r="C1215">
        <v>1964</v>
      </c>
      <c r="D1215" t="s">
        <v>13</v>
      </c>
      <c r="E1215">
        <v>13.7962746014</v>
      </c>
      <c r="F1215">
        <v>1.48074622011517</v>
      </c>
      <c r="G1215" s="1" t="s">
        <v>44</v>
      </c>
    </row>
    <row r="1216" spans="1:7" ht="57.6" x14ac:dyDescent="0.3">
      <c r="A1216" t="s">
        <v>42</v>
      </c>
      <c r="B1216" t="s">
        <v>43</v>
      </c>
      <c r="C1216">
        <v>1964</v>
      </c>
      <c r="D1216" t="s">
        <v>15</v>
      </c>
      <c r="E1216">
        <v>12.7840364081</v>
      </c>
      <c r="F1216">
        <v>1.37210327685962</v>
      </c>
      <c r="G1216" s="1" t="s">
        <v>44</v>
      </c>
    </row>
    <row r="1217" spans="1:7" ht="57.6" x14ac:dyDescent="0.3">
      <c r="A1217" t="s">
        <v>42</v>
      </c>
      <c r="B1217" t="s">
        <v>43</v>
      </c>
      <c r="C1217">
        <v>1965</v>
      </c>
      <c r="D1217" t="s">
        <v>13</v>
      </c>
      <c r="E1217">
        <v>14.0371846001</v>
      </c>
      <c r="F1217">
        <v>1.5220610924725599</v>
      </c>
      <c r="G1217" s="1" t="s">
        <v>44</v>
      </c>
    </row>
    <row r="1218" spans="1:7" ht="57.6" x14ac:dyDescent="0.3">
      <c r="A1218" t="s">
        <v>42</v>
      </c>
      <c r="B1218" t="s">
        <v>43</v>
      </c>
      <c r="C1218">
        <v>1965</v>
      </c>
      <c r="D1218" t="s">
        <v>15</v>
      </c>
      <c r="E1218">
        <v>12.842863744400001</v>
      </c>
      <c r="F1218">
        <v>1.39256010219816</v>
      </c>
      <c r="G1218" s="1" t="s">
        <v>44</v>
      </c>
    </row>
    <row r="1219" spans="1:7" ht="57.6" x14ac:dyDescent="0.3">
      <c r="A1219" t="s">
        <v>42</v>
      </c>
      <c r="B1219" t="s">
        <v>43</v>
      </c>
      <c r="C1219">
        <v>1966</v>
      </c>
      <c r="D1219" t="s">
        <v>13</v>
      </c>
      <c r="E1219">
        <v>14.3077796857</v>
      </c>
      <c r="F1219">
        <v>1.92063413705943</v>
      </c>
      <c r="G1219" s="1" t="s">
        <v>44</v>
      </c>
    </row>
    <row r="1220" spans="1:7" ht="57.6" x14ac:dyDescent="0.3">
      <c r="A1220" t="s">
        <v>42</v>
      </c>
      <c r="B1220" t="s">
        <v>43</v>
      </c>
      <c r="C1220">
        <v>1966</v>
      </c>
      <c r="D1220" t="s">
        <v>15</v>
      </c>
      <c r="E1220">
        <v>12.8602826926</v>
      </c>
      <c r="F1220">
        <v>1.72632641081592</v>
      </c>
      <c r="G1220" s="1" t="s">
        <v>44</v>
      </c>
    </row>
    <row r="1221" spans="1:7" ht="57.6" x14ac:dyDescent="0.3">
      <c r="A1221" t="s">
        <v>42</v>
      </c>
      <c r="B1221" t="s">
        <v>43</v>
      </c>
      <c r="C1221">
        <v>1967</v>
      </c>
      <c r="D1221" t="s">
        <v>13</v>
      </c>
      <c r="E1221">
        <v>14.5763739827</v>
      </c>
      <c r="F1221">
        <v>2.0466241255191902</v>
      </c>
      <c r="G1221" s="1" t="s">
        <v>44</v>
      </c>
    </row>
    <row r="1222" spans="1:7" ht="57.6" x14ac:dyDescent="0.3">
      <c r="A1222" t="s">
        <v>42</v>
      </c>
      <c r="B1222" t="s">
        <v>43</v>
      </c>
      <c r="C1222">
        <v>1967</v>
      </c>
      <c r="D1222" t="s">
        <v>15</v>
      </c>
      <c r="E1222">
        <v>12.864496990699999</v>
      </c>
      <c r="F1222">
        <v>1.8062647085630099</v>
      </c>
      <c r="G1222" s="1" t="s">
        <v>44</v>
      </c>
    </row>
    <row r="1223" spans="1:7" ht="57.6" x14ac:dyDescent="0.3">
      <c r="A1223" t="s">
        <v>42</v>
      </c>
      <c r="B1223" t="s">
        <v>43</v>
      </c>
      <c r="C1223">
        <v>1968</v>
      </c>
      <c r="D1223" t="s">
        <v>13</v>
      </c>
      <c r="E1223">
        <v>15.889121337400001</v>
      </c>
      <c r="F1223">
        <v>2.6946425544823498</v>
      </c>
      <c r="G1223" s="1" t="s">
        <v>44</v>
      </c>
    </row>
    <row r="1224" spans="1:7" ht="57.6" x14ac:dyDescent="0.3">
      <c r="A1224" t="s">
        <v>42</v>
      </c>
      <c r="B1224" t="s">
        <v>43</v>
      </c>
      <c r="C1224">
        <v>1968</v>
      </c>
      <c r="D1224" t="s">
        <v>15</v>
      </c>
      <c r="E1224">
        <v>12.8555066389</v>
      </c>
      <c r="F1224">
        <v>2.18017060307674</v>
      </c>
      <c r="G1224" s="1" t="s">
        <v>44</v>
      </c>
    </row>
    <row r="1225" spans="1:7" ht="57.6" x14ac:dyDescent="0.3">
      <c r="A1225" t="s">
        <v>42</v>
      </c>
      <c r="B1225" t="s">
        <v>43</v>
      </c>
      <c r="C1225">
        <v>1969</v>
      </c>
      <c r="D1225" t="s">
        <v>13</v>
      </c>
      <c r="E1225">
        <v>15.107560211199999</v>
      </c>
      <c r="F1225">
        <v>3.4176639364236601</v>
      </c>
      <c r="G1225" s="1" t="s">
        <v>44</v>
      </c>
    </row>
    <row r="1226" spans="1:7" ht="57.6" x14ac:dyDescent="0.3">
      <c r="A1226" t="s">
        <v>42</v>
      </c>
      <c r="B1226" t="s">
        <v>43</v>
      </c>
      <c r="C1226">
        <v>1969</v>
      </c>
      <c r="D1226" t="s">
        <v>15</v>
      </c>
      <c r="E1226">
        <v>12.833311637</v>
      </c>
      <c r="F1226">
        <v>2.9031786571506601</v>
      </c>
      <c r="G1226" s="1" t="s">
        <v>44</v>
      </c>
    </row>
    <row r="1227" spans="1:7" ht="57.6" x14ac:dyDescent="0.3">
      <c r="A1227" t="s">
        <v>42</v>
      </c>
      <c r="B1227" t="s">
        <v>43</v>
      </c>
      <c r="C1227">
        <v>1970</v>
      </c>
      <c r="D1227" t="s">
        <v>13</v>
      </c>
      <c r="E1227">
        <v>15.3701521426</v>
      </c>
      <c r="F1227">
        <v>4.0828732659274003</v>
      </c>
      <c r="G1227" s="1" t="s">
        <v>44</v>
      </c>
    </row>
    <row r="1228" spans="1:7" ht="57.6" x14ac:dyDescent="0.3">
      <c r="A1228" t="s">
        <v>42</v>
      </c>
      <c r="B1228" t="s">
        <v>43</v>
      </c>
      <c r="C1228">
        <v>1970</v>
      </c>
      <c r="D1228" t="s">
        <v>15</v>
      </c>
      <c r="E1228">
        <v>12.797911985200001</v>
      </c>
      <c r="F1228">
        <v>3.3995924190790499</v>
      </c>
      <c r="G1228" s="1" t="s">
        <v>44</v>
      </c>
    </row>
    <row r="1229" spans="1:7" ht="57.6" x14ac:dyDescent="0.3">
      <c r="A1229" t="s">
        <v>42</v>
      </c>
      <c r="B1229" t="s">
        <v>43</v>
      </c>
      <c r="C1229">
        <v>1971</v>
      </c>
      <c r="D1229" t="s">
        <v>13</v>
      </c>
      <c r="E1229">
        <v>15.399070826699999</v>
      </c>
      <c r="F1229">
        <v>5.7047803242105299</v>
      </c>
      <c r="G1229" s="1" t="s">
        <v>44</v>
      </c>
    </row>
    <row r="1230" spans="1:7" ht="57.6" x14ac:dyDescent="0.3">
      <c r="A1230" t="s">
        <v>42</v>
      </c>
      <c r="B1230" t="s">
        <v>43</v>
      </c>
      <c r="C1230">
        <v>1971</v>
      </c>
      <c r="D1230" t="s">
        <v>15</v>
      </c>
      <c r="E1230">
        <v>12.7905681258</v>
      </c>
      <c r="F1230">
        <v>4.7384275454348499</v>
      </c>
      <c r="G1230" s="1" t="s">
        <v>44</v>
      </c>
    </row>
    <row r="1231" spans="1:7" ht="57.6" x14ac:dyDescent="0.3">
      <c r="A1231" t="s">
        <v>42</v>
      </c>
      <c r="B1231" t="s">
        <v>43</v>
      </c>
      <c r="C1231">
        <v>1972</v>
      </c>
      <c r="D1231" t="s">
        <v>13</v>
      </c>
      <c r="E1231">
        <v>14.383959627499999</v>
      </c>
      <c r="F1231">
        <v>8.8850613445177302</v>
      </c>
      <c r="G1231" s="1" t="s">
        <v>44</v>
      </c>
    </row>
    <row r="1232" spans="1:7" ht="57.6" x14ac:dyDescent="0.3">
      <c r="A1232" t="s">
        <v>42</v>
      </c>
      <c r="B1232" t="s">
        <v>43</v>
      </c>
      <c r="C1232">
        <v>1972</v>
      </c>
      <c r="D1232" t="s">
        <v>15</v>
      </c>
      <c r="E1232">
        <v>12.7706679312</v>
      </c>
      <c r="F1232">
        <v>7.8885210274354103</v>
      </c>
      <c r="G1232" s="1" t="s">
        <v>44</v>
      </c>
    </row>
    <row r="1233" spans="1:7" ht="57.6" x14ac:dyDescent="0.3">
      <c r="A1233" t="s">
        <v>42</v>
      </c>
      <c r="B1233" t="s">
        <v>43</v>
      </c>
      <c r="C1233">
        <v>1973</v>
      </c>
      <c r="D1233" t="s">
        <v>13</v>
      </c>
      <c r="E1233">
        <v>14.411895468100001</v>
      </c>
      <c r="F1233">
        <v>19.4362878943003</v>
      </c>
      <c r="G1233" s="1" t="s">
        <v>44</v>
      </c>
    </row>
    <row r="1234" spans="1:7" ht="57.6" x14ac:dyDescent="0.3">
      <c r="A1234" t="s">
        <v>42</v>
      </c>
      <c r="B1234" t="s">
        <v>43</v>
      </c>
      <c r="C1234">
        <v>1973</v>
      </c>
      <c r="D1234" t="s">
        <v>15</v>
      </c>
      <c r="E1234">
        <v>12.738211401599999</v>
      </c>
      <c r="F1234">
        <v>17.179110451325201</v>
      </c>
      <c r="G1234" s="1" t="s">
        <v>44</v>
      </c>
    </row>
    <row r="1235" spans="1:7" ht="57.6" x14ac:dyDescent="0.3">
      <c r="A1235" t="s">
        <v>42</v>
      </c>
      <c r="B1235" t="s">
        <v>43</v>
      </c>
      <c r="C1235">
        <v>1974</v>
      </c>
      <c r="D1235" t="s">
        <v>13</v>
      </c>
      <c r="E1235">
        <v>15.0853398869</v>
      </c>
      <c r="F1235">
        <v>29.840082830520601</v>
      </c>
      <c r="G1235" s="1" t="s">
        <v>44</v>
      </c>
    </row>
    <row r="1236" spans="1:7" ht="57.6" x14ac:dyDescent="0.3">
      <c r="A1236" t="s">
        <v>42</v>
      </c>
      <c r="B1236" t="s">
        <v>43</v>
      </c>
      <c r="C1236">
        <v>1974</v>
      </c>
      <c r="D1236" t="s">
        <v>15</v>
      </c>
      <c r="E1236">
        <v>12.693198536800001</v>
      </c>
      <c r="F1236">
        <v>25.108224180674199</v>
      </c>
      <c r="G1236" s="1" t="s">
        <v>44</v>
      </c>
    </row>
    <row r="1237" spans="1:7" ht="57.6" x14ac:dyDescent="0.3">
      <c r="A1237" t="s">
        <v>42</v>
      </c>
      <c r="B1237" t="s">
        <v>43</v>
      </c>
      <c r="C1237">
        <v>1975</v>
      </c>
      <c r="D1237" t="s">
        <v>13</v>
      </c>
      <c r="E1237">
        <v>15.426139037900001</v>
      </c>
      <c r="F1237">
        <v>45.9503371355121</v>
      </c>
      <c r="G1237" s="1" t="s">
        <v>44</v>
      </c>
    </row>
    <row r="1238" spans="1:7" ht="57.6" x14ac:dyDescent="0.3">
      <c r="A1238" t="s">
        <v>42</v>
      </c>
      <c r="B1238" t="s">
        <v>43</v>
      </c>
      <c r="C1238">
        <v>1975</v>
      </c>
      <c r="D1238" t="s">
        <v>15</v>
      </c>
      <c r="E1238">
        <v>12.635629336999999</v>
      </c>
      <c r="F1238">
        <v>37.638156023831698</v>
      </c>
      <c r="G1238" s="1" t="s">
        <v>44</v>
      </c>
    </row>
    <row r="1239" spans="1:7" ht="57.6" x14ac:dyDescent="0.3">
      <c r="A1239" t="s">
        <v>42</v>
      </c>
      <c r="B1239" t="s">
        <v>43</v>
      </c>
      <c r="C1239">
        <v>1976</v>
      </c>
      <c r="D1239" t="s">
        <v>13</v>
      </c>
      <c r="E1239">
        <v>16.467369844</v>
      </c>
      <c r="F1239">
        <v>50.386099168783403</v>
      </c>
      <c r="G1239" s="1" t="s">
        <v>44</v>
      </c>
    </row>
    <row r="1240" spans="1:7" ht="57.6" x14ac:dyDescent="0.3">
      <c r="A1240" t="s">
        <v>42</v>
      </c>
      <c r="B1240" t="s">
        <v>43</v>
      </c>
      <c r="C1240">
        <v>1976</v>
      </c>
      <c r="D1240" t="s">
        <v>15</v>
      </c>
      <c r="E1240">
        <v>12.565503802</v>
      </c>
      <c r="F1240">
        <v>38.447349313948997</v>
      </c>
      <c r="G1240" s="1" t="s">
        <v>44</v>
      </c>
    </row>
    <row r="1241" spans="1:7" ht="57.6" x14ac:dyDescent="0.3">
      <c r="A1241" t="s">
        <v>42</v>
      </c>
      <c r="B1241" t="s">
        <v>43</v>
      </c>
      <c r="C1241">
        <v>1977</v>
      </c>
      <c r="D1241" t="s">
        <v>13</v>
      </c>
      <c r="E1241">
        <v>18.285339997600001</v>
      </c>
      <c r="F1241">
        <v>81.697423683471797</v>
      </c>
      <c r="G1241" s="1" t="s">
        <v>44</v>
      </c>
    </row>
    <row r="1242" spans="1:7" ht="57.6" x14ac:dyDescent="0.3">
      <c r="A1242" t="s">
        <v>42</v>
      </c>
      <c r="B1242" t="s">
        <v>43</v>
      </c>
      <c r="C1242">
        <v>1977</v>
      </c>
      <c r="D1242" t="s">
        <v>15</v>
      </c>
      <c r="E1242">
        <v>12.482821932</v>
      </c>
      <c r="F1242">
        <v>55.772241165606999</v>
      </c>
      <c r="G1242" s="1" t="s">
        <v>44</v>
      </c>
    </row>
    <row r="1243" spans="1:7" ht="57.6" x14ac:dyDescent="0.3">
      <c r="A1243" t="s">
        <v>42</v>
      </c>
      <c r="B1243" t="s">
        <v>43</v>
      </c>
      <c r="C1243">
        <v>1978</v>
      </c>
      <c r="D1243" t="s">
        <v>13</v>
      </c>
      <c r="E1243">
        <v>17.641587960199999</v>
      </c>
      <c r="F1243">
        <v>119.098923209598</v>
      </c>
      <c r="G1243" s="1" t="s">
        <v>44</v>
      </c>
    </row>
    <row r="1244" spans="1:7" ht="57.6" x14ac:dyDescent="0.3">
      <c r="A1244" t="s">
        <v>42</v>
      </c>
      <c r="B1244" t="s">
        <v>43</v>
      </c>
      <c r="C1244">
        <v>1978</v>
      </c>
      <c r="D1244" t="s">
        <v>15</v>
      </c>
      <c r="E1244">
        <v>12.387583726800001</v>
      </c>
      <c r="F1244">
        <v>83.628972990360694</v>
      </c>
      <c r="G1244" s="1" t="s">
        <v>44</v>
      </c>
    </row>
    <row r="1245" spans="1:7" ht="57.6" x14ac:dyDescent="0.3">
      <c r="A1245" t="s">
        <v>42</v>
      </c>
      <c r="B1245" t="s">
        <v>43</v>
      </c>
      <c r="C1245">
        <v>1979</v>
      </c>
      <c r="D1245" t="s">
        <v>13</v>
      </c>
      <c r="E1245">
        <v>16.843498347200001</v>
      </c>
      <c r="F1245">
        <v>196.648039430886</v>
      </c>
      <c r="G1245" s="1" t="s">
        <v>44</v>
      </c>
    </row>
    <row r="1246" spans="1:7" ht="57.6" x14ac:dyDescent="0.3">
      <c r="A1246" t="s">
        <v>42</v>
      </c>
      <c r="B1246" t="s">
        <v>43</v>
      </c>
      <c r="C1246">
        <v>1979</v>
      </c>
      <c r="D1246" t="s">
        <v>15</v>
      </c>
      <c r="E1246">
        <v>12.2797891866</v>
      </c>
      <c r="F1246">
        <v>143.36668181266</v>
      </c>
      <c r="G1246" s="1" t="s">
        <v>44</v>
      </c>
    </row>
    <row r="1247" spans="1:7" ht="57.6" x14ac:dyDescent="0.3">
      <c r="A1247" t="s">
        <v>42</v>
      </c>
      <c r="B1247" t="s">
        <v>43</v>
      </c>
      <c r="C1247">
        <v>1980</v>
      </c>
      <c r="D1247" t="s">
        <v>13</v>
      </c>
      <c r="E1247">
        <v>17.514148081799998</v>
      </c>
      <c r="F1247">
        <v>335.059548704289</v>
      </c>
      <c r="G1247" s="1" t="s">
        <v>44</v>
      </c>
    </row>
    <row r="1248" spans="1:7" ht="57.6" x14ac:dyDescent="0.3">
      <c r="A1248" t="s">
        <v>42</v>
      </c>
      <c r="B1248" t="s">
        <v>43</v>
      </c>
      <c r="C1248">
        <v>1980</v>
      </c>
      <c r="D1248" t="s">
        <v>15</v>
      </c>
      <c r="E1248">
        <v>12.159438311200001</v>
      </c>
      <c r="F1248">
        <v>232.61970231338199</v>
      </c>
      <c r="G1248" s="1" t="s">
        <v>44</v>
      </c>
    </row>
    <row r="1249" spans="1:7" ht="57.6" x14ac:dyDescent="0.3">
      <c r="A1249" t="s">
        <v>42</v>
      </c>
      <c r="B1249" t="s">
        <v>43</v>
      </c>
      <c r="C1249">
        <v>1981</v>
      </c>
      <c r="D1249" t="s">
        <v>13</v>
      </c>
      <c r="E1249">
        <v>16.967671702099999</v>
      </c>
      <c r="F1249">
        <v>448.03622370983697</v>
      </c>
      <c r="G1249" s="1" t="s">
        <v>44</v>
      </c>
    </row>
    <row r="1250" spans="1:7" ht="57.6" x14ac:dyDescent="0.3">
      <c r="A1250" t="s">
        <v>42</v>
      </c>
      <c r="B1250" t="s">
        <v>43</v>
      </c>
      <c r="C1250">
        <v>1981</v>
      </c>
      <c r="D1250" t="s">
        <v>15</v>
      </c>
      <c r="E1250">
        <v>12.240426439</v>
      </c>
      <c r="F1250">
        <v>323.21196063893501</v>
      </c>
      <c r="G1250" s="1" t="s">
        <v>44</v>
      </c>
    </row>
    <row r="1251" spans="1:7" ht="57.6" x14ac:dyDescent="0.3">
      <c r="A1251" t="s">
        <v>42</v>
      </c>
      <c r="B1251" t="s">
        <v>43</v>
      </c>
      <c r="C1251">
        <v>1982</v>
      </c>
      <c r="D1251" t="s">
        <v>13</v>
      </c>
      <c r="E1251">
        <v>17.7280420019</v>
      </c>
      <c r="F1251">
        <v>483.51388751866301</v>
      </c>
      <c r="G1251" s="1" t="s">
        <v>44</v>
      </c>
    </row>
    <row r="1252" spans="1:7" ht="57.6" x14ac:dyDescent="0.3">
      <c r="A1252" t="s">
        <v>42</v>
      </c>
      <c r="B1252" t="s">
        <v>43</v>
      </c>
      <c r="C1252">
        <v>1982</v>
      </c>
      <c r="D1252" t="s">
        <v>15</v>
      </c>
      <c r="E1252">
        <v>12.2978945851</v>
      </c>
      <c r="F1252">
        <v>335.41227048736198</v>
      </c>
      <c r="G1252" s="1" t="s">
        <v>44</v>
      </c>
    </row>
    <row r="1253" spans="1:7" ht="57.6" x14ac:dyDescent="0.3">
      <c r="A1253" t="s">
        <v>42</v>
      </c>
      <c r="B1253" t="s">
        <v>43</v>
      </c>
      <c r="C1253">
        <v>1983</v>
      </c>
      <c r="D1253" t="s">
        <v>13</v>
      </c>
      <c r="E1253">
        <v>18.718335904100002</v>
      </c>
      <c r="F1253">
        <v>618.02466148557505</v>
      </c>
      <c r="G1253" s="1" t="s">
        <v>44</v>
      </c>
    </row>
    <row r="1254" spans="1:7" ht="57.6" x14ac:dyDescent="0.3">
      <c r="A1254" t="s">
        <v>42</v>
      </c>
      <c r="B1254" t="s">
        <v>43</v>
      </c>
      <c r="C1254">
        <v>1983</v>
      </c>
      <c r="D1254" t="s">
        <v>15</v>
      </c>
      <c r="E1254">
        <v>12.3318427496</v>
      </c>
      <c r="F1254">
        <v>407.16135130090902</v>
      </c>
      <c r="G1254" s="1" t="s">
        <v>44</v>
      </c>
    </row>
    <row r="1255" spans="1:7" ht="57.6" x14ac:dyDescent="0.3">
      <c r="A1255" t="s">
        <v>42</v>
      </c>
      <c r="B1255" t="s">
        <v>43</v>
      </c>
      <c r="C1255">
        <v>1984</v>
      </c>
      <c r="D1255" t="s">
        <v>13</v>
      </c>
      <c r="E1255">
        <v>17.223168793300001</v>
      </c>
      <c r="F1255">
        <v>741.554258640439</v>
      </c>
      <c r="G1255" s="1" t="s">
        <v>44</v>
      </c>
    </row>
    <row r="1256" spans="1:7" ht="57.6" x14ac:dyDescent="0.3">
      <c r="A1256" t="s">
        <v>42</v>
      </c>
      <c r="B1256" t="s">
        <v>43</v>
      </c>
      <c r="C1256">
        <v>1984</v>
      </c>
      <c r="D1256" t="s">
        <v>15</v>
      </c>
      <c r="E1256">
        <v>12.3422709324</v>
      </c>
      <c r="F1256">
        <v>531.40416151281897</v>
      </c>
      <c r="G1256" s="1" t="s">
        <v>44</v>
      </c>
    </row>
    <row r="1257" spans="1:7" ht="57.6" x14ac:dyDescent="0.3">
      <c r="A1257" t="s">
        <v>42</v>
      </c>
      <c r="B1257" t="s">
        <v>43</v>
      </c>
      <c r="C1257">
        <v>1985</v>
      </c>
      <c r="D1257" t="s">
        <v>13</v>
      </c>
      <c r="E1257">
        <v>17.304079131200002</v>
      </c>
      <c r="F1257">
        <v>748.48466698129096</v>
      </c>
      <c r="G1257" s="1" t="s">
        <v>44</v>
      </c>
    </row>
    <row r="1258" spans="1:7" ht="57.6" x14ac:dyDescent="0.3">
      <c r="A1258" t="s">
        <v>42</v>
      </c>
      <c r="B1258" t="s">
        <v>43</v>
      </c>
      <c r="C1258">
        <v>1985</v>
      </c>
      <c r="D1258" t="s">
        <v>15</v>
      </c>
      <c r="E1258">
        <v>12.3291791335</v>
      </c>
      <c r="F1258">
        <v>533.29630938258401</v>
      </c>
      <c r="G1258" s="1" t="s">
        <v>44</v>
      </c>
    </row>
    <row r="1259" spans="1:7" ht="57.6" x14ac:dyDescent="0.3">
      <c r="A1259" t="s">
        <v>42</v>
      </c>
      <c r="B1259" t="s">
        <v>43</v>
      </c>
      <c r="C1259">
        <v>1986</v>
      </c>
      <c r="D1259" t="s">
        <v>13</v>
      </c>
      <c r="E1259">
        <v>18.214913071400002</v>
      </c>
      <c r="F1259">
        <v>933.47071445345705</v>
      </c>
      <c r="G1259" s="1" t="s">
        <v>44</v>
      </c>
    </row>
    <row r="1260" spans="1:7" ht="57.6" x14ac:dyDescent="0.3">
      <c r="A1260" t="s">
        <v>42</v>
      </c>
      <c r="B1260" t="s">
        <v>43</v>
      </c>
      <c r="C1260">
        <v>1986</v>
      </c>
      <c r="D1260" t="s">
        <v>15</v>
      </c>
      <c r="E1260">
        <v>12.292567353000001</v>
      </c>
      <c r="F1260">
        <v>629.96466601122097</v>
      </c>
      <c r="G1260" s="1" t="s">
        <v>44</v>
      </c>
    </row>
    <row r="1261" spans="1:7" ht="57.6" x14ac:dyDescent="0.3">
      <c r="A1261" t="s">
        <v>42</v>
      </c>
      <c r="B1261" t="s">
        <v>43</v>
      </c>
      <c r="C1261">
        <v>1987</v>
      </c>
      <c r="D1261" t="s">
        <v>13</v>
      </c>
      <c r="E1261">
        <v>18.663362921699999</v>
      </c>
      <c r="F1261">
        <v>1224.71478193045</v>
      </c>
      <c r="G1261" s="1" t="s">
        <v>44</v>
      </c>
    </row>
    <row r="1262" spans="1:7" ht="57.6" x14ac:dyDescent="0.3">
      <c r="A1262" t="s">
        <v>42</v>
      </c>
      <c r="B1262" t="s">
        <v>43</v>
      </c>
      <c r="C1262">
        <v>1987</v>
      </c>
      <c r="D1262" t="s">
        <v>15</v>
      </c>
      <c r="E1262">
        <v>12.2324355908</v>
      </c>
      <c r="F1262">
        <v>802.70874813966702</v>
      </c>
      <c r="G1262" s="1" t="s">
        <v>44</v>
      </c>
    </row>
    <row r="1263" spans="1:7" ht="57.6" x14ac:dyDescent="0.3">
      <c r="A1263" t="s">
        <v>42</v>
      </c>
      <c r="B1263" t="s">
        <v>43</v>
      </c>
      <c r="C1263">
        <v>1988</v>
      </c>
      <c r="D1263" t="s">
        <v>13</v>
      </c>
      <c r="E1263">
        <v>18.364813297600001</v>
      </c>
      <c r="F1263">
        <v>1449.41920166364</v>
      </c>
      <c r="G1263" s="1" t="s">
        <v>44</v>
      </c>
    </row>
    <row r="1264" spans="1:7" ht="57.6" x14ac:dyDescent="0.3">
      <c r="A1264" t="s">
        <v>42</v>
      </c>
      <c r="B1264" t="s">
        <v>43</v>
      </c>
      <c r="C1264">
        <v>1988</v>
      </c>
      <c r="D1264" t="s">
        <v>15</v>
      </c>
      <c r="E1264">
        <v>12.148783846900001</v>
      </c>
      <c r="F1264">
        <v>958.82709500597798</v>
      </c>
      <c r="G1264" s="1" t="s">
        <v>44</v>
      </c>
    </row>
    <row r="1265" spans="1:7" ht="57.6" x14ac:dyDescent="0.3">
      <c r="A1265" t="s">
        <v>42</v>
      </c>
      <c r="B1265" t="s">
        <v>43</v>
      </c>
      <c r="C1265">
        <v>1989</v>
      </c>
      <c r="D1265" t="s">
        <v>13</v>
      </c>
      <c r="E1265">
        <v>17.588494968300001</v>
      </c>
      <c r="F1265">
        <v>1735.29121779303</v>
      </c>
      <c r="G1265" s="1" t="s">
        <v>44</v>
      </c>
    </row>
    <row r="1266" spans="1:7" ht="57.6" x14ac:dyDescent="0.3">
      <c r="A1266" t="s">
        <v>42</v>
      </c>
      <c r="B1266" t="s">
        <v>43</v>
      </c>
      <c r="C1266">
        <v>1989</v>
      </c>
      <c r="D1266" t="s">
        <v>15</v>
      </c>
      <c r="E1266">
        <v>12.0416121213</v>
      </c>
      <c r="F1266">
        <v>1188.0325064696899</v>
      </c>
      <c r="G1266" s="1" t="s">
        <v>44</v>
      </c>
    </row>
    <row r="1267" spans="1:7" ht="57.6" x14ac:dyDescent="0.3">
      <c r="A1267" t="s">
        <v>42</v>
      </c>
      <c r="B1267" t="s">
        <v>43</v>
      </c>
      <c r="C1267">
        <v>1990</v>
      </c>
      <c r="D1267" t="s">
        <v>13</v>
      </c>
      <c r="E1267">
        <v>17.588254087500001</v>
      </c>
      <c r="F1267">
        <v>1765.0090994381401</v>
      </c>
      <c r="G1267" s="1" t="s">
        <v>44</v>
      </c>
    </row>
    <row r="1268" spans="1:7" ht="57.6" x14ac:dyDescent="0.3">
      <c r="A1268" t="s">
        <v>42</v>
      </c>
      <c r="B1268" t="s">
        <v>43</v>
      </c>
      <c r="C1268">
        <v>1990</v>
      </c>
      <c r="D1268" t="s">
        <v>15</v>
      </c>
      <c r="E1268">
        <v>11.9109204141</v>
      </c>
      <c r="F1268">
        <v>1195.2796911501</v>
      </c>
      <c r="G1268" s="1" t="s">
        <v>44</v>
      </c>
    </row>
    <row r="1269" spans="1:7" ht="57.6" x14ac:dyDescent="0.3">
      <c r="A1269" t="s">
        <v>42</v>
      </c>
      <c r="B1269" t="s">
        <v>43</v>
      </c>
      <c r="C1269">
        <v>1991</v>
      </c>
      <c r="D1269" t="s">
        <v>13</v>
      </c>
      <c r="E1269">
        <v>17.798130323799999</v>
      </c>
      <c r="F1269">
        <v>1923.67774388768</v>
      </c>
      <c r="G1269" s="1" t="s">
        <v>44</v>
      </c>
    </row>
    <row r="1270" spans="1:7" ht="57.6" x14ac:dyDescent="0.3">
      <c r="A1270" t="s">
        <v>42</v>
      </c>
      <c r="B1270" t="s">
        <v>43</v>
      </c>
      <c r="C1270">
        <v>1991</v>
      </c>
      <c r="D1270" t="s">
        <v>15</v>
      </c>
      <c r="E1270">
        <v>11.058301544000001</v>
      </c>
      <c r="F1270">
        <v>1195.21591192048</v>
      </c>
      <c r="G1270" s="1" t="s">
        <v>44</v>
      </c>
    </row>
    <row r="1271" spans="1:7" ht="57.6" x14ac:dyDescent="0.3">
      <c r="A1271" t="s">
        <v>42</v>
      </c>
      <c r="B1271" t="s">
        <v>43</v>
      </c>
      <c r="C1271">
        <v>1992</v>
      </c>
      <c r="D1271" t="s">
        <v>13</v>
      </c>
      <c r="E1271">
        <v>16.716934522999999</v>
      </c>
      <c r="F1271">
        <v>2820.3147522192899</v>
      </c>
      <c r="G1271" s="1" t="s">
        <v>44</v>
      </c>
    </row>
    <row r="1272" spans="1:7" ht="57.6" x14ac:dyDescent="0.3">
      <c r="A1272" t="s">
        <v>42</v>
      </c>
      <c r="B1272" t="s">
        <v>43</v>
      </c>
      <c r="C1272">
        <v>1992</v>
      </c>
      <c r="D1272" t="s">
        <v>15</v>
      </c>
      <c r="E1272">
        <v>11.423696273199999</v>
      </c>
      <c r="F1272">
        <v>1927.29229632952</v>
      </c>
      <c r="G1272" s="1" t="s">
        <v>44</v>
      </c>
    </row>
    <row r="1273" spans="1:7" ht="57.6" x14ac:dyDescent="0.3">
      <c r="A1273" t="s">
        <v>42</v>
      </c>
      <c r="B1273" t="s">
        <v>43</v>
      </c>
      <c r="C1273">
        <v>1993</v>
      </c>
      <c r="D1273" t="s">
        <v>13</v>
      </c>
      <c r="E1273">
        <v>16.166020455599998</v>
      </c>
      <c r="F1273">
        <v>3266.1377327004102</v>
      </c>
      <c r="G1273" s="1" t="s">
        <v>44</v>
      </c>
    </row>
    <row r="1274" spans="1:7" ht="57.6" x14ac:dyDescent="0.3">
      <c r="A1274" t="s">
        <v>42</v>
      </c>
      <c r="B1274" t="s">
        <v>43</v>
      </c>
      <c r="C1274">
        <v>1993</v>
      </c>
      <c r="D1274" t="s">
        <v>15</v>
      </c>
      <c r="E1274">
        <v>11.2494455655</v>
      </c>
      <c r="F1274">
        <v>2272.80663997381</v>
      </c>
      <c r="G1274" s="1" t="s">
        <v>44</v>
      </c>
    </row>
    <row r="1275" spans="1:7" ht="57.6" x14ac:dyDescent="0.3">
      <c r="A1275" t="s">
        <v>42</v>
      </c>
      <c r="B1275" t="s">
        <v>43</v>
      </c>
      <c r="C1275">
        <v>1994</v>
      </c>
      <c r="D1275" t="s">
        <v>13</v>
      </c>
      <c r="E1275">
        <v>15.275918987400001</v>
      </c>
      <c r="F1275">
        <v>3127.8991180031999</v>
      </c>
      <c r="G1275" s="1" t="s">
        <v>44</v>
      </c>
    </row>
    <row r="1276" spans="1:7" ht="57.6" x14ac:dyDescent="0.3">
      <c r="A1276" t="s">
        <v>42</v>
      </c>
      <c r="B1276" t="s">
        <v>43</v>
      </c>
      <c r="C1276">
        <v>1994</v>
      </c>
      <c r="D1276" t="s">
        <v>15</v>
      </c>
      <c r="E1276">
        <v>11.3874112525</v>
      </c>
      <c r="F1276">
        <v>2331.6877788138099</v>
      </c>
      <c r="G1276" s="1" t="s">
        <v>44</v>
      </c>
    </row>
    <row r="1277" spans="1:7" ht="57.6" x14ac:dyDescent="0.3">
      <c r="A1277" t="s">
        <v>42</v>
      </c>
      <c r="B1277" t="s">
        <v>43</v>
      </c>
      <c r="C1277">
        <v>1995</v>
      </c>
      <c r="D1277" t="s">
        <v>13</v>
      </c>
      <c r="E1277">
        <v>15.059870867600001</v>
      </c>
      <c r="F1277">
        <v>2795.5737942722699</v>
      </c>
      <c r="G1277" s="1" t="s">
        <v>44</v>
      </c>
    </row>
    <row r="1278" spans="1:7" ht="57.6" x14ac:dyDescent="0.3">
      <c r="A1278" t="s">
        <v>42</v>
      </c>
      <c r="B1278" t="s">
        <v>43</v>
      </c>
      <c r="C1278">
        <v>1995</v>
      </c>
      <c r="D1278" t="s">
        <v>15</v>
      </c>
      <c r="E1278">
        <v>11.4920153854</v>
      </c>
      <c r="F1278">
        <v>2133.2704202532</v>
      </c>
      <c r="G1278" s="1" t="s">
        <v>44</v>
      </c>
    </row>
    <row r="1279" spans="1:7" ht="57.6" x14ac:dyDescent="0.3">
      <c r="A1279" t="s">
        <v>42</v>
      </c>
      <c r="B1279" t="s">
        <v>43</v>
      </c>
      <c r="C1279">
        <v>1996</v>
      </c>
      <c r="D1279" t="s">
        <v>13</v>
      </c>
      <c r="E1279">
        <v>16.440953019399998</v>
      </c>
      <c r="F1279">
        <v>4007.9332853435799</v>
      </c>
      <c r="G1279" s="1" t="s">
        <v>44</v>
      </c>
    </row>
    <row r="1280" spans="1:7" ht="57.6" x14ac:dyDescent="0.3">
      <c r="A1280" t="s">
        <v>42</v>
      </c>
      <c r="B1280" t="s">
        <v>43</v>
      </c>
      <c r="C1280">
        <v>1996</v>
      </c>
      <c r="D1280" t="s">
        <v>15</v>
      </c>
      <c r="E1280">
        <v>11.5632579642</v>
      </c>
      <c r="F1280">
        <v>2818.8613170294798</v>
      </c>
      <c r="G1280" s="1" t="s">
        <v>44</v>
      </c>
    </row>
    <row r="1281" spans="1:7" ht="57.6" x14ac:dyDescent="0.3">
      <c r="A1281" t="s">
        <v>42</v>
      </c>
      <c r="B1281" t="s">
        <v>43</v>
      </c>
      <c r="C1281">
        <v>1997</v>
      </c>
      <c r="D1281" t="s">
        <v>13</v>
      </c>
      <c r="E1281">
        <v>13.8345500583</v>
      </c>
      <c r="F1281">
        <v>3766.5175265870398</v>
      </c>
      <c r="G1281" s="1" t="s">
        <v>44</v>
      </c>
    </row>
    <row r="1282" spans="1:7" ht="57.6" x14ac:dyDescent="0.3">
      <c r="A1282" t="s">
        <v>42</v>
      </c>
      <c r="B1282" t="s">
        <v>43</v>
      </c>
      <c r="C1282">
        <v>1997</v>
      </c>
      <c r="D1282" t="s">
        <v>15</v>
      </c>
      <c r="E1282">
        <v>11.1237367827</v>
      </c>
      <c r="F1282">
        <v>3028.48660611274</v>
      </c>
      <c r="G1282" s="1" t="s">
        <v>44</v>
      </c>
    </row>
    <row r="1283" spans="1:7" ht="57.6" x14ac:dyDescent="0.3">
      <c r="A1283" t="s">
        <v>42</v>
      </c>
      <c r="B1283" t="s">
        <v>43</v>
      </c>
      <c r="C1283">
        <v>1998</v>
      </c>
      <c r="D1283" t="s">
        <v>13</v>
      </c>
      <c r="E1283">
        <v>13.5774768435</v>
      </c>
      <c r="F1283">
        <v>4143.2355557938999</v>
      </c>
      <c r="G1283" s="1" t="s">
        <v>44</v>
      </c>
    </row>
    <row r="1284" spans="1:7" ht="57.6" x14ac:dyDescent="0.3">
      <c r="A1284" t="s">
        <v>42</v>
      </c>
      <c r="B1284" t="s">
        <v>43</v>
      </c>
      <c r="C1284">
        <v>1998</v>
      </c>
      <c r="D1284" t="s">
        <v>15</v>
      </c>
      <c r="E1284">
        <v>10.574835116199999</v>
      </c>
      <c r="F1284">
        <v>3226.9642846894999</v>
      </c>
      <c r="G1284" s="1" t="s">
        <v>44</v>
      </c>
    </row>
    <row r="1285" spans="1:7" ht="57.6" x14ac:dyDescent="0.3">
      <c r="A1285" t="s">
        <v>42</v>
      </c>
      <c r="B1285" t="s">
        <v>43</v>
      </c>
      <c r="C1285">
        <v>1999</v>
      </c>
      <c r="D1285" t="s">
        <v>13</v>
      </c>
      <c r="E1285">
        <v>12.969309752099999</v>
      </c>
      <c r="F1285">
        <v>4377.3595807607799</v>
      </c>
      <c r="G1285" s="1" t="s">
        <v>44</v>
      </c>
    </row>
    <row r="1286" spans="1:7" ht="57.6" x14ac:dyDescent="0.3">
      <c r="A1286" t="s">
        <v>42</v>
      </c>
      <c r="B1286" t="s">
        <v>43</v>
      </c>
      <c r="C1286">
        <v>1999</v>
      </c>
      <c r="D1286" t="s">
        <v>15</v>
      </c>
      <c r="E1286">
        <v>10.3528237205</v>
      </c>
      <c r="F1286">
        <v>3494.2516577087099</v>
      </c>
      <c r="G1286" s="1" t="s">
        <v>44</v>
      </c>
    </row>
    <row r="1287" spans="1:7" ht="57.6" x14ac:dyDescent="0.3">
      <c r="A1287" t="s">
        <v>42</v>
      </c>
      <c r="B1287" t="s">
        <v>43</v>
      </c>
      <c r="C1287">
        <v>2000</v>
      </c>
      <c r="D1287" t="s">
        <v>13</v>
      </c>
      <c r="E1287">
        <v>10.9043984071</v>
      </c>
      <c r="F1287">
        <v>4945.54753188428</v>
      </c>
      <c r="G1287" s="1" t="s">
        <v>44</v>
      </c>
    </row>
    <row r="1288" spans="1:7" ht="57.6" x14ac:dyDescent="0.3">
      <c r="A1288" t="s">
        <v>42</v>
      </c>
      <c r="B1288" t="s">
        <v>43</v>
      </c>
      <c r="C1288">
        <v>2000</v>
      </c>
      <c r="D1288" t="s">
        <v>15</v>
      </c>
      <c r="E1288">
        <v>10.3731327898</v>
      </c>
      <c r="F1288">
        <v>4704.5989472593701</v>
      </c>
      <c r="G1288" s="1" t="s">
        <v>44</v>
      </c>
    </row>
    <row r="1289" spans="1:7" ht="57.6" x14ac:dyDescent="0.3">
      <c r="A1289" t="s">
        <v>42</v>
      </c>
      <c r="B1289" t="s">
        <v>43</v>
      </c>
      <c r="C1289">
        <v>2001</v>
      </c>
      <c r="D1289" t="s">
        <v>13</v>
      </c>
      <c r="E1289">
        <v>10.623300931599999</v>
      </c>
      <c r="F1289">
        <v>6080.1807286262801</v>
      </c>
      <c r="G1289" s="1" t="s">
        <v>44</v>
      </c>
    </row>
    <row r="1290" spans="1:7" ht="57.6" x14ac:dyDescent="0.3">
      <c r="A1290" t="s">
        <v>42</v>
      </c>
      <c r="B1290" t="s">
        <v>43</v>
      </c>
      <c r="C1290">
        <v>2001</v>
      </c>
      <c r="D1290" t="s">
        <v>15</v>
      </c>
      <c r="E1290">
        <v>10.9401232155</v>
      </c>
      <c r="F1290">
        <v>6261.5120075968298</v>
      </c>
      <c r="G1290" s="1" t="s">
        <v>44</v>
      </c>
    </row>
    <row r="1291" spans="1:7" ht="57.6" x14ac:dyDescent="0.3">
      <c r="A1291" t="s">
        <v>42</v>
      </c>
      <c r="B1291" t="s">
        <v>43</v>
      </c>
      <c r="C1291">
        <v>2002</v>
      </c>
      <c r="D1291" t="s">
        <v>13</v>
      </c>
      <c r="E1291">
        <v>10.781433956300001</v>
      </c>
      <c r="F1291">
        <v>6183.0078876203797</v>
      </c>
      <c r="G1291" s="1" t="s">
        <v>44</v>
      </c>
    </row>
    <row r="1292" spans="1:7" ht="57.6" x14ac:dyDescent="0.3">
      <c r="A1292" t="s">
        <v>42</v>
      </c>
      <c r="B1292" t="s">
        <v>43</v>
      </c>
      <c r="C1292">
        <v>2002</v>
      </c>
      <c r="D1292" t="s">
        <v>15</v>
      </c>
      <c r="E1292">
        <v>11.4680852586</v>
      </c>
      <c r="F1292">
        <v>6576.7932074070204</v>
      </c>
      <c r="G1292" s="1" t="s">
        <v>44</v>
      </c>
    </row>
    <row r="1293" spans="1:7" ht="57.6" x14ac:dyDescent="0.3">
      <c r="A1293" t="s">
        <v>42</v>
      </c>
      <c r="B1293" t="s">
        <v>43</v>
      </c>
      <c r="C1293">
        <v>2003</v>
      </c>
      <c r="D1293" t="s">
        <v>13</v>
      </c>
      <c r="E1293">
        <v>10.474452228100001</v>
      </c>
      <c r="F1293">
        <v>6327.1729696587799</v>
      </c>
      <c r="G1293" s="1" t="s">
        <v>44</v>
      </c>
    </row>
    <row r="1294" spans="1:7" ht="57.6" x14ac:dyDescent="0.3">
      <c r="A1294" t="s">
        <v>42</v>
      </c>
      <c r="B1294" t="s">
        <v>43</v>
      </c>
      <c r="C1294">
        <v>2003</v>
      </c>
      <c r="D1294" t="s">
        <v>15</v>
      </c>
      <c r="E1294">
        <v>11.950836390699999</v>
      </c>
      <c r="F1294">
        <v>7218.9941134348501</v>
      </c>
      <c r="G1294" s="1" t="s">
        <v>44</v>
      </c>
    </row>
    <row r="1295" spans="1:7" ht="57.6" x14ac:dyDescent="0.3">
      <c r="A1295" t="s">
        <v>42</v>
      </c>
      <c r="B1295" t="s">
        <v>43</v>
      </c>
      <c r="C1295">
        <v>2004</v>
      </c>
      <c r="D1295" t="s">
        <v>13</v>
      </c>
      <c r="E1295">
        <v>10.0822513095</v>
      </c>
      <c r="F1295">
        <v>6967.1115758221304</v>
      </c>
      <c r="G1295" s="1" t="s">
        <v>44</v>
      </c>
    </row>
    <row r="1296" spans="1:7" ht="57.6" x14ac:dyDescent="0.3">
      <c r="A1296" t="s">
        <v>42</v>
      </c>
      <c r="B1296" t="s">
        <v>43</v>
      </c>
      <c r="C1296">
        <v>2004</v>
      </c>
      <c r="D1296" t="s">
        <v>15</v>
      </c>
      <c r="E1296">
        <v>12.3821364432</v>
      </c>
      <c r="F1296">
        <v>8556.3951441987301</v>
      </c>
      <c r="G1296" s="1" t="s">
        <v>44</v>
      </c>
    </row>
    <row r="1297" spans="1:7" ht="57.6" x14ac:dyDescent="0.3">
      <c r="A1297" t="s">
        <v>42</v>
      </c>
      <c r="B1297" t="s">
        <v>43</v>
      </c>
      <c r="C1297">
        <v>2005</v>
      </c>
      <c r="D1297" t="s">
        <v>13</v>
      </c>
      <c r="E1297">
        <v>9.7889710413</v>
      </c>
      <c r="F1297">
        <v>7669.9691212600901</v>
      </c>
      <c r="G1297" s="1" t="s">
        <v>44</v>
      </c>
    </row>
    <row r="1298" spans="1:7" ht="57.6" x14ac:dyDescent="0.3">
      <c r="A1298" t="s">
        <v>42</v>
      </c>
      <c r="B1298" t="s">
        <v>43</v>
      </c>
      <c r="C1298">
        <v>2005</v>
      </c>
      <c r="D1298" t="s">
        <v>15</v>
      </c>
      <c r="E1298">
        <v>12.755687607500001</v>
      </c>
      <c r="F1298">
        <v>9994.4855957488107</v>
      </c>
      <c r="G1298" s="1" t="s">
        <v>44</v>
      </c>
    </row>
    <row r="1299" spans="1:7" ht="57.6" x14ac:dyDescent="0.3">
      <c r="A1299" t="s">
        <v>42</v>
      </c>
      <c r="B1299" t="s">
        <v>43</v>
      </c>
      <c r="C1299">
        <v>2006</v>
      </c>
      <c r="D1299" t="s">
        <v>13</v>
      </c>
      <c r="E1299">
        <v>9.4146323418000009</v>
      </c>
      <c r="F1299">
        <v>8569.7771682317798</v>
      </c>
      <c r="G1299" s="1" t="s">
        <v>44</v>
      </c>
    </row>
    <row r="1300" spans="1:7" ht="57.6" x14ac:dyDescent="0.3">
      <c r="A1300" t="s">
        <v>42</v>
      </c>
      <c r="B1300" t="s">
        <v>43</v>
      </c>
      <c r="C1300">
        <v>2006</v>
      </c>
      <c r="D1300" t="s">
        <v>15</v>
      </c>
      <c r="E1300">
        <v>13.065134434599999</v>
      </c>
      <c r="F1300">
        <v>11892.688605515599</v>
      </c>
      <c r="G1300" s="1" t="s">
        <v>44</v>
      </c>
    </row>
    <row r="1301" spans="1:7" ht="57.6" x14ac:dyDescent="0.3">
      <c r="A1301" t="s">
        <v>42</v>
      </c>
      <c r="B1301" t="s">
        <v>43</v>
      </c>
      <c r="C1301">
        <v>2007</v>
      </c>
      <c r="D1301" t="s">
        <v>13</v>
      </c>
      <c r="E1301">
        <v>8.9681507678999992</v>
      </c>
      <c r="F1301">
        <v>7205.95714039624</v>
      </c>
      <c r="G1301" s="1" t="s">
        <v>44</v>
      </c>
    </row>
    <row r="1302" spans="1:7" ht="57.6" x14ac:dyDescent="0.3">
      <c r="A1302" t="s">
        <v>42</v>
      </c>
      <c r="B1302" t="s">
        <v>43</v>
      </c>
      <c r="C1302">
        <v>2007</v>
      </c>
      <c r="D1302" t="s">
        <v>15</v>
      </c>
      <c r="E1302">
        <v>13.304063835599999</v>
      </c>
      <c r="F1302">
        <v>10689.8864965794</v>
      </c>
      <c r="G1302" s="1" t="s">
        <v>44</v>
      </c>
    </row>
    <row r="1303" spans="1:7" ht="57.6" x14ac:dyDescent="0.3">
      <c r="A1303" t="s">
        <v>42</v>
      </c>
      <c r="B1303" t="s">
        <v>43</v>
      </c>
      <c r="C1303">
        <v>2008</v>
      </c>
      <c r="D1303" t="s">
        <v>13</v>
      </c>
      <c r="E1303">
        <v>7.6721674066999999</v>
      </c>
      <c r="F1303">
        <v>8016.3484857257599</v>
      </c>
      <c r="G1303" s="1" t="s">
        <v>44</v>
      </c>
    </row>
    <row r="1304" spans="1:7" ht="57.6" x14ac:dyDescent="0.3">
      <c r="A1304" t="s">
        <v>42</v>
      </c>
      <c r="B1304" t="s">
        <v>43</v>
      </c>
      <c r="C1304">
        <v>2008</v>
      </c>
      <c r="D1304" t="s">
        <v>15</v>
      </c>
      <c r="E1304">
        <v>13.466005081400001</v>
      </c>
      <c r="F1304">
        <v>14070.1034949471</v>
      </c>
      <c r="G1304" s="1" t="s">
        <v>44</v>
      </c>
    </row>
    <row r="1305" spans="1:7" ht="57.6" x14ac:dyDescent="0.3">
      <c r="A1305" t="s">
        <v>42</v>
      </c>
      <c r="B1305" t="s">
        <v>43</v>
      </c>
      <c r="C1305">
        <v>2009</v>
      </c>
      <c r="D1305" t="s">
        <v>45</v>
      </c>
      <c r="E1305">
        <v>7.8503039834999999</v>
      </c>
      <c r="F1305">
        <v>7455.4406633668996</v>
      </c>
      <c r="G1305" s="1" t="s">
        <v>44</v>
      </c>
    </row>
    <row r="1306" spans="1:7" ht="57.6" x14ac:dyDescent="0.3">
      <c r="A1306" t="s">
        <v>42</v>
      </c>
      <c r="B1306" t="s">
        <v>43</v>
      </c>
      <c r="C1306">
        <v>2009</v>
      </c>
      <c r="D1306" t="s">
        <v>15</v>
      </c>
      <c r="E1306">
        <v>13.900230264199999</v>
      </c>
      <c r="F1306">
        <v>13201.0610239379</v>
      </c>
      <c r="G1306" s="1" t="s">
        <v>44</v>
      </c>
    </row>
    <row r="1307" spans="1:7" ht="57.6" x14ac:dyDescent="0.3">
      <c r="A1307" t="s">
        <v>42</v>
      </c>
      <c r="B1307" t="s">
        <v>43</v>
      </c>
      <c r="C1307">
        <v>2010</v>
      </c>
      <c r="D1307" t="s">
        <v>45</v>
      </c>
      <c r="E1307">
        <v>8.2298872564999996</v>
      </c>
      <c r="F1307">
        <v>8452.7833338099299</v>
      </c>
      <c r="G1307" s="1" t="s">
        <v>44</v>
      </c>
    </row>
    <row r="1308" spans="1:7" ht="57.6" x14ac:dyDescent="0.3">
      <c r="A1308" t="s">
        <v>42</v>
      </c>
      <c r="B1308" t="s">
        <v>43</v>
      </c>
      <c r="C1308">
        <v>2010</v>
      </c>
      <c r="D1308" t="s">
        <v>15</v>
      </c>
      <c r="E1308">
        <v>14.3297301751</v>
      </c>
      <c r="F1308">
        <v>14717.8327754659</v>
      </c>
      <c r="G1308" s="1" t="s">
        <v>44</v>
      </c>
    </row>
    <row r="1309" spans="1:7" ht="57.6" x14ac:dyDescent="0.3">
      <c r="A1309" t="s">
        <v>42</v>
      </c>
      <c r="B1309" t="s">
        <v>43</v>
      </c>
      <c r="C1309">
        <v>2011</v>
      </c>
      <c r="D1309" t="s">
        <v>45</v>
      </c>
      <c r="E1309">
        <v>8.6347332995000006</v>
      </c>
      <c r="F1309">
        <v>20634.969029239699</v>
      </c>
      <c r="G1309" s="1" t="s">
        <v>44</v>
      </c>
    </row>
    <row r="1310" spans="1:7" ht="57.6" x14ac:dyDescent="0.3">
      <c r="A1310" t="s">
        <v>42</v>
      </c>
      <c r="B1310" t="s">
        <v>43</v>
      </c>
      <c r="C1310">
        <v>2011</v>
      </c>
      <c r="D1310" t="s">
        <v>15</v>
      </c>
      <c r="E1310">
        <v>14.629477897499999</v>
      </c>
      <c r="F1310">
        <v>34960.989860438698</v>
      </c>
      <c r="G1310" s="1" t="s">
        <v>44</v>
      </c>
    </row>
    <row r="1311" spans="1:7" ht="57.6" x14ac:dyDescent="0.3">
      <c r="A1311" t="s">
        <v>42</v>
      </c>
      <c r="B1311" t="s">
        <v>43</v>
      </c>
      <c r="C1311">
        <v>2012</v>
      </c>
      <c r="D1311" t="s">
        <v>45</v>
      </c>
      <c r="E1311">
        <v>9.0508714893000004</v>
      </c>
      <c r="F1311">
        <v>27604.5209242114</v>
      </c>
      <c r="G1311" s="1" t="s">
        <v>44</v>
      </c>
    </row>
    <row r="1312" spans="1:7" ht="57.6" x14ac:dyDescent="0.3">
      <c r="A1312" t="s">
        <v>42</v>
      </c>
      <c r="B1312" t="s">
        <v>43</v>
      </c>
      <c r="C1312">
        <v>2012</v>
      </c>
      <c r="D1312" t="s">
        <v>15</v>
      </c>
      <c r="E1312">
        <v>14.878447854699999</v>
      </c>
      <c r="F1312">
        <v>45378.218618182298</v>
      </c>
      <c r="G1312" s="1" t="s">
        <v>44</v>
      </c>
    </row>
    <row r="1313" spans="1:7" ht="57.6" x14ac:dyDescent="0.3">
      <c r="A1313" t="s">
        <v>42</v>
      </c>
      <c r="B1313" t="s">
        <v>43</v>
      </c>
      <c r="C1313">
        <v>2013</v>
      </c>
      <c r="D1313" t="s">
        <v>45</v>
      </c>
      <c r="E1313">
        <v>9.4787080646999993</v>
      </c>
      <c r="F1313">
        <v>27707.572891406999</v>
      </c>
      <c r="G1313" s="1" t="s">
        <v>44</v>
      </c>
    </row>
    <row r="1314" spans="1:7" ht="57.6" x14ac:dyDescent="0.3">
      <c r="A1314" t="s">
        <v>42</v>
      </c>
      <c r="B1314" t="s">
        <v>43</v>
      </c>
      <c r="C1314">
        <v>2013</v>
      </c>
      <c r="D1314" t="s">
        <v>15</v>
      </c>
      <c r="E1314">
        <v>15.071282938</v>
      </c>
      <c r="F1314">
        <v>44055.441703474702</v>
      </c>
      <c r="G1314" s="1" t="s">
        <v>44</v>
      </c>
    </row>
    <row r="1315" spans="1:7" ht="57.6" x14ac:dyDescent="0.3">
      <c r="A1315" t="s">
        <v>42</v>
      </c>
      <c r="B1315" t="s">
        <v>43</v>
      </c>
      <c r="C1315">
        <v>2014</v>
      </c>
      <c r="D1315" t="s">
        <v>45</v>
      </c>
      <c r="E1315">
        <v>9.9186762303999991</v>
      </c>
      <c r="F1315">
        <v>32483.6638708549</v>
      </c>
      <c r="G1315" s="1" t="s">
        <v>44</v>
      </c>
    </row>
    <row r="1316" spans="1:7" ht="57.6" x14ac:dyDescent="0.3">
      <c r="A1316" t="s">
        <v>42</v>
      </c>
      <c r="B1316" t="s">
        <v>43</v>
      </c>
      <c r="C1316">
        <v>2014</v>
      </c>
      <c r="D1316" t="s">
        <v>15</v>
      </c>
      <c r="E1316">
        <v>15.2023903558</v>
      </c>
      <c r="F1316">
        <v>49787.827214096702</v>
      </c>
      <c r="G1316" s="1" t="s">
        <v>44</v>
      </c>
    </row>
    <row r="1317" spans="1:7" ht="57.6" x14ac:dyDescent="0.3">
      <c r="A1317" t="s">
        <v>42</v>
      </c>
      <c r="B1317" t="s">
        <v>43</v>
      </c>
      <c r="C1317">
        <v>2015</v>
      </c>
      <c r="D1317" t="s">
        <v>45</v>
      </c>
      <c r="E1317">
        <v>10.384980777499999</v>
      </c>
      <c r="F1317">
        <v>39284.415988865301</v>
      </c>
      <c r="G1317" s="1" t="s">
        <v>44</v>
      </c>
    </row>
    <row r="1318" spans="1:7" ht="57.6" x14ac:dyDescent="0.3">
      <c r="A1318" t="s">
        <v>42</v>
      </c>
      <c r="B1318" t="s">
        <v>43</v>
      </c>
      <c r="C1318">
        <v>2015</v>
      </c>
      <c r="D1318" t="s">
        <v>15</v>
      </c>
      <c r="E1318">
        <v>15.2657693188</v>
      </c>
      <c r="F1318">
        <v>57747.514912316998</v>
      </c>
      <c r="G1318" s="1" t="s">
        <v>44</v>
      </c>
    </row>
    <row r="1319" spans="1:7" ht="57.6" x14ac:dyDescent="0.3">
      <c r="A1319" t="s">
        <v>42</v>
      </c>
      <c r="B1319" t="s">
        <v>43</v>
      </c>
      <c r="C1319">
        <v>2016</v>
      </c>
      <c r="D1319" t="s">
        <v>45</v>
      </c>
      <c r="E1319">
        <v>10.8367026362</v>
      </c>
      <c r="F1319">
        <v>41182.680910576099</v>
      </c>
      <c r="G1319" s="1" t="s">
        <v>44</v>
      </c>
    </row>
    <row r="1320" spans="1:7" ht="57.6" x14ac:dyDescent="0.3">
      <c r="A1320" t="s">
        <v>42</v>
      </c>
      <c r="B1320" t="s">
        <v>43</v>
      </c>
      <c r="C1320">
        <v>2016</v>
      </c>
      <c r="D1320" t="s">
        <v>15</v>
      </c>
      <c r="E1320">
        <v>15.255229892199999</v>
      </c>
      <c r="F1320">
        <v>57974.393684580602</v>
      </c>
      <c r="G1320" s="1" t="s">
        <v>44</v>
      </c>
    </row>
    <row r="1321" spans="1:7" ht="57.6" x14ac:dyDescent="0.3">
      <c r="A1321" t="s">
        <v>42</v>
      </c>
      <c r="B1321" t="s">
        <v>43</v>
      </c>
      <c r="C1321">
        <v>2017</v>
      </c>
      <c r="D1321" t="s">
        <v>45</v>
      </c>
      <c r="E1321">
        <v>11.315653321499999</v>
      </c>
      <c r="F1321">
        <v>53013.182400426798</v>
      </c>
      <c r="G1321" s="1" t="s">
        <v>44</v>
      </c>
    </row>
    <row r="1322" spans="1:7" ht="57.6" x14ac:dyDescent="0.3">
      <c r="A1322" t="s">
        <v>42</v>
      </c>
      <c r="B1322" t="s">
        <v>43</v>
      </c>
      <c r="C1322">
        <v>2017</v>
      </c>
      <c r="D1322" t="s">
        <v>15</v>
      </c>
      <c r="E1322">
        <v>15.164146970499999</v>
      </c>
      <c r="F1322">
        <v>71043.152918107604</v>
      </c>
      <c r="G1322" s="1" t="s">
        <v>44</v>
      </c>
    </row>
    <row r="1323" spans="1:7" ht="57.6" x14ac:dyDescent="0.3">
      <c r="A1323" t="s">
        <v>42</v>
      </c>
      <c r="B1323" t="s">
        <v>43</v>
      </c>
      <c r="C1323">
        <v>2018</v>
      </c>
      <c r="D1323" t="s">
        <v>45</v>
      </c>
      <c r="E1323">
        <v>11.808447233800001</v>
      </c>
      <c r="F1323">
        <v>20082.148948407001</v>
      </c>
      <c r="G1323" s="1" t="s">
        <v>44</v>
      </c>
    </row>
    <row r="1324" spans="1:7" ht="57.6" x14ac:dyDescent="0.3">
      <c r="A1324" t="s">
        <v>42</v>
      </c>
      <c r="B1324" t="s">
        <v>43</v>
      </c>
      <c r="C1324">
        <v>2018</v>
      </c>
      <c r="D1324" t="s">
        <v>15</v>
      </c>
      <c r="E1324">
        <v>14.9856054943</v>
      </c>
      <c r="F1324">
        <v>25485.413590922399</v>
      </c>
      <c r="G1324" s="1" t="s">
        <v>44</v>
      </c>
    </row>
    <row r="1325" spans="1:7" ht="57.6" x14ac:dyDescent="0.3">
      <c r="A1325" t="s">
        <v>42</v>
      </c>
      <c r="B1325" t="s">
        <v>43</v>
      </c>
      <c r="C1325">
        <v>2019</v>
      </c>
      <c r="D1325" t="s">
        <v>45</v>
      </c>
      <c r="E1325">
        <v>12.320805318</v>
      </c>
      <c r="F1325">
        <v>21938.4644394307</v>
      </c>
      <c r="G1325" s="1" t="s">
        <v>44</v>
      </c>
    </row>
    <row r="1326" spans="1:7" ht="57.6" x14ac:dyDescent="0.3">
      <c r="A1326" t="s">
        <v>42</v>
      </c>
      <c r="B1326" t="s">
        <v>43</v>
      </c>
      <c r="C1326">
        <v>2019</v>
      </c>
      <c r="D1326" t="s">
        <v>15</v>
      </c>
      <c r="E1326">
        <v>14.456106225399999</v>
      </c>
      <c r="F1326">
        <v>25740.587905734599</v>
      </c>
      <c r="G1326" s="1" t="s">
        <v>44</v>
      </c>
    </row>
    <row r="1327" spans="1:7" ht="57.6" x14ac:dyDescent="0.3">
      <c r="A1327" t="s">
        <v>46</v>
      </c>
      <c r="B1327" t="s">
        <v>47</v>
      </c>
      <c r="C1327">
        <v>1950</v>
      </c>
      <c r="D1327" t="s">
        <v>13</v>
      </c>
      <c r="E1327">
        <v>114.01462194920001</v>
      </c>
      <c r="F1327">
        <v>136488.51667218399</v>
      </c>
      <c r="G1327" s="1" t="s">
        <v>48</v>
      </c>
    </row>
    <row r="1328" spans="1:7" ht="57.6" x14ac:dyDescent="0.3">
      <c r="A1328" t="s">
        <v>46</v>
      </c>
      <c r="B1328" t="s">
        <v>47</v>
      </c>
      <c r="C1328">
        <v>1950</v>
      </c>
      <c r="D1328" t="s">
        <v>26</v>
      </c>
      <c r="E1328">
        <v>131.11681524159999</v>
      </c>
      <c r="F1328">
        <v>156961.794173011</v>
      </c>
      <c r="G1328" s="1" t="s">
        <v>48</v>
      </c>
    </row>
    <row r="1329" spans="1:7" ht="57.6" x14ac:dyDescent="0.3">
      <c r="A1329" t="s">
        <v>46</v>
      </c>
      <c r="B1329" t="s">
        <v>47</v>
      </c>
      <c r="C1329">
        <v>1950</v>
      </c>
      <c r="D1329" t="s">
        <v>15</v>
      </c>
      <c r="E1329">
        <v>265.82356551459998</v>
      </c>
      <c r="F1329">
        <v>318221.15035190998</v>
      </c>
      <c r="G1329" s="1" t="s">
        <v>48</v>
      </c>
    </row>
    <row r="1330" spans="1:7" ht="57.6" x14ac:dyDescent="0.3">
      <c r="A1330" t="s">
        <v>46</v>
      </c>
      <c r="B1330" t="s">
        <v>47</v>
      </c>
      <c r="C1330">
        <v>1951</v>
      </c>
      <c r="D1330" t="s">
        <v>13</v>
      </c>
      <c r="E1330">
        <v>120.9976416434</v>
      </c>
      <c r="F1330">
        <v>190379.186223489</v>
      </c>
      <c r="G1330" s="1" t="s">
        <v>48</v>
      </c>
    </row>
    <row r="1331" spans="1:7" ht="57.6" x14ac:dyDescent="0.3">
      <c r="A1331" t="s">
        <v>46</v>
      </c>
      <c r="B1331" t="s">
        <v>47</v>
      </c>
      <c r="C1331">
        <v>1951</v>
      </c>
      <c r="D1331" t="s">
        <v>26</v>
      </c>
      <c r="E1331">
        <v>129.8708020306</v>
      </c>
      <c r="F1331">
        <v>204340.32654654499</v>
      </c>
      <c r="G1331" s="1" t="s">
        <v>48</v>
      </c>
    </row>
    <row r="1332" spans="1:7" ht="57.6" x14ac:dyDescent="0.3">
      <c r="A1332" t="s">
        <v>46</v>
      </c>
      <c r="B1332" t="s">
        <v>47</v>
      </c>
      <c r="C1332">
        <v>1951</v>
      </c>
      <c r="D1332" t="s">
        <v>15</v>
      </c>
      <c r="E1332">
        <v>269.47646322959997</v>
      </c>
      <c r="F1332">
        <v>423997.60093874001</v>
      </c>
      <c r="G1332" s="1" t="s">
        <v>48</v>
      </c>
    </row>
    <row r="1333" spans="1:7" ht="57.6" x14ac:dyDescent="0.3">
      <c r="A1333" t="s">
        <v>46</v>
      </c>
      <c r="B1333" t="s">
        <v>47</v>
      </c>
      <c r="C1333">
        <v>1952</v>
      </c>
      <c r="D1333" t="s">
        <v>13</v>
      </c>
      <c r="E1333">
        <v>127.5180143517</v>
      </c>
      <c r="F1333">
        <v>232521.48468722601</v>
      </c>
      <c r="G1333" s="1" t="s">
        <v>48</v>
      </c>
    </row>
    <row r="1334" spans="1:7" ht="57.6" x14ac:dyDescent="0.3">
      <c r="A1334" t="s">
        <v>46</v>
      </c>
      <c r="B1334" t="s">
        <v>47</v>
      </c>
      <c r="C1334">
        <v>1952</v>
      </c>
      <c r="D1334" t="s">
        <v>26</v>
      </c>
      <c r="E1334">
        <v>129.0482305239</v>
      </c>
      <c r="F1334">
        <v>235311.74250347301</v>
      </c>
      <c r="G1334" s="1" t="s">
        <v>48</v>
      </c>
    </row>
    <row r="1335" spans="1:7" ht="57.6" x14ac:dyDescent="0.3">
      <c r="A1335" t="s">
        <v>46</v>
      </c>
      <c r="B1335" t="s">
        <v>47</v>
      </c>
      <c r="C1335">
        <v>1952</v>
      </c>
      <c r="D1335" t="s">
        <v>15</v>
      </c>
      <c r="E1335">
        <v>272.86258416049998</v>
      </c>
      <c r="F1335">
        <v>497548.62877320702</v>
      </c>
      <c r="G1335" s="1" t="s">
        <v>48</v>
      </c>
    </row>
    <row r="1336" spans="1:7" ht="57.6" x14ac:dyDescent="0.3">
      <c r="A1336" t="s">
        <v>46</v>
      </c>
      <c r="B1336" t="s">
        <v>47</v>
      </c>
      <c r="C1336">
        <v>1953</v>
      </c>
      <c r="D1336" t="s">
        <v>13</v>
      </c>
      <c r="E1336">
        <v>133.66419132339999</v>
      </c>
      <c r="F1336">
        <v>238053.73225316699</v>
      </c>
      <c r="G1336" s="1" t="s">
        <v>48</v>
      </c>
    </row>
    <row r="1337" spans="1:7" ht="57.6" x14ac:dyDescent="0.3">
      <c r="A1337" t="s">
        <v>46</v>
      </c>
      <c r="B1337" t="s">
        <v>47</v>
      </c>
      <c r="C1337">
        <v>1953</v>
      </c>
      <c r="D1337" t="s">
        <v>26</v>
      </c>
      <c r="E1337">
        <v>128.5606494729</v>
      </c>
      <c r="F1337">
        <v>228964.40793077301</v>
      </c>
      <c r="G1337" s="1" t="s">
        <v>48</v>
      </c>
    </row>
    <row r="1338" spans="1:7" ht="57.6" x14ac:dyDescent="0.3">
      <c r="A1338" t="s">
        <v>46</v>
      </c>
      <c r="B1338" t="s">
        <v>47</v>
      </c>
      <c r="C1338">
        <v>1953</v>
      </c>
      <c r="D1338" t="s">
        <v>15</v>
      </c>
      <c r="E1338">
        <v>275.98192830750003</v>
      </c>
      <c r="F1338">
        <v>491519.28738400701</v>
      </c>
      <c r="G1338" s="1" t="s">
        <v>48</v>
      </c>
    </row>
    <row r="1339" spans="1:7" ht="57.6" x14ac:dyDescent="0.3">
      <c r="A1339" t="s">
        <v>46</v>
      </c>
      <c r="B1339" t="s">
        <v>47</v>
      </c>
      <c r="C1339">
        <v>1954</v>
      </c>
      <c r="D1339" t="s">
        <v>13</v>
      </c>
      <c r="E1339">
        <v>152.2694662262</v>
      </c>
      <c r="F1339">
        <v>255553.305219954</v>
      </c>
      <c r="G1339" s="1" t="s">
        <v>48</v>
      </c>
    </row>
    <row r="1340" spans="1:7" ht="57.6" x14ac:dyDescent="0.3">
      <c r="A1340" t="s">
        <v>46</v>
      </c>
      <c r="B1340" t="s">
        <v>47</v>
      </c>
      <c r="C1340">
        <v>1954</v>
      </c>
      <c r="D1340" t="s">
        <v>26</v>
      </c>
      <c r="E1340">
        <v>140.08790892810001</v>
      </c>
      <c r="F1340">
        <v>235109.04080235801</v>
      </c>
      <c r="G1340" s="1" t="s">
        <v>48</v>
      </c>
    </row>
    <row r="1341" spans="1:7" ht="57.6" x14ac:dyDescent="0.3">
      <c r="A1341" t="s">
        <v>46</v>
      </c>
      <c r="B1341" t="s">
        <v>47</v>
      </c>
      <c r="C1341">
        <v>1954</v>
      </c>
      <c r="D1341" t="s">
        <v>15</v>
      </c>
      <c r="E1341">
        <v>278.83449567039997</v>
      </c>
      <c r="F1341">
        <v>467966.94533650897</v>
      </c>
      <c r="G1341" s="1" t="s">
        <v>48</v>
      </c>
    </row>
    <row r="1342" spans="1:7" ht="57.6" x14ac:dyDescent="0.3">
      <c r="A1342" t="s">
        <v>46</v>
      </c>
      <c r="B1342" t="s">
        <v>47</v>
      </c>
      <c r="C1342">
        <v>1955</v>
      </c>
      <c r="D1342" t="s">
        <v>13</v>
      </c>
      <c r="E1342">
        <v>145.08234360450001</v>
      </c>
      <c r="F1342">
        <v>220847.63143587401</v>
      </c>
      <c r="G1342" s="1" t="s">
        <v>48</v>
      </c>
    </row>
    <row r="1343" spans="1:7" ht="57.6" x14ac:dyDescent="0.3">
      <c r="A1343" t="s">
        <v>46</v>
      </c>
      <c r="B1343" t="s">
        <v>47</v>
      </c>
      <c r="C1343">
        <v>1955</v>
      </c>
      <c r="D1343" t="s">
        <v>26</v>
      </c>
      <c r="E1343">
        <v>128.34207318860001</v>
      </c>
      <c r="F1343">
        <v>195365.21242404199</v>
      </c>
      <c r="G1343" s="1" t="s">
        <v>48</v>
      </c>
    </row>
    <row r="1344" spans="1:7" ht="57.6" x14ac:dyDescent="0.3">
      <c r="A1344" t="s">
        <v>46</v>
      </c>
      <c r="B1344" t="s">
        <v>47</v>
      </c>
      <c r="C1344">
        <v>1955</v>
      </c>
      <c r="D1344" t="s">
        <v>15</v>
      </c>
      <c r="E1344">
        <v>281.42028624929998</v>
      </c>
      <c r="F1344">
        <v>428384.33755670203</v>
      </c>
      <c r="G1344" s="1" t="s">
        <v>48</v>
      </c>
    </row>
    <row r="1345" spans="1:7" ht="57.6" x14ac:dyDescent="0.3">
      <c r="A1345" t="s">
        <v>46</v>
      </c>
      <c r="B1345" t="s">
        <v>47</v>
      </c>
      <c r="C1345">
        <v>1956</v>
      </c>
      <c r="D1345" t="s">
        <v>13</v>
      </c>
      <c r="E1345">
        <v>163.66331156550001</v>
      </c>
      <c r="F1345">
        <v>286379.41394517798</v>
      </c>
      <c r="G1345" s="1" t="s">
        <v>48</v>
      </c>
    </row>
    <row r="1346" spans="1:7" ht="57.6" x14ac:dyDescent="0.3">
      <c r="A1346" t="s">
        <v>46</v>
      </c>
      <c r="B1346" t="s">
        <v>47</v>
      </c>
      <c r="C1346">
        <v>1956</v>
      </c>
      <c r="D1346" t="s">
        <v>26</v>
      </c>
      <c r="E1346">
        <v>139.81522902309999</v>
      </c>
      <c r="F1346">
        <v>244649.84219888199</v>
      </c>
      <c r="G1346" s="1" t="s">
        <v>48</v>
      </c>
    </row>
    <row r="1347" spans="1:7" ht="57.6" x14ac:dyDescent="0.3">
      <c r="A1347" t="s">
        <v>46</v>
      </c>
      <c r="B1347" t="s">
        <v>47</v>
      </c>
      <c r="C1347">
        <v>1956</v>
      </c>
      <c r="D1347" t="s">
        <v>15</v>
      </c>
      <c r="E1347">
        <v>283.73930004430002</v>
      </c>
      <c r="F1347">
        <v>496489.37005291099</v>
      </c>
      <c r="G1347" s="1" t="s">
        <v>48</v>
      </c>
    </row>
    <row r="1348" spans="1:7" ht="57.6" x14ac:dyDescent="0.3">
      <c r="A1348" t="s">
        <v>46</v>
      </c>
      <c r="B1348" t="s">
        <v>47</v>
      </c>
      <c r="C1348">
        <v>1957</v>
      </c>
      <c r="D1348" t="s">
        <v>13</v>
      </c>
      <c r="E1348">
        <v>155.61661469609999</v>
      </c>
      <c r="F1348">
        <v>245078.26663345401</v>
      </c>
      <c r="G1348" s="1" t="s">
        <v>48</v>
      </c>
    </row>
    <row r="1349" spans="1:7" ht="57.6" x14ac:dyDescent="0.3">
      <c r="A1349" t="s">
        <v>46</v>
      </c>
      <c r="B1349" t="s">
        <v>47</v>
      </c>
      <c r="C1349">
        <v>1957</v>
      </c>
      <c r="D1349" t="s">
        <v>26</v>
      </c>
      <c r="E1349">
        <v>128.85055696840001</v>
      </c>
      <c r="F1349">
        <v>202924.804772501</v>
      </c>
      <c r="G1349" s="1" t="s">
        <v>48</v>
      </c>
    </row>
    <row r="1350" spans="1:7" ht="57.6" x14ac:dyDescent="0.3">
      <c r="A1350" t="s">
        <v>46</v>
      </c>
      <c r="B1350" t="s">
        <v>47</v>
      </c>
      <c r="C1350">
        <v>1957</v>
      </c>
      <c r="D1350" t="s">
        <v>15</v>
      </c>
      <c r="E1350">
        <v>285.79153705530001</v>
      </c>
      <c r="F1350">
        <v>450088.79454676202</v>
      </c>
      <c r="G1350" s="1" t="s">
        <v>48</v>
      </c>
    </row>
    <row r="1351" spans="1:7" ht="57.6" x14ac:dyDescent="0.3">
      <c r="A1351" t="s">
        <v>46</v>
      </c>
      <c r="B1351" t="s">
        <v>47</v>
      </c>
      <c r="C1351">
        <v>1958</v>
      </c>
      <c r="D1351" t="s">
        <v>13</v>
      </c>
      <c r="E1351">
        <v>112.1008502307</v>
      </c>
      <c r="F1351">
        <v>166479.054744211</v>
      </c>
      <c r="G1351" s="1" t="s">
        <v>48</v>
      </c>
    </row>
    <row r="1352" spans="1:7" ht="57.6" x14ac:dyDescent="0.3">
      <c r="A1352" t="s">
        <v>46</v>
      </c>
      <c r="B1352" t="s">
        <v>47</v>
      </c>
      <c r="C1352">
        <v>1958</v>
      </c>
      <c r="D1352" t="s">
        <v>26</v>
      </c>
      <c r="E1352">
        <v>202.34203466650001</v>
      </c>
      <c r="F1352">
        <v>300494.69381330098</v>
      </c>
      <c r="G1352" s="1" t="s">
        <v>48</v>
      </c>
    </row>
    <row r="1353" spans="1:7" ht="57.6" x14ac:dyDescent="0.3">
      <c r="A1353" t="s">
        <v>46</v>
      </c>
      <c r="B1353" t="s">
        <v>47</v>
      </c>
      <c r="C1353">
        <v>1958</v>
      </c>
      <c r="D1353" t="s">
        <v>15</v>
      </c>
      <c r="E1353">
        <v>287.57699728220001</v>
      </c>
      <c r="F1353">
        <v>427075.67850895901</v>
      </c>
      <c r="G1353" s="1" t="s">
        <v>48</v>
      </c>
    </row>
    <row r="1354" spans="1:7" ht="57.6" x14ac:dyDescent="0.3">
      <c r="A1354" t="s">
        <v>46</v>
      </c>
      <c r="B1354" t="s">
        <v>47</v>
      </c>
      <c r="C1354">
        <v>1959</v>
      </c>
      <c r="D1354" t="s">
        <v>13</v>
      </c>
      <c r="E1354">
        <v>115.5603933787</v>
      </c>
      <c r="F1354">
        <v>171209.26050426601</v>
      </c>
      <c r="G1354" s="1" t="s">
        <v>48</v>
      </c>
    </row>
    <row r="1355" spans="1:7" ht="57.6" x14ac:dyDescent="0.3">
      <c r="A1355" t="s">
        <v>46</v>
      </c>
      <c r="B1355" t="s">
        <v>47</v>
      </c>
      <c r="C1355">
        <v>1959</v>
      </c>
      <c r="D1355" t="s">
        <v>26</v>
      </c>
      <c r="E1355">
        <v>179.79271203170001</v>
      </c>
      <c r="F1355">
        <v>266373.074467887</v>
      </c>
      <c r="G1355" s="1" t="s">
        <v>48</v>
      </c>
    </row>
    <row r="1356" spans="1:7" ht="57.6" x14ac:dyDescent="0.3">
      <c r="A1356" t="s">
        <v>46</v>
      </c>
      <c r="B1356" t="s">
        <v>47</v>
      </c>
      <c r="C1356">
        <v>1959</v>
      </c>
      <c r="D1356" t="s">
        <v>15</v>
      </c>
      <c r="E1356">
        <v>289.0956807252</v>
      </c>
      <c r="F1356">
        <v>428311.60629337502</v>
      </c>
      <c r="G1356" s="1" t="s">
        <v>48</v>
      </c>
    </row>
    <row r="1357" spans="1:7" ht="57.6" x14ac:dyDescent="0.3">
      <c r="A1357" t="s">
        <v>46</v>
      </c>
      <c r="B1357" t="s">
        <v>47</v>
      </c>
      <c r="C1357">
        <v>1960</v>
      </c>
      <c r="D1357" t="s">
        <v>13</v>
      </c>
      <c r="E1357">
        <v>93.251864918199999</v>
      </c>
      <c r="F1357">
        <v>145366.80301100001</v>
      </c>
      <c r="G1357" s="1" t="s">
        <v>48</v>
      </c>
    </row>
    <row r="1358" spans="1:7" ht="57.6" x14ac:dyDescent="0.3">
      <c r="A1358" t="s">
        <v>46</v>
      </c>
      <c r="B1358" t="s">
        <v>47</v>
      </c>
      <c r="C1358">
        <v>1960</v>
      </c>
      <c r="D1358" t="s">
        <v>26</v>
      </c>
      <c r="E1358">
        <v>207.48539944309999</v>
      </c>
      <c r="F1358">
        <v>323441.13669947599</v>
      </c>
      <c r="G1358" s="1" t="s">
        <v>48</v>
      </c>
    </row>
    <row r="1359" spans="1:7" ht="57.6" x14ac:dyDescent="0.3">
      <c r="A1359" t="s">
        <v>46</v>
      </c>
      <c r="B1359" t="s">
        <v>47</v>
      </c>
      <c r="C1359">
        <v>1960</v>
      </c>
      <c r="D1359" t="s">
        <v>15</v>
      </c>
      <c r="E1359">
        <v>290.3475873841</v>
      </c>
      <c r="F1359">
        <v>452611.86547832697</v>
      </c>
      <c r="G1359" s="1" t="s">
        <v>48</v>
      </c>
    </row>
    <row r="1360" spans="1:7" ht="57.6" x14ac:dyDescent="0.3">
      <c r="A1360" t="s">
        <v>46</v>
      </c>
      <c r="B1360" t="s">
        <v>47</v>
      </c>
      <c r="C1360">
        <v>1961</v>
      </c>
      <c r="D1360" t="s">
        <v>13</v>
      </c>
      <c r="E1360">
        <v>89.512763494699996</v>
      </c>
      <c r="F1360">
        <v>128988.224556801</v>
      </c>
      <c r="G1360" s="1" t="s">
        <v>48</v>
      </c>
    </row>
    <row r="1361" spans="1:7" ht="57.6" x14ac:dyDescent="0.3">
      <c r="A1361" t="s">
        <v>46</v>
      </c>
      <c r="B1361" t="s">
        <v>47</v>
      </c>
      <c r="C1361">
        <v>1961</v>
      </c>
      <c r="D1361" t="s">
        <v>26</v>
      </c>
      <c r="E1361">
        <v>204.31288267670001</v>
      </c>
      <c r="F1361">
        <v>294415.62255089701</v>
      </c>
      <c r="G1361" s="1" t="s">
        <v>48</v>
      </c>
    </row>
    <row r="1362" spans="1:7" ht="57.6" x14ac:dyDescent="0.3">
      <c r="A1362" t="s">
        <v>46</v>
      </c>
      <c r="B1362" t="s">
        <v>47</v>
      </c>
      <c r="C1362">
        <v>1961</v>
      </c>
      <c r="D1362" t="s">
        <v>15</v>
      </c>
      <c r="E1362">
        <v>293.46144407370002</v>
      </c>
      <c r="F1362">
        <v>422879.03053257999</v>
      </c>
      <c r="G1362" s="1" t="s">
        <v>48</v>
      </c>
    </row>
    <row r="1363" spans="1:7" ht="57.6" x14ac:dyDescent="0.3">
      <c r="A1363" t="s">
        <v>46</v>
      </c>
      <c r="B1363" t="s">
        <v>47</v>
      </c>
      <c r="C1363">
        <v>1962</v>
      </c>
      <c r="D1363" t="s">
        <v>13</v>
      </c>
      <c r="E1363">
        <v>128.86512478669999</v>
      </c>
      <c r="F1363">
        <v>196502.30510322799</v>
      </c>
      <c r="G1363" s="1" t="s">
        <v>48</v>
      </c>
    </row>
    <row r="1364" spans="1:7" ht="57.6" x14ac:dyDescent="0.3">
      <c r="A1364" t="s">
        <v>46</v>
      </c>
      <c r="B1364" t="s">
        <v>47</v>
      </c>
      <c r="C1364">
        <v>1962</v>
      </c>
      <c r="D1364" t="s">
        <v>26</v>
      </c>
      <c r="E1364">
        <v>182.9884771971</v>
      </c>
      <c r="F1364">
        <v>279033.27324658597</v>
      </c>
      <c r="G1364" s="1" t="s">
        <v>48</v>
      </c>
    </row>
    <row r="1365" spans="1:7" ht="57.6" x14ac:dyDescent="0.3">
      <c r="A1365" t="s">
        <v>46</v>
      </c>
      <c r="B1365" t="s">
        <v>47</v>
      </c>
      <c r="C1365">
        <v>1962</v>
      </c>
      <c r="D1365" t="s">
        <v>15</v>
      </c>
      <c r="E1365">
        <v>295.81724500770002</v>
      </c>
      <c r="F1365">
        <v>451082.25076038</v>
      </c>
      <c r="G1365" s="1" t="s">
        <v>48</v>
      </c>
    </row>
    <row r="1366" spans="1:7" ht="57.6" x14ac:dyDescent="0.3">
      <c r="A1366" t="s">
        <v>46</v>
      </c>
      <c r="B1366" t="s">
        <v>47</v>
      </c>
      <c r="C1366">
        <v>1963</v>
      </c>
      <c r="D1366" t="s">
        <v>13</v>
      </c>
      <c r="E1366">
        <v>120.49707964780001</v>
      </c>
      <c r="F1366">
        <v>178218.43422023399</v>
      </c>
      <c r="G1366" s="1" t="s">
        <v>48</v>
      </c>
    </row>
    <row r="1367" spans="1:7" ht="57.6" x14ac:dyDescent="0.3">
      <c r="A1367" t="s">
        <v>46</v>
      </c>
      <c r="B1367" t="s">
        <v>47</v>
      </c>
      <c r="C1367">
        <v>1963</v>
      </c>
      <c r="D1367" t="s">
        <v>26</v>
      </c>
      <c r="E1367">
        <v>197.0857537572</v>
      </c>
      <c r="F1367">
        <v>291495.15112233802</v>
      </c>
      <c r="G1367" s="1" t="s">
        <v>48</v>
      </c>
    </row>
    <row r="1368" spans="1:7" ht="57.6" x14ac:dyDescent="0.3">
      <c r="A1368" t="s">
        <v>46</v>
      </c>
      <c r="B1368" t="s">
        <v>47</v>
      </c>
      <c r="C1368">
        <v>1963</v>
      </c>
      <c r="D1368" t="s">
        <v>15</v>
      </c>
      <c r="E1368">
        <v>297.84725343309998</v>
      </c>
      <c r="F1368">
        <v>440524.12970335898</v>
      </c>
      <c r="G1368" s="1" t="s">
        <v>48</v>
      </c>
    </row>
    <row r="1369" spans="1:7" ht="57.6" x14ac:dyDescent="0.3">
      <c r="A1369" t="s">
        <v>46</v>
      </c>
      <c r="B1369" t="s">
        <v>47</v>
      </c>
      <c r="C1369">
        <v>1964</v>
      </c>
      <c r="D1369" t="s">
        <v>13</v>
      </c>
      <c r="E1369">
        <v>75.251967944499995</v>
      </c>
      <c r="F1369">
        <v>120795.512472014</v>
      </c>
      <c r="G1369" s="1" t="s">
        <v>48</v>
      </c>
    </row>
    <row r="1370" spans="1:7" ht="57.6" x14ac:dyDescent="0.3">
      <c r="A1370" t="s">
        <v>46</v>
      </c>
      <c r="B1370" t="s">
        <v>47</v>
      </c>
      <c r="C1370">
        <v>1964</v>
      </c>
      <c r="D1370" t="s">
        <v>26</v>
      </c>
      <c r="E1370">
        <v>248.01794435030001</v>
      </c>
      <c r="F1370">
        <v>398121.876522345</v>
      </c>
      <c r="G1370" s="1" t="s">
        <v>48</v>
      </c>
    </row>
    <row r="1371" spans="1:7" ht="57.6" x14ac:dyDescent="0.3">
      <c r="A1371" t="s">
        <v>46</v>
      </c>
      <c r="B1371" t="s">
        <v>47</v>
      </c>
      <c r="C1371">
        <v>1964</v>
      </c>
      <c r="D1371" t="s">
        <v>15</v>
      </c>
      <c r="E1371">
        <v>299.5514693499</v>
      </c>
      <c r="F1371">
        <v>480844.21232101298</v>
      </c>
      <c r="G1371" s="1" t="s">
        <v>48</v>
      </c>
    </row>
    <row r="1372" spans="1:7" ht="57.6" x14ac:dyDescent="0.3">
      <c r="A1372" t="s">
        <v>46</v>
      </c>
      <c r="B1372" t="s">
        <v>47</v>
      </c>
      <c r="C1372">
        <v>1965</v>
      </c>
      <c r="D1372" t="s">
        <v>13</v>
      </c>
      <c r="E1372">
        <v>100.5936729884</v>
      </c>
      <c r="F1372">
        <v>166472.97239693199</v>
      </c>
      <c r="G1372" s="1" t="s">
        <v>48</v>
      </c>
    </row>
    <row r="1373" spans="1:7" ht="57.6" x14ac:dyDescent="0.3">
      <c r="A1373" t="s">
        <v>46</v>
      </c>
      <c r="B1373" t="s">
        <v>47</v>
      </c>
      <c r="C1373">
        <v>1965</v>
      </c>
      <c r="D1373" t="s">
        <v>26</v>
      </c>
      <c r="E1373">
        <v>228.32116566459999</v>
      </c>
      <c r="F1373">
        <v>377849.83866408898</v>
      </c>
      <c r="G1373" s="1" t="s">
        <v>48</v>
      </c>
    </row>
    <row r="1374" spans="1:7" ht="57.6" x14ac:dyDescent="0.3">
      <c r="A1374" t="s">
        <v>46</v>
      </c>
      <c r="B1374" t="s">
        <v>47</v>
      </c>
      <c r="C1374">
        <v>1965</v>
      </c>
      <c r="D1374" t="s">
        <v>15</v>
      </c>
      <c r="E1374">
        <v>300.92989275809998</v>
      </c>
      <c r="F1374">
        <v>498010.38417489303</v>
      </c>
      <c r="G1374" s="1" t="s">
        <v>48</v>
      </c>
    </row>
    <row r="1375" spans="1:7" ht="57.6" x14ac:dyDescent="0.3">
      <c r="A1375" t="s">
        <v>46</v>
      </c>
      <c r="B1375" t="s">
        <v>47</v>
      </c>
      <c r="C1375">
        <v>1966</v>
      </c>
      <c r="D1375" t="s">
        <v>13</v>
      </c>
      <c r="E1375">
        <v>106.6976782871</v>
      </c>
      <c r="F1375">
        <v>196031.80320064499</v>
      </c>
      <c r="G1375" s="1" t="s">
        <v>48</v>
      </c>
    </row>
    <row r="1376" spans="1:7" ht="57.6" x14ac:dyDescent="0.3">
      <c r="A1376" t="s">
        <v>46</v>
      </c>
      <c r="B1376" t="s">
        <v>47</v>
      </c>
      <c r="C1376">
        <v>1966</v>
      </c>
      <c r="D1376" t="s">
        <v>26</v>
      </c>
      <c r="E1376">
        <v>228.55765822570001</v>
      </c>
      <c r="F1376">
        <v>419920.75738243398</v>
      </c>
      <c r="G1376" s="1" t="s">
        <v>48</v>
      </c>
    </row>
    <row r="1377" spans="1:7" ht="57.6" x14ac:dyDescent="0.3">
      <c r="A1377" t="s">
        <v>46</v>
      </c>
      <c r="B1377" t="s">
        <v>47</v>
      </c>
      <c r="C1377">
        <v>1966</v>
      </c>
      <c r="D1377" t="s">
        <v>15</v>
      </c>
      <c r="E1377">
        <v>301.3380480029</v>
      </c>
      <c r="F1377">
        <v>553637.54742600897</v>
      </c>
      <c r="G1377" s="1" t="s">
        <v>48</v>
      </c>
    </row>
    <row r="1378" spans="1:7" ht="57.6" x14ac:dyDescent="0.3">
      <c r="A1378" t="s">
        <v>46</v>
      </c>
      <c r="B1378" t="s">
        <v>47</v>
      </c>
      <c r="C1378">
        <v>1967</v>
      </c>
      <c r="D1378" t="s">
        <v>13</v>
      </c>
      <c r="E1378">
        <v>119.5593775275</v>
      </c>
      <c r="F1378">
        <v>211517.63583714899</v>
      </c>
      <c r="G1378" s="1" t="s">
        <v>48</v>
      </c>
    </row>
    <row r="1379" spans="1:7" ht="57.6" x14ac:dyDescent="0.3">
      <c r="A1379" t="s">
        <v>46</v>
      </c>
      <c r="B1379" t="s">
        <v>47</v>
      </c>
      <c r="C1379">
        <v>1967</v>
      </c>
      <c r="D1379" t="s">
        <v>26</v>
      </c>
      <c r="E1379">
        <v>221.9895750055</v>
      </c>
      <c r="F1379">
        <v>392731.30269378598</v>
      </c>
      <c r="G1379" s="1" t="s">
        <v>48</v>
      </c>
    </row>
    <row r="1380" spans="1:7" ht="57.6" x14ac:dyDescent="0.3">
      <c r="A1380" t="s">
        <v>46</v>
      </c>
      <c r="B1380" t="s">
        <v>47</v>
      </c>
      <c r="C1380">
        <v>1967</v>
      </c>
      <c r="D1380" t="s">
        <v>15</v>
      </c>
      <c r="E1380">
        <v>301.4367960948</v>
      </c>
      <c r="F1380">
        <v>533284.79775357503</v>
      </c>
      <c r="G1380" s="1" t="s">
        <v>48</v>
      </c>
    </row>
    <row r="1381" spans="1:7" ht="57.6" x14ac:dyDescent="0.3">
      <c r="A1381" t="s">
        <v>46</v>
      </c>
      <c r="B1381" t="s">
        <v>47</v>
      </c>
      <c r="C1381">
        <v>1968</v>
      </c>
      <c r="D1381" t="s">
        <v>13</v>
      </c>
      <c r="E1381">
        <v>175.51388588419999</v>
      </c>
      <c r="F1381">
        <v>334444.16674690001</v>
      </c>
      <c r="G1381" s="1" t="s">
        <v>48</v>
      </c>
    </row>
    <row r="1382" spans="1:7" ht="57.6" x14ac:dyDescent="0.3">
      <c r="A1382" t="s">
        <v>46</v>
      </c>
      <c r="B1382" t="s">
        <v>47</v>
      </c>
      <c r="C1382">
        <v>1968</v>
      </c>
      <c r="D1382" t="s">
        <v>26</v>
      </c>
      <c r="E1382">
        <v>196.7949445477</v>
      </c>
      <c r="F1382">
        <v>374995.52196496102</v>
      </c>
      <c r="G1382" s="1" t="s">
        <v>48</v>
      </c>
    </row>
    <row r="1383" spans="1:7" ht="57.6" x14ac:dyDescent="0.3">
      <c r="A1383" t="s">
        <v>46</v>
      </c>
      <c r="B1383" t="s">
        <v>47</v>
      </c>
      <c r="C1383">
        <v>1968</v>
      </c>
      <c r="D1383" t="s">
        <v>15</v>
      </c>
      <c r="E1383">
        <v>301.22613703389999</v>
      </c>
      <c r="F1383">
        <v>573990.62128395797</v>
      </c>
      <c r="G1383" s="1" t="s">
        <v>48</v>
      </c>
    </row>
    <row r="1384" spans="1:7" ht="57.6" x14ac:dyDescent="0.3">
      <c r="A1384" t="s">
        <v>46</v>
      </c>
      <c r="B1384" t="s">
        <v>47</v>
      </c>
      <c r="C1384">
        <v>1969</v>
      </c>
      <c r="D1384" t="s">
        <v>13</v>
      </c>
      <c r="E1384">
        <v>141.7353788911</v>
      </c>
      <c r="F1384">
        <v>328217.89251657203</v>
      </c>
      <c r="G1384" s="1" t="s">
        <v>48</v>
      </c>
    </row>
    <row r="1385" spans="1:7" ht="57.6" x14ac:dyDescent="0.3">
      <c r="A1385" t="s">
        <v>46</v>
      </c>
      <c r="B1385" t="s">
        <v>47</v>
      </c>
      <c r="C1385">
        <v>1969</v>
      </c>
      <c r="D1385" t="s">
        <v>26</v>
      </c>
      <c r="E1385">
        <v>212.26016016189999</v>
      </c>
      <c r="F1385">
        <v>491532.76322844601</v>
      </c>
      <c r="G1385" s="1" t="s">
        <v>48</v>
      </c>
    </row>
    <row r="1386" spans="1:7" ht="57.6" x14ac:dyDescent="0.3">
      <c r="A1386" t="s">
        <v>46</v>
      </c>
      <c r="B1386" t="s">
        <v>47</v>
      </c>
      <c r="C1386">
        <v>1969</v>
      </c>
      <c r="D1386" t="s">
        <v>15</v>
      </c>
      <c r="E1386">
        <v>300.70607082010002</v>
      </c>
      <c r="F1386">
        <v>696347.75455265201</v>
      </c>
      <c r="G1386" s="1" t="s">
        <v>48</v>
      </c>
    </row>
    <row r="1387" spans="1:7" ht="57.6" x14ac:dyDescent="0.3">
      <c r="A1387" t="s">
        <v>46</v>
      </c>
      <c r="B1387" t="s">
        <v>47</v>
      </c>
      <c r="C1387">
        <v>1970</v>
      </c>
      <c r="D1387" t="s">
        <v>13</v>
      </c>
      <c r="E1387">
        <v>176.39926998530001</v>
      </c>
      <c r="F1387">
        <v>410920.33543793199</v>
      </c>
      <c r="G1387" s="1" t="s">
        <v>48</v>
      </c>
    </row>
    <row r="1388" spans="1:7" ht="57.6" x14ac:dyDescent="0.3">
      <c r="A1388" t="s">
        <v>46</v>
      </c>
      <c r="B1388" t="s">
        <v>47</v>
      </c>
      <c r="C1388">
        <v>1970</v>
      </c>
      <c r="D1388" t="s">
        <v>26</v>
      </c>
      <c r="E1388">
        <v>183.74923956800001</v>
      </c>
      <c r="F1388">
        <v>428042.016081182</v>
      </c>
      <c r="G1388" s="1" t="s">
        <v>48</v>
      </c>
    </row>
    <row r="1389" spans="1:7" ht="57.6" x14ac:dyDescent="0.3">
      <c r="A1389" t="s">
        <v>46</v>
      </c>
      <c r="B1389" t="s">
        <v>47</v>
      </c>
      <c r="C1389">
        <v>1970</v>
      </c>
      <c r="D1389" t="s">
        <v>15</v>
      </c>
      <c r="E1389">
        <v>299.8765974534</v>
      </c>
      <c r="F1389">
        <v>698559.53500170005</v>
      </c>
      <c r="G1389" s="1" t="s">
        <v>48</v>
      </c>
    </row>
    <row r="1390" spans="1:7" ht="57.6" x14ac:dyDescent="0.3">
      <c r="A1390" t="s">
        <v>46</v>
      </c>
      <c r="B1390" t="s">
        <v>47</v>
      </c>
      <c r="C1390">
        <v>1971</v>
      </c>
      <c r="D1390" t="s">
        <v>13</v>
      </c>
      <c r="E1390">
        <v>214.04939496919999</v>
      </c>
      <c r="F1390">
        <v>541609.61218936904</v>
      </c>
      <c r="G1390" s="1" t="s">
        <v>48</v>
      </c>
    </row>
    <row r="1391" spans="1:7" ht="57.6" x14ac:dyDescent="0.3">
      <c r="A1391" t="s">
        <v>46</v>
      </c>
      <c r="B1391" t="s">
        <v>47</v>
      </c>
      <c r="C1391">
        <v>1971</v>
      </c>
      <c r="D1391" t="s">
        <v>26</v>
      </c>
      <c r="E1391">
        <v>146.7767279789</v>
      </c>
      <c r="F1391">
        <v>371389.44835842401</v>
      </c>
      <c r="G1391" s="1" t="s">
        <v>48</v>
      </c>
    </row>
    <row r="1392" spans="1:7" ht="57.6" x14ac:dyDescent="0.3">
      <c r="A1392" t="s">
        <v>46</v>
      </c>
      <c r="B1392" t="s">
        <v>47</v>
      </c>
      <c r="C1392">
        <v>1971</v>
      </c>
      <c r="D1392" t="s">
        <v>15</v>
      </c>
      <c r="E1392">
        <v>299.70451847790002</v>
      </c>
      <c r="F1392">
        <v>758342.94251365506</v>
      </c>
      <c r="G1392" s="1" t="s">
        <v>48</v>
      </c>
    </row>
    <row r="1393" spans="1:7" ht="57.6" x14ac:dyDescent="0.3">
      <c r="A1393" t="s">
        <v>46</v>
      </c>
      <c r="B1393" t="s">
        <v>47</v>
      </c>
      <c r="C1393">
        <v>1972</v>
      </c>
      <c r="D1393" t="s">
        <v>13</v>
      </c>
      <c r="E1393">
        <v>162.9028409785</v>
      </c>
      <c r="F1393">
        <v>468302.98726903897</v>
      </c>
      <c r="G1393" s="1" t="s">
        <v>48</v>
      </c>
    </row>
    <row r="1394" spans="1:7" ht="57.6" x14ac:dyDescent="0.3">
      <c r="A1394" t="s">
        <v>46</v>
      </c>
      <c r="B1394" t="s">
        <v>47</v>
      </c>
      <c r="C1394">
        <v>1972</v>
      </c>
      <c r="D1394" t="s">
        <v>26</v>
      </c>
      <c r="E1394">
        <v>174.1375196667</v>
      </c>
      <c r="F1394">
        <v>500599.74501173</v>
      </c>
      <c r="G1394" s="1" t="s">
        <v>48</v>
      </c>
    </row>
    <row r="1395" spans="1:7" ht="57.6" x14ac:dyDescent="0.3">
      <c r="A1395" t="s">
        <v>46</v>
      </c>
      <c r="B1395" t="s">
        <v>47</v>
      </c>
      <c r="C1395">
        <v>1972</v>
      </c>
      <c r="D1395" t="s">
        <v>15</v>
      </c>
      <c r="E1395">
        <v>299.23822345759999</v>
      </c>
      <c r="F1395">
        <v>860231.49202593602</v>
      </c>
      <c r="G1395" s="1" t="s">
        <v>48</v>
      </c>
    </row>
    <row r="1396" spans="1:7" ht="57.6" x14ac:dyDescent="0.3">
      <c r="A1396" t="s">
        <v>46</v>
      </c>
      <c r="B1396" t="s">
        <v>47</v>
      </c>
      <c r="C1396">
        <v>1973</v>
      </c>
      <c r="D1396" t="s">
        <v>13</v>
      </c>
      <c r="E1396">
        <v>165.77751814250001</v>
      </c>
      <c r="F1396">
        <v>548498.95651470299</v>
      </c>
      <c r="G1396" s="1" t="s">
        <v>48</v>
      </c>
    </row>
    <row r="1397" spans="1:7" ht="57.6" x14ac:dyDescent="0.3">
      <c r="A1397" t="s">
        <v>46</v>
      </c>
      <c r="B1397" t="s">
        <v>47</v>
      </c>
      <c r="C1397">
        <v>1973</v>
      </c>
      <c r="D1397" t="s">
        <v>26</v>
      </c>
      <c r="E1397">
        <v>171.9174262219</v>
      </c>
      <c r="F1397">
        <v>568813.732681914</v>
      </c>
      <c r="G1397" s="1" t="s">
        <v>48</v>
      </c>
    </row>
    <row r="1398" spans="1:7" ht="57.6" x14ac:dyDescent="0.3">
      <c r="A1398" t="s">
        <v>46</v>
      </c>
      <c r="B1398" t="s">
        <v>47</v>
      </c>
      <c r="C1398">
        <v>1973</v>
      </c>
      <c r="D1398" t="s">
        <v>15</v>
      </c>
      <c r="E1398">
        <v>298.47771239240001</v>
      </c>
      <c r="F1398">
        <v>987556.79071849305</v>
      </c>
      <c r="G1398" s="1" t="s">
        <v>48</v>
      </c>
    </row>
    <row r="1399" spans="1:7" ht="57.6" x14ac:dyDescent="0.3">
      <c r="A1399" t="s">
        <v>46</v>
      </c>
      <c r="B1399" t="s">
        <v>47</v>
      </c>
      <c r="C1399">
        <v>1974</v>
      </c>
      <c r="D1399" t="s">
        <v>13</v>
      </c>
      <c r="E1399">
        <v>196.26975097670001</v>
      </c>
      <c r="F1399">
        <v>580864.449680408</v>
      </c>
      <c r="G1399" s="1" t="s">
        <v>48</v>
      </c>
    </row>
    <row r="1400" spans="1:7" ht="57.6" x14ac:dyDescent="0.3">
      <c r="A1400" t="s">
        <v>46</v>
      </c>
      <c r="B1400" t="s">
        <v>47</v>
      </c>
      <c r="C1400">
        <v>1974</v>
      </c>
      <c r="D1400" t="s">
        <v>26</v>
      </c>
      <c r="E1400">
        <v>157.20512851539999</v>
      </c>
      <c r="F1400">
        <v>465251.879149165</v>
      </c>
      <c r="G1400" s="1" t="s">
        <v>48</v>
      </c>
    </row>
    <row r="1401" spans="1:7" ht="57.6" x14ac:dyDescent="0.3">
      <c r="A1401" t="s">
        <v>46</v>
      </c>
      <c r="B1401" t="s">
        <v>47</v>
      </c>
      <c r="C1401">
        <v>1974</v>
      </c>
      <c r="D1401" t="s">
        <v>15</v>
      </c>
      <c r="E1401">
        <v>297.42298528240002</v>
      </c>
      <c r="F1401">
        <v>880229.57082585001</v>
      </c>
      <c r="G1401" s="1" t="s">
        <v>48</v>
      </c>
    </row>
    <row r="1402" spans="1:7" ht="57.6" x14ac:dyDescent="0.3">
      <c r="A1402" t="s">
        <v>46</v>
      </c>
      <c r="B1402" t="s">
        <v>47</v>
      </c>
      <c r="C1402">
        <v>1975</v>
      </c>
      <c r="D1402" t="s">
        <v>13</v>
      </c>
      <c r="E1402">
        <v>202.92172351409999</v>
      </c>
      <c r="F1402">
        <v>574152.00047570199</v>
      </c>
      <c r="G1402" s="1" t="s">
        <v>48</v>
      </c>
    </row>
    <row r="1403" spans="1:7" ht="57.6" x14ac:dyDescent="0.3">
      <c r="A1403" t="s">
        <v>46</v>
      </c>
      <c r="B1403" t="s">
        <v>47</v>
      </c>
      <c r="C1403">
        <v>1975</v>
      </c>
      <c r="D1403" t="s">
        <v>26</v>
      </c>
      <c r="E1403">
        <v>158.5386531371</v>
      </c>
      <c r="F1403">
        <v>448573.38719114102</v>
      </c>
      <c r="G1403" s="1" t="s">
        <v>48</v>
      </c>
    </row>
    <row r="1404" spans="1:7" ht="57.6" x14ac:dyDescent="0.3">
      <c r="A1404" t="s">
        <v>46</v>
      </c>
      <c r="B1404" t="s">
        <v>47</v>
      </c>
      <c r="C1404">
        <v>1975</v>
      </c>
      <c r="D1404" t="s">
        <v>15</v>
      </c>
      <c r="E1404">
        <v>296.07404212749998</v>
      </c>
      <c r="F1404">
        <v>837719.59272066399</v>
      </c>
      <c r="G1404" s="1" t="s">
        <v>48</v>
      </c>
    </row>
    <row r="1405" spans="1:7" ht="57.6" x14ac:dyDescent="0.3">
      <c r="A1405" t="s">
        <v>46</v>
      </c>
      <c r="B1405" t="s">
        <v>47</v>
      </c>
      <c r="C1405">
        <v>1976</v>
      </c>
      <c r="D1405" t="s">
        <v>13</v>
      </c>
      <c r="E1405">
        <v>231.7424961383</v>
      </c>
      <c r="F1405">
        <v>656580.95104626601</v>
      </c>
      <c r="G1405" s="1" t="s">
        <v>48</v>
      </c>
    </row>
    <row r="1406" spans="1:7" ht="57.6" x14ac:dyDescent="0.3">
      <c r="A1406" t="s">
        <v>46</v>
      </c>
      <c r="B1406" t="s">
        <v>47</v>
      </c>
      <c r="C1406">
        <v>1976</v>
      </c>
      <c r="D1406" t="s">
        <v>26</v>
      </c>
      <c r="E1406">
        <v>154.115669126</v>
      </c>
      <c r="F1406">
        <v>436645.90781610599</v>
      </c>
      <c r="G1406" s="1" t="s">
        <v>48</v>
      </c>
    </row>
    <row r="1407" spans="1:7" ht="57.6" x14ac:dyDescent="0.3">
      <c r="A1407" t="s">
        <v>46</v>
      </c>
      <c r="B1407" t="s">
        <v>47</v>
      </c>
      <c r="C1407">
        <v>1976</v>
      </c>
      <c r="D1407" t="s">
        <v>15</v>
      </c>
      <c r="E1407">
        <v>294.43088292779998</v>
      </c>
      <c r="F1407">
        <v>834191.88259196805</v>
      </c>
      <c r="G1407" s="1" t="s">
        <v>48</v>
      </c>
    </row>
    <row r="1408" spans="1:7" ht="57.6" x14ac:dyDescent="0.3">
      <c r="A1408" t="s">
        <v>46</v>
      </c>
      <c r="B1408" t="s">
        <v>47</v>
      </c>
      <c r="C1408">
        <v>1977</v>
      </c>
      <c r="D1408" t="s">
        <v>13</v>
      </c>
      <c r="E1408">
        <v>249.4053437135</v>
      </c>
      <c r="F1408">
        <v>890372.83716614498</v>
      </c>
      <c r="G1408" s="1" t="s">
        <v>48</v>
      </c>
    </row>
    <row r="1409" spans="1:7" ht="57.6" x14ac:dyDescent="0.3">
      <c r="A1409" t="s">
        <v>46</v>
      </c>
      <c r="B1409" t="s">
        <v>47</v>
      </c>
      <c r="C1409">
        <v>1977</v>
      </c>
      <c r="D1409" t="s">
        <v>26</v>
      </c>
      <c r="E1409">
        <v>179.05091915950001</v>
      </c>
      <c r="F1409">
        <v>639208.73753380799</v>
      </c>
      <c r="G1409" s="1" t="s">
        <v>48</v>
      </c>
    </row>
    <row r="1410" spans="1:7" ht="57.6" x14ac:dyDescent="0.3">
      <c r="A1410" t="s">
        <v>46</v>
      </c>
      <c r="B1410" t="s">
        <v>47</v>
      </c>
      <c r="C1410">
        <v>1977</v>
      </c>
      <c r="D1410" t="s">
        <v>15</v>
      </c>
      <c r="E1410">
        <v>292.49350768329998</v>
      </c>
      <c r="F1410">
        <v>1044196.85003964</v>
      </c>
      <c r="G1410" s="1" t="s">
        <v>48</v>
      </c>
    </row>
    <row r="1411" spans="1:7" ht="57.6" x14ac:dyDescent="0.3">
      <c r="A1411" t="s">
        <v>46</v>
      </c>
      <c r="B1411" t="s">
        <v>47</v>
      </c>
      <c r="C1411">
        <v>1978</v>
      </c>
      <c r="D1411" t="s">
        <v>13</v>
      </c>
      <c r="E1411">
        <v>271.20231160079999</v>
      </c>
      <c r="F1411">
        <v>1039017.54969644</v>
      </c>
      <c r="G1411" s="1" t="s">
        <v>48</v>
      </c>
    </row>
    <row r="1412" spans="1:7" ht="57.6" x14ac:dyDescent="0.3">
      <c r="A1412" t="s">
        <v>46</v>
      </c>
      <c r="B1412" t="s">
        <v>47</v>
      </c>
      <c r="C1412">
        <v>1978</v>
      </c>
      <c r="D1412" t="s">
        <v>26</v>
      </c>
      <c r="E1412">
        <v>142.16975856970001</v>
      </c>
      <c r="F1412">
        <v>544674.09705386998</v>
      </c>
      <c r="G1412" s="1" t="s">
        <v>48</v>
      </c>
    </row>
    <row r="1413" spans="1:7" ht="57.6" x14ac:dyDescent="0.3">
      <c r="A1413" t="s">
        <v>46</v>
      </c>
      <c r="B1413" t="s">
        <v>47</v>
      </c>
      <c r="C1413">
        <v>1978</v>
      </c>
      <c r="D1413" t="s">
        <v>15</v>
      </c>
      <c r="E1413">
        <v>290.26191639389998</v>
      </c>
      <c r="F1413">
        <v>1112037.8117781901</v>
      </c>
      <c r="G1413" s="1" t="s">
        <v>48</v>
      </c>
    </row>
    <row r="1414" spans="1:7" ht="57.6" x14ac:dyDescent="0.3">
      <c r="A1414" t="s">
        <v>46</v>
      </c>
      <c r="B1414" t="s">
        <v>47</v>
      </c>
      <c r="C1414">
        <v>1979</v>
      </c>
      <c r="D1414" t="s">
        <v>13</v>
      </c>
      <c r="E1414">
        <v>250.14486092569999</v>
      </c>
      <c r="F1414">
        <v>835325.24365013395</v>
      </c>
      <c r="G1414" s="1" t="s">
        <v>48</v>
      </c>
    </row>
    <row r="1415" spans="1:7" ht="57.6" x14ac:dyDescent="0.3">
      <c r="A1415" t="s">
        <v>46</v>
      </c>
      <c r="B1415" t="s">
        <v>47</v>
      </c>
      <c r="C1415">
        <v>1979</v>
      </c>
      <c r="D1415" t="s">
        <v>26</v>
      </c>
      <c r="E1415">
        <v>144.52662762829999</v>
      </c>
      <c r="F1415">
        <v>482627.30639660603</v>
      </c>
      <c r="G1415" s="1" t="s">
        <v>48</v>
      </c>
    </row>
    <row r="1416" spans="1:7" ht="57.6" x14ac:dyDescent="0.3">
      <c r="A1416" t="s">
        <v>46</v>
      </c>
      <c r="B1416" t="s">
        <v>47</v>
      </c>
      <c r="C1416">
        <v>1979</v>
      </c>
      <c r="D1416" t="s">
        <v>15</v>
      </c>
      <c r="E1416">
        <v>287.73610905970003</v>
      </c>
      <c r="F1416">
        <v>960856.17956614704</v>
      </c>
      <c r="G1416" s="1" t="s">
        <v>48</v>
      </c>
    </row>
    <row r="1417" spans="1:7" ht="57.6" x14ac:dyDescent="0.3">
      <c r="A1417" t="s">
        <v>46</v>
      </c>
      <c r="B1417" t="s">
        <v>47</v>
      </c>
      <c r="C1417">
        <v>1980</v>
      </c>
      <c r="D1417" t="s">
        <v>13</v>
      </c>
      <c r="E1417">
        <v>298.99380043129997</v>
      </c>
      <c r="F1417">
        <v>902724.77320623305</v>
      </c>
      <c r="G1417" s="1" t="s">
        <v>48</v>
      </c>
    </row>
    <row r="1418" spans="1:7" ht="57.6" x14ac:dyDescent="0.3">
      <c r="A1418" t="s">
        <v>46</v>
      </c>
      <c r="B1418" t="s">
        <v>47</v>
      </c>
      <c r="C1418">
        <v>1980</v>
      </c>
      <c r="D1418" t="s">
        <v>26</v>
      </c>
      <c r="E1418">
        <v>111.3921390974</v>
      </c>
      <c r="F1418">
        <v>336316.14889192302</v>
      </c>
      <c r="G1418" s="1" t="s">
        <v>48</v>
      </c>
    </row>
    <row r="1419" spans="1:7" ht="57.6" x14ac:dyDescent="0.3">
      <c r="A1419" t="s">
        <v>46</v>
      </c>
      <c r="B1419" t="s">
        <v>47</v>
      </c>
      <c r="C1419">
        <v>1980</v>
      </c>
      <c r="D1419" t="s">
        <v>15</v>
      </c>
      <c r="E1419">
        <v>284.91608568060002</v>
      </c>
      <c r="F1419">
        <v>860221.21013165696</v>
      </c>
      <c r="G1419" s="1" t="s">
        <v>48</v>
      </c>
    </row>
    <row r="1420" spans="1:7" ht="57.6" x14ac:dyDescent="0.3">
      <c r="A1420" t="s">
        <v>46</v>
      </c>
      <c r="B1420" t="s">
        <v>47</v>
      </c>
      <c r="C1420">
        <v>1981</v>
      </c>
      <c r="D1420" t="s">
        <v>13</v>
      </c>
      <c r="E1420">
        <v>309.17771440780001</v>
      </c>
      <c r="F1420">
        <v>958368.98256992502</v>
      </c>
      <c r="G1420" s="1" t="s">
        <v>48</v>
      </c>
    </row>
    <row r="1421" spans="1:7" ht="57.6" x14ac:dyDescent="0.3">
      <c r="A1421" t="s">
        <v>46</v>
      </c>
      <c r="B1421" t="s">
        <v>47</v>
      </c>
      <c r="C1421">
        <v>1981</v>
      </c>
      <c r="D1421" t="s">
        <v>26</v>
      </c>
      <c r="E1421">
        <v>88.4033646484</v>
      </c>
      <c r="F1421">
        <v>274027.00351842103</v>
      </c>
      <c r="G1421" s="1" t="s">
        <v>48</v>
      </c>
    </row>
    <row r="1422" spans="1:7" ht="57.6" x14ac:dyDescent="0.3">
      <c r="A1422" t="s">
        <v>46</v>
      </c>
      <c r="B1422" t="s">
        <v>47</v>
      </c>
      <c r="C1422">
        <v>1981</v>
      </c>
      <c r="D1422" t="s">
        <v>15</v>
      </c>
      <c r="E1422">
        <v>286.813773696</v>
      </c>
      <c r="F1422">
        <v>889046.69280744996</v>
      </c>
      <c r="G1422" s="1" t="s">
        <v>48</v>
      </c>
    </row>
    <row r="1423" spans="1:7" ht="57.6" x14ac:dyDescent="0.3">
      <c r="A1423" t="s">
        <v>46</v>
      </c>
      <c r="B1423" t="s">
        <v>47</v>
      </c>
      <c r="C1423">
        <v>1982</v>
      </c>
      <c r="D1423" t="s">
        <v>13</v>
      </c>
      <c r="E1423">
        <v>274.09314894300002</v>
      </c>
      <c r="F1423">
        <v>806366.69497392105</v>
      </c>
      <c r="G1423" s="1" t="s">
        <v>48</v>
      </c>
    </row>
    <row r="1424" spans="1:7" ht="57.6" x14ac:dyDescent="0.3">
      <c r="A1424" t="s">
        <v>46</v>
      </c>
      <c r="B1424" t="s">
        <v>47</v>
      </c>
      <c r="C1424">
        <v>1982</v>
      </c>
      <c r="D1424" t="s">
        <v>26</v>
      </c>
      <c r="E1424">
        <v>141.304684796</v>
      </c>
      <c r="F1424">
        <v>415710.46960737702</v>
      </c>
      <c r="G1424" s="1" t="s">
        <v>48</v>
      </c>
    </row>
    <row r="1425" spans="1:7" ht="57.6" x14ac:dyDescent="0.3">
      <c r="A1425" t="s">
        <v>46</v>
      </c>
      <c r="B1425" t="s">
        <v>47</v>
      </c>
      <c r="C1425">
        <v>1982</v>
      </c>
      <c r="D1425" t="s">
        <v>15</v>
      </c>
      <c r="E1425">
        <v>288.16034899210001</v>
      </c>
      <c r="F1425">
        <v>847751.60975526494</v>
      </c>
      <c r="G1425" s="1" t="s">
        <v>48</v>
      </c>
    </row>
    <row r="1426" spans="1:7" ht="57.6" x14ac:dyDescent="0.3">
      <c r="A1426" t="s">
        <v>46</v>
      </c>
      <c r="B1426" t="s">
        <v>47</v>
      </c>
      <c r="C1426">
        <v>1983</v>
      </c>
      <c r="D1426" t="s">
        <v>13</v>
      </c>
      <c r="E1426">
        <v>213.47095345630001</v>
      </c>
      <c r="F1426">
        <v>621452.79722461</v>
      </c>
      <c r="G1426" s="1" t="s">
        <v>48</v>
      </c>
    </row>
    <row r="1427" spans="1:7" ht="57.6" x14ac:dyDescent="0.3">
      <c r="A1427" t="s">
        <v>46</v>
      </c>
      <c r="B1427" t="s">
        <v>47</v>
      </c>
      <c r="C1427">
        <v>1983</v>
      </c>
      <c r="D1427" t="s">
        <v>26</v>
      </c>
      <c r="E1427">
        <v>225.13113158620001</v>
      </c>
      <c r="F1427">
        <v>655397.69791334798</v>
      </c>
      <c r="G1427" s="1" t="s">
        <v>48</v>
      </c>
    </row>
    <row r="1428" spans="1:7" ht="57.6" x14ac:dyDescent="0.3">
      <c r="A1428" t="s">
        <v>46</v>
      </c>
      <c r="B1428" t="s">
        <v>47</v>
      </c>
      <c r="C1428">
        <v>1983</v>
      </c>
      <c r="D1428" t="s">
        <v>15</v>
      </c>
      <c r="E1428">
        <v>288.95581156909998</v>
      </c>
      <c r="F1428">
        <v>841202.95743527997</v>
      </c>
      <c r="G1428" s="1" t="s">
        <v>48</v>
      </c>
    </row>
    <row r="1429" spans="1:7" ht="57.6" x14ac:dyDescent="0.3">
      <c r="A1429" t="s">
        <v>46</v>
      </c>
      <c r="B1429" t="s">
        <v>47</v>
      </c>
      <c r="C1429">
        <v>1984</v>
      </c>
      <c r="D1429" t="s">
        <v>13</v>
      </c>
      <c r="E1429">
        <v>224.0901573539</v>
      </c>
      <c r="F1429">
        <v>695818.76215726603</v>
      </c>
      <c r="G1429" s="1" t="s">
        <v>48</v>
      </c>
    </row>
    <row r="1430" spans="1:7" ht="57.6" x14ac:dyDescent="0.3">
      <c r="A1430" t="s">
        <v>46</v>
      </c>
      <c r="B1430" t="s">
        <v>47</v>
      </c>
      <c r="C1430">
        <v>1984</v>
      </c>
      <c r="D1430" t="s">
        <v>26</v>
      </c>
      <c r="E1430">
        <v>179.4776481653</v>
      </c>
      <c r="F1430">
        <v>557293.17367592501</v>
      </c>
      <c r="G1430" s="1" t="s">
        <v>48</v>
      </c>
    </row>
    <row r="1431" spans="1:7" ht="57.6" x14ac:dyDescent="0.3">
      <c r="A1431" t="s">
        <v>46</v>
      </c>
      <c r="B1431" t="s">
        <v>47</v>
      </c>
      <c r="C1431">
        <v>1984</v>
      </c>
      <c r="D1431" t="s">
        <v>15</v>
      </c>
      <c r="E1431">
        <v>289.20016142679998</v>
      </c>
      <c r="F1431">
        <v>897990.794043876</v>
      </c>
      <c r="G1431" s="1" t="s">
        <v>48</v>
      </c>
    </row>
    <row r="1432" spans="1:7" ht="57.6" x14ac:dyDescent="0.3">
      <c r="A1432" t="s">
        <v>46</v>
      </c>
      <c r="B1432" t="s">
        <v>47</v>
      </c>
      <c r="C1432">
        <v>1985</v>
      </c>
      <c r="D1432" t="s">
        <v>13</v>
      </c>
      <c r="E1432">
        <v>171.977727278</v>
      </c>
      <c r="F1432">
        <v>533088.13210775005</v>
      </c>
      <c r="G1432" s="1" t="s">
        <v>48</v>
      </c>
    </row>
    <row r="1433" spans="1:7" ht="57.6" x14ac:dyDescent="0.3">
      <c r="A1433" t="s">
        <v>46</v>
      </c>
      <c r="B1433" t="s">
        <v>47</v>
      </c>
      <c r="C1433">
        <v>1985</v>
      </c>
      <c r="D1433" t="s">
        <v>26</v>
      </c>
      <c r="E1433">
        <v>233.48594350690001</v>
      </c>
      <c r="F1433">
        <v>723748.28687146597</v>
      </c>
      <c r="G1433" s="1" t="s">
        <v>48</v>
      </c>
    </row>
    <row r="1434" spans="1:7" ht="57.6" x14ac:dyDescent="0.3">
      <c r="A1434" t="s">
        <v>46</v>
      </c>
      <c r="B1434" t="s">
        <v>47</v>
      </c>
      <c r="C1434">
        <v>1985</v>
      </c>
      <c r="D1434" t="s">
        <v>15</v>
      </c>
      <c r="E1434">
        <v>288.89339856539999</v>
      </c>
      <c r="F1434">
        <v>895497.601096472</v>
      </c>
      <c r="G1434" s="1" t="s">
        <v>48</v>
      </c>
    </row>
    <row r="1435" spans="1:7" ht="57.6" x14ac:dyDescent="0.3">
      <c r="A1435" t="s">
        <v>46</v>
      </c>
      <c r="B1435" t="s">
        <v>47</v>
      </c>
      <c r="C1435">
        <v>1986</v>
      </c>
      <c r="D1435" t="s">
        <v>13</v>
      </c>
      <c r="E1435">
        <v>220.43148204920001</v>
      </c>
      <c r="F1435">
        <v>797519.99989666103</v>
      </c>
      <c r="G1435" s="1" t="s">
        <v>48</v>
      </c>
    </row>
    <row r="1436" spans="1:7" ht="57.6" x14ac:dyDescent="0.3">
      <c r="A1436" t="s">
        <v>46</v>
      </c>
      <c r="B1436" t="s">
        <v>47</v>
      </c>
      <c r="C1436">
        <v>1986</v>
      </c>
      <c r="D1436" t="s">
        <v>26</v>
      </c>
      <c r="E1436">
        <v>206.37455951979999</v>
      </c>
      <c r="F1436">
        <v>746662.12446958094</v>
      </c>
      <c r="G1436" s="1" t="s">
        <v>48</v>
      </c>
    </row>
    <row r="1437" spans="1:7" ht="57.6" x14ac:dyDescent="0.3">
      <c r="A1437" t="s">
        <v>46</v>
      </c>
      <c r="B1437" t="s">
        <v>47</v>
      </c>
      <c r="C1437">
        <v>1986</v>
      </c>
      <c r="D1437" t="s">
        <v>15</v>
      </c>
      <c r="E1437">
        <v>288.03552298480002</v>
      </c>
      <c r="F1437">
        <v>1042111.08198122</v>
      </c>
      <c r="G1437" s="1" t="s">
        <v>48</v>
      </c>
    </row>
    <row r="1438" spans="1:7" ht="57.6" x14ac:dyDescent="0.3">
      <c r="A1438" t="s">
        <v>46</v>
      </c>
      <c r="B1438" t="s">
        <v>47</v>
      </c>
      <c r="C1438">
        <v>1987</v>
      </c>
      <c r="D1438" t="s">
        <v>13</v>
      </c>
      <c r="E1438">
        <v>208.33551487049999</v>
      </c>
      <c r="F1438">
        <v>700474.62652489601</v>
      </c>
      <c r="G1438" s="1" t="s">
        <v>48</v>
      </c>
    </row>
    <row r="1439" spans="1:7" ht="57.6" x14ac:dyDescent="0.3">
      <c r="A1439" t="s">
        <v>46</v>
      </c>
      <c r="B1439" t="s">
        <v>47</v>
      </c>
      <c r="C1439">
        <v>1987</v>
      </c>
      <c r="D1439" t="s">
        <v>26</v>
      </c>
      <c r="E1439">
        <v>228.9784607597</v>
      </c>
      <c r="F1439">
        <v>769881.22683997999</v>
      </c>
      <c r="G1439" s="1" t="s">
        <v>48</v>
      </c>
    </row>
    <row r="1440" spans="1:7" ht="57.6" x14ac:dyDescent="0.3">
      <c r="A1440" t="s">
        <v>46</v>
      </c>
      <c r="B1440" t="s">
        <v>47</v>
      </c>
      <c r="C1440">
        <v>1987</v>
      </c>
      <c r="D1440" t="s">
        <v>15</v>
      </c>
      <c r="E1440">
        <v>286.62653468489998</v>
      </c>
      <c r="F1440">
        <v>963708.05985861295</v>
      </c>
      <c r="G1440" s="1" t="s">
        <v>48</v>
      </c>
    </row>
    <row r="1441" spans="1:7" ht="57.6" x14ac:dyDescent="0.3">
      <c r="A1441" t="s">
        <v>46</v>
      </c>
      <c r="B1441" t="s">
        <v>47</v>
      </c>
      <c r="C1441">
        <v>1988</v>
      </c>
      <c r="D1441" t="s">
        <v>13</v>
      </c>
      <c r="E1441">
        <v>205.64595473669999</v>
      </c>
      <c r="F1441">
        <v>669804.09237804299</v>
      </c>
      <c r="G1441" s="1" t="s">
        <v>48</v>
      </c>
    </row>
    <row r="1442" spans="1:7" ht="57.6" x14ac:dyDescent="0.3">
      <c r="A1442" t="s">
        <v>46</v>
      </c>
      <c r="B1442" t="s">
        <v>47</v>
      </c>
      <c r="C1442">
        <v>1988</v>
      </c>
      <c r="D1442" t="s">
        <v>26</v>
      </c>
      <c r="E1442">
        <v>224.67250119089999</v>
      </c>
      <c r="F1442">
        <v>731774.96214360697</v>
      </c>
      <c r="G1442" s="1" t="s">
        <v>48</v>
      </c>
    </row>
    <row r="1443" spans="1:7" ht="57.6" x14ac:dyDescent="0.3">
      <c r="A1443" t="s">
        <v>46</v>
      </c>
      <c r="B1443" t="s">
        <v>47</v>
      </c>
      <c r="C1443">
        <v>1988</v>
      </c>
      <c r="D1443" t="s">
        <v>15</v>
      </c>
      <c r="E1443">
        <v>284.6664336659</v>
      </c>
      <c r="F1443">
        <v>927179.63976585597</v>
      </c>
      <c r="G1443" s="1" t="s">
        <v>48</v>
      </c>
    </row>
    <row r="1444" spans="1:7" ht="57.6" x14ac:dyDescent="0.3">
      <c r="A1444" t="s">
        <v>46</v>
      </c>
      <c r="B1444" t="s">
        <v>47</v>
      </c>
      <c r="C1444">
        <v>1989</v>
      </c>
      <c r="D1444" t="s">
        <v>13</v>
      </c>
      <c r="E1444">
        <v>224.03968090309999</v>
      </c>
      <c r="F1444">
        <v>1037636.86958717</v>
      </c>
      <c r="G1444" s="1" t="s">
        <v>48</v>
      </c>
    </row>
    <row r="1445" spans="1:7" ht="57.6" x14ac:dyDescent="0.3">
      <c r="A1445" t="s">
        <v>46</v>
      </c>
      <c r="B1445" t="s">
        <v>47</v>
      </c>
      <c r="C1445">
        <v>1989</v>
      </c>
      <c r="D1445" t="s">
        <v>26</v>
      </c>
      <c r="E1445">
        <v>188.0883311913</v>
      </c>
      <c r="F1445">
        <v>871128.66076395602</v>
      </c>
      <c r="G1445" s="1" t="s">
        <v>48</v>
      </c>
    </row>
    <row r="1446" spans="1:7" ht="57.6" x14ac:dyDescent="0.3">
      <c r="A1446" t="s">
        <v>46</v>
      </c>
      <c r="B1446" t="s">
        <v>47</v>
      </c>
      <c r="C1446">
        <v>1989</v>
      </c>
      <c r="D1446" t="s">
        <v>15</v>
      </c>
      <c r="E1446">
        <v>282.1552199276</v>
      </c>
      <c r="F1446">
        <v>1306798.2330770199</v>
      </c>
      <c r="G1446" s="1" t="s">
        <v>48</v>
      </c>
    </row>
    <row r="1447" spans="1:7" ht="57.6" x14ac:dyDescent="0.3">
      <c r="A1447" t="s">
        <v>46</v>
      </c>
      <c r="B1447" t="s">
        <v>47</v>
      </c>
      <c r="C1447">
        <v>1990</v>
      </c>
      <c r="D1447" t="s">
        <v>13</v>
      </c>
      <c r="E1447">
        <v>211.16782002049999</v>
      </c>
      <c r="F1447">
        <v>710239.94534678303</v>
      </c>
      <c r="G1447" s="1" t="s">
        <v>48</v>
      </c>
    </row>
    <row r="1448" spans="1:7" ht="57.6" x14ac:dyDescent="0.3">
      <c r="A1448" t="s">
        <v>46</v>
      </c>
      <c r="B1448" t="s">
        <v>47</v>
      </c>
      <c r="C1448">
        <v>1990</v>
      </c>
      <c r="D1448" t="s">
        <v>26</v>
      </c>
      <c r="E1448">
        <v>200.9545478325</v>
      </c>
      <c r="F1448">
        <v>675888.71758884494</v>
      </c>
      <c r="G1448" s="1" t="s">
        <v>48</v>
      </c>
    </row>
    <row r="1449" spans="1:7" ht="57.6" x14ac:dyDescent="0.3">
      <c r="A1449" t="s">
        <v>46</v>
      </c>
      <c r="B1449" t="s">
        <v>47</v>
      </c>
      <c r="C1449">
        <v>1990</v>
      </c>
      <c r="D1449" t="s">
        <v>15</v>
      </c>
      <c r="E1449">
        <v>279.09289347020001</v>
      </c>
      <c r="F1449">
        <v>938698.52606165595</v>
      </c>
      <c r="G1449" s="1" t="s">
        <v>48</v>
      </c>
    </row>
    <row r="1450" spans="1:7" ht="57.6" x14ac:dyDescent="0.3">
      <c r="A1450" t="s">
        <v>46</v>
      </c>
      <c r="B1450" t="s">
        <v>47</v>
      </c>
      <c r="C1450">
        <v>1991</v>
      </c>
      <c r="D1450" t="s">
        <v>13</v>
      </c>
      <c r="E1450">
        <v>219.9530179548</v>
      </c>
      <c r="F1450">
        <v>800486.45579978905</v>
      </c>
      <c r="G1450" s="1" t="s">
        <v>48</v>
      </c>
    </row>
    <row r="1451" spans="1:7" ht="57.6" x14ac:dyDescent="0.3">
      <c r="A1451" t="s">
        <v>46</v>
      </c>
      <c r="B1451" t="s">
        <v>47</v>
      </c>
      <c r="C1451">
        <v>1991</v>
      </c>
      <c r="D1451" t="s">
        <v>26</v>
      </c>
      <c r="E1451">
        <v>197.08710301880001</v>
      </c>
      <c r="F1451">
        <v>717269.34254562296</v>
      </c>
      <c r="G1451" s="1" t="s">
        <v>48</v>
      </c>
    </row>
    <row r="1452" spans="1:7" ht="57.6" x14ac:dyDescent="0.3">
      <c r="A1452" t="s">
        <v>46</v>
      </c>
      <c r="B1452" t="s">
        <v>47</v>
      </c>
      <c r="C1452">
        <v>1991</v>
      </c>
      <c r="D1452" t="s">
        <v>15</v>
      </c>
      <c r="E1452">
        <v>259.11459966759998</v>
      </c>
      <c r="F1452">
        <v>943009.23652934097</v>
      </c>
      <c r="G1452" s="1" t="s">
        <v>48</v>
      </c>
    </row>
    <row r="1453" spans="1:7" ht="57.6" x14ac:dyDescent="0.3">
      <c r="A1453" t="s">
        <v>46</v>
      </c>
      <c r="B1453" t="s">
        <v>47</v>
      </c>
      <c r="C1453">
        <v>1992</v>
      </c>
      <c r="D1453" t="s">
        <v>13</v>
      </c>
      <c r="E1453">
        <v>204.0093996336</v>
      </c>
      <c r="F1453">
        <v>569928.81919250602</v>
      </c>
      <c r="G1453" s="1" t="s">
        <v>48</v>
      </c>
    </row>
    <row r="1454" spans="1:7" ht="57.6" x14ac:dyDescent="0.3">
      <c r="A1454" t="s">
        <v>46</v>
      </c>
      <c r="B1454" t="s">
        <v>47</v>
      </c>
      <c r="C1454">
        <v>1992</v>
      </c>
      <c r="D1454" t="s">
        <v>26</v>
      </c>
      <c r="E1454">
        <v>187.69648569969999</v>
      </c>
      <c r="F1454">
        <v>524356.41031002195</v>
      </c>
      <c r="G1454" s="1" t="s">
        <v>48</v>
      </c>
    </row>
    <row r="1455" spans="1:7" ht="57.6" x14ac:dyDescent="0.3">
      <c r="A1455" t="s">
        <v>46</v>
      </c>
      <c r="B1455" t="s">
        <v>47</v>
      </c>
      <c r="C1455">
        <v>1992</v>
      </c>
      <c r="D1455" t="s">
        <v>15</v>
      </c>
      <c r="E1455">
        <v>267.67641258330002</v>
      </c>
      <c r="F1455">
        <v>747791.53324920195</v>
      </c>
      <c r="G1455" s="1" t="s">
        <v>48</v>
      </c>
    </row>
    <row r="1456" spans="1:7" ht="57.6" x14ac:dyDescent="0.3">
      <c r="A1456" t="s">
        <v>46</v>
      </c>
      <c r="B1456" t="s">
        <v>47</v>
      </c>
      <c r="C1456">
        <v>1993</v>
      </c>
      <c r="D1456" t="s">
        <v>13</v>
      </c>
      <c r="E1456">
        <v>188.97396659520001</v>
      </c>
      <c r="F1456">
        <v>519568.42528822902</v>
      </c>
      <c r="G1456" s="1" t="s">
        <v>48</v>
      </c>
    </row>
    <row r="1457" spans="1:7" ht="57.6" x14ac:dyDescent="0.3">
      <c r="A1457" t="s">
        <v>46</v>
      </c>
      <c r="B1457" t="s">
        <v>47</v>
      </c>
      <c r="C1457">
        <v>1993</v>
      </c>
      <c r="D1457" t="s">
        <v>26</v>
      </c>
      <c r="E1457">
        <v>189.82307578109999</v>
      </c>
      <c r="F1457">
        <v>521902.98136790399</v>
      </c>
      <c r="G1457" s="1" t="s">
        <v>48</v>
      </c>
    </row>
    <row r="1458" spans="1:7" ht="57.6" x14ac:dyDescent="0.3">
      <c r="A1458" t="s">
        <v>46</v>
      </c>
      <c r="B1458" t="s">
        <v>47</v>
      </c>
      <c r="C1458">
        <v>1993</v>
      </c>
      <c r="D1458" t="s">
        <v>15</v>
      </c>
      <c r="E1458">
        <v>263.59342549939998</v>
      </c>
      <c r="F1458">
        <v>724728.50874964905</v>
      </c>
      <c r="G1458" s="1" t="s">
        <v>48</v>
      </c>
    </row>
    <row r="1459" spans="1:7" ht="57.6" x14ac:dyDescent="0.3">
      <c r="A1459" t="s">
        <v>46</v>
      </c>
      <c r="B1459" t="s">
        <v>47</v>
      </c>
      <c r="C1459">
        <v>1994</v>
      </c>
      <c r="D1459" t="s">
        <v>13</v>
      </c>
      <c r="E1459">
        <v>206.47074999750001</v>
      </c>
      <c r="F1459">
        <v>598292.15050465497</v>
      </c>
      <c r="G1459" s="1" t="s">
        <v>48</v>
      </c>
    </row>
    <row r="1460" spans="1:7" ht="57.6" x14ac:dyDescent="0.3">
      <c r="A1460" t="s">
        <v>46</v>
      </c>
      <c r="B1460" t="s">
        <v>47</v>
      </c>
      <c r="C1460">
        <v>1994</v>
      </c>
      <c r="D1460" t="s">
        <v>26</v>
      </c>
      <c r="E1460">
        <v>151.46971827549999</v>
      </c>
      <c r="F1460">
        <v>438915.16587442101</v>
      </c>
      <c r="G1460" s="1" t="s">
        <v>48</v>
      </c>
    </row>
    <row r="1461" spans="1:7" ht="57.6" x14ac:dyDescent="0.3">
      <c r="A1461" t="s">
        <v>46</v>
      </c>
      <c r="B1461" t="s">
        <v>47</v>
      </c>
      <c r="C1461">
        <v>1994</v>
      </c>
      <c r="D1461" t="s">
        <v>15</v>
      </c>
      <c r="E1461">
        <v>266.82619353400003</v>
      </c>
      <c r="F1461">
        <v>773184.66243926296</v>
      </c>
      <c r="G1461" s="1" t="s">
        <v>48</v>
      </c>
    </row>
    <row r="1462" spans="1:7" ht="57.6" x14ac:dyDescent="0.3">
      <c r="A1462" t="s">
        <v>46</v>
      </c>
      <c r="B1462" t="s">
        <v>47</v>
      </c>
      <c r="C1462">
        <v>1995</v>
      </c>
      <c r="D1462" t="s">
        <v>13</v>
      </c>
      <c r="E1462">
        <v>175.9522987039</v>
      </c>
      <c r="F1462">
        <v>480474.70159382198</v>
      </c>
      <c r="G1462" s="1" t="s">
        <v>48</v>
      </c>
    </row>
    <row r="1463" spans="1:7" ht="57.6" x14ac:dyDescent="0.3">
      <c r="A1463" t="s">
        <v>46</v>
      </c>
      <c r="B1463" t="s">
        <v>47</v>
      </c>
      <c r="C1463">
        <v>1995</v>
      </c>
      <c r="D1463" t="s">
        <v>26</v>
      </c>
      <c r="E1463">
        <v>176.92579883959999</v>
      </c>
      <c r="F1463">
        <v>483133.04814913298</v>
      </c>
      <c r="G1463" s="1" t="s">
        <v>48</v>
      </c>
    </row>
    <row r="1464" spans="1:7" ht="57.6" x14ac:dyDescent="0.3">
      <c r="A1464" t="s">
        <v>46</v>
      </c>
      <c r="B1464" t="s">
        <v>47</v>
      </c>
      <c r="C1464">
        <v>1995</v>
      </c>
      <c r="D1464" t="s">
        <v>15</v>
      </c>
      <c r="E1464">
        <v>269.27724425920002</v>
      </c>
      <c r="F1464">
        <v>735318.06367090298</v>
      </c>
      <c r="G1464" s="1" t="s">
        <v>48</v>
      </c>
    </row>
    <row r="1465" spans="1:7" ht="57.6" x14ac:dyDescent="0.3">
      <c r="A1465" t="s">
        <v>46</v>
      </c>
      <c r="B1465" t="s">
        <v>47</v>
      </c>
      <c r="C1465">
        <v>1996</v>
      </c>
      <c r="D1465" t="s">
        <v>13</v>
      </c>
      <c r="E1465">
        <v>213.98640864710001</v>
      </c>
      <c r="F1465">
        <v>639431.190509737</v>
      </c>
      <c r="G1465" s="1" t="s">
        <v>48</v>
      </c>
    </row>
    <row r="1466" spans="1:7" ht="57.6" x14ac:dyDescent="0.3">
      <c r="A1466" t="s">
        <v>46</v>
      </c>
      <c r="B1466" t="s">
        <v>47</v>
      </c>
      <c r="C1466">
        <v>1996</v>
      </c>
      <c r="D1466" t="s">
        <v>26</v>
      </c>
      <c r="E1466">
        <v>171.25276599840001</v>
      </c>
      <c r="F1466">
        <v>511735.11781760701</v>
      </c>
      <c r="G1466" s="1" t="s">
        <v>48</v>
      </c>
    </row>
    <row r="1467" spans="1:7" ht="57.6" x14ac:dyDescent="0.3">
      <c r="A1467" t="s">
        <v>46</v>
      </c>
      <c r="B1467" t="s">
        <v>47</v>
      </c>
      <c r="C1467">
        <v>1996</v>
      </c>
      <c r="D1467" t="s">
        <v>15</v>
      </c>
      <c r="E1467">
        <v>270.94657767479998</v>
      </c>
      <c r="F1467">
        <v>809638.77015567804</v>
      </c>
      <c r="G1467" s="1" t="s">
        <v>48</v>
      </c>
    </row>
    <row r="1468" spans="1:7" ht="57.6" x14ac:dyDescent="0.3">
      <c r="A1468" t="s">
        <v>46</v>
      </c>
      <c r="B1468" t="s">
        <v>47</v>
      </c>
      <c r="C1468">
        <v>1997</v>
      </c>
      <c r="D1468" t="s">
        <v>13</v>
      </c>
      <c r="E1468">
        <v>144.64661871300001</v>
      </c>
      <c r="F1468">
        <v>412183.99215820601</v>
      </c>
      <c r="G1468" s="1" t="s">
        <v>48</v>
      </c>
    </row>
    <row r="1469" spans="1:7" ht="57.6" x14ac:dyDescent="0.3">
      <c r="A1469" t="s">
        <v>46</v>
      </c>
      <c r="B1469" t="s">
        <v>47</v>
      </c>
      <c r="C1469">
        <v>1997</v>
      </c>
      <c r="D1469" t="s">
        <v>26</v>
      </c>
      <c r="E1469">
        <v>179.52015189540001</v>
      </c>
      <c r="F1469">
        <v>511559.36819982203</v>
      </c>
      <c r="G1469" s="1" t="s">
        <v>48</v>
      </c>
    </row>
    <row r="1470" spans="1:7" ht="57.6" x14ac:dyDescent="0.3">
      <c r="A1470" t="s">
        <v>46</v>
      </c>
      <c r="B1470" t="s">
        <v>47</v>
      </c>
      <c r="C1470">
        <v>1997</v>
      </c>
      <c r="D1470" t="s">
        <v>15</v>
      </c>
      <c r="E1470">
        <v>260.64785733880001</v>
      </c>
      <c r="F1470">
        <v>742740.309737731</v>
      </c>
      <c r="G1470" s="1" t="s">
        <v>48</v>
      </c>
    </row>
    <row r="1471" spans="1:7" ht="57.6" x14ac:dyDescent="0.3">
      <c r="A1471" t="s">
        <v>46</v>
      </c>
      <c r="B1471" t="s">
        <v>47</v>
      </c>
      <c r="C1471">
        <v>1998</v>
      </c>
      <c r="D1471" t="s">
        <v>13</v>
      </c>
      <c r="E1471">
        <v>144.50105399040001</v>
      </c>
      <c r="F1471">
        <v>398500.671663185</v>
      </c>
      <c r="G1471" s="1" t="s">
        <v>48</v>
      </c>
    </row>
    <row r="1472" spans="1:7" ht="57.6" x14ac:dyDescent="0.3">
      <c r="A1472" t="s">
        <v>46</v>
      </c>
      <c r="B1472" t="s">
        <v>47</v>
      </c>
      <c r="C1472">
        <v>1998</v>
      </c>
      <c r="D1472" t="s">
        <v>26</v>
      </c>
      <c r="E1472">
        <v>173.64205892710001</v>
      </c>
      <c r="F1472">
        <v>478864.860847426</v>
      </c>
      <c r="G1472" s="1" t="s">
        <v>48</v>
      </c>
    </row>
    <row r="1473" spans="1:7" ht="57.6" x14ac:dyDescent="0.3">
      <c r="A1473" t="s">
        <v>46</v>
      </c>
      <c r="B1473" t="s">
        <v>47</v>
      </c>
      <c r="C1473">
        <v>1998</v>
      </c>
      <c r="D1473" t="s">
        <v>15</v>
      </c>
      <c r="E1473">
        <v>247.786168317</v>
      </c>
      <c r="F1473">
        <v>683337.261399518</v>
      </c>
      <c r="G1473" s="1" t="s">
        <v>48</v>
      </c>
    </row>
    <row r="1474" spans="1:7" ht="57.6" x14ac:dyDescent="0.3">
      <c r="A1474" t="s">
        <v>46</v>
      </c>
      <c r="B1474" t="s">
        <v>47</v>
      </c>
      <c r="C1474">
        <v>1999</v>
      </c>
      <c r="D1474" t="s">
        <v>13</v>
      </c>
      <c r="E1474">
        <v>125.3630165372</v>
      </c>
      <c r="F1474">
        <v>353321.37072608701</v>
      </c>
      <c r="G1474" s="1" t="s">
        <v>48</v>
      </c>
    </row>
    <row r="1475" spans="1:7" ht="57.6" x14ac:dyDescent="0.3">
      <c r="A1475" t="s">
        <v>46</v>
      </c>
      <c r="B1475" t="s">
        <v>47</v>
      </c>
      <c r="C1475">
        <v>1999</v>
      </c>
      <c r="D1475" t="s">
        <v>26</v>
      </c>
      <c r="E1475">
        <v>178.52971879969999</v>
      </c>
      <c r="F1475">
        <v>503165.66004908399</v>
      </c>
      <c r="G1475" s="1" t="s">
        <v>48</v>
      </c>
    </row>
    <row r="1476" spans="1:7" ht="57.6" x14ac:dyDescent="0.3">
      <c r="A1476" t="s">
        <v>46</v>
      </c>
      <c r="B1476" t="s">
        <v>47</v>
      </c>
      <c r="C1476">
        <v>1999</v>
      </c>
      <c r="D1476" t="s">
        <v>15</v>
      </c>
      <c r="E1476">
        <v>242.58406800380001</v>
      </c>
      <c r="F1476">
        <v>683695.54108507105</v>
      </c>
      <c r="G1476" s="1" t="s">
        <v>48</v>
      </c>
    </row>
    <row r="1477" spans="1:7" ht="57.6" x14ac:dyDescent="0.3">
      <c r="A1477" t="s">
        <v>46</v>
      </c>
      <c r="B1477" t="s">
        <v>47</v>
      </c>
      <c r="C1477">
        <v>2000</v>
      </c>
      <c r="D1477" t="s">
        <v>13</v>
      </c>
      <c r="E1477">
        <v>115.69137557160001</v>
      </c>
      <c r="F1477">
        <v>321208.42742142401</v>
      </c>
      <c r="G1477" s="1" t="s">
        <v>48</v>
      </c>
    </row>
    <row r="1478" spans="1:7" ht="57.6" x14ac:dyDescent="0.3">
      <c r="A1478" t="s">
        <v>46</v>
      </c>
      <c r="B1478" t="s">
        <v>47</v>
      </c>
      <c r="C1478">
        <v>2000</v>
      </c>
      <c r="D1478" t="s">
        <v>26</v>
      </c>
      <c r="E1478">
        <v>139.81701481030001</v>
      </c>
      <c r="F1478">
        <v>388191.45534479601</v>
      </c>
      <c r="G1478" s="1" t="s">
        <v>48</v>
      </c>
    </row>
    <row r="1479" spans="1:7" ht="57.6" x14ac:dyDescent="0.3">
      <c r="A1479" t="s">
        <v>46</v>
      </c>
      <c r="B1479" t="s">
        <v>47</v>
      </c>
      <c r="C1479">
        <v>2000</v>
      </c>
      <c r="D1479" t="s">
        <v>15</v>
      </c>
      <c r="E1479">
        <v>243.05994364770001</v>
      </c>
      <c r="F1479">
        <v>674837.70404210698</v>
      </c>
      <c r="G1479" s="1" t="s">
        <v>48</v>
      </c>
    </row>
    <row r="1480" spans="1:7" ht="57.6" x14ac:dyDescent="0.3">
      <c r="A1480" t="s">
        <v>46</v>
      </c>
      <c r="B1480" t="s">
        <v>47</v>
      </c>
      <c r="C1480">
        <v>2001</v>
      </c>
      <c r="D1480" t="s">
        <v>16</v>
      </c>
      <c r="E1480">
        <v>227.9241316154</v>
      </c>
      <c r="F1480">
        <v>597655.820197928</v>
      </c>
      <c r="G1480" s="1" t="s">
        <v>48</v>
      </c>
    </row>
    <row r="1481" spans="1:7" ht="57.6" x14ac:dyDescent="0.3">
      <c r="A1481" t="s">
        <v>46</v>
      </c>
      <c r="B1481" t="s">
        <v>47</v>
      </c>
      <c r="C1481">
        <v>2001</v>
      </c>
      <c r="D1481" t="s">
        <v>15</v>
      </c>
      <c r="E1481">
        <v>234.721589806</v>
      </c>
      <c r="F1481">
        <v>615479.911141544</v>
      </c>
      <c r="G1481" s="1" t="s">
        <v>48</v>
      </c>
    </row>
    <row r="1482" spans="1:7" ht="57.6" x14ac:dyDescent="0.3">
      <c r="A1482" t="s">
        <v>46</v>
      </c>
      <c r="B1482" t="s">
        <v>47</v>
      </c>
      <c r="C1482">
        <v>2002</v>
      </c>
      <c r="D1482" t="s">
        <v>16</v>
      </c>
      <c r="E1482">
        <v>212.04381410139999</v>
      </c>
      <c r="F1482">
        <v>544259.64305595995</v>
      </c>
      <c r="G1482" s="1" t="s">
        <v>48</v>
      </c>
    </row>
    <row r="1483" spans="1:7" ht="57.6" x14ac:dyDescent="0.3">
      <c r="A1483" t="s">
        <v>46</v>
      </c>
      <c r="B1483" t="s">
        <v>47</v>
      </c>
      <c r="C1483">
        <v>2002</v>
      </c>
      <c r="D1483" t="s">
        <v>15</v>
      </c>
      <c r="E1483">
        <v>225.5485261545</v>
      </c>
      <c r="F1483">
        <v>578922.61963356403</v>
      </c>
      <c r="G1483" s="1" t="s">
        <v>48</v>
      </c>
    </row>
    <row r="1484" spans="1:7" ht="57.6" x14ac:dyDescent="0.3">
      <c r="A1484" t="s">
        <v>46</v>
      </c>
      <c r="B1484" t="s">
        <v>47</v>
      </c>
      <c r="C1484">
        <v>2003</v>
      </c>
      <c r="D1484" t="s">
        <v>16</v>
      </c>
      <c r="E1484">
        <v>188.99023801449999</v>
      </c>
      <c r="F1484">
        <v>465421.72339247598</v>
      </c>
      <c r="G1484" s="1" t="s">
        <v>48</v>
      </c>
    </row>
    <row r="1485" spans="1:7" ht="57.6" x14ac:dyDescent="0.3">
      <c r="A1485" t="s">
        <v>46</v>
      </c>
      <c r="B1485" t="s">
        <v>47</v>
      </c>
      <c r="C1485">
        <v>2003</v>
      </c>
      <c r="D1485" t="s">
        <v>15</v>
      </c>
      <c r="E1485">
        <v>215.6285946765</v>
      </c>
      <c r="F1485">
        <v>531023.36502366303</v>
      </c>
      <c r="G1485" s="1" t="s">
        <v>48</v>
      </c>
    </row>
    <row r="1486" spans="1:7" ht="57.6" x14ac:dyDescent="0.3">
      <c r="A1486" t="s">
        <v>46</v>
      </c>
      <c r="B1486" t="s">
        <v>47</v>
      </c>
      <c r="C1486">
        <v>2004</v>
      </c>
      <c r="D1486" t="s">
        <v>16</v>
      </c>
      <c r="E1486">
        <v>166.96401710129999</v>
      </c>
      <c r="F1486">
        <v>386990.36758536199</v>
      </c>
      <c r="G1486" s="1" t="s">
        <v>48</v>
      </c>
    </row>
    <row r="1487" spans="1:7" ht="57.6" x14ac:dyDescent="0.3">
      <c r="A1487" t="s">
        <v>46</v>
      </c>
      <c r="B1487" t="s">
        <v>47</v>
      </c>
      <c r="C1487">
        <v>2004</v>
      </c>
      <c r="D1487" t="s">
        <v>15</v>
      </c>
      <c r="E1487">
        <v>205.0505564083</v>
      </c>
      <c r="F1487">
        <v>475267.61499701301</v>
      </c>
      <c r="G1487" s="1" t="s">
        <v>48</v>
      </c>
    </row>
    <row r="1488" spans="1:7" ht="57.6" x14ac:dyDescent="0.3">
      <c r="A1488" t="s">
        <v>46</v>
      </c>
      <c r="B1488" t="s">
        <v>47</v>
      </c>
      <c r="C1488">
        <v>2005</v>
      </c>
      <c r="D1488" t="s">
        <v>16</v>
      </c>
      <c r="E1488">
        <v>148.80589696920001</v>
      </c>
      <c r="F1488">
        <v>364708.22407572903</v>
      </c>
      <c r="G1488" s="1" t="s">
        <v>48</v>
      </c>
    </row>
    <row r="1489" spans="1:7" ht="57.6" x14ac:dyDescent="0.3">
      <c r="A1489" t="s">
        <v>46</v>
      </c>
      <c r="B1489" t="s">
        <v>47</v>
      </c>
      <c r="C1489">
        <v>2005</v>
      </c>
      <c r="D1489" t="s">
        <v>15</v>
      </c>
      <c r="E1489">
        <v>193.90409143860001</v>
      </c>
      <c r="F1489">
        <v>475239.34380288399</v>
      </c>
      <c r="G1489" s="1" t="s">
        <v>48</v>
      </c>
    </row>
    <row r="1490" spans="1:7" ht="57.6" x14ac:dyDescent="0.3">
      <c r="A1490" t="s">
        <v>46</v>
      </c>
      <c r="B1490" t="s">
        <v>47</v>
      </c>
      <c r="C1490">
        <v>2006</v>
      </c>
      <c r="D1490" t="s">
        <v>16</v>
      </c>
      <c r="E1490">
        <v>131.34937865929999</v>
      </c>
      <c r="F1490">
        <v>340597.47657333402</v>
      </c>
      <c r="G1490" s="1" t="s">
        <v>48</v>
      </c>
    </row>
    <row r="1491" spans="1:7" ht="57.6" x14ac:dyDescent="0.3">
      <c r="A1491" t="s">
        <v>46</v>
      </c>
      <c r="B1491" t="s">
        <v>47</v>
      </c>
      <c r="C1491">
        <v>2006</v>
      </c>
      <c r="D1491" t="s">
        <v>15</v>
      </c>
      <c r="E1491">
        <v>182.2797989094</v>
      </c>
      <c r="F1491">
        <v>472663.36675902701</v>
      </c>
      <c r="G1491" s="1" t="s">
        <v>48</v>
      </c>
    </row>
    <row r="1492" spans="1:7" ht="57.6" x14ac:dyDescent="0.3">
      <c r="A1492" t="s">
        <v>46</v>
      </c>
      <c r="B1492" t="s">
        <v>47</v>
      </c>
      <c r="C1492">
        <v>2007</v>
      </c>
      <c r="D1492" t="s">
        <v>16</v>
      </c>
      <c r="E1492">
        <v>114.7769470156</v>
      </c>
      <c r="F1492">
        <v>293058.37193776201</v>
      </c>
      <c r="G1492" s="1" t="s">
        <v>48</v>
      </c>
    </row>
    <row r="1493" spans="1:7" ht="57.6" x14ac:dyDescent="0.3">
      <c r="A1493" t="s">
        <v>46</v>
      </c>
      <c r="B1493" t="s">
        <v>47</v>
      </c>
      <c r="C1493">
        <v>2007</v>
      </c>
      <c r="D1493" t="s">
        <v>15</v>
      </c>
      <c r="E1493">
        <v>170.26919701520001</v>
      </c>
      <c r="F1493">
        <v>434745.95697009302</v>
      </c>
      <c r="G1493" s="1" t="s">
        <v>48</v>
      </c>
    </row>
    <row r="1494" spans="1:7" ht="57.6" x14ac:dyDescent="0.3">
      <c r="A1494" t="s">
        <v>46</v>
      </c>
      <c r="B1494" t="s">
        <v>47</v>
      </c>
      <c r="C1494">
        <v>2008</v>
      </c>
      <c r="D1494" t="s">
        <v>16</v>
      </c>
      <c r="E1494">
        <v>89.999357040999996</v>
      </c>
      <c r="F1494">
        <v>231064.439266534</v>
      </c>
      <c r="G1494" s="1" t="s">
        <v>48</v>
      </c>
    </row>
    <row r="1495" spans="1:7" ht="57.6" x14ac:dyDescent="0.3">
      <c r="A1495" t="s">
        <v>46</v>
      </c>
      <c r="B1495" t="s">
        <v>47</v>
      </c>
      <c r="C1495">
        <v>2008</v>
      </c>
      <c r="D1495" t="s">
        <v>15</v>
      </c>
      <c r="E1495">
        <v>157.9647230034</v>
      </c>
      <c r="F1495">
        <v>405558.787803585</v>
      </c>
      <c r="G1495" s="1" t="s">
        <v>48</v>
      </c>
    </row>
    <row r="1496" spans="1:7" ht="57.6" x14ac:dyDescent="0.3">
      <c r="A1496" t="s">
        <v>46</v>
      </c>
      <c r="B1496" t="s">
        <v>47</v>
      </c>
      <c r="C1496">
        <v>2009</v>
      </c>
      <c r="D1496" t="s">
        <v>16</v>
      </c>
      <c r="E1496">
        <v>84.3079508995</v>
      </c>
      <c r="F1496">
        <v>234727.58334787501</v>
      </c>
      <c r="G1496" s="1" t="s">
        <v>48</v>
      </c>
    </row>
    <row r="1497" spans="1:7" ht="57.6" x14ac:dyDescent="0.3">
      <c r="A1497" t="s">
        <v>46</v>
      </c>
      <c r="B1497" t="s">
        <v>47</v>
      </c>
      <c r="C1497">
        <v>2009</v>
      </c>
      <c r="D1497" t="s">
        <v>15</v>
      </c>
      <c r="E1497">
        <v>149.28083461200001</v>
      </c>
      <c r="F1497">
        <v>415623.07202072401</v>
      </c>
      <c r="G1497" s="1" t="s">
        <v>48</v>
      </c>
    </row>
    <row r="1498" spans="1:7" ht="57.6" x14ac:dyDescent="0.3">
      <c r="A1498" t="s">
        <v>46</v>
      </c>
      <c r="B1498" t="s">
        <v>47</v>
      </c>
      <c r="C1498">
        <v>2010</v>
      </c>
      <c r="D1498" t="s">
        <v>16</v>
      </c>
      <c r="E1498">
        <v>80.791268597599995</v>
      </c>
      <c r="F1498">
        <v>207818.410718339</v>
      </c>
      <c r="G1498" s="1" t="s">
        <v>48</v>
      </c>
    </row>
    <row r="1499" spans="1:7" ht="57.6" x14ac:dyDescent="0.3">
      <c r="A1499" t="s">
        <v>46</v>
      </c>
      <c r="B1499" t="s">
        <v>47</v>
      </c>
      <c r="C1499">
        <v>2010</v>
      </c>
      <c r="D1499" t="s">
        <v>15</v>
      </c>
      <c r="E1499">
        <v>140.67228911230001</v>
      </c>
      <c r="F1499">
        <v>361849.64121598698</v>
      </c>
      <c r="G1499" s="1" t="s">
        <v>48</v>
      </c>
    </row>
    <row r="1500" spans="1:7" ht="57.6" x14ac:dyDescent="0.3">
      <c r="A1500" t="s">
        <v>46</v>
      </c>
      <c r="B1500" t="s">
        <v>47</v>
      </c>
      <c r="C1500">
        <v>2011</v>
      </c>
      <c r="D1500" t="s">
        <v>16</v>
      </c>
      <c r="E1500">
        <v>77.331349630099993</v>
      </c>
      <c r="F1500">
        <v>230896.624627991</v>
      </c>
      <c r="G1500" s="1" t="s">
        <v>48</v>
      </c>
    </row>
    <row r="1501" spans="1:7" ht="57.6" x14ac:dyDescent="0.3">
      <c r="A1501" t="s">
        <v>46</v>
      </c>
      <c r="B1501" t="s">
        <v>47</v>
      </c>
      <c r="C1501">
        <v>2011</v>
      </c>
      <c r="D1501" t="s">
        <v>15</v>
      </c>
      <c r="E1501">
        <v>131.0193645786</v>
      </c>
      <c r="F1501">
        <v>391198.77238440199</v>
      </c>
      <c r="G1501" s="1" t="s">
        <v>48</v>
      </c>
    </row>
    <row r="1502" spans="1:7" ht="57.6" x14ac:dyDescent="0.3">
      <c r="A1502" t="s">
        <v>46</v>
      </c>
      <c r="B1502" t="s">
        <v>47</v>
      </c>
      <c r="C1502">
        <v>2012</v>
      </c>
      <c r="D1502" t="s">
        <v>16</v>
      </c>
      <c r="E1502">
        <v>73.769738203100005</v>
      </c>
      <c r="F1502">
        <v>146896.97289605599</v>
      </c>
      <c r="G1502" s="1" t="s">
        <v>48</v>
      </c>
    </row>
    <row r="1503" spans="1:7" ht="57.6" x14ac:dyDescent="0.3">
      <c r="A1503" t="s">
        <v>46</v>
      </c>
      <c r="B1503" t="s">
        <v>47</v>
      </c>
      <c r="C1503">
        <v>2012</v>
      </c>
      <c r="D1503" t="s">
        <v>15</v>
      </c>
      <c r="E1503">
        <v>121.2677922134</v>
      </c>
      <c r="F1503">
        <v>241479.392767866</v>
      </c>
      <c r="G1503" s="1" t="s">
        <v>48</v>
      </c>
    </row>
    <row r="1504" spans="1:7" ht="57.6" x14ac:dyDescent="0.3">
      <c r="A1504" t="s">
        <v>46</v>
      </c>
      <c r="B1504" t="s">
        <v>47</v>
      </c>
      <c r="C1504">
        <v>2013</v>
      </c>
      <c r="D1504" t="s">
        <v>16</v>
      </c>
      <c r="E1504">
        <v>70.102074732299997</v>
      </c>
      <c r="F1504">
        <v>237414.16680433901</v>
      </c>
      <c r="G1504" s="1" t="s">
        <v>48</v>
      </c>
    </row>
    <row r="1505" spans="1:7" ht="57.6" x14ac:dyDescent="0.3">
      <c r="A1505" t="s">
        <v>46</v>
      </c>
      <c r="B1505" t="s">
        <v>47</v>
      </c>
      <c r="C1505">
        <v>2013</v>
      </c>
      <c r="D1505" t="s">
        <v>15</v>
      </c>
      <c r="E1505">
        <v>111.4633128915</v>
      </c>
      <c r="F1505">
        <v>377491.95955273899</v>
      </c>
      <c r="G1505" s="1" t="s">
        <v>48</v>
      </c>
    </row>
    <row r="1506" spans="1:7" ht="57.6" x14ac:dyDescent="0.3">
      <c r="A1506" t="s">
        <v>46</v>
      </c>
      <c r="B1506" t="s">
        <v>47</v>
      </c>
      <c r="C1506">
        <v>2014</v>
      </c>
      <c r="D1506" t="s">
        <v>16</v>
      </c>
      <c r="E1506">
        <v>66.323922635700001</v>
      </c>
      <c r="F1506">
        <v>237159.02572334299</v>
      </c>
      <c r="G1506" s="1" t="s">
        <v>48</v>
      </c>
    </row>
    <row r="1507" spans="1:7" ht="57.6" x14ac:dyDescent="0.3">
      <c r="A1507" t="s">
        <v>46</v>
      </c>
      <c r="B1507" t="s">
        <v>47</v>
      </c>
      <c r="C1507">
        <v>2014</v>
      </c>
      <c r="D1507" t="s">
        <v>15</v>
      </c>
      <c r="E1507">
        <v>101.65491225</v>
      </c>
      <c r="F1507">
        <v>363494.48270123999</v>
      </c>
      <c r="G1507" s="1" t="s">
        <v>48</v>
      </c>
    </row>
    <row r="1508" spans="1:7" ht="57.6" x14ac:dyDescent="0.3">
      <c r="A1508" t="s">
        <v>46</v>
      </c>
      <c r="B1508" t="s">
        <v>47</v>
      </c>
      <c r="C1508">
        <v>2015</v>
      </c>
      <c r="D1508" t="s">
        <v>16</v>
      </c>
      <c r="E1508">
        <v>62.513453463300003</v>
      </c>
      <c r="F1508">
        <v>223902.86068040901</v>
      </c>
      <c r="G1508" s="1" t="s">
        <v>48</v>
      </c>
    </row>
    <row r="1509" spans="1:7" ht="57.6" x14ac:dyDescent="0.3">
      <c r="A1509" t="s">
        <v>46</v>
      </c>
      <c r="B1509" t="s">
        <v>47</v>
      </c>
      <c r="C1509">
        <v>2015</v>
      </c>
      <c r="D1509" t="s">
        <v>15</v>
      </c>
      <c r="E1509">
        <v>91.893859058900006</v>
      </c>
      <c r="F1509">
        <v>329133.91889845498</v>
      </c>
      <c r="G1509" s="1" t="s">
        <v>48</v>
      </c>
    </row>
    <row r="1510" spans="1:7" ht="57.6" x14ac:dyDescent="0.3">
      <c r="A1510" t="s">
        <v>46</v>
      </c>
      <c r="B1510" t="s">
        <v>47</v>
      </c>
      <c r="C1510">
        <v>2016</v>
      </c>
      <c r="D1510" t="s">
        <v>16</v>
      </c>
      <c r="E1510">
        <v>58.416789009600002</v>
      </c>
      <c r="F1510">
        <v>246041.78797824099</v>
      </c>
      <c r="G1510" s="1" t="s">
        <v>48</v>
      </c>
    </row>
    <row r="1511" spans="1:7" ht="57.6" x14ac:dyDescent="0.3">
      <c r="A1511" t="s">
        <v>46</v>
      </c>
      <c r="B1511" t="s">
        <v>47</v>
      </c>
      <c r="C1511">
        <v>2016</v>
      </c>
      <c r="D1511" t="s">
        <v>15</v>
      </c>
      <c r="E1511">
        <v>82.235489505499999</v>
      </c>
      <c r="F1511">
        <v>346362.18827234203</v>
      </c>
      <c r="G1511" s="1" t="s">
        <v>48</v>
      </c>
    </row>
    <row r="1512" spans="1:7" ht="57.6" x14ac:dyDescent="0.3">
      <c r="A1512" t="s">
        <v>46</v>
      </c>
      <c r="B1512" t="s">
        <v>47</v>
      </c>
      <c r="C1512">
        <v>2017</v>
      </c>
      <c r="D1512" t="s">
        <v>16</v>
      </c>
      <c r="E1512">
        <v>54.277806932799997</v>
      </c>
      <c r="F1512">
        <v>216624.512122888</v>
      </c>
      <c r="G1512" s="1" t="s">
        <v>48</v>
      </c>
    </row>
    <row r="1513" spans="1:7" ht="57.6" x14ac:dyDescent="0.3">
      <c r="A1513" t="s">
        <v>46</v>
      </c>
      <c r="B1513" t="s">
        <v>47</v>
      </c>
      <c r="C1513">
        <v>2017</v>
      </c>
      <c r="D1513" t="s">
        <v>15</v>
      </c>
      <c r="E1513">
        <v>72.737880719100005</v>
      </c>
      <c r="F1513">
        <v>290299.27357148897</v>
      </c>
      <c r="G1513" s="1" t="s">
        <v>48</v>
      </c>
    </row>
    <row r="1514" spans="1:7" ht="57.6" x14ac:dyDescent="0.3">
      <c r="A1514" t="s">
        <v>46</v>
      </c>
      <c r="B1514" t="s">
        <v>47</v>
      </c>
      <c r="C1514">
        <v>2018</v>
      </c>
      <c r="D1514" t="s">
        <v>16</v>
      </c>
      <c r="E1514">
        <v>50.007982069299999</v>
      </c>
      <c r="F1514">
        <v>78851.807452546796</v>
      </c>
      <c r="G1514" s="1" t="s">
        <v>48</v>
      </c>
    </row>
    <row r="1515" spans="1:7" ht="57.6" x14ac:dyDescent="0.3">
      <c r="A1515" t="s">
        <v>46</v>
      </c>
      <c r="B1515" t="s">
        <v>47</v>
      </c>
      <c r="C1515">
        <v>2018</v>
      </c>
      <c r="D1515" t="s">
        <v>15</v>
      </c>
      <c r="E1515">
        <v>63.463034217999997</v>
      </c>
      <c r="F1515">
        <v>100067.52417197599</v>
      </c>
      <c r="G1515" s="1" t="s">
        <v>48</v>
      </c>
    </row>
    <row r="1516" spans="1:7" ht="57.6" x14ac:dyDescent="0.3">
      <c r="A1516" t="s">
        <v>46</v>
      </c>
      <c r="B1516" t="s">
        <v>47</v>
      </c>
      <c r="C1516">
        <v>2019</v>
      </c>
      <c r="D1516" t="s">
        <v>16</v>
      </c>
      <c r="E1516">
        <v>45.621387203499999</v>
      </c>
      <c r="F1516">
        <v>75316.572773914493</v>
      </c>
      <c r="G1516" s="1" t="s">
        <v>48</v>
      </c>
    </row>
    <row r="1517" spans="1:7" ht="57.6" x14ac:dyDescent="0.3">
      <c r="A1517" t="s">
        <v>46</v>
      </c>
      <c r="B1517" t="s">
        <v>47</v>
      </c>
      <c r="C1517">
        <v>2019</v>
      </c>
      <c r="D1517" t="s">
        <v>15</v>
      </c>
      <c r="E1517">
        <v>53.527963679300001</v>
      </c>
      <c r="F1517">
        <v>88369.578809769795</v>
      </c>
      <c r="G1517" s="1" t="s">
        <v>48</v>
      </c>
    </row>
    <row r="1518" spans="1:7" ht="72" x14ac:dyDescent="0.3">
      <c r="A1518" t="s">
        <v>49</v>
      </c>
      <c r="B1518" t="s">
        <v>50</v>
      </c>
      <c r="C1518">
        <v>2001</v>
      </c>
      <c r="D1518" t="s">
        <v>16</v>
      </c>
      <c r="E1518">
        <v>1.5759269220000001</v>
      </c>
      <c r="F1518">
        <v>901.97204831551903</v>
      </c>
      <c r="G1518" s="1" t="s">
        <v>51</v>
      </c>
    </row>
    <row r="1519" spans="1:7" ht="72" x14ac:dyDescent="0.3">
      <c r="A1519" t="s">
        <v>49</v>
      </c>
      <c r="B1519" t="s">
        <v>50</v>
      </c>
      <c r="C1519">
        <v>2001</v>
      </c>
      <c r="D1519" t="s">
        <v>15</v>
      </c>
      <c r="E1519">
        <v>1.6229263218000001</v>
      </c>
      <c r="F1519">
        <v>928.87186468885</v>
      </c>
      <c r="G1519" s="1" t="s">
        <v>51</v>
      </c>
    </row>
    <row r="1520" spans="1:7" ht="72" x14ac:dyDescent="0.3">
      <c r="A1520" t="s">
        <v>49</v>
      </c>
      <c r="B1520" t="s">
        <v>50</v>
      </c>
      <c r="C1520">
        <v>2002</v>
      </c>
      <c r="D1520" t="s">
        <v>16</v>
      </c>
      <c r="E1520">
        <v>3.0458773661</v>
      </c>
      <c r="F1520">
        <v>1746.7698503870199</v>
      </c>
      <c r="G1520" s="1" t="s">
        <v>51</v>
      </c>
    </row>
    <row r="1521" spans="1:7" ht="72" x14ac:dyDescent="0.3">
      <c r="A1521" t="s">
        <v>49</v>
      </c>
      <c r="B1521" t="s">
        <v>50</v>
      </c>
      <c r="C1521">
        <v>2002</v>
      </c>
      <c r="D1521" t="s">
        <v>15</v>
      </c>
      <c r="E1521">
        <v>3.2398641463</v>
      </c>
      <c r="F1521">
        <v>1858.0186691869201</v>
      </c>
      <c r="G1521" s="1" t="s">
        <v>51</v>
      </c>
    </row>
    <row r="1522" spans="1:7" ht="72" x14ac:dyDescent="0.3">
      <c r="A1522" t="s">
        <v>49</v>
      </c>
      <c r="B1522" t="s">
        <v>50</v>
      </c>
      <c r="C1522">
        <v>2003</v>
      </c>
      <c r="D1522" t="s">
        <v>16</v>
      </c>
      <c r="E1522">
        <v>4.2362452308999998</v>
      </c>
      <c r="F1522">
        <v>2558.9363275994201</v>
      </c>
      <c r="G1522" s="1" t="s">
        <v>51</v>
      </c>
    </row>
    <row r="1523" spans="1:7" ht="72" x14ac:dyDescent="0.3">
      <c r="A1523" t="s">
        <v>49</v>
      </c>
      <c r="B1523" t="s">
        <v>50</v>
      </c>
      <c r="C1523">
        <v>2003</v>
      </c>
      <c r="D1523" t="s">
        <v>15</v>
      </c>
      <c r="E1523">
        <v>4.8333480896000003</v>
      </c>
      <c r="F1523">
        <v>2919.6208755757998</v>
      </c>
      <c r="G1523" s="1" t="s">
        <v>51</v>
      </c>
    </row>
    <row r="1524" spans="1:7" ht="72" x14ac:dyDescent="0.3">
      <c r="A1524" t="s">
        <v>49</v>
      </c>
      <c r="B1524" t="s">
        <v>50</v>
      </c>
      <c r="C1524">
        <v>2004</v>
      </c>
      <c r="D1524" t="s">
        <v>16</v>
      </c>
      <c r="E1524">
        <v>5.1996406446999996</v>
      </c>
      <c r="F1524">
        <v>3593.0939840078499</v>
      </c>
      <c r="G1524" s="1" t="s">
        <v>51</v>
      </c>
    </row>
    <row r="1525" spans="1:7" ht="72" x14ac:dyDescent="0.3">
      <c r="A1525" t="s">
        <v>49</v>
      </c>
      <c r="B1525" t="s">
        <v>50</v>
      </c>
      <c r="C1525">
        <v>2004</v>
      </c>
      <c r="D1525" t="s">
        <v>15</v>
      </c>
      <c r="E1525">
        <v>6.3857424241</v>
      </c>
      <c r="F1525">
        <v>4412.7227736820896</v>
      </c>
      <c r="G1525" s="1" t="s">
        <v>51</v>
      </c>
    </row>
    <row r="1526" spans="1:7" ht="72" x14ac:dyDescent="0.3">
      <c r="A1526" t="s">
        <v>49</v>
      </c>
      <c r="B1526" t="s">
        <v>50</v>
      </c>
      <c r="C1526">
        <v>2005</v>
      </c>
      <c r="D1526" t="s">
        <v>16</v>
      </c>
      <c r="E1526">
        <v>6.0466879656000003</v>
      </c>
      <c r="F1526">
        <v>4737.7717011203804</v>
      </c>
      <c r="G1526" s="1" t="s">
        <v>51</v>
      </c>
    </row>
    <row r="1527" spans="1:7" ht="72" x14ac:dyDescent="0.3">
      <c r="A1527" t="s">
        <v>49</v>
      </c>
      <c r="B1527" t="s">
        <v>50</v>
      </c>
      <c r="C1527">
        <v>2005</v>
      </c>
      <c r="D1527" t="s">
        <v>15</v>
      </c>
      <c r="E1527">
        <v>7.8792410789999998</v>
      </c>
      <c r="F1527">
        <v>6173.6351573491902</v>
      </c>
      <c r="G1527" s="1" t="s">
        <v>51</v>
      </c>
    </row>
    <row r="1528" spans="1:7" ht="72" x14ac:dyDescent="0.3">
      <c r="A1528" t="s">
        <v>49</v>
      </c>
      <c r="B1528" t="s">
        <v>50</v>
      </c>
      <c r="C1528">
        <v>2006</v>
      </c>
      <c r="D1528" t="s">
        <v>16</v>
      </c>
      <c r="E1528">
        <v>6.6985285582999996</v>
      </c>
      <c r="F1528">
        <v>6097.4125186719402</v>
      </c>
      <c r="G1528" s="1" t="s">
        <v>51</v>
      </c>
    </row>
    <row r="1529" spans="1:7" ht="72" x14ac:dyDescent="0.3">
      <c r="A1529" t="s">
        <v>49</v>
      </c>
      <c r="B1529" t="s">
        <v>50</v>
      </c>
      <c r="C1529">
        <v>2006</v>
      </c>
      <c r="D1529" t="s">
        <v>15</v>
      </c>
      <c r="E1529">
        <v>9.2958676399000009</v>
      </c>
      <c r="F1529">
        <v>8461.6702348750096</v>
      </c>
      <c r="G1529" s="1" t="s">
        <v>51</v>
      </c>
    </row>
    <row r="1530" spans="1:7" ht="72" x14ac:dyDescent="0.3">
      <c r="A1530" t="s">
        <v>49</v>
      </c>
      <c r="B1530" t="s">
        <v>50</v>
      </c>
      <c r="C1530">
        <v>2007</v>
      </c>
      <c r="D1530" t="s">
        <v>16</v>
      </c>
      <c r="E1530">
        <v>7.1571454318000001</v>
      </c>
      <c r="F1530">
        <v>5750.8046601717197</v>
      </c>
      <c r="G1530" s="1" t="s">
        <v>51</v>
      </c>
    </row>
    <row r="1531" spans="1:7" ht="72" x14ac:dyDescent="0.3">
      <c r="A1531" t="s">
        <v>49</v>
      </c>
      <c r="B1531" t="s">
        <v>50</v>
      </c>
      <c r="C1531">
        <v>2007</v>
      </c>
      <c r="D1531" t="s">
        <v>15</v>
      </c>
      <c r="E1531">
        <v>10.617475349099999</v>
      </c>
      <c r="F1531">
        <v>8531.1982688055705</v>
      </c>
      <c r="G1531" s="1" t="s">
        <v>51</v>
      </c>
    </row>
    <row r="1532" spans="1:7" ht="72" x14ac:dyDescent="0.3">
      <c r="A1532" t="s">
        <v>49</v>
      </c>
      <c r="B1532" t="s">
        <v>50</v>
      </c>
      <c r="C1532">
        <v>2008</v>
      </c>
      <c r="D1532" t="s">
        <v>16</v>
      </c>
      <c r="E1532">
        <v>6.7376412643999997</v>
      </c>
      <c r="F1532">
        <v>7039.89856888344</v>
      </c>
      <c r="G1532" s="1" t="s">
        <v>51</v>
      </c>
    </row>
    <row r="1533" spans="1:7" ht="72" x14ac:dyDescent="0.3">
      <c r="A1533" t="s">
        <v>49</v>
      </c>
      <c r="B1533" t="s">
        <v>50</v>
      </c>
      <c r="C1533">
        <v>2008</v>
      </c>
      <c r="D1533" t="s">
        <v>15</v>
      </c>
      <c r="E1533">
        <v>11.8257471054</v>
      </c>
      <c r="F1533">
        <v>12356.261910830901</v>
      </c>
      <c r="G1533" s="1" t="s">
        <v>51</v>
      </c>
    </row>
    <row r="1534" spans="1:7" ht="72" x14ac:dyDescent="0.3">
      <c r="A1534" t="s">
        <v>49</v>
      </c>
      <c r="B1534" t="s">
        <v>50</v>
      </c>
      <c r="C1534">
        <v>2009</v>
      </c>
      <c r="D1534" t="s">
        <v>16</v>
      </c>
      <c r="E1534">
        <v>7.4780672146000002</v>
      </c>
      <c r="F1534">
        <v>7101.9270734696702</v>
      </c>
      <c r="G1534" s="1" t="s">
        <v>51</v>
      </c>
    </row>
    <row r="1535" spans="1:7" ht="72" x14ac:dyDescent="0.3">
      <c r="A1535" t="s">
        <v>49</v>
      </c>
      <c r="B1535" t="s">
        <v>50</v>
      </c>
      <c r="C1535">
        <v>2009</v>
      </c>
      <c r="D1535" t="s">
        <v>15</v>
      </c>
      <c r="E1535">
        <v>13.241124984900001</v>
      </c>
      <c r="F1535">
        <v>12575.108154920301</v>
      </c>
      <c r="G1535" s="1" t="s">
        <v>51</v>
      </c>
    </row>
    <row r="1536" spans="1:7" ht="72" x14ac:dyDescent="0.3">
      <c r="A1536" t="s">
        <v>49</v>
      </c>
      <c r="B1536" t="s">
        <v>50</v>
      </c>
      <c r="C1536">
        <v>2010</v>
      </c>
      <c r="D1536" t="s">
        <v>16</v>
      </c>
      <c r="E1536">
        <v>8.4095400221999999</v>
      </c>
      <c r="F1536">
        <v>8637.3017671712405</v>
      </c>
      <c r="G1536" s="1" t="s">
        <v>51</v>
      </c>
    </row>
    <row r="1537" spans="1:7" ht="72" x14ac:dyDescent="0.3">
      <c r="A1537" t="s">
        <v>49</v>
      </c>
      <c r="B1537" t="s">
        <v>50</v>
      </c>
      <c r="C1537">
        <v>2010</v>
      </c>
      <c r="D1537" t="s">
        <v>15</v>
      </c>
      <c r="E1537">
        <v>14.642538306800001</v>
      </c>
      <c r="F1537">
        <v>15039.112919408601</v>
      </c>
      <c r="G1537" s="1" t="s">
        <v>51</v>
      </c>
    </row>
    <row r="1538" spans="1:7" ht="72" x14ac:dyDescent="0.3">
      <c r="A1538" t="s">
        <v>49</v>
      </c>
      <c r="B1538" t="s">
        <v>50</v>
      </c>
      <c r="C1538">
        <v>2011</v>
      </c>
      <c r="D1538" t="s">
        <v>16</v>
      </c>
      <c r="E1538">
        <v>9.3811798429</v>
      </c>
      <c r="F1538">
        <v>15108.391591095</v>
      </c>
      <c r="G1538" s="1" t="s">
        <v>51</v>
      </c>
    </row>
    <row r="1539" spans="1:7" ht="72" x14ac:dyDescent="0.3">
      <c r="A1539" t="s">
        <v>49</v>
      </c>
      <c r="B1539" t="s">
        <v>50</v>
      </c>
      <c r="C1539">
        <v>2011</v>
      </c>
      <c r="D1539" t="s">
        <v>15</v>
      </c>
      <c r="E1539">
        <v>15.8941519564</v>
      </c>
      <c r="F1539">
        <v>25597.5341894308</v>
      </c>
      <c r="G1539" s="1" t="s">
        <v>51</v>
      </c>
    </row>
    <row r="1540" spans="1:7" ht="72" x14ac:dyDescent="0.3">
      <c r="A1540" t="s">
        <v>49</v>
      </c>
      <c r="B1540" t="s">
        <v>50</v>
      </c>
      <c r="C1540">
        <v>2012</v>
      </c>
      <c r="D1540" t="s">
        <v>16</v>
      </c>
      <c r="E1540">
        <v>10.380310362099999</v>
      </c>
      <c r="F1540">
        <v>17090.510837567101</v>
      </c>
      <c r="G1540" s="1" t="s">
        <v>51</v>
      </c>
    </row>
    <row r="1541" spans="1:7" ht="72" x14ac:dyDescent="0.3">
      <c r="A1541" t="s">
        <v>49</v>
      </c>
      <c r="B1541" t="s">
        <v>50</v>
      </c>
      <c r="C1541">
        <v>2012</v>
      </c>
      <c r="D1541" t="s">
        <v>15</v>
      </c>
      <c r="E1541">
        <v>17.063871321200001</v>
      </c>
      <c r="F1541">
        <v>28094.562452751201</v>
      </c>
      <c r="G1541" s="1" t="s">
        <v>51</v>
      </c>
    </row>
    <row r="1542" spans="1:7" ht="72" x14ac:dyDescent="0.3">
      <c r="A1542" t="s">
        <v>49</v>
      </c>
      <c r="B1542" t="s">
        <v>50</v>
      </c>
      <c r="C1542">
        <v>2013</v>
      </c>
      <c r="D1542" t="s">
        <v>16</v>
      </c>
      <c r="E1542">
        <v>11.407973191</v>
      </c>
      <c r="F1542">
        <v>22641.4280750406</v>
      </c>
      <c r="G1542" s="1" t="s">
        <v>51</v>
      </c>
    </row>
    <row r="1543" spans="1:7" ht="72" x14ac:dyDescent="0.3">
      <c r="A1543" t="s">
        <v>49</v>
      </c>
      <c r="B1543" t="s">
        <v>50</v>
      </c>
      <c r="C1543">
        <v>2013</v>
      </c>
      <c r="D1543" t="s">
        <v>15</v>
      </c>
      <c r="E1543">
        <v>18.138842396600001</v>
      </c>
      <c r="F1543">
        <v>36000.198160724402</v>
      </c>
      <c r="G1543" s="1" t="s">
        <v>51</v>
      </c>
    </row>
    <row r="1544" spans="1:7" ht="72" x14ac:dyDescent="0.3">
      <c r="A1544" t="s">
        <v>49</v>
      </c>
      <c r="B1544" t="s">
        <v>50</v>
      </c>
      <c r="C1544">
        <v>2014</v>
      </c>
      <c r="D1544" t="s">
        <v>16</v>
      </c>
      <c r="E1544">
        <v>12.465263141399999</v>
      </c>
      <c r="F1544">
        <v>25965.207232430501</v>
      </c>
      <c r="G1544" s="1" t="s">
        <v>51</v>
      </c>
    </row>
    <row r="1545" spans="1:7" ht="72" x14ac:dyDescent="0.3">
      <c r="A1545" t="s">
        <v>49</v>
      </c>
      <c r="B1545" t="s">
        <v>50</v>
      </c>
      <c r="C1545">
        <v>2014</v>
      </c>
      <c r="D1545" t="s">
        <v>15</v>
      </c>
      <c r="E1545">
        <v>19.105553176800001</v>
      </c>
      <c r="F1545">
        <v>39796.965527227498</v>
      </c>
      <c r="G1545" s="1" t="s">
        <v>51</v>
      </c>
    </row>
    <row r="1546" spans="1:7" ht="72" x14ac:dyDescent="0.3">
      <c r="A1546" t="s">
        <v>49</v>
      </c>
      <c r="B1546" t="s">
        <v>50</v>
      </c>
      <c r="C1546">
        <v>2015</v>
      </c>
      <c r="D1546" t="s">
        <v>16</v>
      </c>
      <c r="E1546">
        <v>13.5712938679</v>
      </c>
      <c r="F1546">
        <v>30990.422364487102</v>
      </c>
      <c r="G1546" s="1" t="s">
        <v>51</v>
      </c>
    </row>
    <row r="1547" spans="1:7" ht="72" x14ac:dyDescent="0.3">
      <c r="A1547" t="s">
        <v>49</v>
      </c>
      <c r="B1547" t="s">
        <v>50</v>
      </c>
      <c r="C1547">
        <v>2015</v>
      </c>
      <c r="D1547" t="s">
        <v>15</v>
      </c>
      <c r="E1547">
        <v>19.949602795200001</v>
      </c>
      <c r="F1547">
        <v>45555.466018368897</v>
      </c>
      <c r="G1547" s="1" t="s">
        <v>51</v>
      </c>
    </row>
    <row r="1548" spans="1:7" ht="72" x14ac:dyDescent="0.3">
      <c r="A1548" t="s">
        <v>49</v>
      </c>
      <c r="B1548" t="s">
        <v>50</v>
      </c>
      <c r="C1548">
        <v>2016</v>
      </c>
      <c r="D1548" t="s">
        <v>16</v>
      </c>
      <c r="E1548">
        <v>14.6731590608</v>
      </c>
      <c r="F1548">
        <v>38593.600314123898</v>
      </c>
      <c r="G1548" s="1" t="s">
        <v>51</v>
      </c>
    </row>
    <row r="1549" spans="1:7" ht="72" x14ac:dyDescent="0.3">
      <c r="A1549" t="s">
        <v>49</v>
      </c>
      <c r="B1549" t="s">
        <v>50</v>
      </c>
      <c r="C1549">
        <v>2016</v>
      </c>
      <c r="D1549" t="s">
        <v>15</v>
      </c>
      <c r="E1549">
        <v>20.655952482299998</v>
      </c>
      <c r="F1549">
        <v>54329.648503815202</v>
      </c>
      <c r="G1549" s="1" t="s">
        <v>51</v>
      </c>
    </row>
    <row r="1550" spans="1:7" ht="72" x14ac:dyDescent="0.3">
      <c r="A1550" t="s">
        <v>49</v>
      </c>
      <c r="B1550" t="s">
        <v>50</v>
      </c>
      <c r="C1550">
        <v>2017</v>
      </c>
      <c r="D1550" t="s">
        <v>16</v>
      </c>
      <c r="E1550">
        <v>15.8260850542</v>
      </c>
      <c r="F1550">
        <v>47320.227604561398</v>
      </c>
      <c r="G1550" s="1" t="s">
        <v>51</v>
      </c>
    </row>
    <row r="1551" spans="1:7" ht="72" x14ac:dyDescent="0.3">
      <c r="A1551" t="s">
        <v>49</v>
      </c>
      <c r="B1551" t="s">
        <v>50</v>
      </c>
      <c r="C1551">
        <v>2017</v>
      </c>
      <c r="D1551" t="s">
        <v>15</v>
      </c>
      <c r="E1551">
        <v>21.2085924613</v>
      </c>
      <c r="F1551">
        <v>63414.004095015996</v>
      </c>
      <c r="G1551" s="1" t="s">
        <v>51</v>
      </c>
    </row>
    <row r="1552" spans="1:7" ht="72" x14ac:dyDescent="0.3">
      <c r="A1552" t="s">
        <v>49</v>
      </c>
      <c r="B1552" t="s">
        <v>50</v>
      </c>
      <c r="C1552">
        <v>2018</v>
      </c>
      <c r="D1552" t="s">
        <v>16</v>
      </c>
      <c r="E1552">
        <v>17.013175892500001</v>
      </c>
      <c r="F1552">
        <v>44822.684940519001</v>
      </c>
      <c r="G1552" s="1" t="s">
        <v>51</v>
      </c>
    </row>
    <row r="1553" spans="1:7" ht="72" x14ac:dyDescent="0.3">
      <c r="A1553" t="s">
        <v>49</v>
      </c>
      <c r="B1553" t="s">
        <v>50</v>
      </c>
      <c r="C1553">
        <v>2018</v>
      </c>
      <c r="D1553" t="s">
        <v>15</v>
      </c>
      <c r="E1553">
        <v>21.590708505799999</v>
      </c>
      <c r="F1553">
        <v>56882.590946789598</v>
      </c>
      <c r="G1553" s="1" t="s">
        <v>51</v>
      </c>
    </row>
    <row r="1554" spans="1:7" ht="72" x14ac:dyDescent="0.3">
      <c r="A1554" t="s">
        <v>49</v>
      </c>
      <c r="B1554" t="s">
        <v>50</v>
      </c>
      <c r="C1554">
        <v>2019</v>
      </c>
      <c r="D1554" t="s">
        <v>16</v>
      </c>
      <c r="E1554">
        <v>18.243436263100001</v>
      </c>
      <c r="F1554">
        <v>48063.912406643401</v>
      </c>
      <c r="G1554" s="1" t="s">
        <v>51</v>
      </c>
    </row>
    <row r="1555" spans="1:7" ht="72" x14ac:dyDescent="0.3">
      <c r="A1555" t="s">
        <v>49</v>
      </c>
      <c r="B1555" t="s">
        <v>50</v>
      </c>
      <c r="C1555">
        <v>2019</v>
      </c>
      <c r="D1555" t="s">
        <v>15</v>
      </c>
      <c r="E1555">
        <v>21.405179753100001</v>
      </c>
      <c r="F1555">
        <v>56393.7993842945</v>
      </c>
      <c r="G1555" s="1" t="s">
        <v>51</v>
      </c>
    </row>
    <row r="1556" spans="1:7" ht="57.6" x14ac:dyDescent="0.3">
      <c r="A1556" t="s">
        <v>52</v>
      </c>
      <c r="B1556" t="s">
        <v>53</v>
      </c>
      <c r="C1556">
        <v>1950</v>
      </c>
      <c r="D1556" t="s">
        <v>26</v>
      </c>
      <c r="E1556">
        <v>14.5946914596</v>
      </c>
      <c r="F1556">
        <v>16569.410542058002</v>
      </c>
      <c r="G1556" s="1" t="s">
        <v>54</v>
      </c>
    </row>
    <row r="1557" spans="1:7" ht="57.6" x14ac:dyDescent="0.3">
      <c r="A1557" t="s">
        <v>52</v>
      </c>
      <c r="B1557" t="s">
        <v>53</v>
      </c>
      <c r="C1557">
        <v>1950</v>
      </c>
      <c r="D1557" t="s">
        <v>15</v>
      </c>
      <c r="E1557">
        <v>15.8266641188</v>
      </c>
      <c r="F1557">
        <v>17968.073941241499</v>
      </c>
      <c r="G1557" s="1" t="s">
        <v>54</v>
      </c>
    </row>
    <row r="1558" spans="1:7" ht="57.6" x14ac:dyDescent="0.3">
      <c r="A1558" t="s">
        <v>52</v>
      </c>
      <c r="B1558" t="s">
        <v>53</v>
      </c>
      <c r="C1558">
        <v>1951</v>
      </c>
      <c r="D1558" t="s">
        <v>26</v>
      </c>
      <c r="E1558">
        <v>14.936262661100001</v>
      </c>
      <c r="F1558">
        <v>17272.116295229898</v>
      </c>
      <c r="G1558" s="1" t="s">
        <v>54</v>
      </c>
    </row>
    <row r="1559" spans="1:7" ht="57.6" x14ac:dyDescent="0.3">
      <c r="A1559" t="s">
        <v>52</v>
      </c>
      <c r="B1559" t="s">
        <v>53</v>
      </c>
      <c r="C1559">
        <v>1951</v>
      </c>
      <c r="D1559" t="s">
        <v>15</v>
      </c>
      <c r="E1559">
        <v>16.0441511768</v>
      </c>
      <c r="F1559">
        <v>18553.265383105099</v>
      </c>
      <c r="G1559" s="1" t="s">
        <v>54</v>
      </c>
    </row>
    <row r="1560" spans="1:7" ht="57.6" x14ac:dyDescent="0.3">
      <c r="A1560" t="s">
        <v>52</v>
      </c>
      <c r="B1560" t="s">
        <v>53</v>
      </c>
      <c r="C1560">
        <v>1952</v>
      </c>
      <c r="D1560" t="s">
        <v>26</v>
      </c>
      <c r="E1560">
        <v>15.2754996496</v>
      </c>
      <c r="F1560">
        <v>19696.119447915298</v>
      </c>
      <c r="G1560" s="1" t="s">
        <v>54</v>
      </c>
    </row>
    <row r="1561" spans="1:7" ht="57.6" x14ac:dyDescent="0.3">
      <c r="A1561" t="s">
        <v>52</v>
      </c>
      <c r="B1561" t="s">
        <v>53</v>
      </c>
      <c r="C1561">
        <v>1952</v>
      </c>
      <c r="D1561" t="s">
        <v>15</v>
      </c>
      <c r="E1561">
        <v>16.245754817600002</v>
      </c>
      <c r="F1561">
        <v>20947.159487389301</v>
      </c>
      <c r="G1561" s="1" t="s">
        <v>54</v>
      </c>
    </row>
    <row r="1562" spans="1:7" ht="57.6" x14ac:dyDescent="0.3">
      <c r="A1562" t="s">
        <v>52</v>
      </c>
      <c r="B1562" t="s">
        <v>53</v>
      </c>
      <c r="C1562">
        <v>1953</v>
      </c>
      <c r="D1562" t="s">
        <v>26</v>
      </c>
      <c r="E1562">
        <v>15.612402425100001</v>
      </c>
      <c r="F1562">
        <v>21034.5599676727</v>
      </c>
      <c r="G1562" s="1" t="s">
        <v>54</v>
      </c>
    </row>
    <row r="1563" spans="1:7" ht="57.6" x14ac:dyDescent="0.3">
      <c r="A1563" t="s">
        <v>52</v>
      </c>
      <c r="B1563" t="s">
        <v>53</v>
      </c>
      <c r="C1563">
        <v>1953</v>
      </c>
      <c r="D1563" t="s">
        <v>15</v>
      </c>
      <c r="E1563">
        <v>16.431475041500001</v>
      </c>
      <c r="F1563">
        <v>22138.094939255501</v>
      </c>
      <c r="G1563" s="1" t="s">
        <v>54</v>
      </c>
    </row>
    <row r="1564" spans="1:7" ht="57.6" x14ac:dyDescent="0.3">
      <c r="A1564" t="s">
        <v>52</v>
      </c>
      <c r="B1564" t="s">
        <v>53</v>
      </c>
      <c r="C1564">
        <v>1954</v>
      </c>
      <c r="D1564" t="s">
        <v>26</v>
      </c>
      <c r="E1564">
        <v>17.4064401336</v>
      </c>
      <c r="F1564">
        <v>23623.530819125899</v>
      </c>
      <c r="G1564" s="1" t="s">
        <v>54</v>
      </c>
    </row>
    <row r="1565" spans="1:7" ht="57.6" x14ac:dyDescent="0.3">
      <c r="A1565" t="s">
        <v>52</v>
      </c>
      <c r="B1565" t="s">
        <v>53</v>
      </c>
      <c r="C1565">
        <v>1954</v>
      </c>
      <c r="D1565" t="s">
        <v>15</v>
      </c>
      <c r="E1565">
        <v>16.601311848200002</v>
      </c>
      <c r="F1565">
        <v>22530.833362514699</v>
      </c>
      <c r="G1565" s="1" t="s">
        <v>54</v>
      </c>
    </row>
    <row r="1566" spans="1:7" ht="57.6" x14ac:dyDescent="0.3">
      <c r="A1566" t="s">
        <v>52</v>
      </c>
      <c r="B1566" t="s">
        <v>53</v>
      </c>
      <c r="C1566">
        <v>1955</v>
      </c>
      <c r="D1566" t="s">
        <v>26</v>
      </c>
      <c r="E1566">
        <v>16.279205337099999</v>
      </c>
      <c r="F1566">
        <v>22174.796632054102</v>
      </c>
      <c r="G1566" s="1" t="s">
        <v>54</v>
      </c>
    </row>
    <row r="1567" spans="1:7" ht="57.6" x14ac:dyDescent="0.3">
      <c r="A1567" t="s">
        <v>52</v>
      </c>
      <c r="B1567" t="s">
        <v>53</v>
      </c>
      <c r="C1567">
        <v>1955</v>
      </c>
      <c r="D1567" t="s">
        <v>15</v>
      </c>
      <c r="E1567">
        <v>16.755265237900002</v>
      </c>
      <c r="F1567">
        <v>22823.2638800407</v>
      </c>
      <c r="G1567" s="1" t="s">
        <v>54</v>
      </c>
    </row>
    <row r="1568" spans="1:7" ht="57.6" x14ac:dyDescent="0.3">
      <c r="A1568" t="s">
        <v>52</v>
      </c>
      <c r="B1568" t="s">
        <v>53</v>
      </c>
      <c r="C1568">
        <v>1956</v>
      </c>
      <c r="D1568" t="s">
        <v>26</v>
      </c>
      <c r="E1568">
        <v>18.0685746196</v>
      </c>
      <c r="F1568">
        <v>24709.385751330901</v>
      </c>
      <c r="G1568" s="1" t="s">
        <v>54</v>
      </c>
    </row>
    <row r="1569" spans="1:7" ht="57.6" x14ac:dyDescent="0.3">
      <c r="A1569" t="s">
        <v>52</v>
      </c>
      <c r="B1569" t="s">
        <v>53</v>
      </c>
      <c r="C1569">
        <v>1956</v>
      </c>
      <c r="D1569" t="s">
        <v>15</v>
      </c>
      <c r="E1569">
        <v>16.8933352106</v>
      </c>
      <c r="F1569">
        <v>23102.206185687999</v>
      </c>
      <c r="G1569" s="1" t="s">
        <v>54</v>
      </c>
    </row>
    <row r="1570" spans="1:7" ht="57.6" x14ac:dyDescent="0.3">
      <c r="A1570" t="s">
        <v>52</v>
      </c>
      <c r="B1570" t="s">
        <v>53</v>
      </c>
      <c r="C1570">
        <v>1957</v>
      </c>
      <c r="D1570" t="s">
        <v>26</v>
      </c>
      <c r="E1570">
        <v>16.936671397200001</v>
      </c>
      <c r="F1570">
        <v>21050.957811151999</v>
      </c>
      <c r="G1570" s="1" t="s">
        <v>54</v>
      </c>
    </row>
    <row r="1571" spans="1:7" ht="57.6" x14ac:dyDescent="0.3">
      <c r="A1571" t="s">
        <v>52</v>
      </c>
      <c r="B1571" t="s">
        <v>53</v>
      </c>
      <c r="C1571">
        <v>1957</v>
      </c>
      <c r="D1571" t="s">
        <v>15</v>
      </c>
      <c r="E1571">
        <v>17.015521766199999</v>
      </c>
      <c r="F1571">
        <v>21148.962652290898</v>
      </c>
      <c r="G1571" s="1" t="s">
        <v>54</v>
      </c>
    </row>
    <row r="1572" spans="1:7" ht="57.6" x14ac:dyDescent="0.3">
      <c r="A1572" t="s">
        <v>52</v>
      </c>
      <c r="B1572" t="s">
        <v>53</v>
      </c>
      <c r="C1572">
        <v>1958</v>
      </c>
      <c r="D1572" t="s">
        <v>26</v>
      </c>
      <c r="E1572">
        <v>18.7213722537</v>
      </c>
      <c r="F1572">
        <v>21364.528807840401</v>
      </c>
      <c r="G1572" s="1" t="s">
        <v>54</v>
      </c>
    </row>
    <row r="1573" spans="1:7" ht="57.6" x14ac:dyDescent="0.3">
      <c r="A1573" t="s">
        <v>52</v>
      </c>
      <c r="B1573" t="s">
        <v>53</v>
      </c>
      <c r="C1573">
        <v>1958</v>
      </c>
      <c r="D1573" t="s">
        <v>15</v>
      </c>
      <c r="E1573">
        <v>17.121824904699999</v>
      </c>
      <c r="F1573">
        <v>19539.151108210299</v>
      </c>
      <c r="G1573" s="1" t="s">
        <v>54</v>
      </c>
    </row>
    <row r="1574" spans="1:7" ht="57.6" x14ac:dyDescent="0.3">
      <c r="A1574" t="s">
        <v>52</v>
      </c>
      <c r="B1574" t="s">
        <v>53</v>
      </c>
      <c r="C1574">
        <v>1959</v>
      </c>
      <c r="D1574" t="s">
        <v>26</v>
      </c>
      <c r="E1574">
        <v>17.584800605400002</v>
      </c>
      <c r="F1574">
        <v>20234.089965097301</v>
      </c>
      <c r="G1574" s="1" t="s">
        <v>54</v>
      </c>
    </row>
    <row r="1575" spans="1:7" ht="57.6" x14ac:dyDescent="0.3">
      <c r="A1575" t="s">
        <v>52</v>
      </c>
      <c r="B1575" t="s">
        <v>53</v>
      </c>
      <c r="C1575">
        <v>1959</v>
      </c>
      <c r="D1575" t="s">
        <v>15</v>
      </c>
      <c r="E1575">
        <v>17.2122446262</v>
      </c>
      <c r="F1575">
        <v>19805.405479604098</v>
      </c>
      <c r="G1575" s="1" t="s">
        <v>54</v>
      </c>
    </row>
    <row r="1576" spans="1:7" ht="57.6" x14ac:dyDescent="0.3">
      <c r="A1576" t="s">
        <v>52</v>
      </c>
      <c r="B1576" t="s">
        <v>53</v>
      </c>
      <c r="C1576">
        <v>1960</v>
      </c>
      <c r="D1576" t="s">
        <v>26</v>
      </c>
      <c r="E1576">
        <v>17.905363889899998</v>
      </c>
      <c r="F1576">
        <v>18588.756588537901</v>
      </c>
      <c r="G1576" s="1" t="s">
        <v>54</v>
      </c>
    </row>
    <row r="1577" spans="1:7" ht="57.6" x14ac:dyDescent="0.3">
      <c r="A1577" t="s">
        <v>52</v>
      </c>
      <c r="B1577" t="s">
        <v>53</v>
      </c>
      <c r="C1577">
        <v>1960</v>
      </c>
      <c r="D1577" t="s">
        <v>15</v>
      </c>
      <c r="E1577">
        <v>17.286780930599999</v>
      </c>
      <c r="F1577">
        <v>17946.5642191484</v>
      </c>
      <c r="G1577" s="1" t="s">
        <v>54</v>
      </c>
    </row>
    <row r="1578" spans="1:7" ht="57.6" x14ac:dyDescent="0.3">
      <c r="A1578" t="s">
        <v>52</v>
      </c>
      <c r="B1578" t="s">
        <v>53</v>
      </c>
      <c r="C1578">
        <v>1961</v>
      </c>
      <c r="D1578" t="s">
        <v>26</v>
      </c>
      <c r="E1578">
        <v>17.4938583886</v>
      </c>
      <c r="F1578">
        <v>19826.548997681901</v>
      </c>
      <c r="G1578" s="1" t="s">
        <v>54</v>
      </c>
    </row>
    <row r="1579" spans="1:7" ht="57.6" x14ac:dyDescent="0.3">
      <c r="A1579" t="s">
        <v>52</v>
      </c>
      <c r="B1579" t="s">
        <v>53</v>
      </c>
      <c r="C1579">
        <v>1961</v>
      </c>
      <c r="D1579" t="s">
        <v>15</v>
      </c>
      <c r="E1579">
        <v>17.472174440900002</v>
      </c>
      <c r="F1579">
        <v>19801.9736386896</v>
      </c>
      <c r="G1579" s="1" t="s">
        <v>54</v>
      </c>
    </row>
    <row r="1580" spans="1:7" ht="57.6" x14ac:dyDescent="0.3">
      <c r="A1580" t="s">
        <v>52</v>
      </c>
      <c r="B1580" t="s">
        <v>53</v>
      </c>
      <c r="C1580">
        <v>1962</v>
      </c>
      <c r="D1580" t="s">
        <v>26</v>
      </c>
      <c r="E1580">
        <v>18.567210936599999</v>
      </c>
      <c r="F1580">
        <v>21657.036210256101</v>
      </c>
      <c r="G1580" s="1" t="s">
        <v>54</v>
      </c>
    </row>
    <row r="1581" spans="1:7" ht="57.6" x14ac:dyDescent="0.3">
      <c r="A1581" t="s">
        <v>52</v>
      </c>
      <c r="B1581" t="s">
        <v>53</v>
      </c>
      <c r="C1581">
        <v>1962</v>
      </c>
      <c r="D1581" t="s">
        <v>15</v>
      </c>
      <c r="E1581">
        <v>17.612434654699999</v>
      </c>
      <c r="F1581">
        <v>20543.372742838099</v>
      </c>
      <c r="G1581" s="1" t="s">
        <v>54</v>
      </c>
    </row>
    <row r="1582" spans="1:7" ht="57.6" x14ac:dyDescent="0.3">
      <c r="A1582" t="s">
        <v>52</v>
      </c>
      <c r="B1582" t="s">
        <v>53</v>
      </c>
      <c r="C1582">
        <v>1963</v>
      </c>
      <c r="D1582" t="s">
        <v>26</v>
      </c>
      <c r="E1582">
        <v>18.908319224700001</v>
      </c>
      <c r="F1582">
        <v>22831.8332805024</v>
      </c>
      <c r="G1582" s="1" t="s">
        <v>54</v>
      </c>
    </row>
    <row r="1583" spans="1:7" ht="57.6" x14ac:dyDescent="0.3">
      <c r="A1583" t="s">
        <v>52</v>
      </c>
      <c r="B1583" t="s">
        <v>53</v>
      </c>
      <c r="C1583">
        <v>1963</v>
      </c>
      <c r="D1583" t="s">
        <v>15</v>
      </c>
      <c r="E1583">
        <v>17.733297759599999</v>
      </c>
      <c r="F1583">
        <v>21412.992511362001</v>
      </c>
      <c r="G1583" s="1" t="s">
        <v>54</v>
      </c>
    </row>
    <row r="1584" spans="1:7" ht="57.6" x14ac:dyDescent="0.3">
      <c r="A1584" t="s">
        <v>52</v>
      </c>
      <c r="B1584" t="s">
        <v>53</v>
      </c>
      <c r="C1584">
        <v>1964</v>
      </c>
      <c r="D1584" t="s">
        <v>26</v>
      </c>
      <c r="E1584">
        <v>19.246917825800001</v>
      </c>
      <c r="F1584">
        <v>24445.760540437001</v>
      </c>
      <c r="G1584" s="1" t="s">
        <v>54</v>
      </c>
    </row>
    <row r="1585" spans="1:7" ht="57.6" x14ac:dyDescent="0.3">
      <c r="A1585" t="s">
        <v>52</v>
      </c>
      <c r="B1585" t="s">
        <v>53</v>
      </c>
      <c r="C1585">
        <v>1964</v>
      </c>
      <c r="D1585" t="s">
        <v>15</v>
      </c>
      <c r="E1585">
        <v>17.834763755899999</v>
      </c>
      <c r="F1585">
        <v>22652.165298284701</v>
      </c>
      <c r="G1585" s="1" t="s">
        <v>54</v>
      </c>
    </row>
    <row r="1586" spans="1:7" ht="57.6" x14ac:dyDescent="0.3">
      <c r="A1586" t="s">
        <v>52</v>
      </c>
      <c r="B1586" t="s">
        <v>53</v>
      </c>
      <c r="C1586">
        <v>1965</v>
      </c>
      <c r="D1586" t="s">
        <v>26</v>
      </c>
      <c r="E1586">
        <v>19.5830067397</v>
      </c>
      <c r="F1586">
        <v>25208.225425750901</v>
      </c>
      <c r="G1586" s="1" t="s">
        <v>54</v>
      </c>
    </row>
    <row r="1587" spans="1:7" ht="57.6" x14ac:dyDescent="0.3">
      <c r="A1587" t="s">
        <v>52</v>
      </c>
      <c r="B1587" t="s">
        <v>53</v>
      </c>
      <c r="C1587">
        <v>1965</v>
      </c>
      <c r="D1587" t="s">
        <v>15</v>
      </c>
      <c r="E1587">
        <v>17.916832643399999</v>
      </c>
      <c r="F1587">
        <v>23063.442820216798</v>
      </c>
      <c r="G1587" s="1" t="s">
        <v>54</v>
      </c>
    </row>
    <row r="1588" spans="1:7" ht="57.6" x14ac:dyDescent="0.3">
      <c r="A1588" t="s">
        <v>52</v>
      </c>
      <c r="B1588" t="s">
        <v>53</v>
      </c>
      <c r="C1588">
        <v>1966</v>
      </c>
      <c r="D1588" t="s">
        <v>26</v>
      </c>
      <c r="E1588">
        <v>19.960508748599999</v>
      </c>
      <c r="F1588">
        <v>27357.334357071701</v>
      </c>
      <c r="G1588" s="1" t="s">
        <v>54</v>
      </c>
    </row>
    <row r="1589" spans="1:7" ht="57.6" x14ac:dyDescent="0.3">
      <c r="A1589" t="s">
        <v>52</v>
      </c>
      <c r="B1589" t="s">
        <v>53</v>
      </c>
      <c r="C1589">
        <v>1966</v>
      </c>
      <c r="D1589" t="s">
        <v>15</v>
      </c>
      <c r="E1589">
        <v>17.9411334835</v>
      </c>
      <c r="F1589">
        <v>24589.633141917398</v>
      </c>
      <c r="G1589" s="1" t="s">
        <v>54</v>
      </c>
    </row>
    <row r="1590" spans="1:7" ht="57.6" x14ac:dyDescent="0.3">
      <c r="A1590" t="s">
        <v>52</v>
      </c>
      <c r="B1590" t="s">
        <v>53</v>
      </c>
      <c r="C1590">
        <v>1967</v>
      </c>
      <c r="D1590" t="s">
        <v>26</v>
      </c>
      <c r="E1590">
        <v>20.335219495699999</v>
      </c>
      <c r="F1590">
        <v>28869.097709297501</v>
      </c>
      <c r="G1590" s="1" t="s">
        <v>54</v>
      </c>
    </row>
    <row r="1591" spans="1:7" ht="57.6" x14ac:dyDescent="0.3">
      <c r="A1591" t="s">
        <v>52</v>
      </c>
      <c r="B1591" t="s">
        <v>53</v>
      </c>
      <c r="C1591">
        <v>1967</v>
      </c>
      <c r="D1591" t="s">
        <v>15</v>
      </c>
      <c r="E1591">
        <v>17.947012770000001</v>
      </c>
      <c r="F1591">
        <v>25478.656149004801</v>
      </c>
      <c r="G1591" s="1" t="s">
        <v>54</v>
      </c>
    </row>
    <row r="1592" spans="1:7" ht="57.6" x14ac:dyDescent="0.3">
      <c r="A1592" t="s">
        <v>52</v>
      </c>
      <c r="B1592" t="s">
        <v>53</v>
      </c>
      <c r="C1592">
        <v>1968</v>
      </c>
      <c r="D1592" t="s">
        <v>26</v>
      </c>
      <c r="E1592">
        <v>22.166608127100002</v>
      </c>
      <c r="F1592">
        <v>31351.696870345801</v>
      </c>
      <c r="G1592" s="1" t="s">
        <v>54</v>
      </c>
    </row>
    <row r="1593" spans="1:7" ht="57.6" x14ac:dyDescent="0.3">
      <c r="A1593" t="s">
        <v>52</v>
      </c>
      <c r="B1593" t="s">
        <v>53</v>
      </c>
      <c r="C1593">
        <v>1968</v>
      </c>
      <c r="D1593" t="s">
        <v>15</v>
      </c>
      <c r="E1593">
        <v>17.934470502700002</v>
      </c>
      <c r="F1593">
        <v>25365.905307033099</v>
      </c>
      <c r="G1593" s="1" t="s">
        <v>54</v>
      </c>
    </row>
    <row r="1594" spans="1:7" ht="57.6" x14ac:dyDescent="0.3">
      <c r="A1594" t="s">
        <v>52</v>
      </c>
      <c r="B1594" t="s">
        <v>53</v>
      </c>
      <c r="C1594">
        <v>1969</v>
      </c>
      <c r="D1594" t="s">
        <v>26</v>
      </c>
      <c r="E1594">
        <v>21.076267204899999</v>
      </c>
      <c r="F1594">
        <v>33046.406706380199</v>
      </c>
      <c r="G1594" s="1" t="s">
        <v>54</v>
      </c>
    </row>
    <row r="1595" spans="1:7" ht="57.6" x14ac:dyDescent="0.3">
      <c r="A1595" t="s">
        <v>52</v>
      </c>
      <c r="B1595" t="s">
        <v>53</v>
      </c>
      <c r="C1595">
        <v>1969</v>
      </c>
      <c r="D1595" t="s">
        <v>15</v>
      </c>
      <c r="E1595">
        <v>17.9035066818</v>
      </c>
      <c r="F1595">
        <v>28071.695880630501</v>
      </c>
      <c r="G1595" s="1" t="s">
        <v>54</v>
      </c>
    </row>
    <row r="1596" spans="1:7" ht="57.6" x14ac:dyDescent="0.3">
      <c r="A1596" t="s">
        <v>52</v>
      </c>
      <c r="B1596" t="s">
        <v>53</v>
      </c>
      <c r="C1596">
        <v>1970</v>
      </c>
      <c r="D1596" t="s">
        <v>26</v>
      </c>
      <c r="E1596">
        <v>21.442604166999999</v>
      </c>
      <c r="F1596">
        <v>31834.2905392674</v>
      </c>
      <c r="G1596" s="1" t="s">
        <v>54</v>
      </c>
    </row>
    <row r="1597" spans="1:7" ht="57.6" x14ac:dyDescent="0.3">
      <c r="A1597" t="s">
        <v>52</v>
      </c>
      <c r="B1597" t="s">
        <v>53</v>
      </c>
      <c r="C1597">
        <v>1970</v>
      </c>
      <c r="D1597" t="s">
        <v>15</v>
      </c>
      <c r="E1597">
        <v>17.854121307100002</v>
      </c>
      <c r="F1597">
        <v>26506.728407958799</v>
      </c>
      <c r="G1597" s="1" t="s">
        <v>54</v>
      </c>
    </row>
    <row r="1598" spans="1:7" ht="57.6" x14ac:dyDescent="0.3">
      <c r="A1598" t="s">
        <v>52</v>
      </c>
      <c r="B1598" t="s">
        <v>53</v>
      </c>
      <c r="C1598">
        <v>1971</v>
      </c>
      <c r="D1598" t="s">
        <v>26</v>
      </c>
      <c r="E1598">
        <v>21.482948067999999</v>
      </c>
      <c r="F1598">
        <v>35248.1255596017</v>
      </c>
      <c r="G1598" s="1" t="s">
        <v>54</v>
      </c>
    </row>
    <row r="1599" spans="1:7" ht="57.6" x14ac:dyDescent="0.3">
      <c r="A1599" t="s">
        <v>52</v>
      </c>
      <c r="B1599" t="s">
        <v>53</v>
      </c>
      <c r="C1599">
        <v>1971</v>
      </c>
      <c r="D1599" t="s">
        <v>15</v>
      </c>
      <c r="E1599">
        <v>17.843876029800001</v>
      </c>
      <c r="F1599">
        <v>29277.321752030301</v>
      </c>
      <c r="G1599" s="1" t="s">
        <v>54</v>
      </c>
    </row>
    <row r="1600" spans="1:7" ht="57.6" x14ac:dyDescent="0.3">
      <c r="A1600" t="s">
        <v>52</v>
      </c>
      <c r="B1600" t="s">
        <v>53</v>
      </c>
      <c r="C1600">
        <v>1972</v>
      </c>
      <c r="D1600" t="s">
        <v>26</v>
      </c>
      <c r="E1600">
        <v>20.066785922800001</v>
      </c>
      <c r="F1600">
        <v>37947.2553857682</v>
      </c>
      <c r="G1600" s="1" t="s">
        <v>54</v>
      </c>
    </row>
    <row r="1601" spans="1:7" ht="57.6" x14ac:dyDescent="0.3">
      <c r="A1601" t="s">
        <v>52</v>
      </c>
      <c r="B1601" t="s">
        <v>53</v>
      </c>
      <c r="C1601">
        <v>1972</v>
      </c>
      <c r="D1601" t="s">
        <v>15</v>
      </c>
      <c r="E1601">
        <v>17.8161136505</v>
      </c>
      <c r="F1601">
        <v>33691.1260864617</v>
      </c>
      <c r="G1601" s="1" t="s">
        <v>54</v>
      </c>
    </row>
    <row r="1602" spans="1:7" ht="57.6" x14ac:dyDescent="0.3">
      <c r="A1602" t="s">
        <v>52</v>
      </c>
      <c r="B1602" t="s">
        <v>53</v>
      </c>
      <c r="C1602">
        <v>1973</v>
      </c>
      <c r="D1602" t="s">
        <v>26</v>
      </c>
      <c r="E1602">
        <v>20.105758677699999</v>
      </c>
      <c r="F1602">
        <v>38683.881811058898</v>
      </c>
      <c r="G1602" s="1" t="s">
        <v>54</v>
      </c>
    </row>
    <row r="1603" spans="1:7" ht="57.6" x14ac:dyDescent="0.3">
      <c r="A1603" t="s">
        <v>52</v>
      </c>
      <c r="B1603" t="s">
        <v>53</v>
      </c>
      <c r="C1603">
        <v>1973</v>
      </c>
      <c r="D1603" t="s">
        <v>15</v>
      </c>
      <c r="E1603">
        <v>17.770834169099999</v>
      </c>
      <c r="F1603">
        <v>34191.440357964297</v>
      </c>
      <c r="G1603" s="1" t="s">
        <v>54</v>
      </c>
    </row>
    <row r="1604" spans="1:7" ht="57.6" x14ac:dyDescent="0.3">
      <c r="A1604" t="s">
        <v>52</v>
      </c>
      <c r="B1604" t="s">
        <v>53</v>
      </c>
      <c r="C1604">
        <v>1974</v>
      </c>
      <c r="D1604" t="s">
        <v>26</v>
      </c>
      <c r="E1604">
        <v>21.045268057200001</v>
      </c>
      <c r="F1604">
        <v>40510.794112878197</v>
      </c>
      <c r="G1604" s="1" t="s">
        <v>54</v>
      </c>
    </row>
    <row r="1605" spans="1:7" ht="57.6" x14ac:dyDescent="0.3">
      <c r="A1605" t="s">
        <v>52</v>
      </c>
      <c r="B1605" t="s">
        <v>53</v>
      </c>
      <c r="C1605">
        <v>1974</v>
      </c>
      <c r="D1605" t="s">
        <v>15</v>
      </c>
      <c r="E1605">
        <v>17.7080375856</v>
      </c>
      <c r="F1605">
        <v>34086.8390379579</v>
      </c>
      <c r="G1605" s="1" t="s">
        <v>54</v>
      </c>
    </row>
    <row r="1606" spans="1:7" ht="57.6" x14ac:dyDescent="0.3">
      <c r="A1606" t="s">
        <v>52</v>
      </c>
      <c r="B1606" t="s">
        <v>53</v>
      </c>
      <c r="C1606">
        <v>1975</v>
      </c>
      <c r="D1606" t="s">
        <v>26</v>
      </c>
      <c r="E1606">
        <v>21.520710409799999</v>
      </c>
      <c r="F1606">
        <v>39547.189153086103</v>
      </c>
      <c r="G1606" s="1" t="s">
        <v>54</v>
      </c>
    </row>
    <row r="1607" spans="1:7" ht="57.6" x14ac:dyDescent="0.3">
      <c r="A1607" t="s">
        <v>52</v>
      </c>
      <c r="B1607" t="s">
        <v>53</v>
      </c>
      <c r="C1607">
        <v>1975</v>
      </c>
      <c r="D1607" t="s">
        <v>15</v>
      </c>
      <c r="E1607">
        <v>17.627723900199999</v>
      </c>
      <c r="F1607">
        <v>32393.304781598301</v>
      </c>
      <c r="G1607" s="1" t="s">
        <v>54</v>
      </c>
    </row>
    <row r="1608" spans="1:7" ht="57.6" x14ac:dyDescent="0.3">
      <c r="A1608" t="s">
        <v>52</v>
      </c>
      <c r="B1608" t="s">
        <v>53</v>
      </c>
      <c r="C1608">
        <v>1976</v>
      </c>
      <c r="D1608" t="s">
        <v>26</v>
      </c>
      <c r="E1608">
        <v>22.973311517100001</v>
      </c>
      <c r="F1608">
        <v>35276.507686843201</v>
      </c>
      <c r="G1608" s="1" t="s">
        <v>54</v>
      </c>
    </row>
    <row r="1609" spans="1:7" ht="57.6" x14ac:dyDescent="0.3">
      <c r="A1609" t="s">
        <v>52</v>
      </c>
      <c r="B1609" t="s">
        <v>53</v>
      </c>
      <c r="C1609">
        <v>1976</v>
      </c>
      <c r="D1609" t="s">
        <v>15</v>
      </c>
      <c r="E1609">
        <v>17.529893112700002</v>
      </c>
      <c r="F1609">
        <v>26917.9046599535</v>
      </c>
      <c r="G1609" s="1" t="s">
        <v>54</v>
      </c>
    </row>
    <row r="1610" spans="1:7" ht="57.6" x14ac:dyDescent="0.3">
      <c r="A1610" t="s">
        <v>52</v>
      </c>
      <c r="B1610" t="s">
        <v>53</v>
      </c>
      <c r="C1610">
        <v>1977</v>
      </c>
      <c r="D1610" t="s">
        <v>26</v>
      </c>
      <c r="E1610">
        <v>25.509526775699999</v>
      </c>
      <c r="F1610">
        <v>50731.076503557801</v>
      </c>
      <c r="G1610" s="1" t="s">
        <v>54</v>
      </c>
    </row>
    <row r="1611" spans="1:7" ht="57.6" x14ac:dyDescent="0.3">
      <c r="A1611" t="s">
        <v>52</v>
      </c>
      <c r="B1611" t="s">
        <v>53</v>
      </c>
      <c r="C1611">
        <v>1977</v>
      </c>
      <c r="D1611" t="s">
        <v>15</v>
      </c>
      <c r="E1611">
        <v>17.414545223200001</v>
      </c>
      <c r="F1611">
        <v>34632.497645329197</v>
      </c>
      <c r="G1611" s="1" t="s">
        <v>54</v>
      </c>
    </row>
    <row r="1612" spans="1:7" ht="57.6" x14ac:dyDescent="0.3">
      <c r="A1612" t="s">
        <v>52</v>
      </c>
      <c r="B1612" t="s">
        <v>53</v>
      </c>
      <c r="C1612">
        <v>1978</v>
      </c>
      <c r="D1612" t="s">
        <v>26</v>
      </c>
      <c r="E1612">
        <v>24.611440667499998</v>
      </c>
      <c r="F1612">
        <v>45302.746454092798</v>
      </c>
      <c r="G1612" s="1" t="s">
        <v>54</v>
      </c>
    </row>
    <row r="1613" spans="1:7" ht="57.6" x14ac:dyDescent="0.3">
      <c r="A1613" t="s">
        <v>52</v>
      </c>
      <c r="B1613" t="s">
        <v>53</v>
      </c>
      <c r="C1613">
        <v>1978</v>
      </c>
      <c r="D1613" t="s">
        <v>15</v>
      </c>
      <c r="E1613">
        <v>17.281680231599999</v>
      </c>
      <c r="F1613">
        <v>31810.717154268401</v>
      </c>
      <c r="G1613" s="1" t="s">
        <v>54</v>
      </c>
    </row>
    <row r="1614" spans="1:7" ht="57.6" x14ac:dyDescent="0.3">
      <c r="A1614" t="s">
        <v>52</v>
      </c>
      <c r="B1614" t="s">
        <v>53</v>
      </c>
      <c r="C1614">
        <v>1979</v>
      </c>
      <c r="D1614" t="s">
        <v>26</v>
      </c>
      <c r="E1614">
        <v>23.498041170699999</v>
      </c>
      <c r="F1614">
        <v>50863.977408442799</v>
      </c>
      <c r="G1614" s="1" t="s">
        <v>54</v>
      </c>
    </row>
    <row r="1615" spans="1:7" ht="57.6" x14ac:dyDescent="0.3">
      <c r="A1615" t="s">
        <v>52</v>
      </c>
      <c r="B1615" t="s">
        <v>53</v>
      </c>
      <c r="C1615">
        <v>1979</v>
      </c>
      <c r="D1615" t="s">
        <v>15</v>
      </c>
      <c r="E1615">
        <v>17.131298137999998</v>
      </c>
      <c r="F1615">
        <v>37082.493606072399</v>
      </c>
      <c r="G1615" s="1" t="s">
        <v>54</v>
      </c>
    </row>
    <row r="1616" spans="1:7" ht="57.6" x14ac:dyDescent="0.3">
      <c r="A1616" t="s">
        <v>52</v>
      </c>
      <c r="B1616" t="s">
        <v>53</v>
      </c>
      <c r="C1616">
        <v>1980</v>
      </c>
      <c r="D1616" t="s">
        <v>26</v>
      </c>
      <c r="E1616">
        <v>24.433651739799998</v>
      </c>
      <c r="F1616">
        <v>54066.809003412403</v>
      </c>
      <c r="G1616" s="1" t="s">
        <v>54</v>
      </c>
    </row>
    <row r="1617" spans="1:7" ht="57.6" x14ac:dyDescent="0.3">
      <c r="A1617" t="s">
        <v>52</v>
      </c>
      <c r="B1617" t="s">
        <v>53</v>
      </c>
      <c r="C1617">
        <v>1980</v>
      </c>
      <c r="D1617" t="s">
        <v>15</v>
      </c>
      <c r="E1617">
        <v>16.963398942400001</v>
      </c>
      <c r="F1617">
        <v>37536.626143158297</v>
      </c>
      <c r="G1617" s="1" t="s">
        <v>54</v>
      </c>
    </row>
    <row r="1618" spans="1:7" ht="57.6" x14ac:dyDescent="0.3">
      <c r="A1618" t="s">
        <v>52</v>
      </c>
      <c r="B1618" t="s">
        <v>53</v>
      </c>
      <c r="C1618">
        <v>1981</v>
      </c>
      <c r="D1618" t="s">
        <v>26</v>
      </c>
      <c r="E1618">
        <v>23.671273034199999</v>
      </c>
      <c r="F1618">
        <v>57876.357253732203</v>
      </c>
      <c r="G1618" s="1" t="s">
        <v>54</v>
      </c>
    </row>
    <row r="1619" spans="1:7" ht="57.6" x14ac:dyDescent="0.3">
      <c r="A1619" t="s">
        <v>52</v>
      </c>
      <c r="B1619" t="s">
        <v>53</v>
      </c>
      <c r="C1619">
        <v>1981</v>
      </c>
      <c r="D1619" t="s">
        <v>15</v>
      </c>
      <c r="E1619">
        <v>17.076383924600002</v>
      </c>
      <c r="F1619">
        <v>41751.827001231803</v>
      </c>
      <c r="G1619" s="1" t="s">
        <v>54</v>
      </c>
    </row>
    <row r="1620" spans="1:7" ht="57.6" x14ac:dyDescent="0.3">
      <c r="A1620" t="s">
        <v>52</v>
      </c>
      <c r="B1620" t="s">
        <v>53</v>
      </c>
      <c r="C1620">
        <v>1982</v>
      </c>
      <c r="D1620" t="s">
        <v>26</v>
      </c>
      <c r="E1620">
        <v>24.732051041199998</v>
      </c>
      <c r="F1620">
        <v>55793.553317025697</v>
      </c>
      <c r="G1620" s="1" t="s">
        <v>54</v>
      </c>
    </row>
    <row r="1621" spans="1:7" ht="57.6" x14ac:dyDescent="0.3">
      <c r="A1621" t="s">
        <v>52</v>
      </c>
      <c r="B1621" t="s">
        <v>53</v>
      </c>
      <c r="C1621">
        <v>1982</v>
      </c>
      <c r="D1621" t="s">
        <v>15</v>
      </c>
      <c r="E1621">
        <v>17.156556632000001</v>
      </c>
      <c r="F1621">
        <v>38703.836393735502</v>
      </c>
      <c r="G1621" s="1" t="s">
        <v>54</v>
      </c>
    </row>
    <row r="1622" spans="1:7" ht="57.6" x14ac:dyDescent="0.3">
      <c r="A1622" t="s">
        <v>52</v>
      </c>
      <c r="B1622" t="s">
        <v>53</v>
      </c>
      <c r="C1622">
        <v>1983</v>
      </c>
      <c r="D1622" t="s">
        <v>26</v>
      </c>
      <c r="E1622">
        <v>26.1135910518</v>
      </c>
      <c r="F1622">
        <v>59005.0952290762</v>
      </c>
      <c r="G1622" s="1" t="s">
        <v>54</v>
      </c>
    </row>
    <row r="1623" spans="1:7" ht="57.6" x14ac:dyDescent="0.3">
      <c r="A1623" t="s">
        <v>52</v>
      </c>
      <c r="B1623" t="s">
        <v>53</v>
      </c>
      <c r="C1623">
        <v>1983</v>
      </c>
      <c r="D1623" t="s">
        <v>15</v>
      </c>
      <c r="E1623">
        <v>17.203917064399999</v>
      </c>
      <c r="F1623">
        <v>38873.196822535298</v>
      </c>
      <c r="G1623" s="1" t="s">
        <v>54</v>
      </c>
    </row>
    <row r="1624" spans="1:7" ht="57.6" x14ac:dyDescent="0.3">
      <c r="A1624" t="s">
        <v>52</v>
      </c>
      <c r="B1624" t="s">
        <v>53</v>
      </c>
      <c r="C1624">
        <v>1984</v>
      </c>
      <c r="D1624" t="s">
        <v>26</v>
      </c>
      <c r="E1624">
        <v>24.027712120899999</v>
      </c>
      <c r="F1624">
        <v>67643.992520543703</v>
      </c>
      <c r="G1624" s="1" t="s">
        <v>54</v>
      </c>
    </row>
    <row r="1625" spans="1:7" ht="57.6" x14ac:dyDescent="0.3">
      <c r="A1625" t="s">
        <v>52</v>
      </c>
      <c r="B1625" t="s">
        <v>53</v>
      </c>
      <c r="C1625">
        <v>1984</v>
      </c>
      <c r="D1625" t="s">
        <v>15</v>
      </c>
      <c r="E1625">
        <v>17.218465221999999</v>
      </c>
      <c r="F1625">
        <v>48474.266997890198</v>
      </c>
      <c r="G1625" s="1" t="s">
        <v>54</v>
      </c>
    </row>
    <row r="1626" spans="1:7" ht="57.6" x14ac:dyDescent="0.3">
      <c r="A1626" t="s">
        <v>52</v>
      </c>
      <c r="B1626" t="s">
        <v>53</v>
      </c>
      <c r="C1626">
        <v>1985</v>
      </c>
      <c r="D1626" t="s">
        <v>26</v>
      </c>
      <c r="E1626">
        <v>24.140588579799999</v>
      </c>
      <c r="F1626">
        <v>75220.673860463998</v>
      </c>
      <c r="G1626" s="1" t="s">
        <v>54</v>
      </c>
    </row>
    <row r="1627" spans="1:7" ht="57.6" x14ac:dyDescent="0.3">
      <c r="A1627" t="s">
        <v>52</v>
      </c>
      <c r="B1627" t="s">
        <v>53</v>
      </c>
      <c r="C1627">
        <v>1985</v>
      </c>
      <c r="D1627" t="s">
        <v>15</v>
      </c>
      <c r="E1627">
        <v>17.200201104800001</v>
      </c>
      <c r="F1627">
        <v>53594.8290308254</v>
      </c>
      <c r="G1627" s="1" t="s">
        <v>54</v>
      </c>
    </row>
    <row r="1628" spans="1:7" ht="57.6" x14ac:dyDescent="0.3">
      <c r="A1628" t="s">
        <v>52</v>
      </c>
      <c r="B1628" t="s">
        <v>53</v>
      </c>
      <c r="C1628">
        <v>1986</v>
      </c>
      <c r="D1628" t="s">
        <v>26</v>
      </c>
      <c r="E1628">
        <v>25.411275523</v>
      </c>
      <c r="F1628">
        <v>77675.331995585206</v>
      </c>
      <c r="G1628" s="1" t="s">
        <v>54</v>
      </c>
    </row>
    <row r="1629" spans="1:7" ht="57.6" x14ac:dyDescent="0.3">
      <c r="A1629" t="s">
        <v>52</v>
      </c>
      <c r="B1629" t="s">
        <v>53</v>
      </c>
      <c r="C1629">
        <v>1986</v>
      </c>
      <c r="D1629" t="s">
        <v>15</v>
      </c>
      <c r="E1629">
        <v>17.149124712599999</v>
      </c>
      <c r="F1629">
        <v>52420.192535509203</v>
      </c>
      <c r="G1629" s="1" t="s">
        <v>54</v>
      </c>
    </row>
    <row r="1630" spans="1:7" ht="57.6" x14ac:dyDescent="0.3">
      <c r="A1630" t="s">
        <v>52</v>
      </c>
      <c r="B1630" t="s">
        <v>53</v>
      </c>
      <c r="C1630">
        <v>1987</v>
      </c>
      <c r="D1630" t="s">
        <v>26</v>
      </c>
      <c r="E1630">
        <v>26.0368992997</v>
      </c>
      <c r="F1630">
        <v>88763.773357971702</v>
      </c>
      <c r="G1630" s="1" t="s">
        <v>54</v>
      </c>
    </row>
    <row r="1631" spans="1:7" ht="57.6" x14ac:dyDescent="0.3">
      <c r="A1631" t="s">
        <v>52</v>
      </c>
      <c r="B1631" t="s">
        <v>53</v>
      </c>
      <c r="C1631">
        <v>1987</v>
      </c>
      <c r="D1631" t="s">
        <v>15</v>
      </c>
      <c r="E1631">
        <v>17.065236045599999</v>
      </c>
      <c r="F1631">
        <v>58178.000660709899</v>
      </c>
      <c r="G1631" s="1" t="s">
        <v>54</v>
      </c>
    </row>
    <row r="1632" spans="1:7" ht="57.6" x14ac:dyDescent="0.3">
      <c r="A1632" t="s">
        <v>52</v>
      </c>
      <c r="B1632" t="s">
        <v>53</v>
      </c>
      <c r="C1632">
        <v>1988</v>
      </c>
      <c r="D1632" t="s">
        <v>26</v>
      </c>
      <c r="E1632">
        <v>25.6203984508</v>
      </c>
      <c r="F1632">
        <v>88514.0186981812</v>
      </c>
      <c r="G1632" s="1" t="s">
        <v>54</v>
      </c>
    </row>
    <row r="1633" spans="1:7" ht="57.6" x14ac:dyDescent="0.3">
      <c r="A1633" t="s">
        <v>52</v>
      </c>
      <c r="B1633" t="s">
        <v>53</v>
      </c>
      <c r="C1633">
        <v>1988</v>
      </c>
      <c r="D1633" t="s">
        <v>15</v>
      </c>
      <c r="E1633">
        <v>16.948535103800001</v>
      </c>
      <c r="F1633">
        <v>58554.239738419397</v>
      </c>
      <c r="G1633" s="1" t="s">
        <v>54</v>
      </c>
    </row>
    <row r="1634" spans="1:7" ht="57.6" x14ac:dyDescent="0.3">
      <c r="A1634" t="s">
        <v>52</v>
      </c>
      <c r="B1634" t="s">
        <v>53</v>
      </c>
      <c r="C1634">
        <v>1989</v>
      </c>
      <c r="D1634" t="s">
        <v>26</v>
      </c>
      <c r="E1634">
        <v>24.537371653899999</v>
      </c>
      <c r="F1634">
        <v>79161.020724652</v>
      </c>
      <c r="G1634" s="1" t="s">
        <v>54</v>
      </c>
    </row>
    <row r="1635" spans="1:7" ht="57.6" x14ac:dyDescent="0.3">
      <c r="A1635" t="s">
        <v>52</v>
      </c>
      <c r="B1635" t="s">
        <v>53</v>
      </c>
      <c r="C1635">
        <v>1989</v>
      </c>
      <c r="D1635" t="s">
        <v>15</v>
      </c>
      <c r="E1635">
        <v>16.799021886999999</v>
      </c>
      <c r="F1635">
        <v>54196.013269643903</v>
      </c>
      <c r="G1635" s="1" t="s">
        <v>54</v>
      </c>
    </row>
    <row r="1636" spans="1:7" ht="57.6" x14ac:dyDescent="0.3">
      <c r="A1636" t="s">
        <v>52</v>
      </c>
      <c r="B1636" t="s">
        <v>53</v>
      </c>
      <c r="C1636">
        <v>1990</v>
      </c>
      <c r="D1636" t="s">
        <v>26</v>
      </c>
      <c r="E1636">
        <v>24.537035605700002</v>
      </c>
      <c r="F1636">
        <v>73486.9739539617</v>
      </c>
      <c r="G1636" s="1" t="s">
        <v>54</v>
      </c>
    </row>
    <row r="1637" spans="1:7" ht="57.6" x14ac:dyDescent="0.3">
      <c r="A1637" t="s">
        <v>52</v>
      </c>
      <c r="B1637" t="s">
        <v>53</v>
      </c>
      <c r="C1637">
        <v>1990</v>
      </c>
      <c r="D1637" t="s">
        <v>15</v>
      </c>
      <c r="E1637">
        <v>16.616696395400002</v>
      </c>
      <c r="F1637">
        <v>49766.025319194399</v>
      </c>
      <c r="G1637" s="1" t="s">
        <v>54</v>
      </c>
    </row>
    <row r="1638" spans="1:7" ht="57.6" x14ac:dyDescent="0.3">
      <c r="A1638" t="s">
        <v>52</v>
      </c>
      <c r="B1638" t="s">
        <v>53</v>
      </c>
      <c r="C1638">
        <v>1991</v>
      </c>
      <c r="D1638" t="s">
        <v>26</v>
      </c>
      <c r="E1638">
        <v>24.829829913499999</v>
      </c>
      <c r="F1638">
        <v>75323.896174689493</v>
      </c>
      <c r="G1638" s="1" t="s">
        <v>54</v>
      </c>
    </row>
    <row r="1639" spans="1:7" ht="57.6" x14ac:dyDescent="0.3">
      <c r="A1639" t="s">
        <v>52</v>
      </c>
      <c r="B1639" t="s">
        <v>53</v>
      </c>
      <c r="C1639">
        <v>1991</v>
      </c>
      <c r="D1639" t="s">
        <v>15</v>
      </c>
      <c r="E1639">
        <v>15.4272241789</v>
      </c>
      <c r="F1639">
        <v>46800.104405164602</v>
      </c>
      <c r="G1639" s="1" t="s">
        <v>54</v>
      </c>
    </row>
    <row r="1640" spans="1:7" ht="57.6" x14ac:dyDescent="0.3">
      <c r="A1640" t="s">
        <v>52</v>
      </c>
      <c r="B1640" t="s">
        <v>53</v>
      </c>
      <c r="C1640">
        <v>1992</v>
      </c>
      <c r="D1640" t="s">
        <v>26</v>
      </c>
      <c r="E1640">
        <v>23.321474409299999</v>
      </c>
      <c r="F1640">
        <v>62433.615961965603</v>
      </c>
      <c r="G1640" s="1" t="s">
        <v>54</v>
      </c>
    </row>
    <row r="1641" spans="1:7" ht="57.6" x14ac:dyDescent="0.3">
      <c r="A1641" t="s">
        <v>52</v>
      </c>
      <c r="B1641" t="s">
        <v>53</v>
      </c>
      <c r="C1641">
        <v>1992</v>
      </c>
      <c r="D1641" t="s">
        <v>15</v>
      </c>
      <c r="E1641">
        <v>15.9369793505</v>
      </c>
      <c r="F1641">
        <v>42664.680238546898</v>
      </c>
      <c r="G1641" s="1" t="s">
        <v>54</v>
      </c>
    </row>
    <row r="1642" spans="1:7" ht="57.6" x14ac:dyDescent="0.3">
      <c r="A1642" t="s">
        <v>52</v>
      </c>
      <c r="B1642" t="s">
        <v>53</v>
      </c>
      <c r="C1642">
        <v>1993</v>
      </c>
      <c r="D1642" t="s">
        <v>26</v>
      </c>
      <c r="E1642">
        <v>22.5529047709</v>
      </c>
      <c r="F1642">
        <v>59276.115349845597</v>
      </c>
      <c r="G1642" s="1" t="s">
        <v>54</v>
      </c>
    </row>
    <row r="1643" spans="1:7" ht="57.6" x14ac:dyDescent="0.3">
      <c r="A1643" t="s">
        <v>52</v>
      </c>
      <c r="B1643" t="s">
        <v>53</v>
      </c>
      <c r="C1643">
        <v>1993</v>
      </c>
      <c r="D1643" t="s">
        <v>15</v>
      </c>
      <c r="E1643">
        <v>15.6938855336</v>
      </c>
      <c r="F1643">
        <v>41248.459062256101</v>
      </c>
      <c r="G1643" s="1" t="s">
        <v>54</v>
      </c>
    </row>
    <row r="1644" spans="1:7" ht="57.6" x14ac:dyDescent="0.3">
      <c r="A1644" t="s">
        <v>52</v>
      </c>
      <c r="B1644" t="s">
        <v>53</v>
      </c>
      <c r="C1644">
        <v>1994</v>
      </c>
      <c r="D1644" t="s">
        <v>26</v>
      </c>
      <c r="E1644">
        <v>21.311141301300001</v>
      </c>
      <c r="F1644">
        <v>57320.747247194297</v>
      </c>
      <c r="G1644" s="1" t="s">
        <v>54</v>
      </c>
    </row>
    <row r="1645" spans="1:7" ht="57.6" x14ac:dyDescent="0.3">
      <c r="A1645" t="s">
        <v>52</v>
      </c>
      <c r="B1645" t="s">
        <v>53</v>
      </c>
      <c r="C1645">
        <v>1994</v>
      </c>
      <c r="D1645" t="s">
        <v>15</v>
      </c>
      <c r="E1645">
        <v>15.886358814699999</v>
      </c>
      <c r="F1645">
        <v>42729.666394765904</v>
      </c>
      <c r="G1645" s="1" t="s">
        <v>54</v>
      </c>
    </row>
    <row r="1646" spans="1:7" ht="57.6" x14ac:dyDescent="0.3">
      <c r="A1646" t="s">
        <v>52</v>
      </c>
      <c r="B1646" t="s">
        <v>53</v>
      </c>
      <c r="C1646">
        <v>1995</v>
      </c>
      <c r="D1646" t="s">
        <v>26</v>
      </c>
      <c r="E1646">
        <v>21.009736717199999</v>
      </c>
      <c r="F1646">
        <v>51944.935274013696</v>
      </c>
      <c r="G1646" s="1" t="s">
        <v>54</v>
      </c>
    </row>
    <row r="1647" spans="1:7" ht="57.6" x14ac:dyDescent="0.3">
      <c r="A1647" t="s">
        <v>52</v>
      </c>
      <c r="B1647" t="s">
        <v>53</v>
      </c>
      <c r="C1647">
        <v>1995</v>
      </c>
      <c r="D1647" t="s">
        <v>15</v>
      </c>
      <c r="E1647">
        <v>16.032290032199999</v>
      </c>
      <c r="F1647">
        <v>39638.586586073798</v>
      </c>
      <c r="G1647" s="1" t="s">
        <v>54</v>
      </c>
    </row>
    <row r="1648" spans="1:7" ht="57.6" x14ac:dyDescent="0.3">
      <c r="A1648" t="s">
        <v>52</v>
      </c>
      <c r="B1648" t="s">
        <v>53</v>
      </c>
      <c r="C1648">
        <v>1996</v>
      </c>
      <c r="D1648" t="s">
        <v>26</v>
      </c>
      <c r="E1648">
        <v>22.936457912400002</v>
      </c>
      <c r="F1648">
        <v>63774.591860624998</v>
      </c>
      <c r="G1648" s="1" t="s">
        <v>54</v>
      </c>
    </row>
    <row r="1649" spans="1:7" ht="57.6" x14ac:dyDescent="0.3">
      <c r="A1649" t="s">
        <v>52</v>
      </c>
      <c r="B1649" t="s">
        <v>53</v>
      </c>
      <c r="C1649">
        <v>1996</v>
      </c>
      <c r="D1649" t="s">
        <v>15</v>
      </c>
      <c r="E1649">
        <v>16.1316791862</v>
      </c>
      <c r="F1649">
        <v>44853.972660337997</v>
      </c>
      <c r="G1649" s="1" t="s">
        <v>54</v>
      </c>
    </row>
    <row r="1650" spans="1:7" ht="57.6" x14ac:dyDescent="0.3">
      <c r="A1650" t="s">
        <v>52</v>
      </c>
      <c r="B1650" t="s">
        <v>53</v>
      </c>
      <c r="C1650">
        <v>1997</v>
      </c>
      <c r="D1650" t="s">
        <v>26</v>
      </c>
      <c r="E1650">
        <v>19.300315180799998</v>
      </c>
      <c r="F1650">
        <v>51674.548063042203</v>
      </c>
      <c r="G1650" s="1" t="s">
        <v>54</v>
      </c>
    </row>
    <row r="1651" spans="1:7" ht="57.6" x14ac:dyDescent="0.3">
      <c r="A1651" t="s">
        <v>52</v>
      </c>
      <c r="B1651" t="s">
        <v>53</v>
      </c>
      <c r="C1651">
        <v>1997</v>
      </c>
      <c r="D1651" t="s">
        <v>15</v>
      </c>
      <c r="E1651">
        <v>15.5185116241</v>
      </c>
      <c r="F1651">
        <v>41549.169911246303</v>
      </c>
      <c r="G1651" s="1" t="s">
        <v>54</v>
      </c>
    </row>
    <row r="1652" spans="1:7" ht="57.6" x14ac:dyDescent="0.3">
      <c r="A1652" t="s">
        <v>52</v>
      </c>
      <c r="B1652" t="s">
        <v>53</v>
      </c>
      <c r="C1652">
        <v>1998</v>
      </c>
      <c r="D1652" t="s">
        <v>26</v>
      </c>
      <c r="E1652">
        <v>18.9416772742</v>
      </c>
      <c r="F1652">
        <v>51516.475233176199</v>
      </c>
      <c r="G1652" s="1" t="s">
        <v>54</v>
      </c>
    </row>
    <row r="1653" spans="1:7" ht="57.6" x14ac:dyDescent="0.3">
      <c r="A1653" t="s">
        <v>52</v>
      </c>
      <c r="B1653" t="s">
        <v>53</v>
      </c>
      <c r="C1653">
        <v>1998</v>
      </c>
      <c r="D1653" t="s">
        <v>15</v>
      </c>
      <c r="E1653">
        <v>14.752749447399999</v>
      </c>
      <c r="F1653">
        <v>40123.672287489797</v>
      </c>
      <c r="G1653" s="1" t="s">
        <v>54</v>
      </c>
    </row>
    <row r="1654" spans="1:7" ht="57.6" x14ac:dyDescent="0.3">
      <c r="A1654" t="s">
        <v>52</v>
      </c>
      <c r="B1654" t="s">
        <v>53</v>
      </c>
      <c r="C1654">
        <v>1999</v>
      </c>
      <c r="D1654" t="s">
        <v>26</v>
      </c>
      <c r="E1654">
        <v>18.093235041100002</v>
      </c>
      <c r="F1654">
        <v>49578.087531787001</v>
      </c>
      <c r="G1654" s="1" t="s">
        <v>54</v>
      </c>
    </row>
    <row r="1655" spans="1:7" ht="57.6" x14ac:dyDescent="0.3">
      <c r="A1655" t="s">
        <v>52</v>
      </c>
      <c r="B1655" t="s">
        <v>53</v>
      </c>
      <c r="C1655">
        <v>1999</v>
      </c>
      <c r="D1655" t="s">
        <v>15</v>
      </c>
      <c r="E1655">
        <v>14.4430256115</v>
      </c>
      <c r="F1655">
        <v>39575.984414299797</v>
      </c>
      <c r="G1655" s="1" t="s">
        <v>54</v>
      </c>
    </row>
    <row r="1656" spans="1:7" ht="57.6" x14ac:dyDescent="0.3">
      <c r="A1656" t="s">
        <v>52</v>
      </c>
      <c r="B1656" t="s">
        <v>53</v>
      </c>
      <c r="C1656">
        <v>2000</v>
      </c>
      <c r="D1656" t="s">
        <v>26</v>
      </c>
      <c r="E1656">
        <v>15.2125168673</v>
      </c>
      <c r="F1656">
        <v>39271.933768847397</v>
      </c>
      <c r="G1656" s="1" t="s">
        <v>54</v>
      </c>
    </row>
    <row r="1657" spans="1:7" ht="57.6" x14ac:dyDescent="0.3">
      <c r="A1657" t="s">
        <v>52</v>
      </c>
      <c r="B1657" t="s">
        <v>53</v>
      </c>
      <c r="C1657">
        <v>2000</v>
      </c>
      <c r="D1657" t="s">
        <v>15</v>
      </c>
      <c r="E1657">
        <v>14.4713584042</v>
      </c>
      <c r="F1657">
        <v>37358.593173881804</v>
      </c>
      <c r="G1657" s="1" t="s">
        <v>54</v>
      </c>
    </row>
    <row r="1658" spans="1:7" ht="57.6" x14ac:dyDescent="0.3">
      <c r="A1658" t="s">
        <v>52</v>
      </c>
      <c r="B1658" t="s">
        <v>53</v>
      </c>
      <c r="C1658">
        <v>2001</v>
      </c>
      <c r="D1658" t="s">
        <v>26</v>
      </c>
      <c r="E1658">
        <v>16.019702574899998</v>
      </c>
      <c r="F1658">
        <v>41732.943197626599</v>
      </c>
      <c r="G1658" s="1" t="s">
        <v>54</v>
      </c>
    </row>
    <row r="1659" spans="1:7" ht="57.6" x14ac:dyDescent="0.3">
      <c r="A1659" t="s">
        <v>52</v>
      </c>
      <c r="B1659" t="s">
        <v>53</v>
      </c>
      <c r="C1659">
        <v>2001</v>
      </c>
      <c r="D1659" t="s">
        <v>15</v>
      </c>
      <c r="E1659">
        <v>16.497463563699998</v>
      </c>
      <c r="F1659">
        <v>42977.5588271589</v>
      </c>
      <c r="G1659" s="1" t="s">
        <v>54</v>
      </c>
    </row>
    <row r="1660" spans="1:7" ht="57.6" x14ac:dyDescent="0.3">
      <c r="A1660" t="s">
        <v>52</v>
      </c>
      <c r="B1660" t="s">
        <v>53</v>
      </c>
      <c r="C1660">
        <v>2002</v>
      </c>
      <c r="D1660" t="s">
        <v>26</v>
      </c>
      <c r="E1660">
        <v>17.358998252399999</v>
      </c>
      <c r="F1660">
        <v>41994.142135494403</v>
      </c>
      <c r="G1660" s="1" t="s">
        <v>54</v>
      </c>
    </row>
    <row r="1661" spans="1:7" ht="57.6" x14ac:dyDescent="0.3">
      <c r="A1661" t="s">
        <v>52</v>
      </c>
      <c r="B1661" t="s">
        <v>53</v>
      </c>
      <c r="C1661">
        <v>2002</v>
      </c>
      <c r="D1661" t="s">
        <v>15</v>
      </c>
      <c r="E1661">
        <v>18.464563505200001</v>
      </c>
      <c r="F1661">
        <v>44668.678055640798</v>
      </c>
      <c r="G1661" s="1" t="s">
        <v>54</v>
      </c>
    </row>
    <row r="1662" spans="1:7" ht="57.6" x14ac:dyDescent="0.3">
      <c r="A1662" t="s">
        <v>52</v>
      </c>
      <c r="B1662" t="s">
        <v>53</v>
      </c>
      <c r="C1662">
        <v>2003</v>
      </c>
      <c r="D1662" t="s">
        <v>26</v>
      </c>
      <c r="E1662">
        <v>17.836648456199999</v>
      </c>
      <c r="F1662">
        <v>42198.923933357102</v>
      </c>
      <c r="G1662" s="1" t="s">
        <v>54</v>
      </c>
    </row>
    <row r="1663" spans="1:7" ht="57.6" x14ac:dyDescent="0.3">
      <c r="A1663" t="s">
        <v>52</v>
      </c>
      <c r="B1663" t="s">
        <v>53</v>
      </c>
      <c r="C1663">
        <v>2003</v>
      </c>
      <c r="D1663" t="s">
        <v>15</v>
      </c>
      <c r="E1663">
        <v>20.350741290999999</v>
      </c>
      <c r="F1663">
        <v>48146.903036952601</v>
      </c>
      <c r="G1663" s="1" t="s">
        <v>54</v>
      </c>
    </row>
    <row r="1664" spans="1:7" ht="57.6" x14ac:dyDescent="0.3">
      <c r="A1664" t="s">
        <v>52</v>
      </c>
      <c r="B1664" t="s">
        <v>53</v>
      </c>
      <c r="C1664">
        <v>2004</v>
      </c>
      <c r="D1664" t="s">
        <v>26</v>
      </c>
      <c r="E1664">
        <v>18.022676468899999</v>
      </c>
      <c r="F1664">
        <v>44646.531101325701</v>
      </c>
      <c r="G1664" s="1" t="s">
        <v>54</v>
      </c>
    </row>
    <row r="1665" spans="1:7" ht="57.6" x14ac:dyDescent="0.3">
      <c r="A1665" t="s">
        <v>52</v>
      </c>
      <c r="B1665" t="s">
        <v>53</v>
      </c>
      <c r="C1665">
        <v>2004</v>
      </c>
      <c r="D1665" t="s">
        <v>15</v>
      </c>
      <c r="E1665">
        <v>22.133869932500001</v>
      </c>
      <c r="F1665">
        <v>54830.952219338098</v>
      </c>
      <c r="G1665" s="1" t="s">
        <v>54</v>
      </c>
    </row>
    <row r="1666" spans="1:7" ht="57.6" x14ac:dyDescent="0.3">
      <c r="A1666" t="s">
        <v>52</v>
      </c>
      <c r="B1666" t="s">
        <v>53</v>
      </c>
      <c r="C1666">
        <v>2005</v>
      </c>
      <c r="D1666" t="s">
        <v>26</v>
      </c>
      <c r="E1666">
        <v>18.258161526799999</v>
      </c>
      <c r="F1666">
        <v>45520.317152460797</v>
      </c>
      <c r="G1666" s="1" t="s">
        <v>54</v>
      </c>
    </row>
    <row r="1667" spans="1:7" ht="57.6" x14ac:dyDescent="0.3">
      <c r="A1667" t="s">
        <v>52</v>
      </c>
      <c r="B1667" t="s">
        <v>53</v>
      </c>
      <c r="C1667">
        <v>2005</v>
      </c>
      <c r="D1667" t="s">
        <v>15</v>
      </c>
      <c r="E1667">
        <v>23.791612391099999</v>
      </c>
      <c r="F1667">
        <v>59316.034641277001</v>
      </c>
      <c r="G1667" s="1" t="s">
        <v>54</v>
      </c>
    </row>
    <row r="1668" spans="1:7" ht="57.6" x14ac:dyDescent="0.3">
      <c r="A1668" t="s">
        <v>52</v>
      </c>
      <c r="B1668" t="s">
        <v>53</v>
      </c>
      <c r="C1668">
        <v>2006</v>
      </c>
      <c r="D1668" t="s">
        <v>26</v>
      </c>
      <c r="E1668">
        <v>18.2320038935</v>
      </c>
      <c r="F1668">
        <v>47025.680018537001</v>
      </c>
      <c r="G1668" s="1" t="s">
        <v>54</v>
      </c>
    </row>
    <row r="1669" spans="1:7" ht="57.6" x14ac:dyDescent="0.3">
      <c r="A1669" t="s">
        <v>52</v>
      </c>
      <c r="B1669" t="s">
        <v>53</v>
      </c>
      <c r="C1669">
        <v>2006</v>
      </c>
      <c r="D1669" t="s">
        <v>15</v>
      </c>
      <c r="E1669">
        <v>25.301421577700001</v>
      </c>
      <c r="F1669">
        <v>65259.779565362303</v>
      </c>
      <c r="G1669" s="1" t="s">
        <v>54</v>
      </c>
    </row>
    <row r="1670" spans="1:7" ht="57.6" x14ac:dyDescent="0.3">
      <c r="A1670" t="s">
        <v>52</v>
      </c>
      <c r="B1670" t="s">
        <v>53</v>
      </c>
      <c r="C1670">
        <v>2007</v>
      </c>
      <c r="D1670" t="s">
        <v>26</v>
      </c>
      <c r="E1670">
        <v>17.958150635199999</v>
      </c>
      <c r="F1670">
        <v>44910.245936774802</v>
      </c>
      <c r="G1670" s="1" t="s">
        <v>54</v>
      </c>
    </row>
    <row r="1671" spans="1:7" ht="57.6" x14ac:dyDescent="0.3">
      <c r="A1671" t="s">
        <v>52</v>
      </c>
      <c r="B1671" t="s">
        <v>53</v>
      </c>
      <c r="C1671">
        <v>2007</v>
      </c>
      <c r="D1671" t="s">
        <v>15</v>
      </c>
      <c r="E1671">
        <v>26.640540352799999</v>
      </c>
      <c r="F1671">
        <v>66623.409249307806</v>
      </c>
      <c r="G1671" s="1" t="s">
        <v>54</v>
      </c>
    </row>
    <row r="1672" spans="1:7" ht="57.6" x14ac:dyDescent="0.3">
      <c r="A1672" t="s">
        <v>52</v>
      </c>
      <c r="B1672" t="s">
        <v>53</v>
      </c>
      <c r="C1672">
        <v>2008</v>
      </c>
      <c r="D1672" t="s">
        <v>26</v>
      </c>
      <c r="E1672">
        <v>15.8308907495</v>
      </c>
      <c r="F1672">
        <v>41611.559658376304</v>
      </c>
      <c r="G1672" s="1" t="s">
        <v>54</v>
      </c>
    </row>
    <row r="1673" spans="1:7" ht="57.6" x14ac:dyDescent="0.3">
      <c r="A1673" t="s">
        <v>52</v>
      </c>
      <c r="B1673" t="s">
        <v>53</v>
      </c>
      <c r="C1673">
        <v>2008</v>
      </c>
      <c r="D1673" t="s">
        <v>15</v>
      </c>
      <c r="E1673">
        <v>27.786001526500002</v>
      </c>
      <c r="F1673">
        <v>73035.616156414006</v>
      </c>
      <c r="G1673" s="1" t="s">
        <v>54</v>
      </c>
    </row>
    <row r="1674" spans="1:7" ht="57.6" x14ac:dyDescent="0.3">
      <c r="A1674" t="s">
        <v>52</v>
      </c>
      <c r="B1674" t="s">
        <v>53</v>
      </c>
      <c r="C1674">
        <v>2009</v>
      </c>
      <c r="D1674" t="s">
        <v>55</v>
      </c>
      <c r="E1674">
        <v>16.642897541300002</v>
      </c>
      <c r="F1674">
        <v>45600.9234760404</v>
      </c>
      <c r="G1674" s="1" t="s">
        <v>54</v>
      </c>
    </row>
    <row r="1675" spans="1:7" ht="57.6" x14ac:dyDescent="0.3">
      <c r="A1675" t="s">
        <v>52</v>
      </c>
      <c r="B1675" t="s">
        <v>53</v>
      </c>
      <c r="C1675">
        <v>2009</v>
      </c>
      <c r="D1675" t="s">
        <v>15</v>
      </c>
      <c r="E1675">
        <v>29.4689363082</v>
      </c>
      <c r="F1675">
        <v>80743.795133804597</v>
      </c>
      <c r="G1675" s="1" t="s">
        <v>54</v>
      </c>
    </row>
    <row r="1676" spans="1:7" ht="57.6" x14ac:dyDescent="0.3">
      <c r="A1676" t="s">
        <v>52</v>
      </c>
      <c r="B1676" t="s">
        <v>53</v>
      </c>
      <c r="C1676">
        <v>2010</v>
      </c>
      <c r="D1676" t="s">
        <v>55</v>
      </c>
      <c r="E1676">
        <v>17.881332564099999</v>
      </c>
      <c r="F1676">
        <v>45503.431635617402</v>
      </c>
      <c r="G1676" s="1" t="s">
        <v>54</v>
      </c>
    </row>
    <row r="1677" spans="1:7" ht="57.6" x14ac:dyDescent="0.3">
      <c r="A1677" t="s">
        <v>52</v>
      </c>
      <c r="B1677" t="s">
        <v>53</v>
      </c>
      <c r="C1677">
        <v>2010</v>
      </c>
      <c r="D1677" t="s">
        <v>15</v>
      </c>
      <c r="E1677">
        <v>31.134651402599999</v>
      </c>
      <c r="F1677">
        <v>79229.748483450297</v>
      </c>
      <c r="G1677" s="1" t="s">
        <v>54</v>
      </c>
    </row>
    <row r="1678" spans="1:7" ht="57.6" x14ac:dyDescent="0.3">
      <c r="A1678" t="s">
        <v>52</v>
      </c>
      <c r="B1678" t="s">
        <v>53</v>
      </c>
      <c r="C1678">
        <v>2011</v>
      </c>
      <c r="D1678" t="s">
        <v>55</v>
      </c>
      <c r="E1678">
        <v>19.185579793100001</v>
      </c>
      <c r="F1678">
        <v>57284.473075173097</v>
      </c>
      <c r="G1678" s="1" t="s">
        <v>54</v>
      </c>
    </row>
    <row r="1679" spans="1:7" ht="57.6" x14ac:dyDescent="0.3">
      <c r="A1679" t="s">
        <v>52</v>
      </c>
      <c r="B1679" t="s">
        <v>53</v>
      </c>
      <c r="C1679">
        <v>2011</v>
      </c>
      <c r="D1679" t="s">
        <v>15</v>
      </c>
      <c r="E1679">
        <v>32.505348549899999</v>
      </c>
      <c r="F1679">
        <v>97054.755909923901</v>
      </c>
      <c r="G1679" s="1" t="s">
        <v>54</v>
      </c>
    </row>
    <row r="1680" spans="1:7" ht="57.6" x14ac:dyDescent="0.3">
      <c r="A1680" t="s">
        <v>52</v>
      </c>
      <c r="B1680" t="s">
        <v>53</v>
      </c>
      <c r="C1680">
        <v>2012</v>
      </c>
      <c r="D1680" t="s">
        <v>55</v>
      </c>
      <c r="E1680">
        <v>20.5265019303</v>
      </c>
      <c r="F1680">
        <v>40874.226629409299</v>
      </c>
      <c r="G1680" s="1" t="s">
        <v>54</v>
      </c>
    </row>
    <row r="1681" spans="1:7" ht="57.6" x14ac:dyDescent="0.3">
      <c r="A1681" t="s">
        <v>52</v>
      </c>
      <c r="B1681" t="s">
        <v>53</v>
      </c>
      <c r="C1681">
        <v>2012</v>
      </c>
      <c r="D1681" t="s">
        <v>15</v>
      </c>
      <c r="E1681">
        <v>33.742881994500003</v>
      </c>
      <c r="F1681">
        <v>67191.8776250761</v>
      </c>
      <c r="G1681" s="1" t="s">
        <v>54</v>
      </c>
    </row>
    <row r="1682" spans="1:7" ht="57.6" x14ac:dyDescent="0.3">
      <c r="A1682" t="s">
        <v>52</v>
      </c>
      <c r="B1682" t="s">
        <v>53</v>
      </c>
      <c r="C1682">
        <v>2013</v>
      </c>
      <c r="D1682" t="s">
        <v>55</v>
      </c>
      <c r="E1682">
        <v>21.905458416999998</v>
      </c>
      <c r="F1682">
        <v>74187.050503020699</v>
      </c>
      <c r="G1682" s="1" t="s">
        <v>54</v>
      </c>
    </row>
    <row r="1683" spans="1:7" ht="57.6" x14ac:dyDescent="0.3">
      <c r="A1683" t="s">
        <v>52</v>
      </c>
      <c r="B1683" t="s">
        <v>53</v>
      </c>
      <c r="C1683">
        <v>2013</v>
      </c>
      <c r="D1683" t="s">
        <v>15</v>
      </c>
      <c r="E1683">
        <v>34.829995758099997</v>
      </c>
      <c r="F1683">
        <v>117958.483458585</v>
      </c>
      <c r="G1683" s="1" t="s">
        <v>54</v>
      </c>
    </row>
    <row r="1684" spans="1:7" ht="57.6" x14ac:dyDescent="0.3">
      <c r="A1684" t="s">
        <v>52</v>
      </c>
      <c r="B1684" t="s">
        <v>53</v>
      </c>
      <c r="C1684">
        <v>2014</v>
      </c>
      <c r="D1684" t="s">
        <v>55</v>
      </c>
      <c r="E1684">
        <v>23.323886800899999</v>
      </c>
      <c r="F1684">
        <v>83400.831102406097</v>
      </c>
      <c r="G1684" s="1" t="s">
        <v>54</v>
      </c>
    </row>
    <row r="1685" spans="1:7" ht="57.6" x14ac:dyDescent="0.3">
      <c r="A1685" t="s">
        <v>52</v>
      </c>
      <c r="B1685" t="s">
        <v>53</v>
      </c>
      <c r="C1685">
        <v>2014</v>
      </c>
      <c r="D1685" t="s">
        <v>15</v>
      </c>
      <c r="E1685">
        <v>35.7486043022</v>
      </c>
      <c r="F1685">
        <v>127828.750628227</v>
      </c>
      <c r="G1685" s="1" t="s">
        <v>54</v>
      </c>
    </row>
    <row r="1686" spans="1:7" ht="57.6" x14ac:dyDescent="0.3">
      <c r="A1686" t="s">
        <v>52</v>
      </c>
      <c r="B1686" t="s">
        <v>53</v>
      </c>
      <c r="C1686">
        <v>2015</v>
      </c>
      <c r="D1686" t="s">
        <v>55</v>
      </c>
      <c r="E1686">
        <v>24.8161501208</v>
      </c>
      <c r="F1686">
        <v>88883.379421539401</v>
      </c>
      <c r="G1686" s="1" t="s">
        <v>54</v>
      </c>
    </row>
    <row r="1687" spans="1:7" ht="57.6" x14ac:dyDescent="0.3">
      <c r="A1687" t="s">
        <v>52</v>
      </c>
      <c r="B1687" t="s">
        <v>53</v>
      </c>
      <c r="C1687">
        <v>2015</v>
      </c>
      <c r="D1687" t="s">
        <v>15</v>
      </c>
      <c r="E1687">
        <v>36.4793764422</v>
      </c>
      <c r="F1687">
        <v>130657.26317676</v>
      </c>
      <c r="G1687" s="1" t="s">
        <v>54</v>
      </c>
    </row>
    <row r="1688" spans="1:7" ht="57.6" x14ac:dyDescent="0.3">
      <c r="A1688" t="s">
        <v>52</v>
      </c>
      <c r="B1688" t="s">
        <v>53</v>
      </c>
      <c r="C1688">
        <v>2016</v>
      </c>
      <c r="D1688" t="s">
        <v>55</v>
      </c>
      <c r="E1688">
        <v>26.2848992849</v>
      </c>
      <c r="F1688">
        <v>110707.61893175</v>
      </c>
      <c r="G1688" s="1" t="s">
        <v>54</v>
      </c>
    </row>
    <row r="1689" spans="1:7" ht="57.6" x14ac:dyDescent="0.3">
      <c r="A1689" t="s">
        <v>52</v>
      </c>
      <c r="B1689" t="s">
        <v>53</v>
      </c>
      <c r="C1689">
        <v>2016</v>
      </c>
      <c r="D1689" t="s">
        <v>15</v>
      </c>
      <c r="E1689">
        <v>37.002231651999999</v>
      </c>
      <c r="F1689">
        <v>155847.23825455399</v>
      </c>
      <c r="G1689" s="1" t="s">
        <v>54</v>
      </c>
    </row>
    <row r="1690" spans="1:7" ht="57.6" x14ac:dyDescent="0.3">
      <c r="A1690" t="s">
        <v>52</v>
      </c>
      <c r="B1690" t="s">
        <v>53</v>
      </c>
      <c r="C1690">
        <v>2017</v>
      </c>
      <c r="D1690" t="s">
        <v>55</v>
      </c>
      <c r="E1690">
        <v>27.830494043800002</v>
      </c>
      <c r="F1690">
        <v>111072.416795461</v>
      </c>
      <c r="G1690" s="1" t="s">
        <v>54</v>
      </c>
    </row>
    <row r="1691" spans="1:7" ht="57.6" x14ac:dyDescent="0.3">
      <c r="A1691" t="s">
        <v>52</v>
      </c>
      <c r="B1691" t="s">
        <v>53</v>
      </c>
      <c r="C1691">
        <v>2017</v>
      </c>
      <c r="D1691" t="s">
        <v>15</v>
      </c>
      <c r="E1691">
        <v>37.295743334299999</v>
      </c>
      <c r="F1691">
        <v>148848.537931203</v>
      </c>
      <c r="G1691" s="1" t="s">
        <v>54</v>
      </c>
    </row>
    <row r="1692" spans="1:7" ht="57.6" x14ac:dyDescent="0.3">
      <c r="A1692" t="s">
        <v>52</v>
      </c>
      <c r="B1692" t="s">
        <v>53</v>
      </c>
      <c r="C1692">
        <v>2018</v>
      </c>
      <c r="D1692" t="s">
        <v>55</v>
      </c>
      <c r="E1692">
        <v>29.421401948700002</v>
      </c>
      <c r="F1692">
        <v>47858.996082486097</v>
      </c>
      <c r="G1692" s="1" t="s">
        <v>54</v>
      </c>
    </row>
    <row r="1693" spans="1:7" ht="57.6" x14ac:dyDescent="0.3">
      <c r="A1693" t="s">
        <v>52</v>
      </c>
      <c r="B1693" t="s">
        <v>53</v>
      </c>
      <c r="C1693">
        <v>2018</v>
      </c>
      <c r="D1693" t="s">
        <v>15</v>
      </c>
      <c r="E1693">
        <v>37.337468166999997</v>
      </c>
      <c r="F1693">
        <v>60735.846165768402</v>
      </c>
      <c r="G1693" s="1" t="s">
        <v>54</v>
      </c>
    </row>
    <row r="1694" spans="1:7" ht="57.6" x14ac:dyDescent="0.3">
      <c r="A1694" t="s">
        <v>52</v>
      </c>
      <c r="B1694" t="s">
        <v>53</v>
      </c>
      <c r="C1694">
        <v>2019</v>
      </c>
      <c r="D1694" t="s">
        <v>55</v>
      </c>
      <c r="E1694">
        <v>31.072457085100002</v>
      </c>
      <c r="F1694">
        <v>52920.697329811002</v>
      </c>
      <c r="G1694" s="1" t="s">
        <v>54</v>
      </c>
    </row>
    <row r="1695" spans="1:7" ht="57.6" x14ac:dyDescent="0.3">
      <c r="A1695" t="s">
        <v>52</v>
      </c>
      <c r="B1695" t="s">
        <v>53</v>
      </c>
      <c r="C1695">
        <v>2019</v>
      </c>
      <c r="D1695" t="s">
        <v>15</v>
      </c>
      <c r="E1695">
        <v>36.457579574699999</v>
      </c>
      <c r="F1695">
        <v>62092.306661282499</v>
      </c>
      <c r="G1695" s="1" t="s">
        <v>54</v>
      </c>
    </row>
    <row r="1696" spans="1:7" ht="57.6" x14ac:dyDescent="0.3">
      <c r="A1696" t="s">
        <v>56</v>
      </c>
      <c r="B1696" t="s">
        <v>57</v>
      </c>
      <c r="C1696">
        <v>1950</v>
      </c>
      <c r="D1696" t="s">
        <v>13</v>
      </c>
      <c r="E1696">
        <v>6.7882285857999998</v>
      </c>
      <c r="F1696">
        <v>9701.6758796926206</v>
      </c>
      <c r="G1696" s="1" t="s">
        <v>58</v>
      </c>
    </row>
    <row r="1697" spans="1:7" ht="57.6" x14ac:dyDescent="0.3">
      <c r="A1697" t="s">
        <v>56</v>
      </c>
      <c r="B1697" t="s">
        <v>57</v>
      </c>
      <c r="C1697">
        <v>1950</v>
      </c>
      <c r="D1697" t="s">
        <v>26</v>
      </c>
      <c r="E1697">
        <v>7.8064628738000001</v>
      </c>
      <c r="F1697">
        <v>11156.9272616465</v>
      </c>
      <c r="G1697" s="1" t="s">
        <v>58</v>
      </c>
    </row>
    <row r="1698" spans="1:7" ht="57.6" x14ac:dyDescent="0.3">
      <c r="A1698" t="s">
        <v>56</v>
      </c>
      <c r="B1698" t="s">
        <v>57</v>
      </c>
      <c r="C1698">
        <v>1950</v>
      </c>
      <c r="D1698" t="s">
        <v>15</v>
      </c>
      <c r="E1698">
        <v>15.8266641188</v>
      </c>
      <c r="F1698">
        <v>22619.327501317599</v>
      </c>
      <c r="G1698" s="1" t="s">
        <v>58</v>
      </c>
    </row>
    <row r="1699" spans="1:7" ht="57.6" x14ac:dyDescent="0.3">
      <c r="A1699" t="s">
        <v>56</v>
      </c>
      <c r="B1699" t="s">
        <v>57</v>
      </c>
      <c r="C1699">
        <v>1951</v>
      </c>
      <c r="D1699" t="s">
        <v>13</v>
      </c>
      <c r="E1699">
        <v>7.2039852062999996</v>
      </c>
      <c r="F1699">
        <v>11334.839444130999</v>
      </c>
      <c r="G1699" s="1" t="s">
        <v>58</v>
      </c>
    </row>
    <row r="1700" spans="1:7" ht="57.6" x14ac:dyDescent="0.3">
      <c r="A1700" t="s">
        <v>56</v>
      </c>
      <c r="B1700" t="s">
        <v>57</v>
      </c>
      <c r="C1700">
        <v>1951</v>
      </c>
      <c r="D1700" t="s">
        <v>26</v>
      </c>
      <c r="E1700">
        <v>7.7322774548000002</v>
      </c>
      <c r="F1700">
        <v>12166.0610033673</v>
      </c>
      <c r="G1700" s="1" t="s">
        <v>58</v>
      </c>
    </row>
    <row r="1701" spans="1:7" ht="57.6" x14ac:dyDescent="0.3">
      <c r="A1701" t="s">
        <v>56</v>
      </c>
      <c r="B1701" t="s">
        <v>57</v>
      </c>
      <c r="C1701">
        <v>1951</v>
      </c>
      <c r="D1701" t="s">
        <v>15</v>
      </c>
      <c r="E1701">
        <v>16.0441511768</v>
      </c>
      <c r="F1701">
        <v>25244.065943719099</v>
      </c>
      <c r="G1701" s="1" t="s">
        <v>58</v>
      </c>
    </row>
    <row r="1702" spans="1:7" ht="57.6" x14ac:dyDescent="0.3">
      <c r="A1702" t="s">
        <v>56</v>
      </c>
      <c r="B1702" t="s">
        <v>57</v>
      </c>
      <c r="C1702">
        <v>1952</v>
      </c>
      <c r="D1702" t="s">
        <v>13</v>
      </c>
      <c r="E1702">
        <v>7.5921966448999996</v>
      </c>
      <c r="F1702">
        <v>12671.865547839499</v>
      </c>
      <c r="G1702" s="1" t="s">
        <v>58</v>
      </c>
    </row>
    <row r="1703" spans="1:7" ht="57.6" x14ac:dyDescent="0.3">
      <c r="A1703" t="s">
        <v>56</v>
      </c>
      <c r="B1703" t="s">
        <v>57</v>
      </c>
      <c r="C1703">
        <v>1952</v>
      </c>
      <c r="D1703" t="s">
        <v>26</v>
      </c>
      <c r="E1703">
        <v>7.6833030046999999</v>
      </c>
      <c r="F1703">
        <v>12823.927934413599</v>
      </c>
      <c r="G1703" s="1" t="s">
        <v>58</v>
      </c>
    </row>
    <row r="1704" spans="1:7" ht="57.6" x14ac:dyDescent="0.3">
      <c r="A1704" t="s">
        <v>56</v>
      </c>
      <c r="B1704" t="s">
        <v>57</v>
      </c>
      <c r="C1704">
        <v>1952</v>
      </c>
      <c r="D1704" t="s">
        <v>15</v>
      </c>
      <c r="E1704">
        <v>16.245754817600002</v>
      </c>
      <c r="F1704">
        <v>27115.211894535001</v>
      </c>
      <c r="G1704" s="1" t="s">
        <v>58</v>
      </c>
    </row>
    <row r="1705" spans="1:7" ht="57.6" x14ac:dyDescent="0.3">
      <c r="A1705" t="s">
        <v>56</v>
      </c>
      <c r="B1705" t="s">
        <v>57</v>
      </c>
      <c r="C1705">
        <v>1953</v>
      </c>
      <c r="D1705" t="s">
        <v>13</v>
      </c>
      <c r="E1705">
        <v>7.9581291323999999</v>
      </c>
      <c r="F1705">
        <v>13306.4623222746</v>
      </c>
      <c r="G1705" s="1" t="s">
        <v>58</v>
      </c>
    </row>
    <row r="1706" spans="1:7" ht="57.6" x14ac:dyDescent="0.3">
      <c r="A1706" t="s">
        <v>56</v>
      </c>
      <c r="B1706" t="s">
        <v>57</v>
      </c>
      <c r="C1706">
        <v>1953</v>
      </c>
      <c r="D1706" t="s">
        <v>26</v>
      </c>
      <c r="E1706">
        <v>7.6542732928000001</v>
      </c>
      <c r="F1706">
        <v>12798.397397242299</v>
      </c>
      <c r="G1706" s="1" t="s">
        <v>58</v>
      </c>
    </row>
    <row r="1707" spans="1:7" ht="57.6" x14ac:dyDescent="0.3">
      <c r="A1707" t="s">
        <v>56</v>
      </c>
      <c r="B1707" t="s">
        <v>57</v>
      </c>
      <c r="C1707">
        <v>1953</v>
      </c>
      <c r="D1707" t="s">
        <v>15</v>
      </c>
      <c r="E1707">
        <v>16.431475041500001</v>
      </c>
      <c r="F1707">
        <v>27474.3975502594</v>
      </c>
      <c r="G1707" s="1" t="s">
        <v>58</v>
      </c>
    </row>
    <row r="1708" spans="1:7" ht="57.6" x14ac:dyDescent="0.3">
      <c r="A1708" t="s">
        <v>56</v>
      </c>
      <c r="B1708" t="s">
        <v>57</v>
      </c>
      <c r="C1708">
        <v>1954</v>
      </c>
      <c r="D1708" t="s">
        <v>13</v>
      </c>
      <c r="E1708">
        <v>9.0658542362999999</v>
      </c>
      <c r="F1708">
        <v>15215.1910171774</v>
      </c>
      <c r="G1708" s="1" t="s">
        <v>58</v>
      </c>
    </row>
    <row r="1709" spans="1:7" ht="57.6" x14ac:dyDescent="0.3">
      <c r="A1709" t="s">
        <v>56</v>
      </c>
      <c r="B1709" t="s">
        <v>57</v>
      </c>
      <c r="C1709">
        <v>1954</v>
      </c>
      <c r="D1709" t="s">
        <v>26</v>
      </c>
      <c r="E1709">
        <v>8.3405858974000004</v>
      </c>
      <c r="F1709">
        <v>13997.9757358032</v>
      </c>
      <c r="G1709" s="1" t="s">
        <v>58</v>
      </c>
    </row>
    <row r="1710" spans="1:7" ht="57.6" x14ac:dyDescent="0.3">
      <c r="A1710" t="s">
        <v>56</v>
      </c>
      <c r="B1710" t="s">
        <v>57</v>
      </c>
      <c r="C1710">
        <v>1954</v>
      </c>
      <c r="D1710" t="s">
        <v>15</v>
      </c>
      <c r="E1710">
        <v>16.601311848200002</v>
      </c>
      <c r="F1710">
        <v>27861.922806639799</v>
      </c>
      <c r="G1710" s="1" t="s">
        <v>58</v>
      </c>
    </row>
    <row r="1711" spans="1:7" ht="57.6" x14ac:dyDescent="0.3">
      <c r="A1711" t="s">
        <v>56</v>
      </c>
      <c r="B1711" t="s">
        <v>57</v>
      </c>
      <c r="C1711">
        <v>1955</v>
      </c>
      <c r="D1711" t="s">
        <v>13</v>
      </c>
      <c r="E1711">
        <v>8.6379456891000004</v>
      </c>
      <c r="F1711">
        <v>14002.226142411901</v>
      </c>
      <c r="G1711" s="1" t="s">
        <v>58</v>
      </c>
    </row>
    <row r="1712" spans="1:7" ht="57.6" x14ac:dyDescent="0.3">
      <c r="A1712" t="s">
        <v>56</v>
      </c>
      <c r="B1712" t="s">
        <v>57</v>
      </c>
      <c r="C1712">
        <v>1955</v>
      </c>
      <c r="D1712" t="s">
        <v>26</v>
      </c>
      <c r="E1712">
        <v>7.6412596481000001</v>
      </c>
      <c r="F1712">
        <v>12386.5846644413</v>
      </c>
      <c r="G1712" s="1" t="s">
        <v>58</v>
      </c>
    </row>
    <row r="1713" spans="1:7" ht="57.6" x14ac:dyDescent="0.3">
      <c r="A1713" t="s">
        <v>56</v>
      </c>
      <c r="B1713" t="s">
        <v>57</v>
      </c>
      <c r="C1713">
        <v>1955</v>
      </c>
      <c r="D1713" t="s">
        <v>15</v>
      </c>
      <c r="E1713">
        <v>16.755265237900002</v>
      </c>
      <c r="F1713">
        <v>27160.510309017998</v>
      </c>
      <c r="G1713" s="1" t="s">
        <v>58</v>
      </c>
    </row>
    <row r="1714" spans="1:7" ht="57.6" x14ac:dyDescent="0.3">
      <c r="A1714" t="s">
        <v>56</v>
      </c>
      <c r="B1714" t="s">
        <v>57</v>
      </c>
      <c r="C1714">
        <v>1956</v>
      </c>
      <c r="D1714" t="s">
        <v>13</v>
      </c>
      <c r="E1714">
        <v>9.7442236006999998</v>
      </c>
      <c r="F1714">
        <v>16337.763983847401</v>
      </c>
      <c r="G1714" s="1" t="s">
        <v>58</v>
      </c>
    </row>
    <row r="1715" spans="1:7" ht="57.6" x14ac:dyDescent="0.3">
      <c r="A1715" t="s">
        <v>56</v>
      </c>
      <c r="B1715" t="s">
        <v>57</v>
      </c>
      <c r="C1715">
        <v>1956</v>
      </c>
      <c r="D1715" t="s">
        <v>26</v>
      </c>
      <c r="E1715">
        <v>8.3243510188999998</v>
      </c>
      <c r="F1715">
        <v>13957.118374772501</v>
      </c>
      <c r="G1715" s="1" t="s">
        <v>58</v>
      </c>
    </row>
    <row r="1716" spans="1:7" ht="57.6" x14ac:dyDescent="0.3">
      <c r="A1716" t="s">
        <v>56</v>
      </c>
      <c r="B1716" t="s">
        <v>57</v>
      </c>
      <c r="C1716">
        <v>1956</v>
      </c>
      <c r="D1716" t="s">
        <v>15</v>
      </c>
      <c r="E1716">
        <v>16.8933352106</v>
      </c>
      <c r="F1716">
        <v>28324.403757479198</v>
      </c>
      <c r="G1716" s="1" t="s">
        <v>58</v>
      </c>
    </row>
    <row r="1717" spans="1:7" ht="57.6" x14ac:dyDescent="0.3">
      <c r="A1717" t="s">
        <v>56</v>
      </c>
      <c r="B1717" t="s">
        <v>57</v>
      </c>
      <c r="C1717">
        <v>1957</v>
      </c>
      <c r="D1717" t="s">
        <v>13</v>
      </c>
      <c r="E1717">
        <v>9.2651375259000002</v>
      </c>
      <c r="F1717">
        <v>14591.525778847899</v>
      </c>
      <c r="G1717" s="1" t="s">
        <v>58</v>
      </c>
    </row>
    <row r="1718" spans="1:7" ht="57.6" x14ac:dyDescent="0.3">
      <c r="A1718" t="s">
        <v>56</v>
      </c>
      <c r="B1718" t="s">
        <v>57</v>
      </c>
      <c r="C1718">
        <v>1957</v>
      </c>
      <c r="D1718" t="s">
        <v>26</v>
      </c>
      <c r="E1718">
        <v>7.6715338714000003</v>
      </c>
      <c r="F1718">
        <v>12081.7833448861</v>
      </c>
      <c r="G1718" s="1" t="s">
        <v>58</v>
      </c>
    </row>
    <row r="1719" spans="1:7" ht="57.6" x14ac:dyDescent="0.3">
      <c r="A1719" t="s">
        <v>56</v>
      </c>
      <c r="B1719" t="s">
        <v>57</v>
      </c>
      <c r="C1719">
        <v>1957</v>
      </c>
      <c r="D1719" t="s">
        <v>15</v>
      </c>
      <c r="E1719">
        <v>17.015521766199999</v>
      </c>
      <c r="F1719">
        <v>26797.489384165499</v>
      </c>
      <c r="G1719" s="1" t="s">
        <v>58</v>
      </c>
    </row>
    <row r="1720" spans="1:7" ht="57.6" x14ac:dyDescent="0.3">
      <c r="A1720" t="s">
        <v>56</v>
      </c>
      <c r="B1720" t="s">
        <v>57</v>
      </c>
      <c r="C1720">
        <v>1958</v>
      </c>
      <c r="D1720" t="s">
        <v>13</v>
      </c>
      <c r="E1720">
        <v>6.6742860085000002</v>
      </c>
      <c r="F1720">
        <v>9911.8679608238999</v>
      </c>
      <c r="G1720" s="1" t="s">
        <v>58</v>
      </c>
    </row>
    <row r="1721" spans="1:7" ht="57.6" x14ac:dyDescent="0.3">
      <c r="A1721" t="s">
        <v>56</v>
      </c>
      <c r="B1721" t="s">
        <v>57</v>
      </c>
      <c r="C1721">
        <v>1958</v>
      </c>
      <c r="D1721" t="s">
        <v>26</v>
      </c>
      <c r="E1721">
        <v>12.047086245199999</v>
      </c>
      <c r="F1721">
        <v>17890.9216692872</v>
      </c>
      <c r="G1721" s="1" t="s">
        <v>58</v>
      </c>
    </row>
    <row r="1722" spans="1:7" ht="57.6" x14ac:dyDescent="0.3">
      <c r="A1722" t="s">
        <v>56</v>
      </c>
      <c r="B1722" t="s">
        <v>57</v>
      </c>
      <c r="C1722">
        <v>1958</v>
      </c>
      <c r="D1722" t="s">
        <v>15</v>
      </c>
      <c r="E1722">
        <v>17.121824904699999</v>
      </c>
      <c r="F1722">
        <v>25427.329228677499</v>
      </c>
      <c r="G1722" s="1" t="s">
        <v>58</v>
      </c>
    </row>
    <row r="1723" spans="1:7" ht="57.6" x14ac:dyDescent="0.3">
      <c r="A1723" t="s">
        <v>56</v>
      </c>
      <c r="B1723" t="s">
        <v>57</v>
      </c>
      <c r="C1723">
        <v>1959</v>
      </c>
      <c r="D1723" t="s">
        <v>13</v>
      </c>
      <c r="E1723">
        <v>6.8802610781000002</v>
      </c>
      <c r="F1723">
        <v>10197.644223020199</v>
      </c>
      <c r="G1723" s="1" t="s">
        <v>58</v>
      </c>
    </row>
    <row r="1724" spans="1:7" ht="57.6" x14ac:dyDescent="0.3">
      <c r="A1724" t="s">
        <v>56</v>
      </c>
      <c r="B1724" t="s">
        <v>57</v>
      </c>
      <c r="C1724">
        <v>1959</v>
      </c>
      <c r="D1724" t="s">
        <v>26</v>
      </c>
      <c r="E1724">
        <v>10.7045395273</v>
      </c>
      <c r="F1724">
        <v>15865.834803648901</v>
      </c>
      <c r="G1724" s="1" t="s">
        <v>58</v>
      </c>
    </row>
    <row r="1725" spans="1:7" ht="57.6" x14ac:dyDescent="0.3">
      <c r="A1725" t="s">
        <v>56</v>
      </c>
      <c r="B1725" t="s">
        <v>57</v>
      </c>
      <c r="C1725">
        <v>1959</v>
      </c>
      <c r="D1725" t="s">
        <v>15</v>
      </c>
      <c r="E1725">
        <v>17.2122446262</v>
      </c>
      <c r="F1725">
        <v>25511.291648043101</v>
      </c>
      <c r="G1725" s="1" t="s">
        <v>58</v>
      </c>
    </row>
    <row r="1726" spans="1:7" ht="57.6" x14ac:dyDescent="0.3">
      <c r="A1726" t="s">
        <v>56</v>
      </c>
      <c r="B1726" t="s">
        <v>57</v>
      </c>
      <c r="C1726">
        <v>1960</v>
      </c>
      <c r="D1726" t="s">
        <v>13</v>
      </c>
      <c r="E1726">
        <v>5.5520508185999997</v>
      </c>
      <c r="F1726">
        <v>8026.8986242876399</v>
      </c>
      <c r="G1726" s="1" t="s">
        <v>58</v>
      </c>
    </row>
    <row r="1727" spans="1:7" ht="57.6" x14ac:dyDescent="0.3">
      <c r="A1727" t="s">
        <v>56</v>
      </c>
      <c r="B1727" t="s">
        <v>57</v>
      </c>
      <c r="C1727">
        <v>1960</v>
      </c>
      <c r="D1727" t="s">
        <v>26</v>
      </c>
      <c r="E1727">
        <v>12.353313071400001</v>
      </c>
      <c r="F1727">
        <v>17859.849439040099</v>
      </c>
      <c r="G1727" s="1" t="s">
        <v>58</v>
      </c>
    </row>
    <row r="1728" spans="1:7" ht="57.6" x14ac:dyDescent="0.3">
      <c r="A1728" t="s">
        <v>56</v>
      </c>
      <c r="B1728" t="s">
        <v>57</v>
      </c>
      <c r="C1728">
        <v>1960</v>
      </c>
      <c r="D1728" t="s">
        <v>15</v>
      </c>
      <c r="E1728">
        <v>17.286780930599999</v>
      </c>
      <c r="F1728">
        <v>24992.429393039201</v>
      </c>
      <c r="G1728" s="1" t="s">
        <v>58</v>
      </c>
    </row>
    <row r="1729" spans="1:7" ht="57.6" x14ac:dyDescent="0.3">
      <c r="A1729" t="s">
        <v>56</v>
      </c>
      <c r="B1729" t="s">
        <v>57</v>
      </c>
      <c r="C1729">
        <v>1961</v>
      </c>
      <c r="D1729" t="s">
        <v>13</v>
      </c>
      <c r="E1729">
        <v>5.3294313445999997</v>
      </c>
      <c r="F1729">
        <v>7699.2370497115598</v>
      </c>
      <c r="G1729" s="1" t="s">
        <v>58</v>
      </c>
    </row>
    <row r="1730" spans="1:7" ht="57.6" x14ac:dyDescent="0.3">
      <c r="A1730" t="s">
        <v>56</v>
      </c>
      <c r="B1730" t="s">
        <v>57</v>
      </c>
      <c r="C1730">
        <v>1961</v>
      </c>
      <c r="D1730" t="s">
        <v>26</v>
      </c>
      <c r="E1730">
        <v>12.164427044</v>
      </c>
      <c r="F1730">
        <v>17573.5085659666</v>
      </c>
      <c r="G1730" s="1" t="s">
        <v>58</v>
      </c>
    </row>
    <row r="1731" spans="1:7" ht="57.6" x14ac:dyDescent="0.3">
      <c r="A1731" t="s">
        <v>56</v>
      </c>
      <c r="B1731" t="s">
        <v>57</v>
      </c>
      <c r="C1731">
        <v>1961</v>
      </c>
      <c r="D1731" t="s">
        <v>15</v>
      </c>
      <c r="E1731">
        <v>17.472174440900002</v>
      </c>
      <c r="F1731">
        <v>25241.4195994209</v>
      </c>
      <c r="G1731" s="1" t="s">
        <v>58</v>
      </c>
    </row>
    <row r="1732" spans="1:7" ht="57.6" x14ac:dyDescent="0.3">
      <c r="A1732" t="s">
        <v>56</v>
      </c>
      <c r="B1732" t="s">
        <v>57</v>
      </c>
      <c r="C1732">
        <v>1962</v>
      </c>
      <c r="D1732" t="s">
        <v>13</v>
      </c>
      <c r="E1732">
        <v>7.6724012134999997</v>
      </c>
      <c r="F1732">
        <v>11285.519082556901</v>
      </c>
      <c r="G1732" s="1" t="s">
        <v>58</v>
      </c>
    </row>
    <row r="1733" spans="1:7" ht="57.6" x14ac:dyDescent="0.3">
      <c r="A1733" t="s">
        <v>56</v>
      </c>
      <c r="B1733" t="s">
        <v>57</v>
      </c>
      <c r="C1733">
        <v>1962</v>
      </c>
      <c r="D1733" t="s">
        <v>26</v>
      </c>
      <c r="E1733">
        <v>10.8948097231</v>
      </c>
      <c r="F1733">
        <v>16025.437097230801</v>
      </c>
      <c r="G1733" s="1" t="s">
        <v>58</v>
      </c>
    </row>
    <row r="1734" spans="1:7" ht="57.6" x14ac:dyDescent="0.3">
      <c r="A1734" t="s">
        <v>56</v>
      </c>
      <c r="B1734" t="s">
        <v>57</v>
      </c>
      <c r="C1734">
        <v>1962</v>
      </c>
      <c r="D1734" t="s">
        <v>15</v>
      </c>
      <c r="E1734">
        <v>17.612434654699999</v>
      </c>
      <c r="F1734">
        <v>25906.552831961199</v>
      </c>
      <c r="G1734" s="1" t="s">
        <v>58</v>
      </c>
    </row>
    <row r="1735" spans="1:7" ht="57.6" x14ac:dyDescent="0.3">
      <c r="A1735" t="s">
        <v>56</v>
      </c>
      <c r="B1735" t="s">
        <v>57</v>
      </c>
      <c r="C1735">
        <v>1963</v>
      </c>
      <c r="D1735" t="s">
        <v>13</v>
      </c>
      <c r="E1735">
        <v>7.1741826319999999</v>
      </c>
      <c r="F1735">
        <v>10746.272732081299</v>
      </c>
      <c r="G1735" s="1" t="s">
        <v>58</v>
      </c>
    </row>
    <row r="1736" spans="1:7" ht="57.6" x14ac:dyDescent="0.3">
      <c r="A1736" t="s">
        <v>56</v>
      </c>
      <c r="B1736" t="s">
        <v>57</v>
      </c>
      <c r="C1736">
        <v>1963</v>
      </c>
      <c r="D1736" t="s">
        <v>26</v>
      </c>
      <c r="E1736">
        <v>11.734136592700001</v>
      </c>
      <c r="F1736">
        <v>17576.668809517902</v>
      </c>
      <c r="G1736" s="1" t="s">
        <v>58</v>
      </c>
    </row>
    <row r="1737" spans="1:7" ht="57.6" x14ac:dyDescent="0.3">
      <c r="A1737" t="s">
        <v>56</v>
      </c>
      <c r="B1737" t="s">
        <v>57</v>
      </c>
      <c r="C1737">
        <v>1963</v>
      </c>
      <c r="D1737" t="s">
        <v>15</v>
      </c>
      <c r="E1737">
        <v>17.733297759599999</v>
      </c>
      <c r="F1737">
        <v>26562.866313846102</v>
      </c>
      <c r="G1737" s="1" t="s">
        <v>58</v>
      </c>
    </row>
    <row r="1738" spans="1:7" ht="57.6" x14ac:dyDescent="0.3">
      <c r="A1738" t="s">
        <v>56</v>
      </c>
      <c r="B1738" t="s">
        <v>57</v>
      </c>
      <c r="C1738">
        <v>1964</v>
      </c>
      <c r="D1738" t="s">
        <v>13</v>
      </c>
      <c r="E1738">
        <v>4.480368844</v>
      </c>
      <c r="F1738">
        <v>7186.2607251515601</v>
      </c>
      <c r="G1738" s="1" t="s">
        <v>58</v>
      </c>
    </row>
    <row r="1739" spans="1:7" ht="57.6" x14ac:dyDescent="0.3">
      <c r="A1739" t="s">
        <v>56</v>
      </c>
      <c r="B1739" t="s">
        <v>57</v>
      </c>
      <c r="C1739">
        <v>1964</v>
      </c>
      <c r="D1739" t="s">
        <v>26</v>
      </c>
      <c r="E1739">
        <v>14.7665489817</v>
      </c>
      <c r="F1739">
        <v>23684.717639978699</v>
      </c>
      <c r="G1739" s="1" t="s">
        <v>58</v>
      </c>
    </row>
    <row r="1740" spans="1:7" ht="57.6" x14ac:dyDescent="0.3">
      <c r="A1740" t="s">
        <v>56</v>
      </c>
      <c r="B1740" t="s">
        <v>57</v>
      </c>
      <c r="C1740">
        <v>1964</v>
      </c>
      <c r="D1740" t="s">
        <v>15</v>
      </c>
      <c r="E1740">
        <v>17.834763755899999</v>
      </c>
      <c r="F1740">
        <v>28605.9623176772</v>
      </c>
      <c r="G1740" s="1" t="s">
        <v>58</v>
      </c>
    </row>
    <row r="1741" spans="1:7" ht="57.6" x14ac:dyDescent="0.3">
      <c r="A1741" t="s">
        <v>56</v>
      </c>
      <c r="B1741" t="s">
        <v>57</v>
      </c>
      <c r="C1741">
        <v>1965</v>
      </c>
      <c r="D1741" t="s">
        <v>13</v>
      </c>
      <c r="E1741">
        <v>5.9891690633000003</v>
      </c>
      <c r="F1741">
        <v>8149.2107992845704</v>
      </c>
      <c r="G1741" s="1" t="s">
        <v>58</v>
      </c>
    </row>
    <row r="1742" spans="1:7" ht="57.6" x14ac:dyDescent="0.3">
      <c r="A1742" t="s">
        <v>56</v>
      </c>
      <c r="B1742" t="s">
        <v>57</v>
      </c>
      <c r="C1742">
        <v>1965</v>
      </c>
      <c r="D1742" t="s">
        <v>26</v>
      </c>
      <c r="E1742">
        <v>13.5938376765</v>
      </c>
      <c r="F1742">
        <v>18496.563985218199</v>
      </c>
      <c r="G1742" s="1" t="s">
        <v>58</v>
      </c>
    </row>
    <row r="1743" spans="1:7" ht="57.6" x14ac:dyDescent="0.3">
      <c r="A1743" t="s">
        <v>56</v>
      </c>
      <c r="B1743" t="s">
        <v>57</v>
      </c>
      <c r="C1743">
        <v>1965</v>
      </c>
      <c r="D1743" t="s">
        <v>15</v>
      </c>
      <c r="E1743">
        <v>17.916832643399999</v>
      </c>
      <c r="F1743">
        <v>24378.681670903501</v>
      </c>
      <c r="G1743" s="1" t="s">
        <v>58</v>
      </c>
    </row>
    <row r="1744" spans="1:7" ht="57.6" x14ac:dyDescent="0.3">
      <c r="A1744" t="s">
        <v>56</v>
      </c>
      <c r="B1744" t="s">
        <v>57</v>
      </c>
      <c r="C1744">
        <v>1966</v>
      </c>
      <c r="D1744" t="s">
        <v>13</v>
      </c>
      <c r="E1744">
        <v>6.3525907239999997</v>
      </c>
      <c r="F1744">
        <v>9410.7469563126706</v>
      </c>
      <c r="G1744" s="1" t="s">
        <v>58</v>
      </c>
    </row>
    <row r="1745" spans="1:7" ht="57.6" x14ac:dyDescent="0.3">
      <c r="A1745" t="s">
        <v>56</v>
      </c>
      <c r="B1745" t="s">
        <v>57</v>
      </c>
      <c r="C1745">
        <v>1966</v>
      </c>
      <c r="D1745" t="s">
        <v>26</v>
      </c>
      <c r="E1745">
        <v>13.6079180246</v>
      </c>
      <c r="F1745">
        <v>20158.810585364601</v>
      </c>
      <c r="G1745" s="1" t="s">
        <v>58</v>
      </c>
    </row>
    <row r="1746" spans="1:7" ht="57.6" x14ac:dyDescent="0.3">
      <c r="A1746" t="s">
        <v>56</v>
      </c>
      <c r="B1746" t="s">
        <v>57</v>
      </c>
      <c r="C1746">
        <v>1966</v>
      </c>
      <c r="D1746" t="s">
        <v>15</v>
      </c>
      <c r="E1746">
        <v>17.9411334835</v>
      </c>
      <c r="F1746">
        <v>26578.0489658966</v>
      </c>
      <c r="G1746" s="1" t="s">
        <v>58</v>
      </c>
    </row>
    <row r="1747" spans="1:7" ht="57.6" x14ac:dyDescent="0.3">
      <c r="A1747" t="s">
        <v>56</v>
      </c>
      <c r="B1747" t="s">
        <v>57</v>
      </c>
      <c r="C1747">
        <v>1967</v>
      </c>
      <c r="D1747" t="s">
        <v>13</v>
      </c>
      <c r="E1747">
        <v>7.1183535091000003</v>
      </c>
      <c r="F1747">
        <v>10639.7389248779</v>
      </c>
      <c r="G1747" s="1" t="s">
        <v>58</v>
      </c>
    </row>
    <row r="1748" spans="1:7" ht="57.6" x14ac:dyDescent="0.3">
      <c r="A1748" t="s">
        <v>56</v>
      </c>
      <c r="B1748" t="s">
        <v>57</v>
      </c>
      <c r="C1748">
        <v>1967</v>
      </c>
      <c r="D1748" t="s">
        <v>26</v>
      </c>
      <c r="E1748">
        <v>13.2168659866</v>
      </c>
      <c r="F1748">
        <v>19755.130638403101</v>
      </c>
      <c r="G1748" s="1" t="s">
        <v>58</v>
      </c>
    </row>
    <row r="1749" spans="1:7" ht="57.6" x14ac:dyDescent="0.3">
      <c r="A1749" t="s">
        <v>56</v>
      </c>
      <c r="B1749" t="s">
        <v>57</v>
      </c>
      <c r="C1749">
        <v>1967</v>
      </c>
      <c r="D1749" t="s">
        <v>15</v>
      </c>
      <c r="E1749">
        <v>17.947012770000001</v>
      </c>
      <c r="F1749">
        <v>26825.2384641479</v>
      </c>
      <c r="G1749" s="1" t="s">
        <v>58</v>
      </c>
    </row>
    <row r="1750" spans="1:7" ht="57.6" x14ac:dyDescent="0.3">
      <c r="A1750" t="s">
        <v>56</v>
      </c>
      <c r="B1750" t="s">
        <v>57</v>
      </c>
      <c r="C1750">
        <v>1968</v>
      </c>
      <c r="D1750" t="s">
        <v>13</v>
      </c>
      <c r="E1750">
        <v>10.449785799500001</v>
      </c>
      <c r="F1750">
        <v>15856.6199197674</v>
      </c>
      <c r="G1750" s="1" t="s">
        <v>58</v>
      </c>
    </row>
    <row r="1751" spans="1:7" ht="57.6" x14ac:dyDescent="0.3">
      <c r="A1751" t="s">
        <v>56</v>
      </c>
      <c r="B1751" t="s">
        <v>57</v>
      </c>
      <c r="C1751">
        <v>1968</v>
      </c>
      <c r="D1751" t="s">
        <v>26</v>
      </c>
      <c r="E1751">
        <v>11.716822327699999</v>
      </c>
      <c r="F1751">
        <v>17779.235085039301</v>
      </c>
      <c r="G1751" s="1" t="s">
        <v>58</v>
      </c>
    </row>
    <row r="1752" spans="1:7" ht="57.6" x14ac:dyDescent="0.3">
      <c r="A1752" t="s">
        <v>56</v>
      </c>
      <c r="B1752" t="s">
        <v>57</v>
      </c>
      <c r="C1752">
        <v>1968</v>
      </c>
      <c r="D1752" t="s">
        <v>15</v>
      </c>
      <c r="E1752">
        <v>17.934470502700002</v>
      </c>
      <c r="F1752">
        <v>27213.962819984601</v>
      </c>
      <c r="G1752" s="1" t="s">
        <v>58</v>
      </c>
    </row>
    <row r="1753" spans="1:7" ht="57.6" x14ac:dyDescent="0.3">
      <c r="A1753" t="s">
        <v>56</v>
      </c>
      <c r="B1753" t="s">
        <v>57</v>
      </c>
      <c r="C1753">
        <v>1969</v>
      </c>
      <c r="D1753" t="s">
        <v>13</v>
      </c>
      <c r="E1753">
        <v>8.4386733399999994</v>
      </c>
      <c r="F1753">
        <v>15565.0739050023</v>
      </c>
      <c r="G1753" s="1" t="s">
        <v>58</v>
      </c>
    </row>
    <row r="1754" spans="1:7" ht="57.6" x14ac:dyDescent="0.3">
      <c r="A1754" t="s">
        <v>56</v>
      </c>
      <c r="B1754" t="s">
        <v>57</v>
      </c>
      <c r="C1754">
        <v>1969</v>
      </c>
      <c r="D1754" t="s">
        <v>26</v>
      </c>
      <c r="E1754">
        <v>12.637593864899999</v>
      </c>
      <c r="F1754">
        <v>23309.953420636499</v>
      </c>
      <c r="G1754" s="1" t="s">
        <v>58</v>
      </c>
    </row>
    <row r="1755" spans="1:7" ht="57.6" x14ac:dyDescent="0.3">
      <c r="A1755" t="s">
        <v>56</v>
      </c>
      <c r="B1755" t="s">
        <v>57</v>
      </c>
      <c r="C1755">
        <v>1969</v>
      </c>
      <c r="D1755" t="s">
        <v>15</v>
      </c>
      <c r="E1755">
        <v>17.9035066818</v>
      </c>
      <c r="F1755">
        <v>33022.892749965496</v>
      </c>
      <c r="G1755" s="1" t="s">
        <v>58</v>
      </c>
    </row>
    <row r="1756" spans="1:7" ht="57.6" x14ac:dyDescent="0.3">
      <c r="A1756" t="s">
        <v>56</v>
      </c>
      <c r="B1756" t="s">
        <v>57</v>
      </c>
      <c r="C1756">
        <v>1970</v>
      </c>
      <c r="D1756" t="s">
        <v>13</v>
      </c>
      <c r="E1756">
        <v>10.5025000002</v>
      </c>
      <c r="F1756">
        <v>20028.551067825501</v>
      </c>
      <c r="G1756" s="1" t="s">
        <v>58</v>
      </c>
    </row>
    <row r="1757" spans="1:7" ht="57.6" x14ac:dyDescent="0.3">
      <c r="A1757" t="s">
        <v>56</v>
      </c>
      <c r="B1757" t="s">
        <v>57</v>
      </c>
      <c r="C1757">
        <v>1970</v>
      </c>
      <c r="D1757" t="s">
        <v>26</v>
      </c>
      <c r="E1757">
        <v>10.940104166799999</v>
      </c>
      <c r="F1757">
        <v>20863.074028984902</v>
      </c>
      <c r="G1757" s="1" t="s">
        <v>58</v>
      </c>
    </row>
    <row r="1758" spans="1:7" ht="57.6" x14ac:dyDescent="0.3">
      <c r="A1758" t="s">
        <v>56</v>
      </c>
      <c r="B1758" t="s">
        <v>57</v>
      </c>
      <c r="C1758">
        <v>1970</v>
      </c>
      <c r="D1758" t="s">
        <v>15</v>
      </c>
      <c r="E1758">
        <v>17.854121307100002</v>
      </c>
      <c r="F1758">
        <v>34048.2913939684</v>
      </c>
      <c r="G1758" s="1" t="s">
        <v>58</v>
      </c>
    </row>
    <row r="1759" spans="1:7" ht="57.6" x14ac:dyDescent="0.3">
      <c r="A1759" t="s">
        <v>56</v>
      </c>
      <c r="B1759" t="s">
        <v>57</v>
      </c>
      <c r="C1759">
        <v>1971</v>
      </c>
      <c r="D1759" t="s">
        <v>13</v>
      </c>
      <c r="E1759">
        <v>12.7441217353</v>
      </c>
      <c r="F1759">
        <v>26192.190522782999</v>
      </c>
      <c r="G1759" s="1" t="s">
        <v>58</v>
      </c>
    </row>
    <row r="1760" spans="1:7" ht="57.6" x14ac:dyDescent="0.3">
      <c r="A1760" t="s">
        <v>56</v>
      </c>
      <c r="B1760" t="s">
        <v>57</v>
      </c>
      <c r="C1760">
        <v>1971</v>
      </c>
      <c r="D1760" t="s">
        <v>26</v>
      </c>
      <c r="E1760">
        <v>8.7388263327000004</v>
      </c>
      <c r="F1760">
        <v>17960.3592156226</v>
      </c>
      <c r="G1760" s="1" t="s">
        <v>58</v>
      </c>
    </row>
    <row r="1761" spans="1:7" ht="57.6" x14ac:dyDescent="0.3">
      <c r="A1761" t="s">
        <v>56</v>
      </c>
      <c r="B1761" t="s">
        <v>57</v>
      </c>
      <c r="C1761">
        <v>1971</v>
      </c>
      <c r="D1761" t="s">
        <v>15</v>
      </c>
      <c r="E1761">
        <v>17.843876029800001</v>
      </c>
      <c r="F1761">
        <v>36673.394239873101</v>
      </c>
      <c r="G1761" s="1" t="s">
        <v>58</v>
      </c>
    </row>
    <row r="1762" spans="1:7" ht="57.6" x14ac:dyDescent="0.3">
      <c r="A1762" t="s">
        <v>56</v>
      </c>
      <c r="B1762" t="s">
        <v>57</v>
      </c>
      <c r="C1762">
        <v>1972</v>
      </c>
      <c r="D1762" t="s">
        <v>13</v>
      </c>
      <c r="E1762">
        <v>9.6989465293000006</v>
      </c>
      <c r="F1762">
        <v>21584.966705306299</v>
      </c>
      <c r="G1762" s="1" t="s">
        <v>58</v>
      </c>
    </row>
    <row r="1763" spans="1:7" ht="57.6" x14ac:dyDescent="0.3">
      <c r="A1763" t="s">
        <v>56</v>
      </c>
      <c r="B1763" t="s">
        <v>57</v>
      </c>
      <c r="C1763">
        <v>1972</v>
      </c>
      <c r="D1763" t="s">
        <v>26</v>
      </c>
      <c r="E1763">
        <v>10.367839393500001</v>
      </c>
      <c r="F1763">
        <v>23073.5850987757</v>
      </c>
      <c r="G1763" s="1" t="s">
        <v>58</v>
      </c>
    </row>
    <row r="1764" spans="1:7" ht="57.6" x14ac:dyDescent="0.3">
      <c r="A1764" t="s">
        <v>56</v>
      </c>
      <c r="B1764" t="s">
        <v>57</v>
      </c>
      <c r="C1764">
        <v>1972</v>
      </c>
      <c r="D1764" t="s">
        <v>15</v>
      </c>
      <c r="E1764">
        <v>17.8161136505</v>
      </c>
      <c r="F1764">
        <v>39649.689664628298</v>
      </c>
      <c r="G1764" s="1" t="s">
        <v>58</v>
      </c>
    </row>
    <row r="1765" spans="1:7" ht="57.6" x14ac:dyDescent="0.3">
      <c r="A1765" t="s">
        <v>56</v>
      </c>
      <c r="B1765" t="s">
        <v>57</v>
      </c>
      <c r="C1765">
        <v>1973</v>
      </c>
      <c r="D1765" t="s">
        <v>13</v>
      </c>
      <c r="E1765">
        <v>9.8700997145000002</v>
      </c>
      <c r="F1765">
        <v>24096.200146311301</v>
      </c>
      <c r="G1765" s="1" t="s">
        <v>58</v>
      </c>
    </row>
    <row r="1766" spans="1:7" ht="57.6" x14ac:dyDescent="0.3">
      <c r="A1766" t="s">
        <v>56</v>
      </c>
      <c r="B1766" t="s">
        <v>57</v>
      </c>
      <c r="C1766">
        <v>1973</v>
      </c>
      <c r="D1766" t="s">
        <v>26</v>
      </c>
      <c r="E1766">
        <v>10.235658963200001</v>
      </c>
      <c r="F1766">
        <v>24988.652003581999</v>
      </c>
      <c r="G1766" s="1" t="s">
        <v>58</v>
      </c>
    </row>
    <row r="1767" spans="1:7" ht="57.6" x14ac:dyDescent="0.3">
      <c r="A1767" t="s">
        <v>56</v>
      </c>
      <c r="B1767" t="s">
        <v>57</v>
      </c>
      <c r="C1767">
        <v>1973</v>
      </c>
      <c r="D1767" t="s">
        <v>15</v>
      </c>
      <c r="E1767">
        <v>17.770834169099999</v>
      </c>
      <c r="F1767">
        <v>43384.523894465703</v>
      </c>
      <c r="G1767" s="1" t="s">
        <v>58</v>
      </c>
    </row>
    <row r="1768" spans="1:7" ht="57.6" x14ac:dyDescent="0.3">
      <c r="A1768" t="s">
        <v>56</v>
      </c>
      <c r="B1768" t="s">
        <v>57</v>
      </c>
      <c r="C1768">
        <v>1974</v>
      </c>
      <c r="D1768" t="s">
        <v>13</v>
      </c>
      <c r="E1768">
        <v>11.6855532329</v>
      </c>
      <c r="F1768">
        <v>28413.317515945801</v>
      </c>
      <c r="G1768" s="1" t="s">
        <v>58</v>
      </c>
    </row>
    <row r="1769" spans="1:7" ht="57.6" x14ac:dyDescent="0.3">
      <c r="A1769" t="s">
        <v>56</v>
      </c>
      <c r="B1769" t="s">
        <v>57</v>
      </c>
      <c r="C1769">
        <v>1974</v>
      </c>
      <c r="D1769" t="s">
        <v>26</v>
      </c>
      <c r="E1769">
        <v>9.3597148241999992</v>
      </c>
      <c r="F1769">
        <v>22758.062357627299</v>
      </c>
      <c r="G1769" s="1" t="s">
        <v>58</v>
      </c>
    </row>
    <row r="1770" spans="1:7" ht="57.6" x14ac:dyDescent="0.3">
      <c r="A1770" t="s">
        <v>56</v>
      </c>
      <c r="B1770" t="s">
        <v>57</v>
      </c>
      <c r="C1770">
        <v>1974</v>
      </c>
      <c r="D1770" t="s">
        <v>15</v>
      </c>
      <c r="E1770">
        <v>17.7080375856</v>
      </c>
      <c r="F1770">
        <v>43056.934017153399</v>
      </c>
      <c r="G1770" s="1" t="s">
        <v>58</v>
      </c>
    </row>
    <row r="1771" spans="1:7" ht="57.6" x14ac:dyDescent="0.3">
      <c r="A1771" t="s">
        <v>56</v>
      </c>
      <c r="B1771" t="s">
        <v>57</v>
      </c>
      <c r="C1771">
        <v>1975</v>
      </c>
      <c r="D1771" t="s">
        <v>13</v>
      </c>
      <c r="E1771">
        <v>12.0815998922</v>
      </c>
      <c r="F1771">
        <v>30323.631732688202</v>
      </c>
      <c r="G1771" s="1" t="s">
        <v>58</v>
      </c>
    </row>
    <row r="1772" spans="1:7" ht="57.6" x14ac:dyDescent="0.3">
      <c r="A1772" t="s">
        <v>56</v>
      </c>
      <c r="B1772" t="s">
        <v>57</v>
      </c>
      <c r="C1772">
        <v>1975</v>
      </c>
      <c r="D1772" t="s">
        <v>26</v>
      </c>
      <c r="E1772">
        <v>9.4391105175999996</v>
      </c>
      <c r="F1772">
        <v>23691.242366130798</v>
      </c>
      <c r="G1772" s="1" t="s">
        <v>58</v>
      </c>
    </row>
    <row r="1773" spans="1:7" ht="57.6" x14ac:dyDescent="0.3">
      <c r="A1773" t="s">
        <v>56</v>
      </c>
      <c r="B1773" t="s">
        <v>57</v>
      </c>
      <c r="C1773">
        <v>1975</v>
      </c>
      <c r="D1773" t="s">
        <v>15</v>
      </c>
      <c r="E1773">
        <v>17.627723900199999</v>
      </c>
      <c r="F1773">
        <v>44243.859472529897</v>
      </c>
      <c r="G1773" s="1" t="s">
        <v>58</v>
      </c>
    </row>
    <row r="1774" spans="1:7" ht="57.6" x14ac:dyDescent="0.3">
      <c r="A1774" t="s">
        <v>56</v>
      </c>
      <c r="B1774" t="s">
        <v>57</v>
      </c>
      <c r="C1774">
        <v>1976</v>
      </c>
      <c r="D1774" t="s">
        <v>13</v>
      </c>
      <c r="E1774">
        <v>13.797537631100001</v>
      </c>
      <c r="F1774">
        <v>32056.591840594101</v>
      </c>
      <c r="G1774" s="1" t="s">
        <v>58</v>
      </c>
    </row>
    <row r="1775" spans="1:7" ht="57.6" x14ac:dyDescent="0.3">
      <c r="A1775" t="s">
        <v>56</v>
      </c>
      <c r="B1775" t="s">
        <v>57</v>
      </c>
      <c r="C1775">
        <v>1976</v>
      </c>
      <c r="D1775" t="s">
        <v>26</v>
      </c>
      <c r="E1775">
        <v>9.1757738859</v>
      </c>
      <c r="F1775">
        <v>21318.589312439999</v>
      </c>
      <c r="G1775" s="1" t="s">
        <v>58</v>
      </c>
    </row>
    <row r="1776" spans="1:7" ht="57.6" x14ac:dyDescent="0.3">
      <c r="A1776" t="s">
        <v>56</v>
      </c>
      <c r="B1776" t="s">
        <v>57</v>
      </c>
      <c r="C1776">
        <v>1976</v>
      </c>
      <c r="D1776" t="s">
        <v>15</v>
      </c>
      <c r="E1776">
        <v>17.529893112700002</v>
      </c>
      <c r="F1776">
        <v>40728.182342748398</v>
      </c>
      <c r="G1776" s="1" t="s">
        <v>58</v>
      </c>
    </row>
    <row r="1777" spans="1:7" ht="57.6" x14ac:dyDescent="0.3">
      <c r="A1777" t="s">
        <v>56</v>
      </c>
      <c r="B1777" t="s">
        <v>57</v>
      </c>
      <c r="C1777">
        <v>1977</v>
      </c>
      <c r="D1777" t="s">
        <v>13</v>
      </c>
      <c r="E1777">
        <v>14.8491522817</v>
      </c>
      <c r="F1777">
        <v>42184.540940839499</v>
      </c>
      <c r="G1777" s="1" t="s">
        <v>58</v>
      </c>
    </row>
    <row r="1778" spans="1:7" ht="57.6" x14ac:dyDescent="0.3">
      <c r="A1778" t="s">
        <v>56</v>
      </c>
      <c r="B1778" t="s">
        <v>57</v>
      </c>
      <c r="C1778">
        <v>1977</v>
      </c>
      <c r="D1778" t="s">
        <v>26</v>
      </c>
      <c r="E1778">
        <v>10.660374493899999</v>
      </c>
      <c r="F1778">
        <v>30284.759409394999</v>
      </c>
      <c r="G1778" s="1" t="s">
        <v>58</v>
      </c>
    </row>
    <row r="1779" spans="1:7" ht="57.6" x14ac:dyDescent="0.3">
      <c r="A1779" t="s">
        <v>56</v>
      </c>
      <c r="B1779" t="s">
        <v>57</v>
      </c>
      <c r="C1779">
        <v>1977</v>
      </c>
      <c r="D1779" t="s">
        <v>15</v>
      </c>
      <c r="E1779">
        <v>17.414545223200001</v>
      </c>
      <c r="F1779">
        <v>49472.493917256703</v>
      </c>
      <c r="G1779" s="1" t="s">
        <v>58</v>
      </c>
    </row>
    <row r="1780" spans="1:7" ht="57.6" x14ac:dyDescent="0.3">
      <c r="A1780" t="s">
        <v>56</v>
      </c>
      <c r="B1780" t="s">
        <v>57</v>
      </c>
      <c r="C1780">
        <v>1978</v>
      </c>
      <c r="D1780" t="s">
        <v>13</v>
      </c>
      <c r="E1780">
        <v>16.146905131</v>
      </c>
      <c r="F1780">
        <v>43925.394842236703</v>
      </c>
      <c r="G1780" s="1" t="s">
        <v>58</v>
      </c>
    </row>
    <row r="1781" spans="1:7" ht="57.6" x14ac:dyDescent="0.3">
      <c r="A1781" t="s">
        <v>56</v>
      </c>
      <c r="B1781" t="s">
        <v>57</v>
      </c>
      <c r="C1781">
        <v>1978</v>
      </c>
      <c r="D1781" t="s">
        <v>26</v>
      </c>
      <c r="E1781">
        <v>8.4645355364999997</v>
      </c>
      <c r="F1781">
        <v>23026.5838920817</v>
      </c>
      <c r="G1781" s="1" t="s">
        <v>58</v>
      </c>
    </row>
    <row r="1782" spans="1:7" ht="57.6" x14ac:dyDescent="0.3">
      <c r="A1782" t="s">
        <v>56</v>
      </c>
      <c r="B1782" t="s">
        <v>57</v>
      </c>
      <c r="C1782">
        <v>1978</v>
      </c>
      <c r="D1782" t="s">
        <v>15</v>
      </c>
      <c r="E1782">
        <v>17.281680231599999</v>
      </c>
      <c r="F1782">
        <v>47012.391634891399</v>
      </c>
      <c r="G1782" s="1" t="s">
        <v>58</v>
      </c>
    </row>
    <row r="1783" spans="1:7" ht="57.6" x14ac:dyDescent="0.3">
      <c r="A1783" t="s">
        <v>56</v>
      </c>
      <c r="B1783" t="s">
        <v>57</v>
      </c>
      <c r="C1783">
        <v>1979</v>
      </c>
      <c r="D1783" t="s">
        <v>13</v>
      </c>
      <c r="E1783">
        <v>14.893181826299999</v>
      </c>
      <c r="F1783">
        <v>45049.834658619598</v>
      </c>
      <c r="G1783" s="1" t="s">
        <v>58</v>
      </c>
    </row>
    <row r="1784" spans="1:7" ht="57.6" x14ac:dyDescent="0.3">
      <c r="A1784" t="s">
        <v>56</v>
      </c>
      <c r="B1784" t="s">
        <v>57</v>
      </c>
      <c r="C1784">
        <v>1979</v>
      </c>
      <c r="D1784" t="s">
        <v>26</v>
      </c>
      <c r="E1784">
        <v>8.6048593444999995</v>
      </c>
      <c r="F1784">
        <v>26028.520651302701</v>
      </c>
      <c r="G1784" s="1" t="s">
        <v>58</v>
      </c>
    </row>
    <row r="1785" spans="1:7" ht="57.6" x14ac:dyDescent="0.3">
      <c r="A1785" t="s">
        <v>56</v>
      </c>
      <c r="B1785" t="s">
        <v>57</v>
      </c>
      <c r="C1785">
        <v>1979</v>
      </c>
      <c r="D1785" t="s">
        <v>15</v>
      </c>
      <c r="E1785">
        <v>17.131298137999998</v>
      </c>
      <c r="F1785">
        <v>51819.829879698598</v>
      </c>
      <c r="G1785" s="1" t="s">
        <v>58</v>
      </c>
    </row>
    <row r="1786" spans="1:7" ht="57.6" x14ac:dyDescent="0.3">
      <c r="A1786" t="s">
        <v>56</v>
      </c>
      <c r="B1786" t="s">
        <v>57</v>
      </c>
      <c r="C1786">
        <v>1980</v>
      </c>
      <c r="D1786" t="s">
        <v>13</v>
      </c>
      <c r="E1786">
        <v>17.801561136499998</v>
      </c>
      <c r="F1786">
        <v>48136.970048974603</v>
      </c>
      <c r="G1786" s="1" t="s">
        <v>58</v>
      </c>
    </row>
    <row r="1787" spans="1:7" ht="57.6" x14ac:dyDescent="0.3">
      <c r="A1787" t="s">
        <v>56</v>
      </c>
      <c r="B1787" t="s">
        <v>57</v>
      </c>
      <c r="C1787">
        <v>1980</v>
      </c>
      <c r="D1787" t="s">
        <v>26</v>
      </c>
      <c r="E1787">
        <v>6.6320906032</v>
      </c>
      <c r="F1787">
        <v>17933.749983062</v>
      </c>
      <c r="G1787" s="1" t="s">
        <v>58</v>
      </c>
    </row>
    <row r="1788" spans="1:7" ht="57.6" x14ac:dyDescent="0.3">
      <c r="A1788" t="s">
        <v>56</v>
      </c>
      <c r="B1788" t="s">
        <v>57</v>
      </c>
      <c r="C1788">
        <v>1980</v>
      </c>
      <c r="D1788" t="s">
        <v>15</v>
      </c>
      <c r="E1788">
        <v>16.963398942400001</v>
      </c>
      <c r="F1788">
        <v>45870.506555977903</v>
      </c>
      <c r="G1788" s="1" t="s">
        <v>58</v>
      </c>
    </row>
    <row r="1789" spans="1:7" ht="57.6" x14ac:dyDescent="0.3">
      <c r="A1789" t="s">
        <v>56</v>
      </c>
      <c r="B1789" t="s">
        <v>57</v>
      </c>
      <c r="C1789">
        <v>1981</v>
      </c>
      <c r="D1789" t="s">
        <v>13</v>
      </c>
      <c r="E1789">
        <v>18.4078933314</v>
      </c>
      <c r="F1789">
        <v>56728.801392366098</v>
      </c>
      <c r="G1789" s="1" t="s">
        <v>58</v>
      </c>
    </row>
    <row r="1790" spans="1:7" ht="57.6" x14ac:dyDescent="0.3">
      <c r="A1790" t="s">
        <v>56</v>
      </c>
      <c r="B1790" t="s">
        <v>57</v>
      </c>
      <c r="C1790">
        <v>1981</v>
      </c>
      <c r="D1790" t="s">
        <v>26</v>
      </c>
      <c r="E1790">
        <v>5.2633797028</v>
      </c>
      <c r="F1790">
        <v>16220.499349902</v>
      </c>
      <c r="G1790" s="1" t="s">
        <v>58</v>
      </c>
    </row>
    <row r="1791" spans="1:7" ht="57.6" x14ac:dyDescent="0.3">
      <c r="A1791" t="s">
        <v>56</v>
      </c>
      <c r="B1791" t="s">
        <v>57</v>
      </c>
      <c r="C1791">
        <v>1981</v>
      </c>
      <c r="D1791" t="s">
        <v>15</v>
      </c>
      <c r="E1791">
        <v>17.076383924600002</v>
      </c>
      <c r="F1791">
        <v>52625.402305456897</v>
      </c>
      <c r="G1791" s="1" t="s">
        <v>58</v>
      </c>
    </row>
    <row r="1792" spans="1:7" ht="57.6" x14ac:dyDescent="0.3">
      <c r="A1792" t="s">
        <v>56</v>
      </c>
      <c r="B1792" t="s">
        <v>57</v>
      </c>
      <c r="C1792">
        <v>1982</v>
      </c>
      <c r="D1792" t="s">
        <v>13</v>
      </c>
      <c r="E1792">
        <v>16.319020464600001</v>
      </c>
      <c r="F1792">
        <v>61593.825442528701</v>
      </c>
      <c r="G1792" s="1" t="s">
        <v>58</v>
      </c>
    </row>
    <row r="1793" spans="1:7" ht="57.6" x14ac:dyDescent="0.3">
      <c r="A1793" t="s">
        <v>56</v>
      </c>
      <c r="B1793" t="s">
        <v>57</v>
      </c>
      <c r="C1793">
        <v>1982</v>
      </c>
      <c r="D1793" t="s">
        <v>26</v>
      </c>
      <c r="E1793">
        <v>8.4130305767000007</v>
      </c>
      <c r="F1793">
        <v>31753.789261418398</v>
      </c>
      <c r="G1793" s="1" t="s">
        <v>58</v>
      </c>
    </row>
    <row r="1794" spans="1:7" ht="57.6" x14ac:dyDescent="0.3">
      <c r="A1794" t="s">
        <v>56</v>
      </c>
      <c r="B1794" t="s">
        <v>57</v>
      </c>
      <c r="C1794">
        <v>1982</v>
      </c>
      <c r="D1794" t="s">
        <v>15</v>
      </c>
      <c r="E1794">
        <v>17.156556632000001</v>
      </c>
      <c r="F1794">
        <v>64754.986776304097</v>
      </c>
      <c r="G1794" s="1" t="s">
        <v>58</v>
      </c>
    </row>
    <row r="1795" spans="1:7" ht="57.6" x14ac:dyDescent="0.3">
      <c r="A1795" t="s">
        <v>56</v>
      </c>
      <c r="B1795" t="s">
        <v>57</v>
      </c>
      <c r="C1795">
        <v>1983</v>
      </c>
      <c r="D1795" t="s">
        <v>13</v>
      </c>
      <c r="E1795">
        <v>12.7096823524</v>
      </c>
      <c r="F1795">
        <v>31111.815365877701</v>
      </c>
      <c r="G1795" s="1" t="s">
        <v>58</v>
      </c>
    </row>
    <row r="1796" spans="1:7" ht="57.6" x14ac:dyDescent="0.3">
      <c r="A1796" t="s">
        <v>56</v>
      </c>
      <c r="B1796" t="s">
        <v>57</v>
      </c>
      <c r="C1796">
        <v>1983</v>
      </c>
      <c r="D1796" t="s">
        <v>26</v>
      </c>
      <c r="E1796">
        <v>13.403908699400001</v>
      </c>
      <c r="F1796">
        <v>32811.200238803998</v>
      </c>
      <c r="G1796" s="1" t="s">
        <v>58</v>
      </c>
    </row>
    <row r="1797" spans="1:7" ht="57.6" x14ac:dyDescent="0.3">
      <c r="A1797" t="s">
        <v>56</v>
      </c>
      <c r="B1797" t="s">
        <v>57</v>
      </c>
      <c r="C1797">
        <v>1983</v>
      </c>
      <c r="D1797" t="s">
        <v>15</v>
      </c>
      <c r="E1797">
        <v>17.203917064399999</v>
      </c>
      <c r="F1797">
        <v>42113.176115446702</v>
      </c>
      <c r="G1797" s="1" t="s">
        <v>58</v>
      </c>
    </row>
    <row r="1798" spans="1:7" ht="57.6" x14ac:dyDescent="0.3">
      <c r="A1798" t="s">
        <v>56</v>
      </c>
      <c r="B1798" t="s">
        <v>57</v>
      </c>
      <c r="C1798">
        <v>1984</v>
      </c>
      <c r="D1798" t="s">
        <v>13</v>
      </c>
      <c r="E1798">
        <v>13.341930937900001</v>
      </c>
      <c r="F1798">
        <v>19636.227012686999</v>
      </c>
      <c r="G1798" s="1" t="s">
        <v>58</v>
      </c>
    </row>
    <row r="1799" spans="1:7" ht="57.6" x14ac:dyDescent="0.3">
      <c r="A1799" t="s">
        <v>56</v>
      </c>
      <c r="B1799" t="s">
        <v>57</v>
      </c>
      <c r="C1799">
        <v>1984</v>
      </c>
      <c r="D1799" t="s">
        <v>26</v>
      </c>
      <c r="E1799">
        <v>10.685781183</v>
      </c>
      <c r="F1799">
        <v>15726.9908000094</v>
      </c>
      <c r="G1799" s="1" t="s">
        <v>58</v>
      </c>
    </row>
    <row r="1800" spans="1:7" ht="57.6" x14ac:dyDescent="0.3">
      <c r="A1800" t="s">
        <v>56</v>
      </c>
      <c r="B1800" t="s">
        <v>57</v>
      </c>
      <c r="C1800">
        <v>1984</v>
      </c>
      <c r="D1800" t="s">
        <v>15</v>
      </c>
      <c r="E1800">
        <v>17.218465221999999</v>
      </c>
      <c r="F1800">
        <v>25341.5861229152</v>
      </c>
      <c r="G1800" s="1" t="s">
        <v>58</v>
      </c>
    </row>
    <row r="1801" spans="1:7" ht="57.6" x14ac:dyDescent="0.3">
      <c r="A1801" t="s">
        <v>56</v>
      </c>
      <c r="B1801" t="s">
        <v>57</v>
      </c>
      <c r="C1801">
        <v>1985</v>
      </c>
      <c r="D1801" t="s">
        <v>13</v>
      </c>
      <c r="E1801">
        <v>10.2392491812</v>
      </c>
      <c r="F1801">
        <v>20541.961228893</v>
      </c>
      <c r="G1801" s="1" t="s">
        <v>58</v>
      </c>
    </row>
    <row r="1802" spans="1:7" ht="57.6" x14ac:dyDescent="0.3">
      <c r="A1802" t="s">
        <v>56</v>
      </c>
      <c r="B1802" t="s">
        <v>57</v>
      </c>
      <c r="C1802">
        <v>1985</v>
      </c>
      <c r="D1802" t="s">
        <v>26</v>
      </c>
      <c r="E1802">
        <v>13.901339398499999</v>
      </c>
      <c r="F1802">
        <v>27888.839298689199</v>
      </c>
      <c r="G1802" s="1" t="s">
        <v>58</v>
      </c>
    </row>
    <row r="1803" spans="1:7" ht="57.6" x14ac:dyDescent="0.3">
      <c r="A1803" t="s">
        <v>56</v>
      </c>
      <c r="B1803" t="s">
        <v>57</v>
      </c>
      <c r="C1803">
        <v>1985</v>
      </c>
      <c r="D1803" t="s">
        <v>15</v>
      </c>
      <c r="E1803">
        <v>17.200201104800001</v>
      </c>
      <c r="F1803">
        <v>34507.009056004201</v>
      </c>
      <c r="G1803" s="1" t="s">
        <v>58</v>
      </c>
    </row>
    <row r="1804" spans="1:7" ht="57.6" x14ac:dyDescent="0.3">
      <c r="A1804" t="s">
        <v>56</v>
      </c>
      <c r="B1804" t="s">
        <v>57</v>
      </c>
      <c r="C1804">
        <v>1986</v>
      </c>
      <c r="D1804" t="s">
        <v>13</v>
      </c>
      <c r="E1804">
        <v>13.1240998925</v>
      </c>
      <c r="F1804">
        <v>26801.511836573001</v>
      </c>
      <c r="G1804" s="1" t="s">
        <v>58</v>
      </c>
    </row>
    <row r="1805" spans="1:7" ht="57.6" x14ac:dyDescent="0.3">
      <c r="A1805" t="s">
        <v>56</v>
      </c>
      <c r="B1805" t="s">
        <v>57</v>
      </c>
      <c r="C1805">
        <v>1986</v>
      </c>
      <c r="D1805" t="s">
        <v>26</v>
      </c>
      <c r="E1805">
        <v>12.2871756305</v>
      </c>
      <c r="F1805">
        <v>25092.378585471299</v>
      </c>
      <c r="G1805" s="1" t="s">
        <v>58</v>
      </c>
    </row>
    <row r="1806" spans="1:7" ht="57.6" x14ac:dyDescent="0.3">
      <c r="A1806" t="s">
        <v>56</v>
      </c>
      <c r="B1806" t="s">
        <v>57</v>
      </c>
      <c r="C1806">
        <v>1986</v>
      </c>
      <c r="D1806" t="s">
        <v>15</v>
      </c>
      <c r="E1806">
        <v>17.149124712599999</v>
      </c>
      <c r="F1806">
        <v>35021.2565231751</v>
      </c>
      <c r="G1806" s="1" t="s">
        <v>58</v>
      </c>
    </row>
    <row r="1807" spans="1:7" ht="57.6" x14ac:dyDescent="0.3">
      <c r="A1807" t="s">
        <v>56</v>
      </c>
      <c r="B1807" t="s">
        <v>57</v>
      </c>
      <c r="C1807">
        <v>1987</v>
      </c>
      <c r="D1807" t="s">
        <v>13</v>
      </c>
      <c r="E1807">
        <v>12.4039274377</v>
      </c>
      <c r="F1807">
        <v>28641.958462145201</v>
      </c>
      <c r="G1807" s="1" t="s">
        <v>58</v>
      </c>
    </row>
    <row r="1808" spans="1:7" ht="57.6" x14ac:dyDescent="0.3">
      <c r="A1808" t="s">
        <v>56</v>
      </c>
      <c r="B1808" t="s">
        <v>57</v>
      </c>
      <c r="C1808">
        <v>1987</v>
      </c>
      <c r="D1808" t="s">
        <v>26</v>
      </c>
      <c r="E1808">
        <v>13.6329718619</v>
      </c>
      <c r="F1808">
        <v>31479.949858187101</v>
      </c>
      <c r="G1808" s="1" t="s">
        <v>58</v>
      </c>
    </row>
    <row r="1809" spans="1:7" ht="57.6" x14ac:dyDescent="0.3">
      <c r="A1809" t="s">
        <v>56</v>
      </c>
      <c r="B1809" t="s">
        <v>57</v>
      </c>
      <c r="C1809">
        <v>1987</v>
      </c>
      <c r="D1809" t="s">
        <v>15</v>
      </c>
      <c r="E1809">
        <v>17.065236045599999</v>
      </c>
      <c r="F1809">
        <v>39405.404813936999</v>
      </c>
      <c r="G1809" s="1" t="s">
        <v>58</v>
      </c>
    </row>
    <row r="1810" spans="1:7" ht="57.6" x14ac:dyDescent="0.3">
      <c r="A1810" t="s">
        <v>56</v>
      </c>
      <c r="B1810" t="s">
        <v>57</v>
      </c>
      <c r="C1810">
        <v>1988</v>
      </c>
      <c r="D1810" t="s">
        <v>13</v>
      </c>
      <c r="E1810">
        <v>12.2437957926</v>
      </c>
      <c r="F1810">
        <v>34119.5775906165</v>
      </c>
      <c r="G1810" s="1" t="s">
        <v>58</v>
      </c>
    </row>
    <row r="1811" spans="1:7" ht="57.6" x14ac:dyDescent="0.3">
      <c r="A1811" t="s">
        <v>56</v>
      </c>
      <c r="B1811" t="s">
        <v>57</v>
      </c>
      <c r="C1811">
        <v>1988</v>
      </c>
      <c r="D1811" t="s">
        <v>26</v>
      </c>
      <c r="E1811">
        <v>13.3766026583</v>
      </c>
      <c r="F1811">
        <v>37276.351225452199</v>
      </c>
      <c r="G1811" s="1" t="s">
        <v>58</v>
      </c>
    </row>
    <row r="1812" spans="1:7" ht="57.6" x14ac:dyDescent="0.3">
      <c r="A1812" t="s">
        <v>56</v>
      </c>
      <c r="B1812" t="s">
        <v>57</v>
      </c>
      <c r="C1812">
        <v>1988</v>
      </c>
      <c r="D1812" t="s">
        <v>15</v>
      </c>
      <c r="E1812">
        <v>16.948535103800001</v>
      </c>
      <c r="F1812">
        <v>47230.1946485808</v>
      </c>
      <c r="G1812" s="1" t="s">
        <v>58</v>
      </c>
    </row>
    <row r="1813" spans="1:7" ht="57.6" x14ac:dyDescent="0.3">
      <c r="A1813" t="s">
        <v>56</v>
      </c>
      <c r="B1813" t="s">
        <v>57</v>
      </c>
      <c r="C1813">
        <v>1989</v>
      </c>
      <c r="D1813" t="s">
        <v>13</v>
      </c>
      <c r="E1813">
        <v>13.338925659499999</v>
      </c>
      <c r="F1813">
        <v>38030.410863923098</v>
      </c>
      <c r="G1813" s="1" t="s">
        <v>58</v>
      </c>
    </row>
    <row r="1814" spans="1:7" ht="57.6" x14ac:dyDescent="0.3">
      <c r="A1814" t="s">
        <v>56</v>
      </c>
      <c r="B1814" t="s">
        <v>57</v>
      </c>
      <c r="C1814">
        <v>1989</v>
      </c>
      <c r="D1814" t="s">
        <v>26</v>
      </c>
      <c r="E1814">
        <v>11.1984459944</v>
      </c>
      <c r="F1814">
        <v>31927.7213977307</v>
      </c>
      <c r="G1814" s="1" t="s">
        <v>58</v>
      </c>
    </row>
    <row r="1815" spans="1:7" ht="57.6" x14ac:dyDescent="0.3">
      <c r="A1815" t="s">
        <v>56</v>
      </c>
      <c r="B1815" t="s">
        <v>57</v>
      </c>
      <c r="C1815">
        <v>1989</v>
      </c>
      <c r="D1815" t="s">
        <v>15</v>
      </c>
      <c r="E1815">
        <v>16.799021886999999</v>
      </c>
      <c r="F1815">
        <v>47895.439316782104</v>
      </c>
      <c r="G1815" s="1" t="s">
        <v>58</v>
      </c>
    </row>
    <row r="1816" spans="1:7" ht="57.6" x14ac:dyDescent="0.3">
      <c r="A1816" t="s">
        <v>56</v>
      </c>
      <c r="B1816" t="s">
        <v>57</v>
      </c>
      <c r="C1816">
        <v>1990</v>
      </c>
      <c r="D1816" t="s">
        <v>13</v>
      </c>
      <c r="E1816">
        <v>12.572557868300001</v>
      </c>
      <c r="F1816">
        <v>35456.813386018999</v>
      </c>
      <c r="G1816" s="1" t="s">
        <v>58</v>
      </c>
    </row>
    <row r="1817" spans="1:7" ht="57.6" x14ac:dyDescent="0.3">
      <c r="A1817" t="s">
        <v>56</v>
      </c>
      <c r="B1817" t="s">
        <v>57</v>
      </c>
      <c r="C1817">
        <v>1990</v>
      </c>
      <c r="D1817" t="s">
        <v>26</v>
      </c>
      <c r="E1817">
        <v>11.964477737499999</v>
      </c>
      <c r="F1817">
        <v>33741.921003277603</v>
      </c>
      <c r="G1817" s="1" t="s">
        <v>58</v>
      </c>
    </row>
    <row r="1818" spans="1:7" ht="57.6" x14ac:dyDescent="0.3">
      <c r="A1818" t="s">
        <v>56</v>
      </c>
      <c r="B1818" t="s">
        <v>57</v>
      </c>
      <c r="C1818">
        <v>1990</v>
      </c>
      <c r="D1818" t="s">
        <v>15</v>
      </c>
      <c r="E1818">
        <v>16.616696395400002</v>
      </c>
      <c r="F1818">
        <v>46861.991756952499</v>
      </c>
      <c r="G1818" s="1" t="s">
        <v>58</v>
      </c>
    </row>
    <row r="1819" spans="1:7" ht="57.6" x14ac:dyDescent="0.3">
      <c r="A1819" t="s">
        <v>56</v>
      </c>
      <c r="B1819" t="s">
        <v>57</v>
      </c>
      <c r="C1819">
        <v>1991</v>
      </c>
      <c r="D1819" t="s">
        <v>13</v>
      </c>
      <c r="E1819">
        <v>13.095612988099999</v>
      </c>
      <c r="F1819">
        <v>29009.270935078301</v>
      </c>
      <c r="G1819" s="1" t="s">
        <v>58</v>
      </c>
    </row>
    <row r="1820" spans="1:7" ht="57.6" x14ac:dyDescent="0.3">
      <c r="A1820" t="s">
        <v>56</v>
      </c>
      <c r="B1820" t="s">
        <v>57</v>
      </c>
      <c r="C1820">
        <v>1991</v>
      </c>
      <c r="D1820" t="s">
        <v>26</v>
      </c>
      <c r="E1820">
        <v>11.7342169254</v>
      </c>
      <c r="F1820">
        <v>25993.519990968602</v>
      </c>
      <c r="G1820" s="1" t="s">
        <v>58</v>
      </c>
    </row>
    <row r="1821" spans="1:7" ht="57.6" x14ac:dyDescent="0.3">
      <c r="A1821" t="s">
        <v>56</v>
      </c>
      <c r="B1821" t="s">
        <v>57</v>
      </c>
      <c r="C1821">
        <v>1991</v>
      </c>
      <c r="D1821" t="s">
        <v>15</v>
      </c>
      <c r="E1821">
        <v>15.4272241789</v>
      </c>
      <c r="F1821">
        <v>34174.232728808303</v>
      </c>
      <c r="G1821" s="1" t="s">
        <v>58</v>
      </c>
    </row>
    <row r="1822" spans="1:7" ht="57.6" x14ac:dyDescent="0.3">
      <c r="A1822" t="s">
        <v>56</v>
      </c>
      <c r="B1822" t="s">
        <v>57</v>
      </c>
      <c r="C1822">
        <v>1992</v>
      </c>
      <c r="D1822" t="s">
        <v>13</v>
      </c>
      <c r="E1822">
        <v>12.1463582013</v>
      </c>
      <c r="F1822">
        <v>33804.359460998399</v>
      </c>
      <c r="G1822" s="1" t="s">
        <v>58</v>
      </c>
    </row>
    <row r="1823" spans="1:7" ht="57.6" x14ac:dyDescent="0.3">
      <c r="A1823" t="s">
        <v>56</v>
      </c>
      <c r="B1823" t="s">
        <v>57</v>
      </c>
      <c r="C1823">
        <v>1992</v>
      </c>
      <c r="D1823" t="s">
        <v>26</v>
      </c>
      <c r="E1823">
        <v>11.175116208</v>
      </c>
      <c r="F1823">
        <v>31101.3094668784</v>
      </c>
      <c r="G1823" s="1" t="s">
        <v>58</v>
      </c>
    </row>
    <row r="1824" spans="1:7" ht="57.6" x14ac:dyDescent="0.3">
      <c r="A1824" t="s">
        <v>56</v>
      </c>
      <c r="B1824" t="s">
        <v>57</v>
      </c>
      <c r="C1824">
        <v>1992</v>
      </c>
      <c r="D1824" t="s">
        <v>15</v>
      </c>
      <c r="E1824">
        <v>15.9369793505</v>
      </c>
      <c r="F1824">
        <v>44353.984112722697</v>
      </c>
      <c r="G1824" s="1" t="s">
        <v>58</v>
      </c>
    </row>
    <row r="1825" spans="1:7" ht="57.6" x14ac:dyDescent="0.3">
      <c r="A1825" t="s">
        <v>56</v>
      </c>
      <c r="B1825" t="s">
        <v>57</v>
      </c>
      <c r="C1825">
        <v>1993</v>
      </c>
      <c r="D1825" t="s">
        <v>13</v>
      </c>
      <c r="E1825">
        <v>11.2511751571</v>
      </c>
      <c r="F1825">
        <v>29661.6080809097</v>
      </c>
      <c r="G1825" s="1" t="s">
        <v>58</v>
      </c>
    </row>
    <row r="1826" spans="1:7" ht="57.6" x14ac:dyDescent="0.3">
      <c r="A1826" t="s">
        <v>56</v>
      </c>
      <c r="B1826" t="s">
        <v>57</v>
      </c>
      <c r="C1826">
        <v>1993</v>
      </c>
      <c r="D1826" t="s">
        <v>26</v>
      </c>
      <c r="E1826">
        <v>11.301729613699999</v>
      </c>
      <c r="F1826">
        <v>29794.885401292999</v>
      </c>
      <c r="G1826" s="1" t="s">
        <v>58</v>
      </c>
    </row>
    <row r="1827" spans="1:7" ht="57.6" x14ac:dyDescent="0.3">
      <c r="A1827" t="s">
        <v>56</v>
      </c>
      <c r="B1827" t="s">
        <v>57</v>
      </c>
      <c r="C1827">
        <v>1993</v>
      </c>
      <c r="D1827" t="s">
        <v>15</v>
      </c>
      <c r="E1827">
        <v>15.6938855336</v>
      </c>
      <c r="F1827">
        <v>41373.978758753503</v>
      </c>
      <c r="G1827" s="1" t="s">
        <v>58</v>
      </c>
    </row>
    <row r="1828" spans="1:7" ht="57.6" x14ac:dyDescent="0.3">
      <c r="A1828" t="s">
        <v>56</v>
      </c>
      <c r="B1828" t="s">
        <v>57</v>
      </c>
      <c r="C1828">
        <v>1994</v>
      </c>
      <c r="D1828" t="s">
        <v>13</v>
      </c>
      <c r="E1828">
        <v>12.2929026411</v>
      </c>
      <c r="F1828">
        <v>27495.154257300099</v>
      </c>
      <c r="G1828" s="1" t="s">
        <v>58</v>
      </c>
    </row>
    <row r="1829" spans="1:7" ht="57.6" x14ac:dyDescent="0.3">
      <c r="A1829" t="s">
        <v>56</v>
      </c>
      <c r="B1829" t="s">
        <v>57</v>
      </c>
      <c r="C1829">
        <v>1994</v>
      </c>
      <c r="D1829" t="s">
        <v>26</v>
      </c>
      <c r="E1829">
        <v>9.0182386602999998</v>
      </c>
      <c r="F1829">
        <v>20170.814845901699</v>
      </c>
      <c r="G1829" s="1" t="s">
        <v>58</v>
      </c>
    </row>
    <row r="1830" spans="1:7" ht="57.6" x14ac:dyDescent="0.3">
      <c r="A1830" t="s">
        <v>56</v>
      </c>
      <c r="B1830" t="s">
        <v>57</v>
      </c>
      <c r="C1830">
        <v>1994</v>
      </c>
      <c r="D1830" t="s">
        <v>15</v>
      </c>
      <c r="E1830">
        <v>15.886358814699999</v>
      </c>
      <c r="F1830">
        <v>35532.526283713603</v>
      </c>
      <c r="G1830" s="1" t="s">
        <v>58</v>
      </c>
    </row>
    <row r="1831" spans="1:7" ht="57.6" x14ac:dyDescent="0.3">
      <c r="A1831" t="s">
        <v>56</v>
      </c>
      <c r="B1831" t="s">
        <v>57</v>
      </c>
      <c r="C1831">
        <v>1995</v>
      </c>
      <c r="D1831" t="s">
        <v>13</v>
      </c>
      <c r="E1831">
        <v>10.475888122000001</v>
      </c>
      <c r="F1831">
        <v>23751.970663124899</v>
      </c>
      <c r="G1831" s="1" t="s">
        <v>58</v>
      </c>
    </row>
    <row r="1832" spans="1:7" ht="57.6" x14ac:dyDescent="0.3">
      <c r="A1832" t="s">
        <v>56</v>
      </c>
      <c r="B1832" t="s">
        <v>57</v>
      </c>
      <c r="C1832">
        <v>1995</v>
      </c>
      <c r="D1832" t="s">
        <v>26</v>
      </c>
      <c r="E1832">
        <v>10.5338485952</v>
      </c>
      <c r="F1832">
        <v>23883.3843862299</v>
      </c>
      <c r="G1832" s="1" t="s">
        <v>58</v>
      </c>
    </row>
    <row r="1833" spans="1:7" ht="57.6" x14ac:dyDescent="0.3">
      <c r="A1833" t="s">
        <v>56</v>
      </c>
      <c r="B1833" t="s">
        <v>57</v>
      </c>
      <c r="C1833">
        <v>1995</v>
      </c>
      <c r="D1833" t="s">
        <v>15</v>
      </c>
      <c r="E1833">
        <v>16.032290032199999</v>
      </c>
      <c r="F1833">
        <v>36349.995157792102</v>
      </c>
      <c r="G1833" s="1" t="s">
        <v>58</v>
      </c>
    </row>
    <row r="1834" spans="1:7" ht="57.6" x14ac:dyDescent="0.3">
      <c r="A1834" t="s">
        <v>56</v>
      </c>
      <c r="B1834" t="s">
        <v>57</v>
      </c>
      <c r="C1834">
        <v>1996</v>
      </c>
      <c r="D1834" t="s">
        <v>13</v>
      </c>
      <c r="E1834">
        <v>12.740371641199999</v>
      </c>
      <c r="F1834">
        <v>34819.907089226901</v>
      </c>
      <c r="G1834" s="1" t="s">
        <v>58</v>
      </c>
    </row>
    <row r="1835" spans="1:7" ht="57.6" x14ac:dyDescent="0.3">
      <c r="A1835" t="s">
        <v>56</v>
      </c>
      <c r="B1835" t="s">
        <v>57</v>
      </c>
      <c r="C1835">
        <v>1996</v>
      </c>
      <c r="D1835" t="s">
        <v>26</v>
      </c>
      <c r="E1835">
        <v>10.1960862711</v>
      </c>
      <c r="F1835">
        <v>27866.281034084699</v>
      </c>
      <c r="G1835" s="1" t="s">
        <v>58</v>
      </c>
    </row>
    <row r="1836" spans="1:7" ht="57.6" x14ac:dyDescent="0.3">
      <c r="A1836" t="s">
        <v>56</v>
      </c>
      <c r="B1836" t="s">
        <v>57</v>
      </c>
      <c r="C1836">
        <v>1996</v>
      </c>
      <c r="D1836" t="s">
        <v>15</v>
      </c>
      <c r="E1836">
        <v>16.1316791862</v>
      </c>
      <c r="F1836">
        <v>44088.476087916897</v>
      </c>
      <c r="G1836" s="1" t="s">
        <v>58</v>
      </c>
    </row>
    <row r="1837" spans="1:7" ht="57.6" x14ac:dyDescent="0.3">
      <c r="A1837" t="s">
        <v>56</v>
      </c>
      <c r="B1837" t="s">
        <v>57</v>
      </c>
      <c r="C1837">
        <v>1997</v>
      </c>
      <c r="D1837" t="s">
        <v>13</v>
      </c>
      <c r="E1837">
        <v>8.6120034011000008</v>
      </c>
      <c r="F1837">
        <v>18966.852378411299</v>
      </c>
      <c r="G1837" s="1" t="s">
        <v>58</v>
      </c>
    </row>
    <row r="1838" spans="1:7" ht="57.6" x14ac:dyDescent="0.3">
      <c r="A1838" t="s">
        <v>56</v>
      </c>
      <c r="B1838" t="s">
        <v>57</v>
      </c>
      <c r="C1838">
        <v>1997</v>
      </c>
      <c r="D1838" t="s">
        <v>26</v>
      </c>
      <c r="E1838">
        <v>10.688311779699999</v>
      </c>
      <c r="F1838">
        <v>23539.659967472198</v>
      </c>
      <c r="G1838" s="1" t="s">
        <v>58</v>
      </c>
    </row>
    <row r="1839" spans="1:7" ht="57.6" x14ac:dyDescent="0.3">
      <c r="A1839" t="s">
        <v>56</v>
      </c>
      <c r="B1839" t="s">
        <v>57</v>
      </c>
      <c r="C1839">
        <v>1997</v>
      </c>
      <c r="D1839" t="s">
        <v>15</v>
      </c>
      <c r="E1839">
        <v>15.5185116241</v>
      </c>
      <c r="F1839">
        <v>34177.566519575099</v>
      </c>
      <c r="G1839" s="1" t="s">
        <v>58</v>
      </c>
    </row>
    <row r="1840" spans="1:7" ht="57.6" x14ac:dyDescent="0.3">
      <c r="A1840" t="s">
        <v>56</v>
      </c>
      <c r="B1840" t="s">
        <v>57</v>
      </c>
      <c r="C1840">
        <v>1998</v>
      </c>
      <c r="D1840" t="s">
        <v>13</v>
      </c>
      <c r="E1840">
        <v>8.6033367353999992</v>
      </c>
      <c r="F1840">
        <v>24115.3249360183</v>
      </c>
      <c r="G1840" s="1" t="s">
        <v>58</v>
      </c>
    </row>
    <row r="1841" spans="1:7" ht="57.6" x14ac:dyDescent="0.3">
      <c r="A1841" t="s">
        <v>56</v>
      </c>
      <c r="B1841" t="s">
        <v>57</v>
      </c>
      <c r="C1841">
        <v>1998</v>
      </c>
      <c r="D1841" t="s">
        <v>26</v>
      </c>
      <c r="E1841">
        <v>10.338340538800001</v>
      </c>
      <c r="F1841">
        <v>28978.575297201402</v>
      </c>
      <c r="G1841" s="1" t="s">
        <v>58</v>
      </c>
    </row>
    <row r="1842" spans="1:7" ht="57.6" x14ac:dyDescent="0.3">
      <c r="A1842" t="s">
        <v>56</v>
      </c>
      <c r="B1842" t="s">
        <v>57</v>
      </c>
      <c r="C1842">
        <v>1998</v>
      </c>
      <c r="D1842" t="s">
        <v>15</v>
      </c>
      <c r="E1842">
        <v>14.752749447399999</v>
      </c>
      <c r="F1842">
        <v>41352.251755967904</v>
      </c>
      <c r="G1842" s="1" t="s">
        <v>58</v>
      </c>
    </row>
    <row r="1843" spans="1:7" ht="57.6" x14ac:dyDescent="0.3">
      <c r="A1843" t="s">
        <v>56</v>
      </c>
      <c r="B1843" t="s">
        <v>57</v>
      </c>
      <c r="C1843">
        <v>1999</v>
      </c>
      <c r="D1843" t="s">
        <v>13</v>
      </c>
      <c r="E1843">
        <v>7.4638918930999996</v>
      </c>
      <c r="F1843">
        <v>18536.948711266501</v>
      </c>
      <c r="G1843" s="1" t="s">
        <v>58</v>
      </c>
    </row>
    <row r="1844" spans="1:7" ht="57.6" x14ac:dyDescent="0.3">
      <c r="A1844" t="s">
        <v>56</v>
      </c>
      <c r="B1844" t="s">
        <v>57</v>
      </c>
      <c r="C1844">
        <v>1999</v>
      </c>
      <c r="D1844" t="s">
        <v>26</v>
      </c>
      <c r="E1844">
        <v>10.629343148</v>
      </c>
      <c r="F1844">
        <v>26398.505175140799</v>
      </c>
      <c r="G1844" s="1" t="s">
        <v>58</v>
      </c>
    </row>
    <row r="1845" spans="1:7" ht="57.6" x14ac:dyDescent="0.3">
      <c r="A1845" t="s">
        <v>56</v>
      </c>
      <c r="B1845" t="s">
        <v>57</v>
      </c>
      <c r="C1845">
        <v>1999</v>
      </c>
      <c r="D1845" t="s">
        <v>15</v>
      </c>
      <c r="E1845">
        <v>14.4430256115</v>
      </c>
      <c r="F1845">
        <v>35869.976257509901</v>
      </c>
      <c r="G1845" s="1" t="s">
        <v>58</v>
      </c>
    </row>
    <row r="1846" spans="1:7" ht="57.6" x14ac:dyDescent="0.3">
      <c r="A1846" t="s">
        <v>56</v>
      </c>
      <c r="B1846" t="s">
        <v>57</v>
      </c>
      <c r="C1846">
        <v>2000</v>
      </c>
      <c r="D1846" t="s">
        <v>13</v>
      </c>
      <c r="E1846">
        <v>6.8880595258000001</v>
      </c>
      <c r="F1846">
        <v>13895.496011179799</v>
      </c>
      <c r="G1846" s="1" t="s">
        <v>58</v>
      </c>
    </row>
    <row r="1847" spans="1:7" ht="57.6" x14ac:dyDescent="0.3">
      <c r="A1847" t="s">
        <v>56</v>
      </c>
      <c r="B1847" t="s">
        <v>57</v>
      </c>
      <c r="C1847">
        <v>2000</v>
      </c>
      <c r="D1847" t="s">
        <v>26</v>
      </c>
      <c r="E1847">
        <v>8.3244573416000005</v>
      </c>
      <c r="F1847">
        <v>16793.1858532486</v>
      </c>
      <c r="G1847" s="1" t="s">
        <v>58</v>
      </c>
    </row>
    <row r="1848" spans="1:7" ht="57.6" x14ac:dyDescent="0.3">
      <c r="A1848" t="s">
        <v>56</v>
      </c>
      <c r="B1848" t="s">
        <v>57</v>
      </c>
      <c r="C1848">
        <v>2000</v>
      </c>
      <c r="D1848" t="s">
        <v>15</v>
      </c>
      <c r="E1848">
        <v>14.4713584042</v>
      </c>
      <c r="F1848">
        <v>29193.5199209702</v>
      </c>
      <c r="G1848" s="1" t="s">
        <v>58</v>
      </c>
    </row>
    <row r="1849" spans="1:7" ht="57.6" x14ac:dyDescent="0.3">
      <c r="A1849" t="s">
        <v>56</v>
      </c>
      <c r="B1849" t="s">
        <v>57</v>
      </c>
      <c r="C1849">
        <v>2001</v>
      </c>
      <c r="D1849" t="s">
        <v>16</v>
      </c>
      <c r="E1849">
        <v>14.8936990837</v>
      </c>
      <c r="F1849">
        <v>21655.3044245368</v>
      </c>
      <c r="G1849" s="1" t="s">
        <v>58</v>
      </c>
    </row>
    <row r="1850" spans="1:7" ht="57.6" x14ac:dyDescent="0.3">
      <c r="A1850" t="s">
        <v>56</v>
      </c>
      <c r="B1850" t="s">
        <v>57</v>
      </c>
      <c r="C1850">
        <v>2001</v>
      </c>
      <c r="D1850" t="s">
        <v>15</v>
      </c>
      <c r="E1850">
        <v>15.337878890900001</v>
      </c>
      <c r="F1850">
        <v>22301.137866511501</v>
      </c>
      <c r="G1850" s="1" t="s">
        <v>58</v>
      </c>
    </row>
    <row r="1851" spans="1:7" ht="57.6" x14ac:dyDescent="0.3">
      <c r="A1851" t="s">
        <v>56</v>
      </c>
      <c r="B1851" t="s">
        <v>57</v>
      </c>
      <c r="C1851">
        <v>2002</v>
      </c>
      <c r="D1851" t="s">
        <v>16</v>
      </c>
      <c r="E1851">
        <v>15.1827117129</v>
      </c>
      <c r="F1851">
        <v>17234.305998627398</v>
      </c>
      <c r="G1851" s="1" t="s">
        <v>58</v>
      </c>
    </row>
    <row r="1852" spans="1:7" ht="57.6" x14ac:dyDescent="0.3">
      <c r="A1852" t="s">
        <v>56</v>
      </c>
      <c r="B1852" t="s">
        <v>57</v>
      </c>
      <c r="C1852">
        <v>2002</v>
      </c>
      <c r="D1852" t="s">
        <v>15</v>
      </c>
      <c r="E1852">
        <v>16.149672955100002</v>
      </c>
      <c r="F1852">
        <v>18331.929812525101</v>
      </c>
      <c r="G1852" s="1" t="s">
        <v>58</v>
      </c>
    </row>
    <row r="1853" spans="1:7" ht="57.6" x14ac:dyDescent="0.3">
      <c r="A1853" t="s">
        <v>56</v>
      </c>
      <c r="B1853" t="s">
        <v>57</v>
      </c>
      <c r="C1853">
        <v>2003</v>
      </c>
      <c r="D1853" t="s">
        <v>16</v>
      </c>
      <c r="E1853">
        <v>14.8098412784</v>
      </c>
      <c r="F1853">
        <v>9395.4654949211399</v>
      </c>
      <c r="G1853" s="1" t="s">
        <v>58</v>
      </c>
    </row>
    <row r="1854" spans="1:7" ht="57.6" x14ac:dyDescent="0.3">
      <c r="A1854" t="s">
        <v>56</v>
      </c>
      <c r="B1854" t="s">
        <v>57</v>
      </c>
      <c r="C1854">
        <v>2003</v>
      </c>
      <c r="D1854" t="s">
        <v>15</v>
      </c>
      <c r="E1854">
        <v>16.897302716799999</v>
      </c>
      <c r="F1854">
        <v>10719.765434905399</v>
      </c>
      <c r="G1854" s="1" t="s">
        <v>58</v>
      </c>
    </row>
    <row r="1855" spans="1:7" ht="57.6" x14ac:dyDescent="0.3">
      <c r="A1855" t="s">
        <v>56</v>
      </c>
      <c r="B1855" t="s">
        <v>57</v>
      </c>
      <c r="C1855">
        <v>2004</v>
      </c>
      <c r="D1855" t="s">
        <v>16</v>
      </c>
      <c r="E1855">
        <v>14.3075210029</v>
      </c>
      <c r="F1855">
        <v>29897.954491658798</v>
      </c>
      <c r="G1855" s="1" t="s">
        <v>58</v>
      </c>
    </row>
    <row r="1856" spans="1:7" ht="57.6" x14ac:dyDescent="0.3">
      <c r="A1856" t="s">
        <v>56</v>
      </c>
      <c r="B1856" t="s">
        <v>57</v>
      </c>
      <c r="C1856">
        <v>2004</v>
      </c>
      <c r="D1856" t="s">
        <v>15</v>
      </c>
      <c r="E1856">
        <v>17.5712419563</v>
      </c>
      <c r="F1856">
        <v>36718.044465036</v>
      </c>
      <c r="G1856" s="1" t="s">
        <v>58</v>
      </c>
    </row>
    <row r="1857" spans="1:7" ht="57.6" x14ac:dyDescent="0.3">
      <c r="A1857" t="s">
        <v>56</v>
      </c>
      <c r="B1857" t="s">
        <v>57</v>
      </c>
      <c r="C1857">
        <v>2005</v>
      </c>
      <c r="D1857" t="s">
        <v>16</v>
      </c>
      <c r="E1857">
        <v>13.9377887584</v>
      </c>
      <c r="F1857">
        <v>24715.3093558295</v>
      </c>
      <c r="G1857" s="1" t="s">
        <v>58</v>
      </c>
    </row>
    <row r="1858" spans="1:7" ht="57.6" x14ac:dyDescent="0.3">
      <c r="A1858" t="s">
        <v>56</v>
      </c>
      <c r="B1858" t="s">
        <v>57</v>
      </c>
      <c r="C1858">
        <v>2005</v>
      </c>
      <c r="D1858" t="s">
        <v>15</v>
      </c>
      <c r="E1858">
        <v>18.161876114399998</v>
      </c>
      <c r="F1858">
        <v>32205.710276801001</v>
      </c>
      <c r="G1858" s="1" t="s">
        <v>58</v>
      </c>
    </row>
    <row r="1859" spans="1:7" ht="57.6" x14ac:dyDescent="0.3">
      <c r="A1859" t="s">
        <v>56</v>
      </c>
      <c r="B1859" t="s">
        <v>57</v>
      </c>
      <c r="C1859">
        <v>2006</v>
      </c>
      <c r="D1859" t="s">
        <v>16</v>
      </c>
      <c r="E1859">
        <v>13.445889488900001</v>
      </c>
      <c r="F1859">
        <v>16699.122450817998</v>
      </c>
      <c r="G1859" s="1" t="s">
        <v>58</v>
      </c>
    </row>
    <row r="1860" spans="1:7" ht="57.6" x14ac:dyDescent="0.3">
      <c r="A1860" t="s">
        <v>56</v>
      </c>
      <c r="B1860" t="s">
        <v>57</v>
      </c>
      <c r="C1860">
        <v>2006</v>
      </c>
      <c r="D1860" t="s">
        <v>15</v>
      </c>
      <c r="E1860">
        <v>18.659502292500001</v>
      </c>
      <c r="F1860">
        <v>23174.168872109902</v>
      </c>
      <c r="G1860" s="1" t="s">
        <v>58</v>
      </c>
    </row>
    <row r="1861" spans="1:7" ht="57.6" x14ac:dyDescent="0.3">
      <c r="A1861" t="s">
        <v>56</v>
      </c>
      <c r="B1861" t="s">
        <v>57</v>
      </c>
      <c r="C1861">
        <v>2007</v>
      </c>
      <c r="D1861" t="s">
        <v>16</v>
      </c>
      <c r="E1861">
        <v>12.844353396300001</v>
      </c>
      <c r="F1861">
        <v>11332.705298401799</v>
      </c>
      <c r="G1861" s="1" t="s">
        <v>58</v>
      </c>
    </row>
    <row r="1862" spans="1:7" ht="57.6" x14ac:dyDescent="0.3">
      <c r="A1862" t="s">
        <v>56</v>
      </c>
      <c r="B1862" t="s">
        <v>57</v>
      </c>
      <c r="C1862">
        <v>2007</v>
      </c>
      <c r="D1862" t="s">
        <v>15</v>
      </c>
      <c r="E1862">
        <v>19.0543292519</v>
      </c>
      <c r="F1862">
        <v>16811.830958578001</v>
      </c>
      <c r="G1862" s="1" t="s">
        <v>58</v>
      </c>
    </row>
    <row r="1863" spans="1:7" ht="57.6" x14ac:dyDescent="0.3">
      <c r="A1863" t="s">
        <v>56</v>
      </c>
      <c r="B1863" t="s">
        <v>57</v>
      </c>
      <c r="C1863">
        <v>2008</v>
      </c>
      <c r="D1863" t="s">
        <v>16</v>
      </c>
      <c r="E1863">
        <v>11.0168302244</v>
      </c>
      <c r="F1863">
        <v>10991.261263185201</v>
      </c>
      <c r="G1863" s="1" t="s">
        <v>58</v>
      </c>
    </row>
    <row r="1864" spans="1:7" ht="57.6" x14ac:dyDescent="0.3">
      <c r="A1864" t="s">
        <v>56</v>
      </c>
      <c r="B1864" t="s">
        <v>57</v>
      </c>
      <c r="C1864">
        <v>2008</v>
      </c>
      <c r="D1864" t="s">
        <v>15</v>
      </c>
      <c r="E1864">
        <v>19.336477414899999</v>
      </c>
      <c r="F1864">
        <v>19291.599384481699</v>
      </c>
      <c r="G1864" s="1" t="s">
        <v>58</v>
      </c>
    </row>
    <row r="1865" spans="1:7" ht="57.6" x14ac:dyDescent="0.3">
      <c r="A1865" t="s">
        <v>56</v>
      </c>
      <c r="B1865" t="s">
        <v>57</v>
      </c>
      <c r="C1865">
        <v>2009</v>
      </c>
      <c r="D1865" t="s">
        <v>16</v>
      </c>
      <c r="E1865">
        <v>11.299800934</v>
      </c>
      <c r="F1865">
        <v>5692.6815133517403</v>
      </c>
      <c r="G1865" s="1" t="s">
        <v>58</v>
      </c>
    </row>
    <row r="1866" spans="1:7" ht="57.6" x14ac:dyDescent="0.3">
      <c r="A1866" t="s">
        <v>56</v>
      </c>
      <c r="B1866" t="s">
        <v>57</v>
      </c>
      <c r="C1866">
        <v>2009</v>
      </c>
      <c r="D1866" t="s">
        <v>15</v>
      </c>
      <c r="E1866">
        <v>20.0081213739</v>
      </c>
      <c r="F1866">
        <v>10079.8114344675</v>
      </c>
      <c r="G1866" s="1" t="s">
        <v>58</v>
      </c>
    </row>
    <row r="1867" spans="1:7" ht="57.6" x14ac:dyDescent="0.3">
      <c r="A1867" t="s">
        <v>56</v>
      </c>
      <c r="B1867" t="s">
        <v>57</v>
      </c>
      <c r="C1867">
        <v>2010</v>
      </c>
      <c r="D1867" t="s">
        <v>16</v>
      </c>
      <c r="E1867">
        <v>11.872696445600001</v>
      </c>
      <c r="F1867">
        <v>12779.4736366628</v>
      </c>
      <c r="G1867" s="1" t="s">
        <v>58</v>
      </c>
    </row>
    <row r="1868" spans="1:7" ht="57.6" x14ac:dyDescent="0.3">
      <c r="A1868" t="s">
        <v>56</v>
      </c>
      <c r="B1868" t="s">
        <v>57</v>
      </c>
      <c r="C1868">
        <v>2010</v>
      </c>
      <c r="D1868" t="s">
        <v>15</v>
      </c>
      <c r="E1868">
        <v>20.672523354700001</v>
      </c>
      <c r="F1868">
        <v>22251.3873259428</v>
      </c>
      <c r="G1868" s="1" t="s">
        <v>58</v>
      </c>
    </row>
    <row r="1869" spans="1:7" ht="57.6" x14ac:dyDescent="0.3">
      <c r="A1869" t="s">
        <v>56</v>
      </c>
      <c r="B1869" t="s">
        <v>57</v>
      </c>
      <c r="C1869">
        <v>2011</v>
      </c>
      <c r="D1869" t="s">
        <v>16</v>
      </c>
      <c r="E1869">
        <v>12.482704738200001</v>
      </c>
      <c r="F1869">
        <v>37230.274015528797</v>
      </c>
      <c r="G1869" s="1" t="s">
        <v>58</v>
      </c>
    </row>
    <row r="1870" spans="1:7" ht="57.6" x14ac:dyDescent="0.3">
      <c r="A1870" t="s">
        <v>56</v>
      </c>
      <c r="B1870" t="s">
        <v>57</v>
      </c>
      <c r="C1870">
        <v>2011</v>
      </c>
      <c r="D1870" t="s">
        <v>15</v>
      </c>
      <c r="E1870">
        <v>21.148939606599999</v>
      </c>
      <c r="F1870">
        <v>63077.741018844303</v>
      </c>
      <c r="G1870" s="1" t="s">
        <v>58</v>
      </c>
    </row>
    <row r="1871" spans="1:7" ht="57.6" x14ac:dyDescent="0.3">
      <c r="A1871" t="s">
        <v>56</v>
      </c>
      <c r="B1871" t="s">
        <v>57</v>
      </c>
      <c r="C1871">
        <v>2012</v>
      </c>
      <c r="D1871" t="s">
        <v>16</v>
      </c>
      <c r="E1871">
        <v>13.1097457703</v>
      </c>
      <c r="F1871">
        <v>29241.976621936301</v>
      </c>
      <c r="G1871" s="1" t="s">
        <v>58</v>
      </c>
    </row>
    <row r="1872" spans="1:7" ht="57.6" x14ac:dyDescent="0.3">
      <c r="A1872" t="s">
        <v>56</v>
      </c>
      <c r="B1872" t="s">
        <v>57</v>
      </c>
      <c r="C1872">
        <v>2012</v>
      </c>
      <c r="D1872" t="s">
        <v>15</v>
      </c>
      <c r="E1872">
        <v>21.550705814800001</v>
      </c>
      <c r="F1872">
        <v>48069.981421563403</v>
      </c>
      <c r="G1872" s="1" t="s">
        <v>58</v>
      </c>
    </row>
    <row r="1873" spans="1:7" ht="57.6" x14ac:dyDescent="0.3">
      <c r="A1873" t="s">
        <v>56</v>
      </c>
      <c r="B1873" t="s">
        <v>57</v>
      </c>
      <c r="C1873">
        <v>2013</v>
      </c>
      <c r="D1873" t="s">
        <v>16</v>
      </c>
      <c r="E1873">
        <v>13.7544347495</v>
      </c>
      <c r="F1873">
        <v>47856.950430837998</v>
      </c>
      <c r="G1873" s="1" t="s">
        <v>58</v>
      </c>
    </row>
    <row r="1874" spans="1:7" ht="57.6" x14ac:dyDescent="0.3">
      <c r="A1874" t="s">
        <v>56</v>
      </c>
      <c r="B1874" t="s">
        <v>57</v>
      </c>
      <c r="C1874">
        <v>2013</v>
      </c>
      <c r="D1874" t="s">
        <v>15</v>
      </c>
      <c r="E1874">
        <v>21.8697502176</v>
      </c>
      <c r="F1874">
        <v>76093.243463621198</v>
      </c>
      <c r="G1874" s="1" t="s">
        <v>58</v>
      </c>
    </row>
    <row r="1875" spans="1:7" ht="57.6" x14ac:dyDescent="0.3">
      <c r="A1875" t="s">
        <v>56</v>
      </c>
      <c r="B1875" t="s">
        <v>57</v>
      </c>
      <c r="C1875">
        <v>2014</v>
      </c>
      <c r="D1875" t="s">
        <v>16</v>
      </c>
      <c r="E1875">
        <v>14.417426978</v>
      </c>
      <c r="F1875">
        <v>52633.164470002397</v>
      </c>
      <c r="G1875" s="1" t="s">
        <v>58</v>
      </c>
    </row>
    <row r="1876" spans="1:7" ht="57.6" x14ac:dyDescent="0.3">
      <c r="A1876" t="s">
        <v>56</v>
      </c>
      <c r="B1876" t="s">
        <v>57</v>
      </c>
      <c r="C1876">
        <v>2014</v>
      </c>
      <c r="D1876" t="s">
        <v>15</v>
      </c>
      <c r="E1876">
        <v>22.097641636300001</v>
      </c>
      <c r="F1876">
        <v>80671.038488203994</v>
      </c>
      <c r="G1876" s="1" t="s">
        <v>58</v>
      </c>
    </row>
    <row r="1877" spans="1:7" ht="57.6" x14ac:dyDescent="0.3">
      <c r="A1877" t="s">
        <v>56</v>
      </c>
      <c r="B1877" t="s">
        <v>57</v>
      </c>
      <c r="C1877">
        <v>2015</v>
      </c>
      <c r="D1877" t="s">
        <v>16</v>
      </c>
      <c r="E1877">
        <v>15.1194287433</v>
      </c>
      <c r="F1877">
        <v>55593.556740858701</v>
      </c>
      <c r="G1877" s="1" t="s">
        <v>58</v>
      </c>
    </row>
    <row r="1878" spans="1:7" ht="57.6" x14ac:dyDescent="0.3">
      <c r="A1878" t="s">
        <v>56</v>
      </c>
      <c r="B1878" t="s">
        <v>57</v>
      </c>
      <c r="C1878">
        <v>2015</v>
      </c>
      <c r="D1878" t="s">
        <v>15</v>
      </c>
      <c r="E1878">
        <v>22.2253383394</v>
      </c>
      <c r="F1878">
        <v>81721.712442700504</v>
      </c>
      <c r="G1878" s="1" t="s">
        <v>58</v>
      </c>
    </row>
    <row r="1879" spans="1:7" ht="57.6" x14ac:dyDescent="0.3">
      <c r="A1879" t="s">
        <v>56</v>
      </c>
      <c r="B1879" t="s">
        <v>57</v>
      </c>
      <c r="C1879">
        <v>2016</v>
      </c>
      <c r="D1879" t="s">
        <v>16</v>
      </c>
      <c r="E1879">
        <v>15.8008926364</v>
      </c>
      <c r="F1879">
        <v>66076.319285289195</v>
      </c>
      <c r="G1879" s="1" t="s">
        <v>58</v>
      </c>
    </row>
    <row r="1880" spans="1:7" ht="57.6" x14ac:dyDescent="0.3">
      <c r="A1880" t="s">
        <v>56</v>
      </c>
      <c r="B1880" t="s">
        <v>57</v>
      </c>
      <c r="C1880">
        <v>2016</v>
      </c>
      <c r="D1880" t="s">
        <v>15</v>
      </c>
      <c r="E1880">
        <v>22.2435050369</v>
      </c>
      <c r="F1880">
        <v>93018.095538545604</v>
      </c>
      <c r="G1880" s="1" t="s">
        <v>58</v>
      </c>
    </row>
    <row r="1881" spans="1:7" ht="57.6" x14ac:dyDescent="0.3">
      <c r="A1881" t="s">
        <v>56</v>
      </c>
      <c r="B1881" t="s">
        <v>57</v>
      </c>
      <c r="C1881">
        <v>2017</v>
      </c>
      <c r="D1881" t="s">
        <v>16</v>
      </c>
      <c r="E1881">
        <v>16.522719062099998</v>
      </c>
      <c r="F1881">
        <v>67225.947393617593</v>
      </c>
      <c r="G1881" s="1" t="s">
        <v>58</v>
      </c>
    </row>
    <row r="1882" spans="1:7" ht="57.6" x14ac:dyDescent="0.3">
      <c r="A1882" t="s">
        <v>56</v>
      </c>
      <c r="B1882" t="s">
        <v>57</v>
      </c>
      <c r="C1882">
        <v>2017</v>
      </c>
      <c r="D1882" t="s">
        <v>15</v>
      </c>
      <c r="E1882">
        <v>22.142154155</v>
      </c>
      <c r="F1882">
        <v>90089.729469079597</v>
      </c>
      <c r="G1882" s="1" t="s">
        <v>58</v>
      </c>
    </row>
    <row r="1883" spans="1:7" ht="57.6" x14ac:dyDescent="0.3">
      <c r="A1883" t="s">
        <v>56</v>
      </c>
      <c r="B1883" t="s">
        <v>57</v>
      </c>
      <c r="C1883">
        <v>2018</v>
      </c>
      <c r="D1883" t="s">
        <v>16</v>
      </c>
      <c r="E1883">
        <v>17.265447772000002</v>
      </c>
      <c r="F1883">
        <v>42172.0765395462</v>
      </c>
      <c r="G1883" s="1" t="s">
        <v>58</v>
      </c>
    </row>
    <row r="1884" spans="1:7" ht="57.6" x14ac:dyDescent="0.3">
      <c r="A1884" t="s">
        <v>56</v>
      </c>
      <c r="B1884" t="s">
        <v>57</v>
      </c>
      <c r="C1884">
        <v>2018</v>
      </c>
      <c r="D1884" t="s">
        <v>15</v>
      </c>
      <c r="E1884">
        <v>21.910856175399999</v>
      </c>
      <c r="F1884">
        <v>53518.814911669397</v>
      </c>
      <c r="G1884" s="1" t="s">
        <v>58</v>
      </c>
    </row>
    <row r="1885" spans="1:7" ht="57.6" x14ac:dyDescent="0.3">
      <c r="A1885" t="s">
        <v>56</v>
      </c>
      <c r="B1885" t="s">
        <v>57</v>
      </c>
      <c r="C1885">
        <v>2019</v>
      </c>
      <c r="D1885" t="s">
        <v>16</v>
      </c>
      <c r="E1885">
        <v>18.037478981</v>
      </c>
      <c r="F1885">
        <v>46128.859623128199</v>
      </c>
      <c r="G1885" s="1" t="s">
        <v>58</v>
      </c>
    </row>
    <row r="1886" spans="1:7" ht="57.6" x14ac:dyDescent="0.3">
      <c r="A1886" t="s">
        <v>56</v>
      </c>
      <c r="B1886" t="s">
        <v>57</v>
      </c>
      <c r="C1886">
        <v>2019</v>
      </c>
      <c r="D1886" t="s">
        <v>15</v>
      </c>
      <c r="E1886">
        <v>21.163528313099999</v>
      </c>
      <c r="F1886">
        <v>54123.385408246802</v>
      </c>
      <c r="G1886" s="1" t="s">
        <v>58</v>
      </c>
    </row>
    <row r="1887" spans="1:7" ht="86.4" x14ac:dyDescent="0.3">
      <c r="A1887" t="s">
        <v>59</v>
      </c>
      <c r="B1887" t="s">
        <v>60</v>
      </c>
      <c r="C1887">
        <v>1950</v>
      </c>
      <c r="D1887" t="s">
        <v>61</v>
      </c>
      <c r="E1887">
        <v>37.679749688299999</v>
      </c>
      <c r="F1887">
        <v>91792.628992065394</v>
      </c>
      <c r="G1887" s="1" t="s">
        <v>62</v>
      </c>
    </row>
    <row r="1888" spans="1:7" ht="86.4" x14ac:dyDescent="0.3">
      <c r="A1888" t="s">
        <v>59</v>
      </c>
      <c r="B1888" t="s">
        <v>60</v>
      </c>
      <c r="C1888">
        <v>1951</v>
      </c>
      <c r="D1888" t="s">
        <v>61</v>
      </c>
      <c r="E1888">
        <v>5.3505244556999996</v>
      </c>
      <c r="F1888">
        <v>14349.889299921</v>
      </c>
      <c r="G1888" s="1" t="s">
        <v>62</v>
      </c>
    </row>
    <row r="1889" spans="1:7" ht="86.4" x14ac:dyDescent="0.3">
      <c r="A1889" t="s">
        <v>59</v>
      </c>
      <c r="B1889" t="s">
        <v>60</v>
      </c>
      <c r="C1889">
        <v>1952</v>
      </c>
      <c r="D1889" t="s">
        <v>61</v>
      </c>
      <c r="E1889">
        <v>5.3505244556999996</v>
      </c>
      <c r="F1889">
        <v>15222.2562512282</v>
      </c>
      <c r="G1889" s="1" t="s">
        <v>62</v>
      </c>
    </row>
    <row r="1890" spans="1:7" ht="86.4" x14ac:dyDescent="0.3">
      <c r="A1890" t="s">
        <v>59</v>
      </c>
      <c r="B1890" t="s">
        <v>60</v>
      </c>
      <c r="C1890">
        <v>1953</v>
      </c>
      <c r="D1890" t="s">
        <v>61</v>
      </c>
      <c r="E1890">
        <v>37.679749688299999</v>
      </c>
      <c r="F1890">
        <v>107391.29918267</v>
      </c>
      <c r="G1890" s="1" t="s">
        <v>62</v>
      </c>
    </row>
    <row r="1891" spans="1:7" ht="86.4" x14ac:dyDescent="0.3">
      <c r="A1891" t="s">
        <v>59</v>
      </c>
      <c r="B1891" t="s">
        <v>60</v>
      </c>
      <c r="C1891">
        <v>1954</v>
      </c>
      <c r="D1891" t="s">
        <v>61</v>
      </c>
      <c r="E1891">
        <v>37.679749688299999</v>
      </c>
      <c r="F1891">
        <v>107791.92237099601</v>
      </c>
      <c r="G1891" s="1" t="s">
        <v>62</v>
      </c>
    </row>
    <row r="1892" spans="1:7" ht="86.4" x14ac:dyDescent="0.3">
      <c r="A1892" t="s">
        <v>59</v>
      </c>
      <c r="B1892" t="s">
        <v>60</v>
      </c>
      <c r="C1892">
        <v>1955</v>
      </c>
      <c r="D1892" t="s">
        <v>61</v>
      </c>
      <c r="E1892">
        <v>3.6360958448999998</v>
      </c>
      <c r="F1892">
        <v>10046.8893580228</v>
      </c>
      <c r="G1892" s="1" t="s">
        <v>62</v>
      </c>
    </row>
    <row r="1893" spans="1:7" ht="86.4" x14ac:dyDescent="0.3">
      <c r="A1893" t="s">
        <v>59</v>
      </c>
      <c r="B1893" t="s">
        <v>60</v>
      </c>
      <c r="C1893">
        <v>1956</v>
      </c>
      <c r="D1893" t="s">
        <v>61</v>
      </c>
      <c r="E1893">
        <v>9.5518165460999995</v>
      </c>
      <c r="F1893">
        <v>27298.6459992374</v>
      </c>
      <c r="G1893" s="1" t="s">
        <v>62</v>
      </c>
    </row>
    <row r="1894" spans="1:7" ht="86.4" x14ac:dyDescent="0.3">
      <c r="A1894" t="s">
        <v>59</v>
      </c>
      <c r="B1894" t="s">
        <v>60</v>
      </c>
      <c r="C1894">
        <v>1957</v>
      </c>
      <c r="D1894" t="s">
        <v>61</v>
      </c>
      <c r="E1894">
        <v>10.6068495374</v>
      </c>
      <c r="F1894">
        <v>28473.748892974101</v>
      </c>
      <c r="G1894" s="1" t="s">
        <v>62</v>
      </c>
    </row>
    <row r="1895" spans="1:7" ht="86.4" x14ac:dyDescent="0.3">
      <c r="A1895" t="s">
        <v>59</v>
      </c>
      <c r="B1895" t="s">
        <v>60</v>
      </c>
      <c r="C1895">
        <v>1958</v>
      </c>
      <c r="D1895" t="s">
        <v>61</v>
      </c>
      <c r="E1895">
        <v>19.763028711699999</v>
      </c>
      <c r="F1895">
        <v>50028.091449822998</v>
      </c>
      <c r="G1895" s="1" t="s">
        <v>62</v>
      </c>
    </row>
    <row r="1896" spans="1:7" ht="86.4" x14ac:dyDescent="0.3">
      <c r="A1896" t="s">
        <v>59</v>
      </c>
      <c r="B1896" t="s">
        <v>60</v>
      </c>
      <c r="C1896">
        <v>1959</v>
      </c>
      <c r="D1896" t="s">
        <v>61</v>
      </c>
      <c r="E1896">
        <v>20.7050224537</v>
      </c>
      <c r="F1896">
        <v>52309.435572673101</v>
      </c>
      <c r="G1896" s="1" t="s">
        <v>62</v>
      </c>
    </row>
    <row r="1897" spans="1:7" ht="86.4" x14ac:dyDescent="0.3">
      <c r="A1897" t="s">
        <v>59</v>
      </c>
      <c r="B1897" t="s">
        <v>60</v>
      </c>
      <c r="C1897">
        <v>1960</v>
      </c>
      <c r="D1897" t="s">
        <v>61</v>
      </c>
      <c r="E1897">
        <v>23.3049251823</v>
      </c>
      <c r="F1897">
        <v>57431.758141106002</v>
      </c>
      <c r="G1897" s="1" t="s">
        <v>62</v>
      </c>
    </row>
    <row r="1898" spans="1:7" ht="86.4" x14ac:dyDescent="0.3">
      <c r="A1898" t="s">
        <v>59</v>
      </c>
      <c r="B1898" t="s">
        <v>60</v>
      </c>
      <c r="C1898">
        <v>1961</v>
      </c>
      <c r="D1898" t="s">
        <v>61</v>
      </c>
      <c r="E1898">
        <v>5.6708023281999997</v>
      </c>
      <c r="F1898">
        <v>13964.3547001919</v>
      </c>
      <c r="G1898" s="1" t="s">
        <v>62</v>
      </c>
    </row>
    <row r="1899" spans="1:7" ht="86.4" x14ac:dyDescent="0.3">
      <c r="A1899" t="s">
        <v>59</v>
      </c>
      <c r="B1899" t="s">
        <v>60</v>
      </c>
      <c r="C1899">
        <v>1962</v>
      </c>
      <c r="D1899" t="s">
        <v>61</v>
      </c>
      <c r="E1899">
        <v>18.4819172222</v>
      </c>
      <c r="F1899">
        <v>46339.032084489103</v>
      </c>
      <c r="G1899" s="1" t="s">
        <v>62</v>
      </c>
    </row>
    <row r="1900" spans="1:7" ht="86.4" x14ac:dyDescent="0.3">
      <c r="A1900" t="s">
        <v>59</v>
      </c>
      <c r="B1900" t="s">
        <v>60</v>
      </c>
      <c r="C1900">
        <v>1963</v>
      </c>
      <c r="D1900" t="s">
        <v>61</v>
      </c>
      <c r="E1900">
        <v>25.283112040900001</v>
      </c>
      <c r="F1900">
        <v>64554.338951687198</v>
      </c>
      <c r="G1900" s="1" t="s">
        <v>62</v>
      </c>
    </row>
    <row r="1901" spans="1:7" ht="86.4" x14ac:dyDescent="0.3">
      <c r="A1901" t="s">
        <v>59</v>
      </c>
      <c r="B1901" t="s">
        <v>60</v>
      </c>
      <c r="C1901">
        <v>1964</v>
      </c>
      <c r="D1901" t="s">
        <v>61</v>
      </c>
      <c r="E1901">
        <v>17.747162103299999</v>
      </c>
      <c r="F1901">
        <v>48520.7819965862</v>
      </c>
      <c r="G1901" s="1" t="s">
        <v>62</v>
      </c>
    </row>
    <row r="1902" spans="1:7" ht="86.4" x14ac:dyDescent="0.3">
      <c r="A1902" t="s">
        <v>59</v>
      </c>
      <c r="B1902" t="s">
        <v>60</v>
      </c>
      <c r="C1902">
        <v>1965</v>
      </c>
      <c r="D1902" t="s">
        <v>61</v>
      </c>
      <c r="E1902">
        <v>23.677261423000001</v>
      </c>
      <c r="F1902">
        <v>54914.8953095998</v>
      </c>
      <c r="G1902" s="1" t="s">
        <v>62</v>
      </c>
    </row>
    <row r="1903" spans="1:7" ht="86.4" x14ac:dyDescent="0.3">
      <c r="A1903" t="s">
        <v>59</v>
      </c>
      <c r="B1903" t="s">
        <v>60</v>
      </c>
      <c r="C1903">
        <v>1966</v>
      </c>
      <c r="D1903" t="s">
        <v>61</v>
      </c>
      <c r="E1903">
        <v>8.6965783533999996</v>
      </c>
      <c r="F1903">
        <v>21959.959636498999</v>
      </c>
      <c r="G1903" s="1" t="s">
        <v>62</v>
      </c>
    </row>
    <row r="1904" spans="1:7" ht="86.4" x14ac:dyDescent="0.3">
      <c r="A1904" t="s">
        <v>59</v>
      </c>
      <c r="B1904" t="s">
        <v>60</v>
      </c>
      <c r="C1904">
        <v>1967</v>
      </c>
      <c r="D1904" t="s">
        <v>61</v>
      </c>
      <c r="E1904">
        <v>8.2037457090999997</v>
      </c>
      <c r="F1904">
        <v>20901.3040715223</v>
      </c>
      <c r="G1904" s="1" t="s">
        <v>62</v>
      </c>
    </row>
    <row r="1905" spans="1:7" ht="86.4" x14ac:dyDescent="0.3">
      <c r="A1905" t="s">
        <v>59</v>
      </c>
      <c r="B1905" t="s">
        <v>60</v>
      </c>
      <c r="C1905">
        <v>1968</v>
      </c>
      <c r="D1905" t="s">
        <v>61</v>
      </c>
      <c r="E1905">
        <v>15.612230354399999</v>
      </c>
      <c r="F1905">
        <v>40381.064539256899</v>
      </c>
      <c r="G1905" s="1" t="s">
        <v>62</v>
      </c>
    </row>
    <row r="1906" spans="1:7" ht="86.4" x14ac:dyDescent="0.3">
      <c r="A1906" t="s">
        <v>59</v>
      </c>
      <c r="B1906" t="s">
        <v>60</v>
      </c>
      <c r="C1906">
        <v>1969</v>
      </c>
      <c r="D1906" t="s">
        <v>61</v>
      </c>
      <c r="E1906">
        <v>4.4576475409</v>
      </c>
      <c r="F1906">
        <v>14014.977439798</v>
      </c>
      <c r="G1906" s="1" t="s">
        <v>62</v>
      </c>
    </row>
    <row r="1907" spans="1:7" ht="86.4" x14ac:dyDescent="0.3">
      <c r="A1907" t="s">
        <v>59</v>
      </c>
      <c r="B1907" t="s">
        <v>60</v>
      </c>
      <c r="C1907">
        <v>1970</v>
      </c>
      <c r="D1907" t="s">
        <v>61</v>
      </c>
      <c r="E1907">
        <v>7.7938498627000001</v>
      </c>
      <c r="F1907">
        <v>25334.888872705898</v>
      </c>
      <c r="G1907" s="1" t="s">
        <v>62</v>
      </c>
    </row>
    <row r="1908" spans="1:7" ht="86.4" x14ac:dyDescent="0.3">
      <c r="A1908" t="s">
        <v>59</v>
      </c>
      <c r="B1908" t="s">
        <v>60</v>
      </c>
      <c r="C1908">
        <v>1971</v>
      </c>
      <c r="D1908" t="s">
        <v>61</v>
      </c>
      <c r="E1908">
        <v>11.6069699569</v>
      </c>
      <c r="F1908">
        <v>43081.274057451301</v>
      </c>
      <c r="G1908" s="1" t="s">
        <v>62</v>
      </c>
    </row>
    <row r="1909" spans="1:7" ht="86.4" x14ac:dyDescent="0.3">
      <c r="A1909" t="s">
        <v>59</v>
      </c>
      <c r="B1909" t="s">
        <v>60</v>
      </c>
      <c r="C1909">
        <v>1972</v>
      </c>
      <c r="D1909" t="s">
        <v>61</v>
      </c>
      <c r="E1909">
        <v>33.5638373122</v>
      </c>
      <c r="F1909">
        <v>127685.938546862</v>
      </c>
      <c r="G1909" s="1" t="s">
        <v>62</v>
      </c>
    </row>
    <row r="1910" spans="1:7" ht="86.4" x14ac:dyDescent="0.3">
      <c r="A1910" t="s">
        <v>59</v>
      </c>
      <c r="B1910" t="s">
        <v>60</v>
      </c>
      <c r="C1910">
        <v>1973</v>
      </c>
      <c r="D1910" t="s">
        <v>61</v>
      </c>
      <c r="E1910">
        <v>10.7060679567</v>
      </c>
      <c r="F1910">
        <v>40095.396541648799</v>
      </c>
      <c r="G1910" s="1" t="s">
        <v>62</v>
      </c>
    </row>
    <row r="1911" spans="1:7" ht="86.4" x14ac:dyDescent="0.3">
      <c r="A1911" t="s">
        <v>59</v>
      </c>
      <c r="B1911" t="s">
        <v>60</v>
      </c>
      <c r="C1911">
        <v>1974</v>
      </c>
      <c r="D1911" t="s">
        <v>61</v>
      </c>
      <c r="E1911">
        <v>7.0605575370000002</v>
      </c>
      <c r="F1911">
        <v>25702.247850571199</v>
      </c>
      <c r="G1911" s="1" t="s">
        <v>62</v>
      </c>
    </row>
    <row r="1912" spans="1:7" ht="86.4" x14ac:dyDescent="0.3">
      <c r="A1912" t="s">
        <v>59</v>
      </c>
      <c r="B1912" t="s">
        <v>60</v>
      </c>
      <c r="C1912">
        <v>1975</v>
      </c>
      <c r="D1912" t="s">
        <v>61</v>
      </c>
      <c r="E1912">
        <v>3.7921688847000001</v>
      </c>
      <c r="F1912">
        <v>13583.080548444101</v>
      </c>
      <c r="G1912" s="1" t="s">
        <v>62</v>
      </c>
    </row>
    <row r="1913" spans="1:7" ht="86.4" x14ac:dyDescent="0.3">
      <c r="A1913" t="s">
        <v>59</v>
      </c>
      <c r="B1913" t="s">
        <v>60</v>
      </c>
      <c r="C1913">
        <v>1976</v>
      </c>
      <c r="D1913" t="s">
        <v>61</v>
      </c>
      <c r="E1913">
        <v>2.9831315458000001</v>
      </c>
      <c r="F1913">
        <v>10840.263132292799</v>
      </c>
      <c r="G1913" s="1" t="s">
        <v>62</v>
      </c>
    </row>
    <row r="1914" spans="1:7" ht="86.4" x14ac:dyDescent="0.3">
      <c r="A1914" t="s">
        <v>59</v>
      </c>
      <c r="B1914" t="s">
        <v>60</v>
      </c>
      <c r="C1914">
        <v>1977</v>
      </c>
      <c r="D1914" t="s">
        <v>61</v>
      </c>
      <c r="E1914">
        <v>7.0221523563000003</v>
      </c>
      <c r="F1914">
        <v>25735.519302079902</v>
      </c>
      <c r="G1914" s="1" t="s">
        <v>62</v>
      </c>
    </row>
    <row r="1915" spans="1:7" ht="86.4" x14ac:dyDescent="0.3">
      <c r="A1915" t="s">
        <v>59</v>
      </c>
      <c r="B1915" t="s">
        <v>60</v>
      </c>
      <c r="C1915">
        <v>1978</v>
      </c>
      <c r="D1915" t="s">
        <v>61</v>
      </c>
      <c r="E1915">
        <v>0.66683057609999996</v>
      </c>
      <c r="F1915">
        <v>2906.1637739809298</v>
      </c>
      <c r="G1915" s="1" t="s">
        <v>62</v>
      </c>
    </row>
    <row r="1916" spans="1:7" ht="86.4" x14ac:dyDescent="0.3">
      <c r="A1916" t="s">
        <v>59</v>
      </c>
      <c r="B1916" t="s">
        <v>60</v>
      </c>
      <c r="C1916">
        <v>1979</v>
      </c>
      <c r="D1916" t="s">
        <v>61</v>
      </c>
      <c r="E1916">
        <v>22.074034594800001</v>
      </c>
      <c r="F1916">
        <v>98983.0804481206</v>
      </c>
      <c r="G1916" s="1" t="s">
        <v>62</v>
      </c>
    </row>
    <row r="1917" spans="1:7" ht="86.4" x14ac:dyDescent="0.3">
      <c r="A1917" t="s">
        <v>59</v>
      </c>
      <c r="B1917" t="s">
        <v>60</v>
      </c>
      <c r="C1917">
        <v>1980</v>
      </c>
      <c r="D1917" t="s">
        <v>61</v>
      </c>
      <c r="E1917">
        <v>100.5063836675</v>
      </c>
      <c r="F1917">
        <v>302722.69944528397</v>
      </c>
      <c r="G1917" s="1" t="s">
        <v>62</v>
      </c>
    </row>
    <row r="1918" spans="1:7" ht="86.4" x14ac:dyDescent="0.3">
      <c r="A1918" t="s">
        <v>59</v>
      </c>
      <c r="B1918" t="s">
        <v>60</v>
      </c>
      <c r="C1918">
        <v>1981</v>
      </c>
      <c r="D1918" t="s">
        <v>61</v>
      </c>
      <c r="E1918">
        <v>1.7341372305</v>
      </c>
      <c r="F1918">
        <v>5456.7054464414596</v>
      </c>
      <c r="G1918" s="1" t="s">
        <v>62</v>
      </c>
    </row>
    <row r="1919" spans="1:7" ht="86.4" x14ac:dyDescent="0.3">
      <c r="A1919" t="s">
        <v>59</v>
      </c>
      <c r="B1919" t="s">
        <v>60</v>
      </c>
      <c r="C1919">
        <v>1982</v>
      </c>
      <c r="D1919" t="s">
        <v>61</v>
      </c>
      <c r="E1919">
        <v>1.4721966444000001</v>
      </c>
      <c r="F1919">
        <v>3744.4589502213798</v>
      </c>
      <c r="G1919" s="1" t="s">
        <v>62</v>
      </c>
    </row>
    <row r="1920" spans="1:7" ht="86.4" x14ac:dyDescent="0.3">
      <c r="A1920" t="s">
        <v>59</v>
      </c>
      <c r="B1920" t="s">
        <v>60</v>
      </c>
      <c r="C1920">
        <v>1983</v>
      </c>
      <c r="D1920" t="s">
        <v>61</v>
      </c>
      <c r="E1920">
        <v>34.639552420800001</v>
      </c>
      <c r="F1920">
        <v>104179.912965806</v>
      </c>
      <c r="G1920" s="1" t="s">
        <v>62</v>
      </c>
    </row>
    <row r="1921" spans="1:7" ht="86.4" x14ac:dyDescent="0.3">
      <c r="A1921" t="s">
        <v>59</v>
      </c>
      <c r="B1921" t="s">
        <v>60</v>
      </c>
      <c r="C1921">
        <v>1984</v>
      </c>
      <c r="D1921" t="s">
        <v>61</v>
      </c>
      <c r="E1921">
        <v>103.85118667970001</v>
      </c>
      <c r="F1921">
        <v>289542.94714945299</v>
      </c>
      <c r="G1921" s="1" t="s">
        <v>62</v>
      </c>
    </row>
    <row r="1922" spans="1:7" ht="86.4" x14ac:dyDescent="0.3">
      <c r="A1922" t="s">
        <v>59</v>
      </c>
      <c r="B1922" t="s">
        <v>60</v>
      </c>
      <c r="C1922">
        <v>1985</v>
      </c>
      <c r="D1922" t="s">
        <v>61</v>
      </c>
      <c r="E1922">
        <v>82.024835581000005</v>
      </c>
      <c r="F1922">
        <v>166349.78363260499</v>
      </c>
      <c r="G1922" s="1" t="s">
        <v>62</v>
      </c>
    </row>
    <row r="1923" spans="1:7" ht="86.4" x14ac:dyDescent="0.3">
      <c r="A1923" t="s">
        <v>59</v>
      </c>
      <c r="B1923" t="s">
        <v>60</v>
      </c>
      <c r="C1923">
        <v>1986</v>
      </c>
      <c r="D1923" t="s">
        <v>61</v>
      </c>
      <c r="E1923">
        <v>24.994692387299999</v>
      </c>
      <c r="F1923">
        <v>56635.655927517197</v>
      </c>
      <c r="G1923" s="1" t="s">
        <v>62</v>
      </c>
    </row>
    <row r="1924" spans="1:7" ht="86.4" x14ac:dyDescent="0.3">
      <c r="A1924" t="s">
        <v>59</v>
      </c>
      <c r="B1924" t="s">
        <v>60</v>
      </c>
      <c r="C1924">
        <v>1987</v>
      </c>
      <c r="D1924" t="s">
        <v>61</v>
      </c>
      <c r="E1924">
        <v>431.5984910825</v>
      </c>
      <c r="F1924">
        <v>695723.81239395298</v>
      </c>
      <c r="G1924" s="1" t="s">
        <v>62</v>
      </c>
    </row>
    <row r="1925" spans="1:7" ht="86.4" x14ac:dyDescent="0.3">
      <c r="A1925" t="s">
        <v>59</v>
      </c>
      <c r="B1925" t="s">
        <v>60</v>
      </c>
      <c r="C1925">
        <v>1988</v>
      </c>
      <c r="D1925" t="s">
        <v>61</v>
      </c>
      <c r="E1925">
        <v>67.943318743099994</v>
      </c>
      <c r="F1925">
        <v>186750.317694931</v>
      </c>
      <c r="G1925" s="1" t="s">
        <v>62</v>
      </c>
    </row>
    <row r="1926" spans="1:7" ht="86.4" x14ac:dyDescent="0.3">
      <c r="A1926" t="s">
        <v>59</v>
      </c>
      <c r="B1926" t="s">
        <v>60</v>
      </c>
      <c r="C1926">
        <v>1989</v>
      </c>
      <c r="D1926" t="s">
        <v>61</v>
      </c>
      <c r="E1926">
        <v>494.61327893240002</v>
      </c>
      <c r="F1926">
        <v>1305337.2302528301</v>
      </c>
      <c r="G1926" s="1" t="s">
        <v>62</v>
      </c>
    </row>
    <row r="1927" spans="1:7" ht="86.4" x14ac:dyDescent="0.3">
      <c r="A1927" t="s">
        <v>59</v>
      </c>
      <c r="B1927" t="s">
        <v>60</v>
      </c>
      <c r="C1927">
        <v>1990</v>
      </c>
      <c r="D1927" t="s">
        <v>61</v>
      </c>
      <c r="E1927">
        <v>485.81233090870001</v>
      </c>
      <c r="F1927">
        <v>1058772.33725095</v>
      </c>
      <c r="G1927" s="1" t="s">
        <v>62</v>
      </c>
    </row>
    <row r="1928" spans="1:7" ht="86.4" x14ac:dyDescent="0.3">
      <c r="A1928" t="s">
        <v>59</v>
      </c>
      <c r="B1928" t="s">
        <v>60</v>
      </c>
      <c r="C1928">
        <v>1991</v>
      </c>
      <c r="D1928" t="s">
        <v>61</v>
      </c>
      <c r="E1928">
        <v>99.0738340435</v>
      </c>
      <c r="F1928">
        <v>255161.48790283501</v>
      </c>
      <c r="G1928" s="1" t="s">
        <v>62</v>
      </c>
    </row>
    <row r="1929" spans="1:7" ht="57.6" x14ac:dyDescent="0.3">
      <c r="A1929" t="s">
        <v>63</v>
      </c>
      <c r="B1929" t="s">
        <v>64</v>
      </c>
      <c r="C1929">
        <v>1950</v>
      </c>
      <c r="D1929" t="s">
        <v>13</v>
      </c>
      <c r="E1929">
        <v>133.2271138223</v>
      </c>
      <c r="F1929">
        <v>190407.00535348</v>
      </c>
      <c r="G1929" s="1" t="s">
        <v>65</v>
      </c>
    </row>
    <row r="1930" spans="1:7" ht="57.6" x14ac:dyDescent="0.3">
      <c r="A1930" t="s">
        <v>63</v>
      </c>
      <c r="B1930" t="s">
        <v>64</v>
      </c>
      <c r="C1930">
        <v>1950</v>
      </c>
      <c r="D1930" t="s">
        <v>15</v>
      </c>
      <c r="E1930">
        <v>144.4731317424</v>
      </c>
      <c r="F1930">
        <v>206479.714075378</v>
      </c>
      <c r="G1930" s="1" t="s">
        <v>65</v>
      </c>
    </row>
    <row r="1931" spans="1:7" ht="57.6" x14ac:dyDescent="0.3">
      <c r="A1931" t="s">
        <v>63</v>
      </c>
      <c r="B1931" t="s">
        <v>64</v>
      </c>
      <c r="C1931">
        <v>1951</v>
      </c>
      <c r="D1931" t="s">
        <v>13</v>
      </c>
      <c r="E1931">
        <v>136.3451341974</v>
      </c>
      <c r="F1931">
        <v>214527.120871772</v>
      </c>
      <c r="G1931" s="1" t="s">
        <v>65</v>
      </c>
    </row>
    <row r="1932" spans="1:7" ht="57.6" x14ac:dyDescent="0.3">
      <c r="A1932" t="s">
        <v>63</v>
      </c>
      <c r="B1932" t="s">
        <v>64</v>
      </c>
      <c r="C1932">
        <v>1951</v>
      </c>
      <c r="D1932" t="s">
        <v>15</v>
      </c>
      <c r="E1932">
        <v>146.4584544951</v>
      </c>
      <c r="F1932">
        <v>230439.54414009501</v>
      </c>
      <c r="G1932" s="1" t="s">
        <v>65</v>
      </c>
    </row>
    <row r="1933" spans="1:7" ht="57.6" x14ac:dyDescent="0.3">
      <c r="A1933" t="s">
        <v>63</v>
      </c>
      <c r="B1933" t="s">
        <v>64</v>
      </c>
      <c r="C1933">
        <v>1952</v>
      </c>
      <c r="D1933" t="s">
        <v>13</v>
      </c>
      <c r="E1933">
        <v>139.44184679349999</v>
      </c>
      <c r="F1933">
        <v>240326.35857065601</v>
      </c>
      <c r="G1933" s="1" t="s">
        <v>65</v>
      </c>
    </row>
    <row r="1934" spans="1:7" ht="57.6" x14ac:dyDescent="0.3">
      <c r="A1934" t="s">
        <v>63</v>
      </c>
      <c r="B1934" t="s">
        <v>64</v>
      </c>
      <c r="C1934">
        <v>1952</v>
      </c>
      <c r="D1934" t="s">
        <v>15</v>
      </c>
      <c r="E1934">
        <v>148.2987860488</v>
      </c>
      <c r="F1934">
        <v>255591.18766087099</v>
      </c>
      <c r="G1934" s="1" t="s">
        <v>65</v>
      </c>
    </row>
    <row r="1935" spans="1:7" ht="57.6" x14ac:dyDescent="0.3">
      <c r="A1935" t="s">
        <v>63</v>
      </c>
      <c r="B1935" t="s">
        <v>64</v>
      </c>
      <c r="C1935">
        <v>1953</v>
      </c>
      <c r="D1935" t="s">
        <v>13</v>
      </c>
      <c r="E1935">
        <v>142.5172516106</v>
      </c>
      <c r="F1935">
        <v>207478.10975817899</v>
      </c>
      <c r="G1935" s="1" t="s">
        <v>65</v>
      </c>
    </row>
    <row r="1936" spans="1:7" ht="57.6" x14ac:dyDescent="0.3">
      <c r="A1936" t="s">
        <v>63</v>
      </c>
      <c r="B1936" t="s">
        <v>64</v>
      </c>
      <c r="C1936">
        <v>1953</v>
      </c>
      <c r="D1936" t="s">
        <v>15</v>
      </c>
      <c r="E1936">
        <v>149.99412640369999</v>
      </c>
      <c r="F1936">
        <v>218363.02250690901</v>
      </c>
      <c r="G1936" s="1" t="s">
        <v>65</v>
      </c>
    </row>
    <row r="1937" spans="1:7" ht="57.6" x14ac:dyDescent="0.3">
      <c r="A1937" t="s">
        <v>63</v>
      </c>
      <c r="B1937" t="s">
        <v>64</v>
      </c>
      <c r="C1937">
        <v>1954</v>
      </c>
      <c r="D1937" t="s">
        <v>13</v>
      </c>
      <c r="E1937">
        <v>158.89406003100001</v>
      </c>
      <c r="F1937">
        <v>266671.33751171199</v>
      </c>
      <c r="G1937" s="1" t="s">
        <v>65</v>
      </c>
    </row>
    <row r="1938" spans="1:7" ht="57.6" x14ac:dyDescent="0.3">
      <c r="A1938" t="s">
        <v>63</v>
      </c>
      <c r="B1938" t="s">
        <v>64</v>
      </c>
      <c r="C1938">
        <v>1954</v>
      </c>
      <c r="D1938" t="s">
        <v>15</v>
      </c>
      <c r="E1938">
        <v>151.5444755597</v>
      </c>
      <c r="F1938">
        <v>254336.55595508401</v>
      </c>
      <c r="G1938" s="1" t="s">
        <v>65</v>
      </c>
    </row>
    <row r="1939" spans="1:7" ht="57.6" x14ac:dyDescent="0.3">
      <c r="A1939" t="s">
        <v>63</v>
      </c>
      <c r="B1939" t="s">
        <v>64</v>
      </c>
      <c r="C1939">
        <v>1955</v>
      </c>
      <c r="D1939" t="s">
        <v>13</v>
      </c>
      <c r="E1939">
        <v>148.60413790800001</v>
      </c>
      <c r="F1939">
        <v>240889.306274509</v>
      </c>
      <c r="G1939" s="1" t="s">
        <v>65</v>
      </c>
    </row>
    <row r="1940" spans="1:7" ht="57.6" x14ac:dyDescent="0.3">
      <c r="A1940" t="s">
        <v>63</v>
      </c>
      <c r="B1940" t="s">
        <v>64</v>
      </c>
      <c r="C1940">
        <v>1955</v>
      </c>
      <c r="D1940" t="s">
        <v>15</v>
      </c>
      <c r="E1940">
        <v>152.94983351670001</v>
      </c>
      <c r="F1940">
        <v>247933.737305883</v>
      </c>
      <c r="G1940" s="1" t="s">
        <v>65</v>
      </c>
    </row>
    <row r="1941" spans="1:7" ht="57.6" x14ac:dyDescent="0.3">
      <c r="A1941" t="s">
        <v>63</v>
      </c>
      <c r="B1941" t="s">
        <v>64</v>
      </c>
      <c r="C1941">
        <v>1956</v>
      </c>
      <c r="D1941" t="s">
        <v>13</v>
      </c>
      <c r="E1941">
        <v>164.9383307704</v>
      </c>
      <c r="F1941">
        <v>276545.73934572801</v>
      </c>
      <c r="G1941" s="1" t="s">
        <v>65</v>
      </c>
    </row>
    <row r="1942" spans="1:7" ht="57.6" x14ac:dyDescent="0.3">
      <c r="A1942" t="s">
        <v>63</v>
      </c>
      <c r="B1942" t="s">
        <v>64</v>
      </c>
      <c r="C1942">
        <v>1956</v>
      </c>
      <c r="D1942" t="s">
        <v>15</v>
      </c>
      <c r="E1942">
        <v>154.21020027489999</v>
      </c>
      <c r="F1942">
        <v>258558.29660980101</v>
      </c>
      <c r="G1942" s="1" t="s">
        <v>65</v>
      </c>
    </row>
    <row r="1943" spans="1:7" ht="57.6" x14ac:dyDescent="0.3">
      <c r="A1943" t="s">
        <v>63</v>
      </c>
      <c r="B1943" t="s">
        <v>64</v>
      </c>
      <c r="C1943">
        <v>1957</v>
      </c>
      <c r="D1943" t="s">
        <v>13</v>
      </c>
      <c r="E1943">
        <v>154.6057930895</v>
      </c>
      <c r="F1943">
        <v>243486.33888394601</v>
      </c>
      <c r="G1943" s="1" t="s">
        <v>65</v>
      </c>
    </row>
    <row r="1944" spans="1:7" ht="57.6" x14ac:dyDescent="0.3">
      <c r="A1944" t="s">
        <v>63</v>
      </c>
      <c r="B1944" t="s">
        <v>64</v>
      </c>
      <c r="C1944">
        <v>1957</v>
      </c>
      <c r="D1944" t="s">
        <v>15</v>
      </c>
      <c r="E1944">
        <v>155.32557583420001</v>
      </c>
      <c r="F1944">
        <v>244619.91390584799</v>
      </c>
      <c r="G1944" s="1" t="s">
        <v>65</v>
      </c>
    </row>
    <row r="1945" spans="1:7" ht="57.6" x14ac:dyDescent="0.3">
      <c r="A1945" t="s">
        <v>63</v>
      </c>
      <c r="B1945" t="s">
        <v>64</v>
      </c>
      <c r="C1945">
        <v>1958</v>
      </c>
      <c r="D1945" t="s">
        <v>13</v>
      </c>
      <c r="E1945">
        <v>170.89737039400001</v>
      </c>
      <c r="F1945">
        <v>253796.76088905899</v>
      </c>
      <c r="G1945" s="1" t="s">
        <v>65</v>
      </c>
    </row>
    <row r="1946" spans="1:7" ht="57.6" x14ac:dyDescent="0.3">
      <c r="A1946" t="s">
        <v>63</v>
      </c>
      <c r="B1946" t="s">
        <v>64</v>
      </c>
      <c r="C1946">
        <v>1958</v>
      </c>
      <c r="D1946" t="s">
        <v>15</v>
      </c>
      <c r="E1946">
        <v>156.2959601945</v>
      </c>
      <c r="F1946">
        <v>232112.456417282</v>
      </c>
      <c r="G1946" s="1" t="s">
        <v>65</v>
      </c>
    </row>
    <row r="1947" spans="1:7" ht="57.6" x14ac:dyDescent="0.3">
      <c r="A1947" t="s">
        <v>63</v>
      </c>
      <c r="B1947" t="s">
        <v>64</v>
      </c>
      <c r="C1947">
        <v>1959</v>
      </c>
      <c r="D1947" t="s">
        <v>13</v>
      </c>
      <c r="E1947">
        <v>160.5222171552</v>
      </c>
      <c r="F1947">
        <v>237919.52687023001</v>
      </c>
      <c r="G1947" s="1" t="s">
        <v>65</v>
      </c>
    </row>
    <row r="1948" spans="1:7" ht="57.6" x14ac:dyDescent="0.3">
      <c r="A1948" t="s">
        <v>63</v>
      </c>
      <c r="B1948" t="s">
        <v>64</v>
      </c>
      <c r="C1948">
        <v>1959</v>
      </c>
      <c r="D1948" t="s">
        <v>15</v>
      </c>
      <c r="E1948">
        <v>157.12135335599999</v>
      </c>
      <c r="F1948">
        <v>232878.90432970299</v>
      </c>
      <c r="G1948" s="1" t="s">
        <v>65</v>
      </c>
    </row>
    <row r="1949" spans="1:7" ht="57.6" x14ac:dyDescent="0.3">
      <c r="A1949" t="s">
        <v>63</v>
      </c>
      <c r="B1949" t="s">
        <v>64</v>
      </c>
      <c r="C1949">
        <v>1960</v>
      </c>
      <c r="D1949" t="s">
        <v>13</v>
      </c>
      <c r="E1949">
        <v>163.44846751950001</v>
      </c>
      <c r="F1949">
        <v>236306.24465497199</v>
      </c>
      <c r="G1949" s="1" t="s">
        <v>65</v>
      </c>
    </row>
    <row r="1950" spans="1:7" ht="57.6" x14ac:dyDescent="0.3">
      <c r="A1950" t="s">
        <v>63</v>
      </c>
      <c r="B1950" t="s">
        <v>64</v>
      </c>
      <c r="C1950">
        <v>1960</v>
      </c>
      <c r="D1950" t="s">
        <v>15</v>
      </c>
      <c r="E1950">
        <v>157.8017553185</v>
      </c>
      <c r="F1950">
        <v>228142.488976439</v>
      </c>
      <c r="G1950" s="1" t="s">
        <v>65</v>
      </c>
    </row>
    <row r="1951" spans="1:7" ht="57.6" x14ac:dyDescent="0.3">
      <c r="A1951" t="s">
        <v>63</v>
      </c>
      <c r="B1951" t="s">
        <v>64</v>
      </c>
      <c r="C1951">
        <v>1961</v>
      </c>
      <c r="D1951" t="s">
        <v>13</v>
      </c>
      <c r="E1951">
        <v>159.69205441369999</v>
      </c>
      <c r="F1951">
        <v>230701.34548964899</v>
      </c>
      <c r="G1951" s="1" t="s">
        <v>65</v>
      </c>
    </row>
    <row r="1952" spans="1:7" ht="57.6" x14ac:dyDescent="0.3">
      <c r="A1952" t="s">
        <v>63</v>
      </c>
      <c r="B1952" t="s">
        <v>64</v>
      </c>
      <c r="C1952">
        <v>1961</v>
      </c>
      <c r="D1952" t="s">
        <v>15</v>
      </c>
      <c r="E1952">
        <v>159.4941132811</v>
      </c>
      <c r="F1952">
        <v>230415.38708175701</v>
      </c>
      <c r="G1952" s="1" t="s">
        <v>65</v>
      </c>
    </row>
    <row r="1953" spans="1:7" ht="57.6" x14ac:dyDescent="0.3">
      <c r="A1953" t="s">
        <v>63</v>
      </c>
      <c r="B1953" t="s">
        <v>64</v>
      </c>
      <c r="C1953">
        <v>1962</v>
      </c>
      <c r="D1953" t="s">
        <v>13</v>
      </c>
      <c r="E1953">
        <v>169.49011437920001</v>
      </c>
      <c r="F1953">
        <v>249307.07700303101</v>
      </c>
      <c r="G1953" s="1" t="s">
        <v>65</v>
      </c>
    </row>
    <row r="1954" spans="1:7" ht="57.6" x14ac:dyDescent="0.3">
      <c r="A1954" t="s">
        <v>63</v>
      </c>
      <c r="B1954" t="s">
        <v>64</v>
      </c>
      <c r="C1954">
        <v>1962</v>
      </c>
      <c r="D1954" t="s">
        <v>15</v>
      </c>
      <c r="E1954">
        <v>160.7744735759</v>
      </c>
      <c r="F1954">
        <v>236487.03177008501</v>
      </c>
      <c r="G1954" s="1" t="s">
        <v>65</v>
      </c>
    </row>
    <row r="1955" spans="1:7" ht="57.6" x14ac:dyDescent="0.3">
      <c r="A1955" t="s">
        <v>63</v>
      </c>
      <c r="B1955" t="s">
        <v>64</v>
      </c>
      <c r="C1955">
        <v>1963</v>
      </c>
      <c r="D1955" t="s">
        <v>13</v>
      </c>
      <c r="E1955">
        <v>172.60390906590001</v>
      </c>
      <c r="F1955">
        <v>258544.94882495599</v>
      </c>
      <c r="G1955" s="1" t="s">
        <v>65</v>
      </c>
    </row>
    <row r="1956" spans="1:7" ht="57.6" x14ac:dyDescent="0.3">
      <c r="A1956" t="s">
        <v>63</v>
      </c>
      <c r="B1956" t="s">
        <v>64</v>
      </c>
      <c r="C1956">
        <v>1963</v>
      </c>
      <c r="D1956" t="s">
        <v>15</v>
      </c>
      <c r="E1956">
        <v>161.8777680641</v>
      </c>
      <c r="F1956">
        <v>242478.16568312899</v>
      </c>
      <c r="G1956" s="1" t="s">
        <v>65</v>
      </c>
    </row>
    <row r="1957" spans="1:7" ht="57.6" x14ac:dyDescent="0.3">
      <c r="A1957" t="s">
        <v>63</v>
      </c>
      <c r="B1957" t="s">
        <v>64</v>
      </c>
      <c r="C1957">
        <v>1964</v>
      </c>
      <c r="D1957" t="s">
        <v>13</v>
      </c>
      <c r="E1957">
        <v>175.69479416510001</v>
      </c>
      <c r="F1957">
        <v>281804.61093230901</v>
      </c>
      <c r="G1957" s="1" t="s">
        <v>65</v>
      </c>
    </row>
    <row r="1958" spans="1:7" ht="57.6" x14ac:dyDescent="0.3">
      <c r="A1958" t="s">
        <v>63</v>
      </c>
      <c r="B1958" t="s">
        <v>64</v>
      </c>
      <c r="C1958">
        <v>1964</v>
      </c>
      <c r="D1958" t="s">
        <v>15</v>
      </c>
      <c r="E1958">
        <v>162.80399674590001</v>
      </c>
      <c r="F1958">
        <v>261128.49375654501</v>
      </c>
      <c r="G1958" s="1" t="s">
        <v>65</v>
      </c>
    </row>
    <row r="1959" spans="1:7" ht="57.6" x14ac:dyDescent="0.3">
      <c r="A1959" t="s">
        <v>63</v>
      </c>
      <c r="B1959" t="s">
        <v>64</v>
      </c>
      <c r="C1959">
        <v>1965</v>
      </c>
      <c r="D1959" t="s">
        <v>13</v>
      </c>
      <c r="E1959">
        <v>178.76276967679999</v>
      </c>
      <c r="F1959">
        <v>143545.86050446</v>
      </c>
      <c r="G1959" s="1" t="s">
        <v>65</v>
      </c>
    </row>
    <row r="1960" spans="1:7" ht="57.6" x14ac:dyDescent="0.3">
      <c r="A1960" t="s">
        <v>63</v>
      </c>
      <c r="B1960" t="s">
        <v>64</v>
      </c>
      <c r="C1960">
        <v>1965</v>
      </c>
      <c r="D1960" t="s">
        <v>15</v>
      </c>
      <c r="E1960">
        <v>163.55315962110001</v>
      </c>
      <c r="F1960">
        <v>131332.59838439399</v>
      </c>
      <c r="G1960" s="1" t="s">
        <v>65</v>
      </c>
    </row>
    <row r="1961" spans="1:7" ht="57.6" x14ac:dyDescent="0.3">
      <c r="A1961" t="s">
        <v>63</v>
      </c>
      <c r="B1961" t="s">
        <v>64</v>
      </c>
      <c r="C1961">
        <v>1966</v>
      </c>
      <c r="D1961" t="s">
        <v>13</v>
      </c>
      <c r="E1961">
        <v>182.20878312880001</v>
      </c>
      <c r="F1961">
        <v>163946.361213353</v>
      </c>
      <c r="G1961" s="1" t="s">
        <v>65</v>
      </c>
    </row>
    <row r="1962" spans="1:7" ht="57.6" x14ac:dyDescent="0.3">
      <c r="A1962" t="s">
        <v>63</v>
      </c>
      <c r="B1962" t="s">
        <v>64</v>
      </c>
      <c r="C1962">
        <v>1966</v>
      </c>
      <c r="D1962" t="s">
        <v>15</v>
      </c>
      <c r="E1962">
        <v>163.7749889625</v>
      </c>
      <c r="F1962">
        <v>147360.149368738</v>
      </c>
      <c r="G1962" s="1" t="s">
        <v>65</v>
      </c>
    </row>
    <row r="1963" spans="1:7" ht="57.6" x14ac:dyDescent="0.3">
      <c r="A1963" t="s">
        <v>63</v>
      </c>
      <c r="B1963" t="s">
        <v>64</v>
      </c>
      <c r="C1963">
        <v>1967</v>
      </c>
      <c r="D1963" t="s">
        <v>13</v>
      </c>
      <c r="E1963">
        <v>185.62931664940001</v>
      </c>
      <c r="F1963">
        <v>174858.00848436201</v>
      </c>
      <c r="G1963" s="1" t="s">
        <v>65</v>
      </c>
    </row>
    <row r="1964" spans="1:7" ht="57.6" x14ac:dyDescent="0.3">
      <c r="A1964" t="s">
        <v>63</v>
      </c>
      <c r="B1964" t="s">
        <v>64</v>
      </c>
      <c r="C1964">
        <v>1967</v>
      </c>
      <c r="D1964" t="s">
        <v>15</v>
      </c>
      <c r="E1964">
        <v>163.82865781629999</v>
      </c>
      <c r="F1964">
        <v>154322.35250075199</v>
      </c>
      <c r="G1964" s="1" t="s">
        <v>65</v>
      </c>
    </row>
    <row r="1965" spans="1:7" ht="57.6" x14ac:dyDescent="0.3">
      <c r="A1965" t="s">
        <v>63</v>
      </c>
      <c r="B1965" t="s">
        <v>64</v>
      </c>
      <c r="C1965">
        <v>1968</v>
      </c>
      <c r="D1965" t="s">
        <v>13</v>
      </c>
      <c r="E1965">
        <v>202.34708162059999</v>
      </c>
      <c r="F1965">
        <v>184514.840358619</v>
      </c>
      <c r="G1965" s="1" t="s">
        <v>65</v>
      </c>
    </row>
    <row r="1966" spans="1:7" ht="57.6" x14ac:dyDescent="0.3">
      <c r="A1966" t="s">
        <v>63</v>
      </c>
      <c r="B1966" t="s">
        <v>64</v>
      </c>
      <c r="C1966">
        <v>1968</v>
      </c>
      <c r="D1966" t="s">
        <v>15</v>
      </c>
      <c r="E1966">
        <v>163.71416618270001</v>
      </c>
      <c r="F1966">
        <v>149286.52785955099</v>
      </c>
      <c r="G1966" s="1" t="s">
        <v>65</v>
      </c>
    </row>
    <row r="1967" spans="1:7" ht="57.6" x14ac:dyDescent="0.3">
      <c r="A1967" t="s">
        <v>63</v>
      </c>
      <c r="B1967" t="s">
        <v>64</v>
      </c>
      <c r="C1967">
        <v>1969</v>
      </c>
      <c r="D1967" t="s">
        <v>13</v>
      </c>
      <c r="E1967">
        <v>192.393943896</v>
      </c>
      <c r="F1967">
        <v>244436.12093188101</v>
      </c>
      <c r="G1967" s="1" t="s">
        <v>65</v>
      </c>
    </row>
    <row r="1968" spans="1:7" ht="57.6" x14ac:dyDescent="0.3">
      <c r="A1968" t="s">
        <v>63</v>
      </c>
      <c r="B1968" t="s">
        <v>64</v>
      </c>
      <c r="C1968">
        <v>1969</v>
      </c>
      <c r="D1968" t="s">
        <v>15</v>
      </c>
      <c r="E1968">
        <v>163.4315140617</v>
      </c>
      <c r="F1968">
        <v>207639.41175232199</v>
      </c>
      <c r="G1968" s="1" t="s">
        <v>65</v>
      </c>
    </row>
    <row r="1969" spans="1:7" ht="57.6" x14ac:dyDescent="0.3">
      <c r="A1969" t="s">
        <v>63</v>
      </c>
      <c r="B1969" t="s">
        <v>64</v>
      </c>
      <c r="C1969">
        <v>1970</v>
      </c>
      <c r="D1969" t="s">
        <v>13</v>
      </c>
      <c r="E1969">
        <v>195.73803762200001</v>
      </c>
      <c r="F1969">
        <v>292586.08682873403</v>
      </c>
      <c r="G1969" s="1" t="s">
        <v>65</v>
      </c>
    </row>
    <row r="1970" spans="1:7" ht="57.6" x14ac:dyDescent="0.3">
      <c r="A1970" t="s">
        <v>63</v>
      </c>
      <c r="B1970" t="s">
        <v>64</v>
      </c>
      <c r="C1970">
        <v>1970</v>
      </c>
      <c r="D1970" t="s">
        <v>15</v>
      </c>
      <c r="E1970">
        <v>162.98070145310001</v>
      </c>
      <c r="F1970">
        <v>243620.944840921</v>
      </c>
      <c r="G1970" s="1" t="s">
        <v>65</v>
      </c>
    </row>
    <row r="1971" spans="1:7" ht="57.6" x14ac:dyDescent="0.3">
      <c r="A1971" t="s">
        <v>63</v>
      </c>
      <c r="B1971" t="s">
        <v>64</v>
      </c>
      <c r="C1971">
        <v>1971</v>
      </c>
      <c r="D1971" t="s">
        <v>13</v>
      </c>
      <c r="E1971">
        <v>196.10631546479999</v>
      </c>
      <c r="F1971">
        <v>323350.682679335</v>
      </c>
      <c r="G1971" s="1" t="s">
        <v>65</v>
      </c>
    </row>
    <row r="1972" spans="1:7" ht="57.6" x14ac:dyDescent="0.3">
      <c r="A1972" t="s">
        <v>63</v>
      </c>
      <c r="B1972" t="s">
        <v>64</v>
      </c>
      <c r="C1972">
        <v>1971</v>
      </c>
      <c r="D1972" t="s">
        <v>15</v>
      </c>
      <c r="E1972">
        <v>162.88717780920001</v>
      </c>
      <c r="F1972">
        <v>268577.174679371</v>
      </c>
      <c r="G1972" s="1" t="s">
        <v>65</v>
      </c>
    </row>
    <row r="1973" spans="1:7" ht="57.6" x14ac:dyDescent="0.3">
      <c r="A1973" t="s">
        <v>63</v>
      </c>
      <c r="B1973" t="s">
        <v>64</v>
      </c>
      <c r="C1973">
        <v>1972</v>
      </c>
      <c r="D1973" t="s">
        <v>13</v>
      </c>
      <c r="E1973">
        <v>183.17893047499999</v>
      </c>
      <c r="F1973">
        <v>276427.81364364899</v>
      </c>
      <c r="G1973" s="1" t="s">
        <v>65</v>
      </c>
    </row>
    <row r="1974" spans="1:7" ht="57.6" x14ac:dyDescent="0.3">
      <c r="A1974" t="s">
        <v>63</v>
      </c>
      <c r="B1974" t="s">
        <v>64</v>
      </c>
      <c r="C1974">
        <v>1972</v>
      </c>
      <c r="D1974" t="s">
        <v>15</v>
      </c>
      <c r="E1974">
        <v>162.633749932</v>
      </c>
      <c r="F1974">
        <v>245423.92403867899</v>
      </c>
      <c r="G1974" s="1" t="s">
        <v>65</v>
      </c>
    </row>
    <row r="1975" spans="1:7" ht="57.6" x14ac:dyDescent="0.3">
      <c r="A1975" t="s">
        <v>63</v>
      </c>
      <c r="B1975" t="s">
        <v>64</v>
      </c>
      <c r="C1975">
        <v>1973</v>
      </c>
      <c r="D1975" t="s">
        <v>13</v>
      </c>
      <c r="E1975">
        <v>183.53469186020001</v>
      </c>
      <c r="F1975">
        <v>317602.379431454</v>
      </c>
      <c r="G1975" s="1" t="s">
        <v>65</v>
      </c>
    </row>
    <row r="1976" spans="1:7" ht="57.6" x14ac:dyDescent="0.3">
      <c r="A1976" t="s">
        <v>63</v>
      </c>
      <c r="B1976" t="s">
        <v>64</v>
      </c>
      <c r="C1976">
        <v>1973</v>
      </c>
      <c r="D1976" t="s">
        <v>15</v>
      </c>
      <c r="E1976">
        <v>162.22041782170001</v>
      </c>
      <c r="F1976">
        <v>280718.53975041502</v>
      </c>
      <c r="G1976" s="1" t="s">
        <v>65</v>
      </c>
    </row>
    <row r="1977" spans="1:7" ht="57.6" x14ac:dyDescent="0.3">
      <c r="A1977" t="s">
        <v>63</v>
      </c>
      <c r="B1977" t="s">
        <v>64</v>
      </c>
      <c r="C1977">
        <v>1974</v>
      </c>
      <c r="D1977" t="s">
        <v>13</v>
      </c>
      <c r="E1977">
        <v>192.11096929510001</v>
      </c>
      <c r="F1977">
        <v>347807.11224940402</v>
      </c>
      <c r="G1977" s="1" t="s">
        <v>65</v>
      </c>
    </row>
    <row r="1978" spans="1:7" ht="57.6" x14ac:dyDescent="0.3">
      <c r="A1978" t="s">
        <v>63</v>
      </c>
      <c r="B1978" t="s">
        <v>64</v>
      </c>
      <c r="C1978">
        <v>1974</v>
      </c>
      <c r="D1978" t="s">
        <v>15</v>
      </c>
      <c r="E1978">
        <v>161.6471814782</v>
      </c>
      <c r="F1978">
        <v>292653.97805997502</v>
      </c>
      <c r="G1978" s="1" t="s">
        <v>65</v>
      </c>
    </row>
    <row r="1979" spans="1:7" ht="57.6" x14ac:dyDescent="0.3">
      <c r="A1979" t="s">
        <v>63</v>
      </c>
      <c r="B1979" t="s">
        <v>64</v>
      </c>
      <c r="C1979">
        <v>1975</v>
      </c>
      <c r="D1979" t="s">
        <v>13</v>
      </c>
      <c r="E1979">
        <v>196.45102763739999</v>
      </c>
      <c r="F1979">
        <v>415019.297770395</v>
      </c>
      <c r="G1979" s="1" t="s">
        <v>65</v>
      </c>
    </row>
    <row r="1980" spans="1:7" ht="57.6" x14ac:dyDescent="0.3">
      <c r="A1980" t="s">
        <v>63</v>
      </c>
      <c r="B1980" t="s">
        <v>64</v>
      </c>
      <c r="C1980">
        <v>1975</v>
      </c>
      <c r="D1980" t="s">
        <v>15</v>
      </c>
      <c r="E1980">
        <v>160.91404090149999</v>
      </c>
      <c r="F1980">
        <v>339944.42818377202</v>
      </c>
      <c r="G1980" s="1" t="s">
        <v>65</v>
      </c>
    </row>
    <row r="1981" spans="1:7" ht="57.6" x14ac:dyDescent="0.3">
      <c r="A1981" t="s">
        <v>63</v>
      </c>
      <c r="B1981" t="s">
        <v>64</v>
      </c>
      <c r="C1981">
        <v>1976</v>
      </c>
      <c r="D1981" t="s">
        <v>13</v>
      </c>
      <c r="E1981">
        <v>209.7110443771</v>
      </c>
      <c r="F1981">
        <v>401982.72801471798</v>
      </c>
      <c r="G1981" s="1" t="s">
        <v>65</v>
      </c>
    </row>
    <row r="1982" spans="1:7" ht="57.6" x14ac:dyDescent="0.3">
      <c r="A1982" t="s">
        <v>63</v>
      </c>
      <c r="B1982" t="s">
        <v>64</v>
      </c>
      <c r="C1982">
        <v>1976</v>
      </c>
      <c r="D1982" t="s">
        <v>15</v>
      </c>
      <c r="E1982">
        <v>160.02099609160001</v>
      </c>
      <c r="F1982">
        <v>306734.80616914399</v>
      </c>
      <c r="G1982" s="1" t="s">
        <v>65</v>
      </c>
    </row>
    <row r="1983" spans="1:7" ht="57.6" x14ac:dyDescent="0.3">
      <c r="A1983" t="s">
        <v>63</v>
      </c>
      <c r="B1983" t="s">
        <v>64</v>
      </c>
      <c r="C1983">
        <v>1977</v>
      </c>
      <c r="D1983" t="s">
        <v>13</v>
      </c>
      <c r="E1983">
        <v>232.862793756</v>
      </c>
      <c r="F1983">
        <v>508836.64083388197</v>
      </c>
      <c r="G1983" s="1" t="s">
        <v>65</v>
      </c>
    </row>
    <row r="1984" spans="1:7" ht="57.6" x14ac:dyDescent="0.3">
      <c r="A1984" t="s">
        <v>63</v>
      </c>
      <c r="B1984" t="s">
        <v>64</v>
      </c>
      <c r="C1984">
        <v>1977</v>
      </c>
      <c r="D1984" t="s">
        <v>15</v>
      </c>
      <c r="E1984">
        <v>158.96804704850001</v>
      </c>
      <c r="F1984">
        <v>347366.64348726498</v>
      </c>
      <c r="G1984" s="1" t="s">
        <v>65</v>
      </c>
    </row>
    <row r="1985" spans="1:7" ht="57.6" x14ac:dyDescent="0.3">
      <c r="A1985" t="s">
        <v>63</v>
      </c>
      <c r="B1985" t="s">
        <v>64</v>
      </c>
      <c r="C1985">
        <v>1978</v>
      </c>
      <c r="D1985" t="s">
        <v>13</v>
      </c>
      <c r="E1985">
        <v>224.66464715710001</v>
      </c>
      <c r="F1985">
        <v>457957.54008827498</v>
      </c>
      <c r="G1985" s="1" t="s">
        <v>65</v>
      </c>
    </row>
    <row r="1986" spans="1:7" ht="57.6" x14ac:dyDescent="0.3">
      <c r="A1986" t="s">
        <v>63</v>
      </c>
      <c r="B1986" t="s">
        <v>64</v>
      </c>
      <c r="C1986">
        <v>1978</v>
      </c>
      <c r="D1986" t="s">
        <v>15</v>
      </c>
      <c r="E1986">
        <v>157.75519377219999</v>
      </c>
      <c r="F1986">
        <v>321568.97576121503</v>
      </c>
      <c r="G1986" s="1" t="s">
        <v>65</v>
      </c>
    </row>
    <row r="1987" spans="1:7" ht="57.6" x14ac:dyDescent="0.3">
      <c r="A1987" t="s">
        <v>63</v>
      </c>
      <c r="B1987" t="s">
        <v>64</v>
      </c>
      <c r="C1987">
        <v>1979</v>
      </c>
      <c r="D1987" t="s">
        <v>13</v>
      </c>
      <c r="E1987">
        <v>214.50102006739999</v>
      </c>
      <c r="F1987">
        <v>609154.15385469201</v>
      </c>
      <c r="G1987" s="1" t="s">
        <v>65</v>
      </c>
    </row>
    <row r="1988" spans="1:7" ht="57.6" x14ac:dyDescent="0.3">
      <c r="A1988" t="s">
        <v>63</v>
      </c>
      <c r="B1988" t="s">
        <v>64</v>
      </c>
      <c r="C1988">
        <v>1979</v>
      </c>
      <c r="D1988" t="s">
        <v>15</v>
      </c>
      <c r="E1988">
        <v>156.3824362627</v>
      </c>
      <c r="F1988">
        <v>444105.16373970202</v>
      </c>
      <c r="G1988" s="1" t="s">
        <v>65</v>
      </c>
    </row>
    <row r="1989" spans="1:7" ht="57.6" x14ac:dyDescent="0.3">
      <c r="A1989" t="s">
        <v>63</v>
      </c>
      <c r="B1989" t="s">
        <v>64</v>
      </c>
      <c r="C1989">
        <v>1980</v>
      </c>
      <c r="D1989" t="s">
        <v>13</v>
      </c>
      <c r="E1989">
        <v>223.04170735189999</v>
      </c>
      <c r="F1989">
        <v>532512.74542769999</v>
      </c>
      <c r="G1989" s="1" t="s">
        <v>65</v>
      </c>
    </row>
    <row r="1990" spans="1:7" ht="57.6" x14ac:dyDescent="0.3">
      <c r="A1990" t="s">
        <v>63</v>
      </c>
      <c r="B1990" t="s">
        <v>64</v>
      </c>
      <c r="C1990">
        <v>1980</v>
      </c>
      <c r="D1990" t="s">
        <v>15</v>
      </c>
      <c r="E1990">
        <v>154.8497745201</v>
      </c>
      <c r="F1990">
        <v>369704.30121601501</v>
      </c>
      <c r="G1990" s="1" t="s">
        <v>65</v>
      </c>
    </row>
    <row r="1991" spans="1:7" ht="57.6" x14ac:dyDescent="0.3">
      <c r="A1991" t="s">
        <v>63</v>
      </c>
      <c r="B1991" t="s">
        <v>64</v>
      </c>
      <c r="C1991">
        <v>1981</v>
      </c>
      <c r="D1991" t="s">
        <v>13</v>
      </c>
      <c r="E1991">
        <v>216.08236087559999</v>
      </c>
      <c r="F1991">
        <v>572613.93467318395</v>
      </c>
      <c r="G1991" s="1" t="s">
        <v>65</v>
      </c>
    </row>
    <row r="1992" spans="1:7" ht="57.6" x14ac:dyDescent="0.3">
      <c r="A1992" t="s">
        <v>63</v>
      </c>
      <c r="B1992" t="s">
        <v>64</v>
      </c>
      <c r="C1992">
        <v>1981</v>
      </c>
      <c r="D1992" t="s">
        <v>15</v>
      </c>
      <c r="E1992">
        <v>155.8811538491</v>
      </c>
      <c r="F1992">
        <v>413081.94007714099</v>
      </c>
      <c r="G1992" s="1" t="s">
        <v>65</v>
      </c>
    </row>
    <row r="1993" spans="1:7" ht="57.6" x14ac:dyDescent="0.3">
      <c r="A1993" t="s">
        <v>63</v>
      </c>
      <c r="B1993" t="s">
        <v>64</v>
      </c>
      <c r="C1993">
        <v>1982</v>
      </c>
      <c r="D1993" t="s">
        <v>13</v>
      </c>
      <c r="E1993">
        <v>225.76563459709999</v>
      </c>
      <c r="F1993">
        <v>447689.18962464202</v>
      </c>
      <c r="G1993" s="1" t="s">
        <v>65</v>
      </c>
    </row>
    <row r="1994" spans="1:7" ht="57.6" x14ac:dyDescent="0.3">
      <c r="A1994" t="s">
        <v>63</v>
      </c>
      <c r="B1994" t="s">
        <v>64</v>
      </c>
      <c r="C1994">
        <v>1982</v>
      </c>
      <c r="D1994" t="s">
        <v>15</v>
      </c>
      <c r="E1994">
        <v>156.6130075122</v>
      </c>
      <c r="F1994">
        <v>310560.77486265299</v>
      </c>
      <c r="G1994" s="1" t="s">
        <v>65</v>
      </c>
    </row>
    <row r="1995" spans="1:7" ht="57.6" x14ac:dyDescent="0.3">
      <c r="A1995" t="s">
        <v>63</v>
      </c>
      <c r="B1995" t="s">
        <v>64</v>
      </c>
      <c r="C1995">
        <v>1983</v>
      </c>
      <c r="D1995" t="s">
        <v>13</v>
      </c>
      <c r="E1995">
        <v>238.37697268159999</v>
      </c>
      <c r="F1995">
        <v>507625.19358746201</v>
      </c>
      <c r="G1995" s="1" t="s">
        <v>65</v>
      </c>
    </row>
    <row r="1996" spans="1:7" ht="57.6" x14ac:dyDescent="0.3">
      <c r="A1996" t="s">
        <v>63</v>
      </c>
      <c r="B1996" t="s">
        <v>64</v>
      </c>
      <c r="C1996">
        <v>1983</v>
      </c>
      <c r="D1996" t="s">
        <v>15</v>
      </c>
      <c r="E1996">
        <v>157.04533550939999</v>
      </c>
      <c r="F1996">
        <v>334428.98423929699</v>
      </c>
      <c r="G1996" s="1" t="s">
        <v>65</v>
      </c>
    </row>
    <row r="1997" spans="1:7" ht="57.6" x14ac:dyDescent="0.3">
      <c r="A1997" t="s">
        <v>63</v>
      </c>
      <c r="B1997" t="s">
        <v>64</v>
      </c>
      <c r="C1997">
        <v>1984</v>
      </c>
      <c r="D1997" t="s">
        <v>13</v>
      </c>
      <c r="E1997">
        <v>219.3361022034</v>
      </c>
      <c r="F1997">
        <v>492474.03426066699</v>
      </c>
      <c r="G1997" s="1" t="s">
        <v>65</v>
      </c>
    </row>
    <row r="1998" spans="1:7" ht="57.6" x14ac:dyDescent="0.3">
      <c r="A1998" t="s">
        <v>63</v>
      </c>
      <c r="B1998" t="s">
        <v>64</v>
      </c>
      <c r="C1998">
        <v>1984</v>
      </c>
      <c r="D1998" t="s">
        <v>15</v>
      </c>
      <c r="E1998">
        <v>157.17813784059999</v>
      </c>
      <c r="F1998">
        <v>352911.12982471503</v>
      </c>
      <c r="G1998" s="1" t="s">
        <v>65</v>
      </c>
    </row>
    <row r="1999" spans="1:7" ht="57.6" x14ac:dyDescent="0.3">
      <c r="A1999" t="s">
        <v>63</v>
      </c>
      <c r="B1999" t="s">
        <v>64</v>
      </c>
      <c r="C1999">
        <v>1985</v>
      </c>
      <c r="D1999" t="s">
        <v>13</v>
      </c>
      <c r="E1999">
        <v>220.3664908815</v>
      </c>
      <c r="F1999">
        <v>514639.71584133198</v>
      </c>
      <c r="G1999" s="1" t="s">
        <v>65</v>
      </c>
    </row>
    <row r="2000" spans="1:7" ht="57.6" x14ac:dyDescent="0.3">
      <c r="A2000" t="s">
        <v>63</v>
      </c>
      <c r="B2000" t="s">
        <v>64</v>
      </c>
      <c r="C2000">
        <v>1985</v>
      </c>
      <c r="D2000" t="s">
        <v>15</v>
      </c>
      <c r="E2000">
        <v>157.01141450590001</v>
      </c>
      <c r="F2000">
        <v>366681.474220159</v>
      </c>
      <c r="G2000" s="1" t="s">
        <v>65</v>
      </c>
    </row>
    <row r="2001" spans="1:7" ht="57.6" x14ac:dyDescent="0.3">
      <c r="A2001" t="s">
        <v>63</v>
      </c>
      <c r="B2001" t="s">
        <v>64</v>
      </c>
      <c r="C2001">
        <v>1986</v>
      </c>
      <c r="D2001" t="s">
        <v>13</v>
      </c>
      <c r="E2001">
        <v>231.9659107448</v>
      </c>
      <c r="F2001">
        <v>591883.75392473803</v>
      </c>
      <c r="G2001" s="1" t="s">
        <v>65</v>
      </c>
    </row>
    <row r="2002" spans="1:7" ht="57.6" x14ac:dyDescent="0.3">
      <c r="A2002" t="s">
        <v>63</v>
      </c>
      <c r="B2002" t="s">
        <v>64</v>
      </c>
      <c r="C2002">
        <v>1986</v>
      </c>
      <c r="D2002" t="s">
        <v>15</v>
      </c>
      <c r="E2002">
        <v>156.5451655052</v>
      </c>
      <c r="F2002">
        <v>399440.331212722</v>
      </c>
      <c r="G2002" s="1" t="s">
        <v>65</v>
      </c>
    </row>
    <row r="2003" spans="1:7" ht="57.6" x14ac:dyDescent="0.3">
      <c r="A2003" t="s">
        <v>63</v>
      </c>
      <c r="B2003" t="s">
        <v>64</v>
      </c>
      <c r="C2003">
        <v>1987</v>
      </c>
      <c r="D2003" t="s">
        <v>13</v>
      </c>
      <c r="E2003">
        <v>237.67689479180001</v>
      </c>
      <c r="F2003">
        <v>633359.01247241395</v>
      </c>
      <c r="G2003" s="1" t="s">
        <v>65</v>
      </c>
    </row>
    <row r="2004" spans="1:7" ht="57.6" x14ac:dyDescent="0.3">
      <c r="A2004" t="s">
        <v>63</v>
      </c>
      <c r="B2004" t="s">
        <v>64</v>
      </c>
      <c r="C2004">
        <v>1987</v>
      </c>
      <c r="D2004" t="s">
        <v>15</v>
      </c>
      <c r="E2004">
        <v>155.77939083859999</v>
      </c>
      <c r="F2004">
        <v>415119.36291268101</v>
      </c>
      <c r="G2004" s="1" t="s">
        <v>65</v>
      </c>
    </row>
    <row r="2005" spans="1:7" ht="57.6" x14ac:dyDescent="0.3">
      <c r="A2005" t="s">
        <v>63</v>
      </c>
      <c r="B2005" t="s">
        <v>64</v>
      </c>
      <c r="C2005">
        <v>1988</v>
      </c>
      <c r="D2005" t="s">
        <v>13</v>
      </c>
      <c r="E2005">
        <v>233.8748818377</v>
      </c>
      <c r="F2005">
        <v>627462.92048229801</v>
      </c>
      <c r="G2005" s="1" t="s">
        <v>65</v>
      </c>
    </row>
    <row r="2006" spans="1:7" ht="57.6" x14ac:dyDescent="0.3">
      <c r="A2006" t="s">
        <v>63</v>
      </c>
      <c r="B2006" t="s">
        <v>64</v>
      </c>
      <c r="C2006">
        <v>1988</v>
      </c>
      <c r="D2006" t="s">
        <v>15</v>
      </c>
      <c r="E2006">
        <v>154.71409050599999</v>
      </c>
      <c r="F2006">
        <v>415082.43341847201</v>
      </c>
      <c r="G2006" s="1" t="s">
        <v>65</v>
      </c>
    </row>
    <row r="2007" spans="1:7" ht="57.6" x14ac:dyDescent="0.3">
      <c r="A2007" t="s">
        <v>63</v>
      </c>
      <c r="B2007" t="s">
        <v>64</v>
      </c>
      <c r="C2007">
        <v>1989</v>
      </c>
      <c r="D2007" t="s">
        <v>13</v>
      </c>
      <c r="E2007">
        <v>223.98851084090001</v>
      </c>
      <c r="F2007">
        <v>779493.45703712595</v>
      </c>
      <c r="G2007" s="1" t="s">
        <v>65</v>
      </c>
    </row>
    <row r="2008" spans="1:7" ht="57.6" x14ac:dyDescent="0.3">
      <c r="A2008" t="s">
        <v>63</v>
      </c>
      <c r="B2008" t="s">
        <v>64</v>
      </c>
      <c r="C2008">
        <v>1989</v>
      </c>
      <c r="D2008" t="s">
        <v>15</v>
      </c>
      <c r="E2008">
        <v>153.34926450739999</v>
      </c>
      <c r="F2008">
        <v>533664.641441755</v>
      </c>
      <c r="G2008" s="1" t="s">
        <v>65</v>
      </c>
    </row>
    <row r="2009" spans="1:7" ht="57.6" x14ac:dyDescent="0.3">
      <c r="A2009" t="s">
        <v>63</v>
      </c>
      <c r="B2009" t="s">
        <v>64</v>
      </c>
      <c r="C2009">
        <v>1990</v>
      </c>
      <c r="D2009" t="s">
        <v>13</v>
      </c>
      <c r="E2009">
        <v>223.98544323780001</v>
      </c>
      <c r="F2009">
        <v>540403.85527811502</v>
      </c>
      <c r="G2009" s="1" t="s">
        <v>65</v>
      </c>
    </row>
    <row r="2010" spans="1:7" ht="57.6" x14ac:dyDescent="0.3">
      <c r="A2010" t="s">
        <v>63</v>
      </c>
      <c r="B2010" t="s">
        <v>64</v>
      </c>
      <c r="C2010">
        <v>1990</v>
      </c>
      <c r="D2010" t="s">
        <v>15</v>
      </c>
      <c r="E2010">
        <v>151.68491284300001</v>
      </c>
      <c r="F2010">
        <v>365966.24540846399</v>
      </c>
      <c r="G2010" s="1" t="s">
        <v>65</v>
      </c>
    </row>
    <row r="2011" spans="1:7" ht="57.6" x14ac:dyDescent="0.3">
      <c r="A2011" t="s">
        <v>63</v>
      </c>
      <c r="B2011" t="s">
        <v>64</v>
      </c>
      <c r="C2011">
        <v>1991</v>
      </c>
      <c r="D2011" t="s">
        <v>13</v>
      </c>
      <c r="E2011">
        <v>226.6582055005</v>
      </c>
      <c r="F2011">
        <v>604054.54393620999</v>
      </c>
      <c r="G2011" s="1" t="s">
        <v>65</v>
      </c>
    </row>
    <row r="2012" spans="1:7" ht="57.6" x14ac:dyDescent="0.3">
      <c r="A2012" t="s">
        <v>63</v>
      </c>
      <c r="B2012" t="s">
        <v>64</v>
      </c>
      <c r="C2012">
        <v>1991</v>
      </c>
      <c r="D2012" t="s">
        <v>15</v>
      </c>
      <c r="E2012">
        <v>140.8268586785</v>
      </c>
      <c r="F2012">
        <v>375310.05641378398</v>
      </c>
      <c r="G2012" s="1" t="s">
        <v>65</v>
      </c>
    </row>
    <row r="2013" spans="1:7" ht="57.6" x14ac:dyDescent="0.3">
      <c r="A2013" t="s">
        <v>63</v>
      </c>
      <c r="B2013" t="s">
        <v>64</v>
      </c>
      <c r="C2013">
        <v>1992</v>
      </c>
      <c r="D2013" t="s">
        <v>13</v>
      </c>
      <c r="E2013">
        <v>212.8892367631</v>
      </c>
      <c r="F2013">
        <v>435041.70999606501</v>
      </c>
      <c r="G2013" s="1" t="s">
        <v>65</v>
      </c>
    </row>
    <row r="2014" spans="1:7" ht="57.6" x14ac:dyDescent="0.3">
      <c r="A2014" t="s">
        <v>63</v>
      </c>
      <c r="B2014" t="s">
        <v>64</v>
      </c>
      <c r="C2014">
        <v>1992</v>
      </c>
      <c r="D2014" t="s">
        <v>15</v>
      </c>
      <c r="E2014">
        <v>145.48014035029999</v>
      </c>
      <c r="F2014">
        <v>297290.41256748501</v>
      </c>
      <c r="G2014" s="1" t="s">
        <v>65</v>
      </c>
    </row>
    <row r="2015" spans="1:7" ht="57.6" x14ac:dyDescent="0.3">
      <c r="A2015" t="s">
        <v>63</v>
      </c>
      <c r="B2015" t="s">
        <v>64</v>
      </c>
      <c r="C2015">
        <v>1993</v>
      </c>
      <c r="D2015" t="s">
        <v>13</v>
      </c>
      <c r="E2015">
        <v>205.8733765794</v>
      </c>
      <c r="F2015">
        <v>407622.49180571397</v>
      </c>
      <c r="G2015" s="1" t="s">
        <v>65</v>
      </c>
    </row>
    <row r="2016" spans="1:7" ht="57.6" x14ac:dyDescent="0.3">
      <c r="A2016" t="s">
        <v>63</v>
      </c>
      <c r="B2016" t="s">
        <v>64</v>
      </c>
      <c r="C2016">
        <v>1993</v>
      </c>
      <c r="D2016" t="s">
        <v>15</v>
      </c>
      <c r="E2016">
        <v>143.26106722279999</v>
      </c>
      <c r="F2016">
        <v>283652.185485981</v>
      </c>
      <c r="G2016" s="1" t="s">
        <v>65</v>
      </c>
    </row>
    <row r="2017" spans="1:7" ht="57.6" x14ac:dyDescent="0.3">
      <c r="A2017" t="s">
        <v>63</v>
      </c>
      <c r="B2017" t="s">
        <v>64</v>
      </c>
      <c r="C2017">
        <v>1994</v>
      </c>
      <c r="D2017" t="s">
        <v>13</v>
      </c>
      <c r="E2017">
        <v>194.53798360069999</v>
      </c>
      <c r="F2017">
        <v>380793.70708749403</v>
      </c>
      <c r="G2017" s="1" t="s">
        <v>65</v>
      </c>
    </row>
    <row r="2018" spans="1:7" ht="57.6" x14ac:dyDescent="0.3">
      <c r="A2018" t="s">
        <v>63</v>
      </c>
      <c r="B2018" t="s">
        <v>64</v>
      </c>
      <c r="C2018">
        <v>1994</v>
      </c>
      <c r="D2018" t="s">
        <v>15</v>
      </c>
      <c r="E2018">
        <v>145.01805261749999</v>
      </c>
      <c r="F2018">
        <v>283862.10666280403</v>
      </c>
      <c r="G2018" s="1" t="s">
        <v>65</v>
      </c>
    </row>
    <row r="2019" spans="1:7" ht="57.6" x14ac:dyDescent="0.3">
      <c r="A2019" t="s">
        <v>63</v>
      </c>
      <c r="B2019" t="s">
        <v>64</v>
      </c>
      <c r="C2019">
        <v>1995</v>
      </c>
      <c r="D2019" t="s">
        <v>13</v>
      </c>
      <c r="E2019">
        <v>191.78662274249999</v>
      </c>
      <c r="F2019">
        <v>343487.53989225999</v>
      </c>
      <c r="G2019" s="1" t="s">
        <v>65</v>
      </c>
    </row>
    <row r="2020" spans="1:7" ht="57.6" x14ac:dyDescent="0.3">
      <c r="A2020" t="s">
        <v>63</v>
      </c>
      <c r="B2020" t="s">
        <v>64</v>
      </c>
      <c r="C2020">
        <v>1995</v>
      </c>
      <c r="D2020" t="s">
        <v>15</v>
      </c>
      <c r="E2020">
        <v>146.3501804656</v>
      </c>
      <c r="F2020">
        <v>262111.41701177999</v>
      </c>
      <c r="G2020" s="1" t="s">
        <v>65</v>
      </c>
    </row>
    <row r="2021" spans="1:7" ht="57.6" x14ac:dyDescent="0.3">
      <c r="A2021" t="s">
        <v>63</v>
      </c>
      <c r="B2021" t="s">
        <v>64</v>
      </c>
      <c r="C2021">
        <v>1996</v>
      </c>
      <c r="D2021" t="s">
        <v>13</v>
      </c>
      <c r="E2021">
        <v>209.3746275773</v>
      </c>
      <c r="F2021">
        <v>420256.75247318501</v>
      </c>
      <c r="G2021" s="1" t="s">
        <v>65</v>
      </c>
    </row>
    <row r="2022" spans="1:7" ht="57.6" x14ac:dyDescent="0.3">
      <c r="A2022" t="s">
        <v>63</v>
      </c>
      <c r="B2022" t="s">
        <v>64</v>
      </c>
      <c r="C2022">
        <v>1996</v>
      </c>
      <c r="D2022" t="s">
        <v>15</v>
      </c>
      <c r="E2022">
        <v>147.25745076730001</v>
      </c>
      <c r="F2022">
        <v>295575.155180145</v>
      </c>
      <c r="G2022" s="1" t="s">
        <v>65</v>
      </c>
    </row>
    <row r="2023" spans="1:7" ht="57.6" x14ac:dyDescent="0.3">
      <c r="A2023" t="s">
        <v>63</v>
      </c>
      <c r="B2023" t="s">
        <v>64</v>
      </c>
      <c r="C2023">
        <v>1997</v>
      </c>
      <c r="D2023" t="s">
        <v>13</v>
      </c>
      <c r="E2023">
        <v>176.18222999130001</v>
      </c>
      <c r="F2023">
        <v>360304.64072382601</v>
      </c>
      <c r="G2023" s="1" t="s">
        <v>65</v>
      </c>
    </row>
    <row r="2024" spans="1:7" ht="57.6" x14ac:dyDescent="0.3">
      <c r="A2024" t="s">
        <v>63</v>
      </c>
      <c r="B2024" t="s">
        <v>64</v>
      </c>
      <c r="C2024">
        <v>1997</v>
      </c>
      <c r="D2024" t="s">
        <v>15</v>
      </c>
      <c r="E2024">
        <v>141.6601728247</v>
      </c>
      <c r="F2024">
        <v>289704.68631832302</v>
      </c>
      <c r="G2024" s="1" t="s">
        <v>65</v>
      </c>
    </row>
    <row r="2025" spans="1:7" ht="57.6" x14ac:dyDescent="0.3">
      <c r="A2025" t="s">
        <v>63</v>
      </c>
      <c r="B2025" t="s">
        <v>64</v>
      </c>
      <c r="C2025">
        <v>1998</v>
      </c>
      <c r="D2025" t="s">
        <v>13</v>
      </c>
      <c r="E2025">
        <v>172.9084168158</v>
      </c>
      <c r="F2025">
        <v>386155.67564113397</v>
      </c>
      <c r="G2025" s="1" t="s">
        <v>65</v>
      </c>
    </row>
    <row r="2026" spans="1:7" ht="57.6" x14ac:dyDescent="0.3">
      <c r="A2026" t="s">
        <v>63</v>
      </c>
      <c r="B2026" t="s">
        <v>64</v>
      </c>
      <c r="C2026">
        <v>1998</v>
      </c>
      <c r="D2026" t="s">
        <v>15</v>
      </c>
      <c r="E2026">
        <v>134.66994045429999</v>
      </c>
      <c r="F2026">
        <v>300757.83933682402</v>
      </c>
      <c r="G2026" s="1" t="s">
        <v>65</v>
      </c>
    </row>
    <row r="2027" spans="1:7" ht="57.6" x14ac:dyDescent="0.3">
      <c r="A2027" t="s">
        <v>63</v>
      </c>
      <c r="B2027" t="s">
        <v>64</v>
      </c>
      <c r="C2027">
        <v>1999</v>
      </c>
      <c r="D2027" t="s">
        <v>13</v>
      </c>
      <c r="E2027">
        <v>165.1634425371</v>
      </c>
      <c r="F2027">
        <v>365460.12224382401</v>
      </c>
      <c r="G2027" s="1" t="s">
        <v>65</v>
      </c>
    </row>
    <row r="2028" spans="1:7" ht="57.6" x14ac:dyDescent="0.3">
      <c r="A2028" t="s">
        <v>63</v>
      </c>
      <c r="B2028" t="s">
        <v>64</v>
      </c>
      <c r="C2028">
        <v>1999</v>
      </c>
      <c r="D2028" t="s">
        <v>15</v>
      </c>
      <c r="E2028">
        <v>131.84263760619999</v>
      </c>
      <c r="F2028">
        <v>291730.57739866298</v>
      </c>
      <c r="G2028" s="1" t="s">
        <v>65</v>
      </c>
    </row>
    <row r="2029" spans="1:7" ht="57.6" x14ac:dyDescent="0.3">
      <c r="A2029" t="s">
        <v>63</v>
      </c>
      <c r="B2029" t="s">
        <v>64</v>
      </c>
      <c r="C2029">
        <v>2000</v>
      </c>
      <c r="D2029" t="s">
        <v>13</v>
      </c>
      <c r="E2029">
        <v>138.8669107401</v>
      </c>
      <c r="F2029">
        <v>315173.03495034098</v>
      </c>
      <c r="G2029" s="1" t="s">
        <v>65</v>
      </c>
    </row>
    <row r="2030" spans="1:7" ht="57.6" x14ac:dyDescent="0.3">
      <c r="A2030" t="s">
        <v>63</v>
      </c>
      <c r="B2030" t="s">
        <v>64</v>
      </c>
      <c r="C2030">
        <v>2000</v>
      </c>
      <c r="D2030" t="s">
        <v>15</v>
      </c>
      <c r="E2030">
        <v>132.101272481</v>
      </c>
      <c r="F2030">
        <v>299817.70852922602</v>
      </c>
      <c r="G2030" s="1" t="s">
        <v>65</v>
      </c>
    </row>
    <row r="2031" spans="1:7" ht="57.6" x14ac:dyDescent="0.3">
      <c r="A2031" t="s">
        <v>63</v>
      </c>
      <c r="B2031" t="s">
        <v>64</v>
      </c>
      <c r="C2031">
        <v>2001</v>
      </c>
      <c r="D2031" t="s">
        <v>13</v>
      </c>
      <c r="E2031">
        <v>133.09433831000001</v>
      </c>
      <c r="F2031">
        <v>293589.60661401501</v>
      </c>
      <c r="G2031" s="1" t="s">
        <v>65</v>
      </c>
    </row>
    <row r="2032" spans="1:7" ht="57.6" x14ac:dyDescent="0.3">
      <c r="A2032" t="s">
        <v>63</v>
      </c>
      <c r="B2032" t="s">
        <v>64</v>
      </c>
      <c r="C2032">
        <v>2001</v>
      </c>
      <c r="D2032" t="s">
        <v>15</v>
      </c>
      <c r="E2032">
        <v>137.06365561600001</v>
      </c>
      <c r="F2032">
        <v>302345.42839561502</v>
      </c>
      <c r="G2032" s="1" t="s">
        <v>65</v>
      </c>
    </row>
    <row r="2033" spans="1:7" ht="57.6" x14ac:dyDescent="0.3">
      <c r="A2033" t="s">
        <v>63</v>
      </c>
      <c r="B2033" t="s">
        <v>64</v>
      </c>
      <c r="C2033">
        <v>2002</v>
      </c>
      <c r="D2033" t="s">
        <v>13</v>
      </c>
      <c r="E2033">
        <v>133.0628021823</v>
      </c>
      <c r="F2033">
        <v>312080.97210303199</v>
      </c>
      <c r="G2033" s="1" t="s">
        <v>65</v>
      </c>
    </row>
    <row r="2034" spans="1:7" ht="57.6" x14ac:dyDescent="0.3">
      <c r="A2034" t="s">
        <v>63</v>
      </c>
      <c r="B2034" t="s">
        <v>64</v>
      </c>
      <c r="C2034">
        <v>2002</v>
      </c>
      <c r="D2034" t="s">
        <v>15</v>
      </c>
      <c r="E2034">
        <v>141.53734710629999</v>
      </c>
      <c r="F2034">
        <v>331956.88163323898</v>
      </c>
      <c r="G2034" s="1" t="s">
        <v>65</v>
      </c>
    </row>
    <row r="2035" spans="1:7" ht="57.6" x14ac:dyDescent="0.3">
      <c r="A2035" t="s">
        <v>63</v>
      </c>
      <c r="B2035" t="s">
        <v>64</v>
      </c>
      <c r="C2035">
        <v>2003</v>
      </c>
      <c r="D2035" t="s">
        <v>13</v>
      </c>
      <c r="E2035">
        <v>127.4970784656</v>
      </c>
      <c r="F2035">
        <v>282131.14510028501</v>
      </c>
      <c r="G2035" s="1" t="s">
        <v>65</v>
      </c>
    </row>
    <row r="2036" spans="1:7" ht="57.6" x14ac:dyDescent="0.3">
      <c r="A2036" t="s">
        <v>63</v>
      </c>
      <c r="B2036" t="s">
        <v>64</v>
      </c>
      <c r="C2036">
        <v>2003</v>
      </c>
      <c r="D2036" t="s">
        <v>15</v>
      </c>
      <c r="E2036">
        <v>145.46791487089999</v>
      </c>
      <c r="F2036">
        <v>321897.80261459103</v>
      </c>
      <c r="G2036" s="1" t="s">
        <v>65</v>
      </c>
    </row>
    <row r="2037" spans="1:7" ht="57.6" x14ac:dyDescent="0.3">
      <c r="A2037" t="s">
        <v>63</v>
      </c>
      <c r="B2037" t="s">
        <v>64</v>
      </c>
      <c r="C2037">
        <v>2004</v>
      </c>
      <c r="D2037" t="s">
        <v>13</v>
      </c>
      <c r="E2037">
        <v>121.1619121759</v>
      </c>
      <c r="F2037">
        <v>264902.22552388703</v>
      </c>
      <c r="G2037" s="1" t="s">
        <v>65</v>
      </c>
    </row>
    <row r="2038" spans="1:7" ht="57.6" x14ac:dyDescent="0.3">
      <c r="A2038" t="s">
        <v>63</v>
      </c>
      <c r="B2038" t="s">
        <v>64</v>
      </c>
      <c r="C2038">
        <v>2004</v>
      </c>
      <c r="D2038" t="s">
        <v>15</v>
      </c>
      <c r="E2038">
        <v>148.80042980819999</v>
      </c>
      <c r="F2038">
        <v>325329.67091065401</v>
      </c>
      <c r="G2038" s="1" t="s">
        <v>65</v>
      </c>
    </row>
    <row r="2039" spans="1:7" ht="57.6" x14ac:dyDescent="0.3">
      <c r="A2039" t="s">
        <v>63</v>
      </c>
      <c r="B2039" t="s">
        <v>64</v>
      </c>
      <c r="C2039">
        <v>2005</v>
      </c>
      <c r="D2039" t="s">
        <v>13</v>
      </c>
      <c r="E2039">
        <v>116.2483865753</v>
      </c>
      <c r="F2039">
        <v>276367.86800865899</v>
      </c>
      <c r="G2039" s="1" t="s">
        <v>65</v>
      </c>
    </row>
    <row r="2040" spans="1:7" ht="57.6" x14ac:dyDescent="0.3">
      <c r="A2040" t="s">
        <v>63</v>
      </c>
      <c r="B2040" t="s">
        <v>64</v>
      </c>
      <c r="C2040">
        <v>2005</v>
      </c>
      <c r="D2040" t="s">
        <v>15</v>
      </c>
      <c r="E2040">
        <v>151.47946579539999</v>
      </c>
      <c r="F2040">
        <v>360125.91866687499</v>
      </c>
      <c r="G2040" s="1" t="s">
        <v>65</v>
      </c>
    </row>
    <row r="2041" spans="1:7" ht="57.6" x14ac:dyDescent="0.3">
      <c r="A2041" t="s">
        <v>63</v>
      </c>
      <c r="B2041" t="s">
        <v>64</v>
      </c>
      <c r="C2041">
        <v>2006</v>
      </c>
      <c r="D2041" t="s">
        <v>13</v>
      </c>
      <c r="E2041">
        <v>110.57420526360001</v>
      </c>
      <c r="F2041">
        <v>268143.55350628798</v>
      </c>
      <c r="G2041" s="1" t="s">
        <v>65</v>
      </c>
    </row>
    <row r="2042" spans="1:7" ht="57.6" x14ac:dyDescent="0.3">
      <c r="A2042" t="s">
        <v>63</v>
      </c>
      <c r="B2042" t="s">
        <v>64</v>
      </c>
      <c r="C2042">
        <v>2006</v>
      </c>
      <c r="D2042" t="s">
        <v>15</v>
      </c>
      <c r="E2042">
        <v>153.44909968920001</v>
      </c>
      <c r="F2042">
        <v>372115.601237353</v>
      </c>
      <c r="G2042" s="1" t="s">
        <v>65</v>
      </c>
    </row>
    <row r="2043" spans="1:7" ht="57.6" x14ac:dyDescent="0.3">
      <c r="A2043" t="s">
        <v>63</v>
      </c>
      <c r="B2043" t="s">
        <v>64</v>
      </c>
      <c r="C2043">
        <v>2007</v>
      </c>
      <c r="D2043" t="s">
        <v>13</v>
      </c>
      <c r="E2043">
        <v>104.25014811929999</v>
      </c>
      <c r="F2043">
        <v>258834.97825436399</v>
      </c>
      <c r="G2043" s="1" t="s">
        <v>65</v>
      </c>
    </row>
    <row r="2044" spans="1:7" ht="57.6" x14ac:dyDescent="0.3">
      <c r="A2044" t="s">
        <v>63</v>
      </c>
      <c r="B2044" t="s">
        <v>64</v>
      </c>
      <c r="C2044">
        <v>2007</v>
      </c>
      <c r="D2044" t="s">
        <v>15</v>
      </c>
      <c r="E2044">
        <v>154.65291132519999</v>
      </c>
      <c r="F2044">
        <v>383976.26921378198</v>
      </c>
      <c r="G2044" s="1" t="s">
        <v>65</v>
      </c>
    </row>
    <row r="2045" spans="1:7" ht="57.6" x14ac:dyDescent="0.3">
      <c r="A2045" t="s">
        <v>63</v>
      </c>
      <c r="B2045" t="s">
        <v>64</v>
      </c>
      <c r="C2045">
        <v>2008</v>
      </c>
      <c r="D2045" t="s">
        <v>13</v>
      </c>
      <c r="E2045">
        <v>88.329587586700001</v>
      </c>
      <c r="F2045">
        <v>213505.067668848</v>
      </c>
      <c r="G2045" s="1" t="s">
        <v>65</v>
      </c>
    </row>
    <row r="2046" spans="1:7" ht="57.6" x14ac:dyDescent="0.3">
      <c r="A2046" t="s">
        <v>63</v>
      </c>
      <c r="B2046" t="s">
        <v>64</v>
      </c>
      <c r="C2046">
        <v>2008</v>
      </c>
      <c r="D2046" t="s">
        <v>15</v>
      </c>
      <c r="E2046">
        <v>155.03398351800001</v>
      </c>
      <c r="F2046">
        <v>374738.99795467698</v>
      </c>
      <c r="G2046" s="1" t="s">
        <v>65</v>
      </c>
    </row>
    <row r="2047" spans="1:7" ht="57.6" x14ac:dyDescent="0.3">
      <c r="A2047" t="s">
        <v>63</v>
      </c>
      <c r="B2047" t="s">
        <v>64</v>
      </c>
      <c r="C2047">
        <v>2009</v>
      </c>
      <c r="D2047" t="s">
        <v>16</v>
      </c>
      <c r="E2047">
        <v>89.567886939999994</v>
      </c>
      <c r="F2047">
        <v>236930.52774261599</v>
      </c>
      <c r="G2047" s="1" t="s">
        <v>65</v>
      </c>
    </row>
    <row r="2048" spans="1:7" ht="57.6" x14ac:dyDescent="0.3">
      <c r="A2048" t="s">
        <v>63</v>
      </c>
      <c r="B2048" t="s">
        <v>64</v>
      </c>
      <c r="C2048">
        <v>2009</v>
      </c>
      <c r="D2048" t="s">
        <v>15</v>
      </c>
      <c r="E2048">
        <v>158.5944003404</v>
      </c>
      <c r="F2048">
        <v>419523.74063313898</v>
      </c>
      <c r="G2048" s="1" t="s">
        <v>65</v>
      </c>
    </row>
    <row r="2049" spans="1:7" ht="57.6" x14ac:dyDescent="0.3">
      <c r="A2049" t="s">
        <v>63</v>
      </c>
      <c r="B2049" t="s">
        <v>64</v>
      </c>
      <c r="C2049">
        <v>2010</v>
      </c>
      <c r="D2049" t="s">
        <v>16</v>
      </c>
      <c r="E2049">
        <v>93.105768123600001</v>
      </c>
      <c r="F2049">
        <v>249819.441808184</v>
      </c>
      <c r="G2049" s="1" t="s">
        <v>65</v>
      </c>
    </row>
    <row r="2050" spans="1:7" ht="57.6" x14ac:dyDescent="0.3">
      <c r="A2050" t="s">
        <v>63</v>
      </c>
      <c r="B2050" t="s">
        <v>64</v>
      </c>
      <c r="C2050">
        <v>2010</v>
      </c>
      <c r="D2050" t="s">
        <v>15</v>
      </c>
      <c r="E2050">
        <v>162.11407196420001</v>
      </c>
      <c r="F2050">
        <v>434981.07349876303</v>
      </c>
      <c r="G2050" s="1" t="s">
        <v>65</v>
      </c>
    </row>
    <row r="2051" spans="1:7" ht="57.6" x14ac:dyDescent="0.3">
      <c r="A2051" t="s">
        <v>63</v>
      </c>
      <c r="B2051" t="s">
        <v>64</v>
      </c>
      <c r="C2051">
        <v>2011</v>
      </c>
      <c r="D2051" t="s">
        <v>16</v>
      </c>
      <c r="E2051">
        <v>96.909479197300001</v>
      </c>
      <c r="F2051">
        <v>289353.17627544299</v>
      </c>
      <c r="G2051" s="1" t="s">
        <v>65</v>
      </c>
    </row>
    <row r="2052" spans="1:7" ht="57.6" x14ac:dyDescent="0.3">
      <c r="A2052" t="s">
        <v>63</v>
      </c>
      <c r="B2052" t="s">
        <v>64</v>
      </c>
      <c r="C2052">
        <v>2011</v>
      </c>
      <c r="D2052" t="s">
        <v>15</v>
      </c>
      <c r="E2052">
        <v>164.18979426620001</v>
      </c>
      <c r="F2052">
        <v>490239.33341101801</v>
      </c>
      <c r="G2052" s="1" t="s">
        <v>65</v>
      </c>
    </row>
    <row r="2053" spans="1:7" ht="57.6" x14ac:dyDescent="0.3">
      <c r="A2053" t="s">
        <v>63</v>
      </c>
      <c r="B2053" t="s">
        <v>64</v>
      </c>
      <c r="C2053">
        <v>2012</v>
      </c>
      <c r="D2053" t="s">
        <v>16</v>
      </c>
      <c r="E2053">
        <v>100.81874341220001</v>
      </c>
      <c r="F2053">
        <v>200759.39781238299</v>
      </c>
      <c r="G2053" s="1" t="s">
        <v>65</v>
      </c>
    </row>
    <row r="2054" spans="1:7" ht="57.6" x14ac:dyDescent="0.3">
      <c r="A2054" t="s">
        <v>63</v>
      </c>
      <c r="B2054" t="s">
        <v>64</v>
      </c>
      <c r="C2054">
        <v>2012</v>
      </c>
      <c r="D2054" t="s">
        <v>15</v>
      </c>
      <c r="E2054">
        <v>165.73281571999999</v>
      </c>
      <c r="F2054">
        <v>330022.16805706703</v>
      </c>
      <c r="G2054" s="1" t="s">
        <v>65</v>
      </c>
    </row>
    <row r="2055" spans="1:7" ht="57.6" x14ac:dyDescent="0.3">
      <c r="A2055" t="s">
        <v>63</v>
      </c>
      <c r="B2055" t="s">
        <v>64</v>
      </c>
      <c r="C2055">
        <v>2013</v>
      </c>
      <c r="D2055" t="s">
        <v>16</v>
      </c>
      <c r="E2055">
        <v>104.83728485509999</v>
      </c>
      <c r="F2055">
        <v>355051.64046828501</v>
      </c>
      <c r="G2055" s="1" t="s">
        <v>65</v>
      </c>
    </row>
    <row r="2056" spans="1:7" ht="57.6" x14ac:dyDescent="0.3">
      <c r="A2056" t="s">
        <v>63</v>
      </c>
      <c r="B2056" t="s">
        <v>64</v>
      </c>
      <c r="C2056">
        <v>2013</v>
      </c>
      <c r="D2056" t="s">
        <v>15</v>
      </c>
      <c r="E2056">
        <v>166.69279945189999</v>
      </c>
      <c r="F2056">
        <v>564537.24437280803</v>
      </c>
      <c r="G2056" s="1" t="s">
        <v>65</v>
      </c>
    </row>
    <row r="2057" spans="1:7" ht="57.6" x14ac:dyDescent="0.3">
      <c r="A2057" t="s">
        <v>63</v>
      </c>
      <c r="B2057" t="s">
        <v>64</v>
      </c>
      <c r="C2057">
        <v>2014</v>
      </c>
      <c r="D2057" t="s">
        <v>16</v>
      </c>
      <c r="E2057">
        <v>108.96909699219999</v>
      </c>
      <c r="F2057">
        <v>389648.317675055</v>
      </c>
      <c r="G2057" s="1" t="s">
        <v>65</v>
      </c>
    </row>
    <row r="2058" spans="1:7" ht="57.6" x14ac:dyDescent="0.3">
      <c r="A2058" t="s">
        <v>63</v>
      </c>
      <c r="B2058" t="s">
        <v>64</v>
      </c>
      <c r="C2058">
        <v>2014</v>
      </c>
      <c r="D2058" t="s">
        <v>15</v>
      </c>
      <c r="E2058">
        <v>167.01732274700001</v>
      </c>
      <c r="F2058">
        <v>597215.36313749896</v>
      </c>
      <c r="G2058" s="1" t="s">
        <v>65</v>
      </c>
    </row>
    <row r="2059" spans="1:7" ht="57.6" x14ac:dyDescent="0.3">
      <c r="A2059" t="s">
        <v>63</v>
      </c>
      <c r="B2059" t="s">
        <v>64</v>
      </c>
      <c r="C2059">
        <v>2015</v>
      </c>
      <c r="D2059" t="s">
        <v>16</v>
      </c>
      <c r="E2059">
        <v>113.3684815063</v>
      </c>
      <c r="F2059">
        <v>406049.03287184099</v>
      </c>
      <c r="G2059" s="1" t="s">
        <v>65</v>
      </c>
    </row>
    <row r="2060" spans="1:7" ht="57.6" x14ac:dyDescent="0.3">
      <c r="A2060" t="s">
        <v>63</v>
      </c>
      <c r="B2060" t="s">
        <v>64</v>
      </c>
      <c r="C2060">
        <v>2015</v>
      </c>
      <c r="D2060" t="s">
        <v>15</v>
      </c>
      <c r="E2060">
        <v>166.6500038648</v>
      </c>
      <c r="F2060">
        <v>596886.11859584996</v>
      </c>
      <c r="G2060" s="1" t="s">
        <v>65</v>
      </c>
    </row>
    <row r="2061" spans="1:7" ht="57.6" x14ac:dyDescent="0.3">
      <c r="A2061" t="s">
        <v>63</v>
      </c>
      <c r="B2061" t="s">
        <v>64</v>
      </c>
      <c r="C2061">
        <v>2016</v>
      </c>
      <c r="D2061" t="s">
        <v>16</v>
      </c>
      <c r="E2061">
        <v>117.58795239</v>
      </c>
      <c r="F2061">
        <v>495260.87519115099</v>
      </c>
      <c r="G2061" s="1" t="s">
        <v>65</v>
      </c>
    </row>
    <row r="2062" spans="1:7" ht="57.6" x14ac:dyDescent="0.3">
      <c r="A2062" t="s">
        <v>63</v>
      </c>
      <c r="B2062" t="s">
        <v>64</v>
      </c>
      <c r="C2062">
        <v>2016</v>
      </c>
      <c r="D2062" t="s">
        <v>15</v>
      </c>
      <c r="E2062">
        <v>165.532939908</v>
      </c>
      <c r="F2062">
        <v>697197.179009491</v>
      </c>
      <c r="G2062" s="1" t="s">
        <v>65</v>
      </c>
    </row>
    <row r="2063" spans="1:7" ht="57.6" x14ac:dyDescent="0.3">
      <c r="A2063" t="s">
        <v>63</v>
      </c>
      <c r="B2063" t="s">
        <v>64</v>
      </c>
      <c r="C2063">
        <v>2017</v>
      </c>
      <c r="D2063" t="s">
        <v>16</v>
      </c>
      <c r="E2063">
        <v>122.08313271119999</v>
      </c>
      <c r="F2063">
        <v>487237.79674385098</v>
      </c>
      <c r="G2063" s="1" t="s">
        <v>65</v>
      </c>
    </row>
    <row r="2064" spans="1:7" ht="57.6" x14ac:dyDescent="0.3">
      <c r="A2064" t="s">
        <v>63</v>
      </c>
      <c r="B2064" t="s">
        <v>64</v>
      </c>
      <c r="C2064">
        <v>2017</v>
      </c>
      <c r="D2064" t="s">
        <v>15</v>
      </c>
      <c r="E2064">
        <v>163.60403720740001</v>
      </c>
      <c r="F2064">
        <v>652949.09179563599</v>
      </c>
      <c r="G2064" s="1" t="s">
        <v>65</v>
      </c>
    </row>
    <row r="2065" spans="1:7" ht="57.6" x14ac:dyDescent="0.3">
      <c r="A2065" t="s">
        <v>63</v>
      </c>
      <c r="B2065" t="s">
        <v>64</v>
      </c>
      <c r="C2065">
        <v>2018</v>
      </c>
      <c r="D2065" t="s">
        <v>16</v>
      </c>
      <c r="E2065">
        <v>126.7070673441</v>
      </c>
      <c r="F2065">
        <v>209875.66775037599</v>
      </c>
      <c r="G2065" s="1" t="s">
        <v>65</v>
      </c>
    </row>
    <row r="2066" spans="1:7" ht="57.6" x14ac:dyDescent="0.3">
      <c r="A2066" t="s">
        <v>63</v>
      </c>
      <c r="B2066" t="s">
        <v>64</v>
      </c>
      <c r="C2066">
        <v>2018</v>
      </c>
      <c r="D2066" t="s">
        <v>15</v>
      </c>
      <c r="E2066">
        <v>160.7986288944</v>
      </c>
      <c r="F2066">
        <v>266344.41408789699</v>
      </c>
      <c r="G2066" s="1" t="s">
        <v>65</v>
      </c>
    </row>
    <row r="2067" spans="1:7" ht="57.6" x14ac:dyDescent="0.3">
      <c r="A2067" t="s">
        <v>63</v>
      </c>
      <c r="B2067" t="s">
        <v>64</v>
      </c>
      <c r="C2067">
        <v>2019</v>
      </c>
      <c r="D2067" t="s">
        <v>16</v>
      </c>
      <c r="E2067">
        <v>131.52008270659999</v>
      </c>
      <c r="F2067">
        <v>228088.329916786</v>
      </c>
      <c r="G2067" s="1" t="s">
        <v>65</v>
      </c>
    </row>
    <row r="2068" spans="1:7" ht="57.6" x14ac:dyDescent="0.3">
      <c r="A2068" t="s">
        <v>63</v>
      </c>
      <c r="B2068" t="s">
        <v>64</v>
      </c>
      <c r="C2068">
        <v>2019</v>
      </c>
      <c r="D2068" t="s">
        <v>15</v>
      </c>
      <c r="E2068">
        <v>154.31363756670001</v>
      </c>
      <c r="F2068">
        <v>267617.98769939702</v>
      </c>
      <c r="G2068" s="1" t="s">
        <v>65</v>
      </c>
    </row>
    <row r="2069" spans="1:7" ht="57.6" x14ac:dyDescent="0.3">
      <c r="A2069" t="s">
        <v>66</v>
      </c>
      <c r="B2069" t="s">
        <v>67</v>
      </c>
      <c r="C2069">
        <v>1966</v>
      </c>
      <c r="D2069" t="s">
        <v>68</v>
      </c>
      <c r="E2069">
        <v>0.27886718710000002</v>
      </c>
      <c r="F2069">
        <v>0</v>
      </c>
      <c r="G2069" s="1" t="s">
        <v>69</v>
      </c>
    </row>
    <row r="2070" spans="1:7" ht="57.6" x14ac:dyDescent="0.3">
      <c r="A2070" t="s">
        <v>66</v>
      </c>
      <c r="B2070" t="s">
        <v>67</v>
      </c>
      <c r="C2070">
        <v>1967</v>
      </c>
      <c r="D2070" t="s">
        <v>68</v>
      </c>
      <c r="E2070">
        <v>223.09374971400001</v>
      </c>
      <c r="F2070">
        <v>0</v>
      </c>
      <c r="G2070" s="1" t="s">
        <v>69</v>
      </c>
    </row>
    <row r="2071" spans="1:7" ht="57.6" x14ac:dyDescent="0.3">
      <c r="A2071" t="s">
        <v>66</v>
      </c>
      <c r="B2071" t="s">
        <v>67</v>
      </c>
      <c r="C2071">
        <v>1968</v>
      </c>
      <c r="D2071" t="s">
        <v>68</v>
      </c>
      <c r="E2071">
        <v>111.54687485700001</v>
      </c>
      <c r="F2071">
        <v>0</v>
      </c>
      <c r="G2071" s="1" t="s">
        <v>69</v>
      </c>
    </row>
    <row r="2072" spans="1:7" ht="57.6" x14ac:dyDescent="0.3">
      <c r="A2072" t="s">
        <v>66</v>
      </c>
      <c r="B2072" t="s">
        <v>67</v>
      </c>
      <c r="C2072">
        <v>1969</v>
      </c>
      <c r="D2072" t="s">
        <v>68</v>
      </c>
      <c r="E2072">
        <v>111.54687485700001</v>
      </c>
      <c r="F2072">
        <v>0</v>
      </c>
      <c r="G2072" s="1" t="s">
        <v>69</v>
      </c>
    </row>
    <row r="2073" spans="1:7" ht="57.6" x14ac:dyDescent="0.3">
      <c r="A2073" t="s">
        <v>66</v>
      </c>
      <c r="B2073" t="s">
        <v>67</v>
      </c>
      <c r="C2073">
        <v>1970</v>
      </c>
      <c r="D2073" t="s">
        <v>68</v>
      </c>
      <c r="E2073">
        <v>0.27886718710000002</v>
      </c>
      <c r="F2073">
        <v>0</v>
      </c>
      <c r="G2073" s="1" t="s">
        <v>69</v>
      </c>
    </row>
    <row r="2074" spans="1:7" ht="57.6" x14ac:dyDescent="0.3">
      <c r="A2074" t="s">
        <v>66</v>
      </c>
      <c r="B2074" t="s">
        <v>67</v>
      </c>
      <c r="C2074">
        <v>1971</v>
      </c>
      <c r="D2074" t="s">
        <v>68</v>
      </c>
      <c r="E2074">
        <v>0.27886718710000002</v>
      </c>
      <c r="F2074">
        <v>0</v>
      </c>
      <c r="G2074" s="1" t="s">
        <v>69</v>
      </c>
    </row>
    <row r="2075" spans="1:7" ht="57.6" x14ac:dyDescent="0.3">
      <c r="A2075" t="s">
        <v>66</v>
      </c>
      <c r="B2075" t="s">
        <v>67</v>
      </c>
      <c r="C2075">
        <v>1972</v>
      </c>
      <c r="D2075" t="s">
        <v>68</v>
      </c>
      <c r="E2075">
        <v>0.27886718710000002</v>
      </c>
      <c r="F2075">
        <v>0</v>
      </c>
      <c r="G2075" s="1" t="s">
        <v>69</v>
      </c>
    </row>
    <row r="2076" spans="1:7" ht="57.6" x14ac:dyDescent="0.3">
      <c r="A2076" t="s">
        <v>66</v>
      </c>
      <c r="B2076" t="s">
        <v>67</v>
      </c>
      <c r="C2076">
        <v>1973</v>
      </c>
      <c r="D2076" t="s">
        <v>68</v>
      </c>
      <c r="E2076">
        <v>0.27886718710000002</v>
      </c>
      <c r="F2076">
        <v>0</v>
      </c>
      <c r="G2076" s="1" t="s">
        <v>69</v>
      </c>
    </row>
    <row r="2077" spans="1:7" ht="57.6" x14ac:dyDescent="0.3">
      <c r="A2077" t="s">
        <v>66</v>
      </c>
      <c r="B2077" t="s">
        <v>67</v>
      </c>
      <c r="C2077">
        <v>1974</v>
      </c>
      <c r="D2077" t="s">
        <v>68</v>
      </c>
      <c r="E2077">
        <v>7.8082812400000003</v>
      </c>
      <c r="F2077">
        <v>0</v>
      </c>
      <c r="G2077" s="1" t="s">
        <v>69</v>
      </c>
    </row>
    <row r="2078" spans="1:7" ht="57.6" x14ac:dyDescent="0.3">
      <c r="A2078" t="s">
        <v>66</v>
      </c>
      <c r="B2078" t="s">
        <v>67</v>
      </c>
      <c r="C2078">
        <v>1975</v>
      </c>
      <c r="D2078" t="s">
        <v>68</v>
      </c>
      <c r="E2078">
        <v>14.501093731399999</v>
      </c>
      <c r="F2078">
        <v>0</v>
      </c>
      <c r="G2078" s="1" t="s">
        <v>69</v>
      </c>
    </row>
    <row r="2079" spans="1:7" ht="57.6" x14ac:dyDescent="0.3">
      <c r="A2079" t="s">
        <v>66</v>
      </c>
      <c r="B2079" t="s">
        <v>67</v>
      </c>
      <c r="C2079">
        <v>1976</v>
      </c>
      <c r="D2079" t="s">
        <v>68</v>
      </c>
      <c r="E2079">
        <v>47.965156188500004</v>
      </c>
      <c r="F2079">
        <v>0</v>
      </c>
      <c r="G2079" s="1" t="s">
        <v>69</v>
      </c>
    </row>
    <row r="2080" spans="1:7" ht="57.6" x14ac:dyDescent="0.3">
      <c r="A2080" t="s">
        <v>66</v>
      </c>
      <c r="B2080" t="s">
        <v>67</v>
      </c>
      <c r="C2080">
        <v>1977</v>
      </c>
      <c r="D2080" t="s">
        <v>68</v>
      </c>
      <c r="E2080">
        <v>47.965156188500004</v>
      </c>
      <c r="F2080">
        <v>0</v>
      </c>
      <c r="G2080" s="1" t="s">
        <v>69</v>
      </c>
    </row>
    <row r="2081" spans="1:7" ht="57.6" x14ac:dyDescent="0.3">
      <c r="A2081" t="s">
        <v>66</v>
      </c>
      <c r="B2081" t="s">
        <v>67</v>
      </c>
      <c r="C2081">
        <v>1978</v>
      </c>
      <c r="D2081" t="s">
        <v>68</v>
      </c>
      <c r="E2081">
        <v>52.4270311828</v>
      </c>
      <c r="F2081">
        <v>0</v>
      </c>
      <c r="G2081" s="1" t="s">
        <v>69</v>
      </c>
    </row>
    <row r="2082" spans="1:7" ht="57.6" x14ac:dyDescent="0.3">
      <c r="A2082" t="s">
        <v>66</v>
      </c>
      <c r="B2082" t="s">
        <v>67</v>
      </c>
      <c r="C2082">
        <v>1979</v>
      </c>
      <c r="D2082" t="s">
        <v>68</v>
      </c>
      <c r="E2082">
        <v>43.792476795699997</v>
      </c>
      <c r="F2082">
        <v>0</v>
      </c>
      <c r="G2082" s="1" t="s">
        <v>69</v>
      </c>
    </row>
    <row r="2083" spans="1:7" ht="57.6" x14ac:dyDescent="0.3">
      <c r="A2083" t="s">
        <v>66</v>
      </c>
      <c r="B2083" t="s">
        <v>67</v>
      </c>
      <c r="C2083">
        <v>1980</v>
      </c>
      <c r="D2083" t="s">
        <v>68</v>
      </c>
      <c r="E2083">
        <v>62.300995290499998</v>
      </c>
      <c r="F2083">
        <v>0</v>
      </c>
      <c r="G2083" s="1" t="s">
        <v>69</v>
      </c>
    </row>
    <row r="2084" spans="1:7" ht="57.6" x14ac:dyDescent="0.3">
      <c r="A2084" t="s">
        <v>66</v>
      </c>
      <c r="B2084" t="s">
        <v>67</v>
      </c>
      <c r="C2084">
        <v>1981</v>
      </c>
      <c r="D2084" t="s">
        <v>68</v>
      </c>
      <c r="E2084">
        <v>31.604947876099999</v>
      </c>
      <c r="F2084">
        <v>0</v>
      </c>
      <c r="G2084" s="1" t="s">
        <v>69</v>
      </c>
    </row>
    <row r="2085" spans="1:7" ht="57.6" x14ac:dyDescent="0.3">
      <c r="A2085" t="s">
        <v>66</v>
      </c>
      <c r="B2085" t="s">
        <v>67</v>
      </c>
      <c r="C2085">
        <v>1982</v>
      </c>
      <c r="D2085" t="s">
        <v>68</v>
      </c>
      <c r="E2085">
        <v>15.492621507899999</v>
      </c>
      <c r="F2085">
        <v>0</v>
      </c>
      <c r="G2085" s="1" t="s">
        <v>69</v>
      </c>
    </row>
    <row r="2086" spans="1:7" ht="57.6" x14ac:dyDescent="0.3">
      <c r="A2086" t="s">
        <v>66</v>
      </c>
      <c r="B2086" t="s">
        <v>67</v>
      </c>
      <c r="C2086">
        <v>1983</v>
      </c>
      <c r="D2086" t="s">
        <v>68</v>
      </c>
      <c r="E2086">
        <v>10.1218460518</v>
      </c>
      <c r="F2086">
        <v>0</v>
      </c>
      <c r="G2086" s="1" t="s">
        <v>69</v>
      </c>
    </row>
    <row r="2087" spans="1:7" ht="57.6" x14ac:dyDescent="0.3">
      <c r="A2087" t="s">
        <v>66</v>
      </c>
      <c r="B2087" t="s">
        <v>67</v>
      </c>
      <c r="C2087">
        <v>1984</v>
      </c>
      <c r="D2087" t="s">
        <v>68</v>
      </c>
      <c r="E2087">
        <v>1.983055553</v>
      </c>
      <c r="F2087">
        <v>0</v>
      </c>
      <c r="G2087" s="1" t="s">
        <v>69</v>
      </c>
    </row>
    <row r="2088" spans="1:7" ht="57.6" x14ac:dyDescent="0.3">
      <c r="A2088" t="s">
        <v>66</v>
      </c>
      <c r="B2088" t="s">
        <v>67</v>
      </c>
      <c r="C2088">
        <v>1985</v>
      </c>
      <c r="D2088" t="s">
        <v>68</v>
      </c>
      <c r="E2088">
        <v>53.397902130600002</v>
      </c>
      <c r="F2088">
        <v>0</v>
      </c>
      <c r="G2088" s="1" t="s">
        <v>69</v>
      </c>
    </row>
    <row r="2089" spans="1:7" ht="57.6" x14ac:dyDescent="0.3">
      <c r="A2089" t="s">
        <v>66</v>
      </c>
      <c r="B2089" t="s">
        <v>67</v>
      </c>
      <c r="C2089">
        <v>1986</v>
      </c>
      <c r="D2089" t="s">
        <v>68</v>
      </c>
      <c r="E2089">
        <v>67.465202459799997</v>
      </c>
      <c r="F2089">
        <v>0</v>
      </c>
      <c r="G2089" s="1" t="s">
        <v>69</v>
      </c>
    </row>
    <row r="2090" spans="1:7" ht="57.6" x14ac:dyDescent="0.3">
      <c r="A2090" t="s">
        <v>66</v>
      </c>
      <c r="B2090" t="s">
        <v>67</v>
      </c>
      <c r="C2090">
        <v>1987</v>
      </c>
      <c r="D2090" t="s">
        <v>68</v>
      </c>
      <c r="E2090">
        <v>105.96953111409999</v>
      </c>
      <c r="F2090">
        <v>0</v>
      </c>
      <c r="G2090" s="1" t="s">
        <v>69</v>
      </c>
    </row>
    <row r="2091" spans="1:7" ht="57.6" x14ac:dyDescent="0.3">
      <c r="A2091" t="s">
        <v>66</v>
      </c>
      <c r="B2091" t="s">
        <v>67</v>
      </c>
      <c r="C2091">
        <v>1988</v>
      </c>
      <c r="D2091" t="s">
        <v>68</v>
      </c>
      <c r="E2091">
        <v>107.2502544921</v>
      </c>
      <c r="F2091">
        <v>0</v>
      </c>
      <c r="G2091" s="1" t="s">
        <v>69</v>
      </c>
    </row>
    <row r="2092" spans="1:7" ht="57.6" x14ac:dyDescent="0.3">
      <c r="A2092" t="s">
        <v>66</v>
      </c>
      <c r="B2092" t="s">
        <v>67</v>
      </c>
      <c r="C2092">
        <v>1989</v>
      </c>
      <c r="D2092" t="s">
        <v>68</v>
      </c>
      <c r="E2092">
        <v>117.2481595719</v>
      </c>
      <c r="F2092">
        <v>0</v>
      </c>
      <c r="G2092" s="1" t="s">
        <v>69</v>
      </c>
    </row>
    <row r="2093" spans="1:7" ht="57.6" x14ac:dyDescent="0.3">
      <c r="A2093" t="s">
        <v>66</v>
      </c>
      <c r="B2093" t="s">
        <v>67</v>
      </c>
      <c r="C2093">
        <v>1990</v>
      </c>
      <c r="D2093" t="s">
        <v>68</v>
      </c>
      <c r="E2093">
        <v>75.480051986600003</v>
      </c>
      <c r="F2093">
        <v>0</v>
      </c>
      <c r="G2093" s="1" t="s">
        <v>69</v>
      </c>
    </row>
    <row r="2094" spans="1:7" ht="57.6" x14ac:dyDescent="0.3">
      <c r="A2094" t="s">
        <v>66</v>
      </c>
      <c r="B2094" t="s">
        <v>67</v>
      </c>
      <c r="C2094">
        <v>1991</v>
      </c>
      <c r="D2094" t="s">
        <v>68</v>
      </c>
      <c r="E2094">
        <v>54.203518449000001</v>
      </c>
      <c r="F2094">
        <v>0</v>
      </c>
      <c r="G2094" s="1" t="s">
        <v>69</v>
      </c>
    </row>
    <row r="2095" spans="1:7" ht="57.6" x14ac:dyDescent="0.3">
      <c r="A2095" t="s">
        <v>66</v>
      </c>
      <c r="B2095" t="s">
        <v>67</v>
      </c>
      <c r="C2095">
        <v>1992</v>
      </c>
      <c r="D2095" t="s">
        <v>68</v>
      </c>
      <c r="E2095">
        <v>39.661111060300001</v>
      </c>
      <c r="F2095">
        <v>0</v>
      </c>
      <c r="G2095" s="1" t="s">
        <v>69</v>
      </c>
    </row>
    <row r="2096" spans="1:7" ht="57.6" x14ac:dyDescent="0.3">
      <c r="A2096" t="s">
        <v>66</v>
      </c>
      <c r="B2096" t="s">
        <v>67</v>
      </c>
      <c r="C2096">
        <v>1993</v>
      </c>
      <c r="D2096" t="s">
        <v>68</v>
      </c>
      <c r="E2096">
        <v>22.557256915499998</v>
      </c>
      <c r="F2096">
        <v>0</v>
      </c>
      <c r="G2096" s="1" t="s">
        <v>69</v>
      </c>
    </row>
    <row r="2097" spans="1:7" ht="57.6" x14ac:dyDescent="0.3">
      <c r="A2097" t="s">
        <v>66</v>
      </c>
      <c r="B2097" t="s">
        <v>67</v>
      </c>
      <c r="C2097">
        <v>1994</v>
      </c>
      <c r="D2097" t="s">
        <v>68</v>
      </c>
      <c r="E2097">
        <v>26.688622650999999</v>
      </c>
      <c r="F2097">
        <v>0</v>
      </c>
      <c r="G2097" s="1" t="s">
        <v>69</v>
      </c>
    </row>
    <row r="2098" spans="1:7" ht="57.6" x14ac:dyDescent="0.3">
      <c r="A2098" t="s">
        <v>66</v>
      </c>
      <c r="B2098" t="s">
        <v>67</v>
      </c>
      <c r="C2098">
        <v>1995</v>
      </c>
      <c r="D2098" t="s">
        <v>68</v>
      </c>
      <c r="E2098">
        <v>37.450830391799997</v>
      </c>
      <c r="F2098">
        <v>0</v>
      </c>
      <c r="G2098" s="1" t="s">
        <v>69</v>
      </c>
    </row>
    <row r="2099" spans="1:7" ht="57.6" x14ac:dyDescent="0.3">
      <c r="A2099" t="s">
        <v>66</v>
      </c>
      <c r="B2099" t="s">
        <v>67</v>
      </c>
      <c r="C2099">
        <v>1996</v>
      </c>
      <c r="D2099" t="s">
        <v>68</v>
      </c>
      <c r="E2099">
        <v>28.2585416304</v>
      </c>
      <c r="F2099">
        <v>0</v>
      </c>
      <c r="G2099" s="1" t="s">
        <v>69</v>
      </c>
    </row>
    <row r="2100" spans="1:7" ht="57.6" x14ac:dyDescent="0.3">
      <c r="A2100" t="s">
        <v>66</v>
      </c>
      <c r="B2100" t="s">
        <v>67</v>
      </c>
      <c r="C2100">
        <v>1997</v>
      </c>
      <c r="D2100" t="s">
        <v>68</v>
      </c>
      <c r="E2100">
        <v>31.088527159200002</v>
      </c>
      <c r="F2100">
        <v>0</v>
      </c>
      <c r="G2100" s="1" t="s">
        <v>69</v>
      </c>
    </row>
    <row r="2101" spans="1:7" ht="57.6" x14ac:dyDescent="0.3">
      <c r="A2101" t="s">
        <v>66</v>
      </c>
      <c r="B2101" t="s">
        <v>67</v>
      </c>
      <c r="C2101">
        <v>1998</v>
      </c>
      <c r="D2101" t="s">
        <v>68</v>
      </c>
      <c r="E2101">
        <v>28.093287001</v>
      </c>
      <c r="F2101">
        <v>0</v>
      </c>
      <c r="G2101" s="1" t="s">
        <v>69</v>
      </c>
    </row>
    <row r="2102" spans="1:7" ht="57.6" x14ac:dyDescent="0.3">
      <c r="A2102" t="s">
        <v>66</v>
      </c>
      <c r="B2102" t="s">
        <v>67</v>
      </c>
      <c r="C2102">
        <v>1999</v>
      </c>
      <c r="D2102" t="s">
        <v>68</v>
      </c>
      <c r="E2102">
        <v>23.858637122200001</v>
      </c>
      <c r="F2102">
        <v>0</v>
      </c>
      <c r="G2102" s="1" t="s">
        <v>69</v>
      </c>
    </row>
    <row r="2103" spans="1:7" ht="57.6" x14ac:dyDescent="0.3">
      <c r="A2103" t="s">
        <v>66</v>
      </c>
      <c r="B2103" t="s">
        <v>67</v>
      </c>
      <c r="C2103">
        <v>2000</v>
      </c>
      <c r="D2103" t="s">
        <v>68</v>
      </c>
      <c r="E2103">
        <v>29.745833295200001</v>
      </c>
      <c r="F2103">
        <v>0</v>
      </c>
      <c r="G2103" s="1" t="s">
        <v>69</v>
      </c>
    </row>
    <row r="2104" spans="1:7" ht="57.6" x14ac:dyDescent="0.3">
      <c r="A2104" t="s">
        <v>66</v>
      </c>
      <c r="B2104" t="s">
        <v>67</v>
      </c>
      <c r="C2104">
        <v>2001</v>
      </c>
      <c r="D2104" t="s">
        <v>68</v>
      </c>
      <c r="E2104">
        <v>44.184956540599998</v>
      </c>
      <c r="F2104">
        <v>0</v>
      </c>
      <c r="G2104" s="1" t="s">
        <v>69</v>
      </c>
    </row>
    <row r="2105" spans="1:7" ht="57.6" x14ac:dyDescent="0.3">
      <c r="A2105" t="s">
        <v>66</v>
      </c>
      <c r="B2105" t="s">
        <v>67</v>
      </c>
      <c r="C2105">
        <v>2001</v>
      </c>
      <c r="D2105" t="s">
        <v>16</v>
      </c>
      <c r="E2105">
        <v>2.9213487516000001</v>
      </c>
      <c r="F2105">
        <v>1672.01592944093</v>
      </c>
      <c r="G2105" s="1" t="s">
        <v>69</v>
      </c>
    </row>
    <row r="2106" spans="1:7" ht="57.6" x14ac:dyDescent="0.3">
      <c r="A2106" t="s">
        <v>66</v>
      </c>
      <c r="B2106" t="s">
        <v>67</v>
      </c>
      <c r="C2106">
        <v>2001</v>
      </c>
      <c r="D2106" t="s">
        <v>15</v>
      </c>
      <c r="E2106">
        <v>3.0084731199000001</v>
      </c>
      <c r="F2106">
        <v>1721.88102399596</v>
      </c>
      <c r="G2106" s="1" t="s">
        <v>69</v>
      </c>
    </row>
    <row r="2107" spans="1:7" ht="57.6" x14ac:dyDescent="0.3">
      <c r="A2107" t="s">
        <v>66</v>
      </c>
      <c r="B2107" t="s">
        <v>67</v>
      </c>
      <c r="C2107">
        <v>2002</v>
      </c>
      <c r="D2107" t="s">
        <v>68</v>
      </c>
      <c r="E2107">
        <v>50.196093685599998</v>
      </c>
      <c r="F2107">
        <v>0</v>
      </c>
      <c r="G2107" s="1" t="s">
        <v>69</v>
      </c>
    </row>
    <row r="2108" spans="1:7" ht="57.6" x14ac:dyDescent="0.3">
      <c r="A2108" t="s">
        <v>66</v>
      </c>
      <c r="B2108" t="s">
        <v>67</v>
      </c>
      <c r="C2108">
        <v>2002</v>
      </c>
      <c r="D2108" t="s">
        <v>16</v>
      </c>
      <c r="E2108">
        <v>5.6462453405000002</v>
      </c>
      <c r="F2108">
        <v>3238.0460352055002</v>
      </c>
      <c r="G2108" s="1" t="s">
        <v>69</v>
      </c>
    </row>
    <row r="2109" spans="1:7" ht="57.6" x14ac:dyDescent="0.3">
      <c r="A2109" t="s">
        <v>66</v>
      </c>
      <c r="B2109" t="s">
        <v>67</v>
      </c>
      <c r="C2109">
        <v>2002</v>
      </c>
      <c r="D2109" t="s">
        <v>15</v>
      </c>
      <c r="E2109">
        <v>6.0058451610999999</v>
      </c>
      <c r="F2109">
        <v>3444.2717131656</v>
      </c>
      <c r="G2109" s="1" t="s">
        <v>69</v>
      </c>
    </row>
    <row r="2110" spans="1:7" ht="57.6" x14ac:dyDescent="0.3">
      <c r="A2110" t="s">
        <v>66</v>
      </c>
      <c r="B2110" t="s">
        <v>67</v>
      </c>
      <c r="C2110">
        <v>2003</v>
      </c>
      <c r="D2110" t="s">
        <v>68</v>
      </c>
      <c r="E2110">
        <v>62.300995290499998</v>
      </c>
      <c r="F2110">
        <v>0</v>
      </c>
      <c r="G2110" s="1" t="s">
        <v>69</v>
      </c>
    </row>
    <row r="2111" spans="1:7" ht="57.6" x14ac:dyDescent="0.3">
      <c r="A2111" t="s">
        <v>66</v>
      </c>
      <c r="B2111" t="s">
        <v>67</v>
      </c>
      <c r="C2111">
        <v>2003</v>
      </c>
      <c r="D2111" t="s">
        <v>16</v>
      </c>
      <c r="E2111">
        <v>7.8528702972</v>
      </c>
      <c r="F2111">
        <v>4743.58635631979</v>
      </c>
      <c r="G2111" s="1" t="s">
        <v>69</v>
      </c>
    </row>
    <row r="2112" spans="1:7" ht="57.6" x14ac:dyDescent="0.3">
      <c r="A2112" t="s">
        <v>66</v>
      </c>
      <c r="B2112" t="s">
        <v>67</v>
      </c>
      <c r="C2112">
        <v>2003</v>
      </c>
      <c r="D2112" t="s">
        <v>15</v>
      </c>
      <c r="E2112">
        <v>8.9597399535999998</v>
      </c>
      <c r="F2112">
        <v>5412.1994367871803</v>
      </c>
      <c r="G2112" s="1" t="s">
        <v>69</v>
      </c>
    </row>
    <row r="2113" spans="1:7" ht="57.6" x14ac:dyDescent="0.3">
      <c r="A2113" t="s">
        <v>66</v>
      </c>
      <c r="B2113" t="s">
        <v>67</v>
      </c>
      <c r="C2113">
        <v>2004</v>
      </c>
      <c r="D2113" t="s">
        <v>68</v>
      </c>
      <c r="E2113">
        <v>85.023506835399999</v>
      </c>
      <c r="F2113">
        <v>0</v>
      </c>
      <c r="G2113" s="1" t="s">
        <v>69</v>
      </c>
    </row>
    <row r="2114" spans="1:7" ht="57.6" x14ac:dyDescent="0.3">
      <c r="A2114" t="s">
        <v>66</v>
      </c>
      <c r="B2114" t="s">
        <v>67</v>
      </c>
      <c r="C2114">
        <v>2004</v>
      </c>
      <c r="D2114" t="s">
        <v>16</v>
      </c>
      <c r="E2114">
        <v>9.6387487855000007</v>
      </c>
      <c r="F2114">
        <v>6660.6391943733097</v>
      </c>
      <c r="G2114" s="1" t="s">
        <v>69</v>
      </c>
    </row>
    <row r="2115" spans="1:7" ht="57.6" x14ac:dyDescent="0.3">
      <c r="A2115" t="s">
        <v>66</v>
      </c>
      <c r="B2115" t="s">
        <v>67</v>
      </c>
      <c r="C2115">
        <v>2004</v>
      </c>
      <c r="D2115" t="s">
        <v>15</v>
      </c>
      <c r="E2115">
        <v>11.837465556</v>
      </c>
      <c r="F2115">
        <v>8180.0126551397098</v>
      </c>
      <c r="G2115" s="1" t="s">
        <v>69</v>
      </c>
    </row>
    <row r="2116" spans="1:7" ht="57.6" x14ac:dyDescent="0.3">
      <c r="A2116" t="s">
        <v>66</v>
      </c>
      <c r="B2116" t="s">
        <v>67</v>
      </c>
      <c r="C2116">
        <v>2005</v>
      </c>
      <c r="D2116" t="s">
        <v>68</v>
      </c>
      <c r="E2116">
        <v>29.002187462799998</v>
      </c>
      <c r="F2116">
        <v>0</v>
      </c>
      <c r="G2116" s="1" t="s">
        <v>69</v>
      </c>
    </row>
    <row r="2117" spans="1:7" ht="57.6" x14ac:dyDescent="0.3">
      <c r="A2117" t="s">
        <v>66</v>
      </c>
      <c r="B2117" t="s">
        <v>67</v>
      </c>
      <c r="C2117">
        <v>2005</v>
      </c>
      <c r="D2117" t="s">
        <v>16</v>
      </c>
      <c r="E2117">
        <v>11.208948900199999</v>
      </c>
      <c r="F2117">
        <v>8782.56678698834</v>
      </c>
      <c r="G2117" s="1" t="s">
        <v>69</v>
      </c>
    </row>
    <row r="2118" spans="1:7" ht="57.6" x14ac:dyDescent="0.3">
      <c r="A2118" t="s">
        <v>66</v>
      </c>
      <c r="B2118" t="s">
        <v>67</v>
      </c>
      <c r="C2118">
        <v>2005</v>
      </c>
      <c r="D2118" t="s">
        <v>15</v>
      </c>
      <c r="E2118">
        <v>14.6060142558</v>
      </c>
      <c r="F2118">
        <v>11444.2751800592</v>
      </c>
      <c r="G2118" s="1" t="s">
        <v>69</v>
      </c>
    </row>
    <row r="2119" spans="1:7" ht="57.6" x14ac:dyDescent="0.3">
      <c r="A2119" t="s">
        <v>66</v>
      </c>
      <c r="B2119" t="s">
        <v>67</v>
      </c>
      <c r="C2119">
        <v>2006</v>
      </c>
      <c r="D2119" t="s">
        <v>68</v>
      </c>
      <c r="E2119">
        <v>18.405234351400001</v>
      </c>
      <c r="F2119">
        <v>0</v>
      </c>
      <c r="G2119" s="1" t="s">
        <v>69</v>
      </c>
    </row>
    <row r="2120" spans="1:7" ht="57.6" x14ac:dyDescent="0.3">
      <c r="A2120" t="s">
        <v>66</v>
      </c>
      <c r="B2120" t="s">
        <v>67</v>
      </c>
      <c r="C2120">
        <v>2006</v>
      </c>
      <c r="D2120" t="s">
        <v>16</v>
      </c>
      <c r="E2120">
        <v>12.4172877355</v>
      </c>
      <c r="F2120">
        <v>11302.9787105174</v>
      </c>
      <c r="G2120" s="1" t="s">
        <v>69</v>
      </c>
    </row>
    <row r="2121" spans="1:7" ht="57.6" x14ac:dyDescent="0.3">
      <c r="A2121" t="s">
        <v>66</v>
      </c>
      <c r="B2121" t="s">
        <v>67</v>
      </c>
      <c r="C2121">
        <v>2006</v>
      </c>
      <c r="D2121" t="s">
        <v>15</v>
      </c>
      <c r="E2121">
        <v>17.232062568900002</v>
      </c>
      <c r="F2121">
        <v>15685.6827756574</v>
      </c>
      <c r="G2121" s="1" t="s">
        <v>69</v>
      </c>
    </row>
    <row r="2122" spans="1:7" ht="57.6" x14ac:dyDescent="0.3">
      <c r="A2122" t="s">
        <v>66</v>
      </c>
      <c r="B2122" t="s">
        <v>67</v>
      </c>
      <c r="C2122">
        <v>2007</v>
      </c>
      <c r="D2122" t="s">
        <v>68</v>
      </c>
      <c r="E2122">
        <v>10.5969531114</v>
      </c>
      <c r="F2122">
        <v>0</v>
      </c>
      <c r="G2122" s="1" t="s">
        <v>69</v>
      </c>
    </row>
    <row r="2123" spans="1:7" ht="57.6" x14ac:dyDescent="0.3">
      <c r="A2123" t="s">
        <v>66</v>
      </c>
      <c r="B2123" t="s">
        <v>67</v>
      </c>
      <c r="C2123">
        <v>2007</v>
      </c>
      <c r="D2123" t="s">
        <v>16</v>
      </c>
      <c r="E2123">
        <v>13.2674412622</v>
      </c>
      <c r="F2123">
        <v>10660.4600628895</v>
      </c>
      <c r="G2123" s="1" t="s">
        <v>69</v>
      </c>
    </row>
    <row r="2124" spans="1:7" ht="57.6" x14ac:dyDescent="0.3">
      <c r="A2124" t="s">
        <v>66</v>
      </c>
      <c r="B2124" t="s">
        <v>67</v>
      </c>
      <c r="C2124">
        <v>2007</v>
      </c>
      <c r="D2124" t="s">
        <v>15</v>
      </c>
      <c r="E2124">
        <v>19.681971239900001</v>
      </c>
      <c r="F2124">
        <v>15814.5692311655</v>
      </c>
      <c r="G2124" s="1" t="s">
        <v>69</v>
      </c>
    </row>
    <row r="2125" spans="1:7" ht="57.6" x14ac:dyDescent="0.3">
      <c r="A2125" t="s">
        <v>66</v>
      </c>
      <c r="B2125" t="s">
        <v>67</v>
      </c>
      <c r="C2125">
        <v>2008</v>
      </c>
      <c r="D2125" t="s">
        <v>68</v>
      </c>
      <c r="E2125">
        <v>14.501093731399999</v>
      </c>
      <c r="F2125">
        <v>0</v>
      </c>
      <c r="G2125" s="1" t="s">
        <v>69</v>
      </c>
    </row>
    <row r="2126" spans="1:7" ht="57.6" x14ac:dyDescent="0.3">
      <c r="A2126" t="s">
        <v>66</v>
      </c>
      <c r="B2126" t="s">
        <v>67</v>
      </c>
      <c r="C2126">
        <v>2008</v>
      </c>
      <c r="D2126" t="s">
        <v>16</v>
      </c>
      <c r="E2126">
        <v>12.489792274499999</v>
      </c>
      <c r="F2126">
        <v>13050.096808215099</v>
      </c>
      <c r="G2126" s="1" t="s">
        <v>69</v>
      </c>
    </row>
    <row r="2127" spans="1:7" ht="57.6" x14ac:dyDescent="0.3">
      <c r="A2127" t="s">
        <v>66</v>
      </c>
      <c r="B2127" t="s">
        <v>67</v>
      </c>
      <c r="C2127">
        <v>2008</v>
      </c>
      <c r="D2127" t="s">
        <v>15</v>
      </c>
      <c r="E2127">
        <v>21.921785242399999</v>
      </c>
      <c r="F2127">
        <v>22905.218384357799</v>
      </c>
      <c r="G2127" s="1" t="s">
        <v>69</v>
      </c>
    </row>
    <row r="2128" spans="1:7" ht="57.6" x14ac:dyDescent="0.3">
      <c r="A2128" t="s">
        <v>66</v>
      </c>
      <c r="B2128" t="s">
        <v>67</v>
      </c>
      <c r="C2128">
        <v>2009</v>
      </c>
      <c r="D2128" t="s">
        <v>68</v>
      </c>
      <c r="E2128">
        <v>12.3134328358</v>
      </c>
      <c r="F2128">
        <v>0</v>
      </c>
      <c r="G2128" s="1" t="s">
        <v>69</v>
      </c>
    </row>
    <row r="2129" spans="1:7" ht="57.6" x14ac:dyDescent="0.3">
      <c r="A2129" t="s">
        <v>66</v>
      </c>
      <c r="B2129" t="s">
        <v>67</v>
      </c>
      <c r="C2129">
        <v>2009</v>
      </c>
      <c r="D2129" t="s">
        <v>16</v>
      </c>
      <c r="E2129">
        <v>13.8623447673</v>
      </c>
      <c r="F2129">
        <v>13165.081133883799</v>
      </c>
      <c r="G2129" s="1" t="s">
        <v>69</v>
      </c>
    </row>
    <row r="2130" spans="1:7" ht="57.6" x14ac:dyDescent="0.3">
      <c r="A2130" t="s">
        <v>66</v>
      </c>
      <c r="B2130" t="s">
        <v>67</v>
      </c>
      <c r="C2130">
        <v>2009</v>
      </c>
      <c r="D2130" t="s">
        <v>15</v>
      </c>
      <c r="E2130">
        <v>24.545518832599999</v>
      </c>
      <c r="F2130">
        <v>23310.9010292905</v>
      </c>
      <c r="G2130" s="1" t="s">
        <v>69</v>
      </c>
    </row>
    <row r="2131" spans="1:7" ht="57.6" x14ac:dyDescent="0.3">
      <c r="A2131" t="s">
        <v>66</v>
      </c>
      <c r="B2131" t="s">
        <v>67</v>
      </c>
      <c r="C2131">
        <v>2010</v>
      </c>
      <c r="D2131" t="s">
        <v>68</v>
      </c>
      <c r="E2131">
        <v>2.2388059701</v>
      </c>
      <c r="F2131">
        <v>0</v>
      </c>
      <c r="G2131" s="1" t="s">
        <v>69</v>
      </c>
    </row>
    <row r="2132" spans="1:7" ht="57.6" x14ac:dyDescent="0.3">
      <c r="A2132" t="s">
        <v>66</v>
      </c>
      <c r="B2132" t="s">
        <v>67</v>
      </c>
      <c r="C2132">
        <v>2010</v>
      </c>
      <c r="D2132" t="s">
        <v>16</v>
      </c>
      <c r="E2132">
        <v>15.5890472466</v>
      </c>
      <c r="F2132">
        <v>16011.2568555415</v>
      </c>
      <c r="G2132" s="1" t="s">
        <v>69</v>
      </c>
    </row>
    <row r="2133" spans="1:7" ht="57.6" x14ac:dyDescent="0.3">
      <c r="A2133" t="s">
        <v>66</v>
      </c>
      <c r="B2133" t="s">
        <v>67</v>
      </c>
      <c r="C2133">
        <v>2010</v>
      </c>
      <c r="D2133" t="s">
        <v>15</v>
      </c>
      <c r="E2133">
        <v>27.143365852799999</v>
      </c>
      <c r="F2133">
        <v>27878.509553453299</v>
      </c>
      <c r="G2133" s="1" t="s">
        <v>69</v>
      </c>
    </row>
    <row r="2134" spans="1:7" ht="57.6" x14ac:dyDescent="0.3">
      <c r="A2134" t="s">
        <v>66</v>
      </c>
      <c r="B2134" t="s">
        <v>67</v>
      </c>
      <c r="C2134">
        <v>2011</v>
      </c>
      <c r="D2134" t="s">
        <v>16</v>
      </c>
      <c r="E2134">
        <v>17.3902086696</v>
      </c>
      <c r="F2134">
        <v>28006.933757780502</v>
      </c>
      <c r="G2134" s="1" t="s">
        <v>69</v>
      </c>
    </row>
    <row r="2135" spans="1:7" ht="57.6" x14ac:dyDescent="0.3">
      <c r="A2135" t="s">
        <v>66</v>
      </c>
      <c r="B2135" t="s">
        <v>67</v>
      </c>
      <c r="C2135">
        <v>2011</v>
      </c>
      <c r="D2135" t="s">
        <v>15</v>
      </c>
      <c r="E2135">
        <v>29.463524181</v>
      </c>
      <c r="F2135">
        <v>47451.010260315299</v>
      </c>
      <c r="G2135" s="1" t="s">
        <v>69</v>
      </c>
    </row>
    <row r="2136" spans="1:7" ht="57.6" x14ac:dyDescent="0.3">
      <c r="A2136" t="s">
        <v>66</v>
      </c>
      <c r="B2136" t="s">
        <v>67</v>
      </c>
      <c r="C2136">
        <v>2011</v>
      </c>
      <c r="D2136" t="s">
        <v>70</v>
      </c>
      <c r="E2136">
        <v>0.1399253731</v>
      </c>
      <c r="F2136">
        <v>0</v>
      </c>
      <c r="G2136" s="1" t="s">
        <v>69</v>
      </c>
    </row>
    <row r="2137" spans="1:7" ht="57.6" x14ac:dyDescent="0.3">
      <c r="A2137" t="s">
        <v>66</v>
      </c>
      <c r="B2137" t="s">
        <v>67</v>
      </c>
      <c r="C2137">
        <v>2012</v>
      </c>
      <c r="D2137" t="s">
        <v>16</v>
      </c>
      <c r="E2137">
        <v>19.242330525</v>
      </c>
      <c r="F2137">
        <v>31681.254885959799</v>
      </c>
      <c r="G2137" s="1" t="s">
        <v>69</v>
      </c>
    </row>
    <row r="2138" spans="1:7" ht="57.6" x14ac:dyDescent="0.3">
      <c r="A2138" t="s">
        <v>66</v>
      </c>
      <c r="B2138" t="s">
        <v>67</v>
      </c>
      <c r="C2138">
        <v>2012</v>
      </c>
      <c r="D2138" t="s">
        <v>15</v>
      </c>
      <c r="E2138">
        <v>31.631872318300001</v>
      </c>
      <c r="F2138">
        <v>52079.835555215599</v>
      </c>
      <c r="G2138" s="1" t="s">
        <v>69</v>
      </c>
    </row>
    <row r="2139" spans="1:7" ht="57.6" x14ac:dyDescent="0.3">
      <c r="A2139" t="s">
        <v>66</v>
      </c>
      <c r="B2139" t="s">
        <v>67</v>
      </c>
      <c r="C2139">
        <v>2012</v>
      </c>
      <c r="D2139" t="s">
        <v>70</v>
      </c>
      <c r="E2139">
        <v>0.1399253731</v>
      </c>
      <c r="F2139">
        <v>0</v>
      </c>
      <c r="G2139" s="1" t="s">
        <v>69</v>
      </c>
    </row>
    <row r="2140" spans="1:7" ht="57.6" x14ac:dyDescent="0.3">
      <c r="A2140" t="s">
        <v>66</v>
      </c>
      <c r="B2140" t="s">
        <v>67</v>
      </c>
      <c r="C2140">
        <v>2013</v>
      </c>
      <c r="D2140" t="s">
        <v>16</v>
      </c>
      <c r="E2140">
        <v>21.147343682700001</v>
      </c>
      <c r="F2140">
        <v>41971.176908928297</v>
      </c>
      <c r="G2140" s="1" t="s">
        <v>69</v>
      </c>
    </row>
    <row r="2141" spans="1:7" ht="57.6" x14ac:dyDescent="0.3">
      <c r="A2141" t="s">
        <v>66</v>
      </c>
      <c r="B2141" t="s">
        <v>67</v>
      </c>
      <c r="C2141">
        <v>2013</v>
      </c>
      <c r="D2141" t="s">
        <v>15</v>
      </c>
      <c r="E2141">
        <v>33.6245823641</v>
      </c>
      <c r="F2141">
        <v>66734.778422651696</v>
      </c>
      <c r="G2141" s="1" t="s">
        <v>69</v>
      </c>
    </row>
    <row r="2142" spans="1:7" ht="57.6" x14ac:dyDescent="0.3">
      <c r="A2142" t="s">
        <v>66</v>
      </c>
      <c r="B2142" t="s">
        <v>67</v>
      </c>
      <c r="C2142">
        <v>2013</v>
      </c>
      <c r="D2142" t="s">
        <v>70</v>
      </c>
      <c r="E2142">
        <v>0.1399253731</v>
      </c>
      <c r="F2142">
        <v>0</v>
      </c>
      <c r="G2142" s="1" t="s">
        <v>69</v>
      </c>
    </row>
    <row r="2143" spans="1:7" ht="57.6" x14ac:dyDescent="0.3">
      <c r="A2143" t="s">
        <v>66</v>
      </c>
      <c r="B2143" t="s">
        <v>67</v>
      </c>
      <c r="C2143">
        <v>2014</v>
      </c>
      <c r="D2143" t="s">
        <v>16</v>
      </c>
      <c r="E2143">
        <v>23.107277632399999</v>
      </c>
      <c r="F2143">
        <v>48132.578149109097</v>
      </c>
      <c r="G2143" s="1" t="s">
        <v>69</v>
      </c>
    </row>
    <row r="2144" spans="1:7" ht="57.6" x14ac:dyDescent="0.3">
      <c r="A2144" t="s">
        <v>66</v>
      </c>
      <c r="B2144" t="s">
        <v>67</v>
      </c>
      <c r="C2144">
        <v>2014</v>
      </c>
      <c r="D2144" t="s">
        <v>15</v>
      </c>
      <c r="E2144">
        <v>35.416606658799999</v>
      </c>
      <c r="F2144">
        <v>73772.973817986305</v>
      </c>
      <c r="G2144" s="1" t="s">
        <v>69</v>
      </c>
    </row>
    <row r="2145" spans="1:7" ht="57.6" x14ac:dyDescent="0.3">
      <c r="A2145" t="s">
        <v>66</v>
      </c>
      <c r="B2145" t="s">
        <v>67</v>
      </c>
      <c r="C2145">
        <v>2014</v>
      </c>
      <c r="D2145" t="s">
        <v>70</v>
      </c>
      <c r="E2145">
        <v>0.1399253731</v>
      </c>
      <c r="F2145">
        <v>0</v>
      </c>
      <c r="G2145" s="1" t="s">
        <v>69</v>
      </c>
    </row>
    <row r="2146" spans="1:7" ht="57.6" x14ac:dyDescent="0.3">
      <c r="A2146" t="s">
        <v>66</v>
      </c>
      <c r="B2146" t="s">
        <v>67</v>
      </c>
      <c r="C2146">
        <v>2015</v>
      </c>
      <c r="D2146" t="s">
        <v>16</v>
      </c>
      <c r="E2146">
        <v>25.157563998499999</v>
      </c>
      <c r="F2146">
        <v>57447.988493983998</v>
      </c>
      <c r="G2146" s="1" t="s">
        <v>69</v>
      </c>
    </row>
    <row r="2147" spans="1:7" ht="57.6" x14ac:dyDescent="0.3">
      <c r="A2147" t="s">
        <v>66</v>
      </c>
      <c r="B2147" t="s">
        <v>67</v>
      </c>
      <c r="C2147">
        <v>2015</v>
      </c>
      <c r="D2147" t="s">
        <v>15</v>
      </c>
      <c r="E2147">
        <v>36.981249831299998</v>
      </c>
      <c r="F2147">
        <v>84447.699901641798</v>
      </c>
      <c r="G2147" s="1" t="s">
        <v>69</v>
      </c>
    </row>
    <row r="2148" spans="1:7" ht="57.6" x14ac:dyDescent="0.3">
      <c r="A2148" t="s">
        <v>66</v>
      </c>
      <c r="B2148" t="s">
        <v>67</v>
      </c>
      <c r="C2148">
        <v>2016</v>
      </c>
      <c r="D2148" t="s">
        <v>16</v>
      </c>
      <c r="E2148">
        <v>27.200128574499999</v>
      </c>
      <c r="F2148">
        <v>71542.255239730803</v>
      </c>
      <c r="G2148" s="1" t="s">
        <v>69</v>
      </c>
    </row>
    <row r="2149" spans="1:7" ht="57.6" x14ac:dyDescent="0.3">
      <c r="A2149" t="s">
        <v>66</v>
      </c>
      <c r="B2149" t="s">
        <v>67</v>
      </c>
      <c r="C2149">
        <v>2016</v>
      </c>
      <c r="D2149" t="s">
        <v>15</v>
      </c>
      <c r="E2149">
        <v>38.290634008799998</v>
      </c>
      <c r="F2149">
        <v>100712.69714949001</v>
      </c>
      <c r="G2149" s="1" t="s">
        <v>69</v>
      </c>
    </row>
    <row r="2150" spans="1:7" ht="57.6" x14ac:dyDescent="0.3">
      <c r="A2150" t="s">
        <v>66</v>
      </c>
      <c r="B2150" t="s">
        <v>67</v>
      </c>
      <c r="C2150">
        <v>2017</v>
      </c>
      <c r="D2150" t="s">
        <v>16</v>
      </c>
      <c r="E2150">
        <v>29.337346274600002</v>
      </c>
      <c r="F2150">
        <v>87719.097822774798</v>
      </c>
      <c r="G2150" s="1" t="s">
        <v>69</v>
      </c>
    </row>
    <row r="2151" spans="1:7" ht="57.6" x14ac:dyDescent="0.3">
      <c r="A2151" t="s">
        <v>66</v>
      </c>
      <c r="B2151" t="s">
        <v>67</v>
      </c>
      <c r="C2151">
        <v>2017</v>
      </c>
      <c r="D2151" t="s">
        <v>15</v>
      </c>
      <c r="E2151">
        <v>39.3150813293</v>
      </c>
      <c r="F2151">
        <v>117552.67271809001</v>
      </c>
      <c r="G2151" s="1" t="s">
        <v>69</v>
      </c>
    </row>
    <row r="2152" spans="1:7" ht="57.6" x14ac:dyDescent="0.3">
      <c r="A2152" t="s">
        <v>66</v>
      </c>
      <c r="B2152" t="s">
        <v>67</v>
      </c>
      <c r="C2152">
        <v>2018</v>
      </c>
      <c r="D2152" t="s">
        <v>16</v>
      </c>
      <c r="E2152">
        <v>31.537896496599998</v>
      </c>
      <c r="F2152">
        <v>83089.318965950602</v>
      </c>
      <c r="G2152" s="1" t="s">
        <v>69</v>
      </c>
    </row>
    <row r="2153" spans="1:7" ht="57.6" x14ac:dyDescent="0.3">
      <c r="A2153" t="s">
        <v>66</v>
      </c>
      <c r="B2153" t="s">
        <v>67</v>
      </c>
      <c r="C2153">
        <v>2018</v>
      </c>
      <c r="D2153" t="s">
        <v>15</v>
      </c>
      <c r="E2153">
        <v>40.023422695900003</v>
      </c>
      <c r="F2153">
        <v>105445.17244023801</v>
      </c>
      <c r="G2153" s="1" t="s">
        <v>69</v>
      </c>
    </row>
    <row r="2154" spans="1:7" ht="57.6" x14ac:dyDescent="0.3">
      <c r="A2154" t="s">
        <v>66</v>
      </c>
      <c r="B2154" t="s">
        <v>67</v>
      </c>
      <c r="C2154">
        <v>2019</v>
      </c>
      <c r="D2154" t="s">
        <v>16</v>
      </c>
      <c r="E2154">
        <v>33.818471533199997</v>
      </c>
      <c r="F2154">
        <v>89097.691358889599</v>
      </c>
      <c r="G2154" s="1" t="s">
        <v>69</v>
      </c>
    </row>
    <row r="2155" spans="1:7" ht="57.6" x14ac:dyDescent="0.3">
      <c r="A2155" t="s">
        <v>66</v>
      </c>
      <c r="B2155" t="s">
        <v>67</v>
      </c>
      <c r="C2155">
        <v>2019</v>
      </c>
      <c r="D2155" t="s">
        <v>15</v>
      </c>
      <c r="E2155">
        <v>39.679501805599998</v>
      </c>
      <c r="F2155">
        <v>104539.08307727599</v>
      </c>
      <c r="G2155" s="1" t="s">
        <v>69</v>
      </c>
    </row>
    <row r="2156" spans="1:7" ht="72" x14ac:dyDescent="0.3">
      <c r="A2156" t="s">
        <v>71</v>
      </c>
      <c r="B2156" t="s">
        <v>72</v>
      </c>
      <c r="C2156">
        <v>1950</v>
      </c>
      <c r="D2156" t="s">
        <v>26</v>
      </c>
      <c r="E2156">
        <v>2.7180952298999999</v>
      </c>
      <c r="F2156">
        <v>2046.7024833590201</v>
      </c>
      <c r="G2156" s="1" t="s">
        <v>73</v>
      </c>
    </row>
    <row r="2157" spans="1:7" ht="72" x14ac:dyDescent="0.3">
      <c r="A2157" t="s">
        <v>71</v>
      </c>
      <c r="B2157" t="s">
        <v>72</v>
      </c>
      <c r="C2157">
        <v>1950</v>
      </c>
      <c r="D2157" t="s">
        <v>15</v>
      </c>
      <c r="E2157">
        <v>2.9475361206000001</v>
      </c>
      <c r="F2157">
        <v>2219.4695136179498</v>
      </c>
      <c r="G2157" s="1" t="s">
        <v>73</v>
      </c>
    </row>
    <row r="2158" spans="1:7" ht="72" x14ac:dyDescent="0.3">
      <c r="A2158" t="s">
        <v>71</v>
      </c>
      <c r="B2158" t="s">
        <v>72</v>
      </c>
      <c r="C2158">
        <v>1951</v>
      </c>
      <c r="D2158" t="s">
        <v>26</v>
      </c>
      <c r="E2158">
        <v>2.7817089798999999</v>
      </c>
      <c r="F2158">
        <v>2291.06562776395</v>
      </c>
      <c r="G2158" s="1" t="s">
        <v>73</v>
      </c>
    </row>
    <row r="2159" spans="1:7" ht="72" x14ac:dyDescent="0.3">
      <c r="A2159" t="s">
        <v>71</v>
      </c>
      <c r="B2159" t="s">
        <v>72</v>
      </c>
      <c r="C2159">
        <v>1951</v>
      </c>
      <c r="D2159" t="s">
        <v>15</v>
      </c>
      <c r="E2159">
        <v>2.9880406107000002</v>
      </c>
      <c r="F2159">
        <v>2461.0040759020399</v>
      </c>
      <c r="G2159" s="1" t="s">
        <v>73</v>
      </c>
    </row>
    <row r="2160" spans="1:7" ht="72" x14ac:dyDescent="0.3">
      <c r="A2160" t="s">
        <v>71</v>
      </c>
      <c r="B2160" t="s">
        <v>72</v>
      </c>
      <c r="C2160">
        <v>1952</v>
      </c>
      <c r="D2160" t="s">
        <v>26</v>
      </c>
      <c r="E2160">
        <v>2.8448880093</v>
      </c>
      <c r="F2160">
        <v>2733.00127786551</v>
      </c>
      <c r="G2160" s="1" t="s">
        <v>73</v>
      </c>
    </row>
    <row r="2161" spans="1:7" ht="72" x14ac:dyDescent="0.3">
      <c r="A2161" t="s">
        <v>71</v>
      </c>
      <c r="B2161" t="s">
        <v>72</v>
      </c>
      <c r="C2161">
        <v>1952</v>
      </c>
      <c r="D2161" t="s">
        <v>15</v>
      </c>
      <c r="E2161">
        <v>3.0255869949999998</v>
      </c>
      <c r="F2161">
        <v>2906.5935448897199</v>
      </c>
      <c r="G2161" s="1" t="s">
        <v>73</v>
      </c>
    </row>
    <row r="2162" spans="1:7" ht="72" x14ac:dyDescent="0.3">
      <c r="A2162" t="s">
        <v>71</v>
      </c>
      <c r="B2162" t="s">
        <v>72</v>
      </c>
      <c r="C2162">
        <v>1953</v>
      </c>
      <c r="D2162" t="s">
        <v>26</v>
      </c>
      <c r="E2162">
        <v>2.9076323180000001</v>
      </c>
      <c r="F2162">
        <v>2881.0789435983602</v>
      </c>
      <c r="G2162" s="1" t="s">
        <v>73</v>
      </c>
    </row>
    <row r="2163" spans="1:7" ht="72" x14ac:dyDescent="0.3">
      <c r="A2163" t="s">
        <v>71</v>
      </c>
      <c r="B2163" t="s">
        <v>72</v>
      </c>
      <c r="C2163">
        <v>1953</v>
      </c>
      <c r="D2163" t="s">
        <v>15</v>
      </c>
      <c r="E2163">
        <v>3.0601752736000001</v>
      </c>
      <c r="F2163">
        <v>3032.2288309760002</v>
      </c>
      <c r="G2163" s="1" t="s">
        <v>73</v>
      </c>
    </row>
    <row r="2164" spans="1:7" ht="72" x14ac:dyDescent="0.3">
      <c r="A2164" t="s">
        <v>71</v>
      </c>
      <c r="B2164" t="s">
        <v>72</v>
      </c>
      <c r="C2164">
        <v>1954</v>
      </c>
      <c r="D2164" t="s">
        <v>26</v>
      </c>
      <c r="E2164">
        <v>3.2417514291999998</v>
      </c>
      <c r="F2164">
        <v>2636.5131226170602</v>
      </c>
      <c r="G2164" s="1" t="s">
        <v>73</v>
      </c>
    </row>
    <row r="2165" spans="1:7" ht="72" x14ac:dyDescent="0.3">
      <c r="A2165" t="s">
        <v>71</v>
      </c>
      <c r="B2165" t="s">
        <v>72</v>
      </c>
      <c r="C2165">
        <v>1954</v>
      </c>
      <c r="D2165" t="s">
        <v>15</v>
      </c>
      <c r="E2165">
        <v>3.0918054465</v>
      </c>
      <c r="F2165">
        <v>2514.5622082739101</v>
      </c>
      <c r="G2165" s="1" t="s">
        <v>73</v>
      </c>
    </row>
    <row r="2166" spans="1:7" ht="72" x14ac:dyDescent="0.3">
      <c r="A2166" t="s">
        <v>71</v>
      </c>
      <c r="B2166" t="s">
        <v>72</v>
      </c>
      <c r="C2166">
        <v>1955</v>
      </c>
      <c r="D2166" t="s">
        <v>26</v>
      </c>
      <c r="E2166">
        <v>3.0318167737000001</v>
      </c>
      <c r="F2166">
        <v>2363.7110488042999</v>
      </c>
      <c r="G2166" s="1" t="s">
        <v>73</v>
      </c>
    </row>
    <row r="2167" spans="1:7" ht="72" x14ac:dyDescent="0.3">
      <c r="A2167" t="s">
        <v>71</v>
      </c>
      <c r="B2167" t="s">
        <v>72</v>
      </c>
      <c r="C2167">
        <v>1955</v>
      </c>
      <c r="D2167" t="s">
        <v>15</v>
      </c>
      <c r="E2167">
        <v>3.1204775137</v>
      </c>
      <c r="F2167">
        <v>2432.83408178122</v>
      </c>
      <c r="G2167" s="1" t="s">
        <v>73</v>
      </c>
    </row>
    <row r="2168" spans="1:7" ht="72" x14ac:dyDescent="0.3">
      <c r="A2168" t="s">
        <v>71</v>
      </c>
      <c r="B2168" t="s">
        <v>72</v>
      </c>
      <c r="C2168">
        <v>1956</v>
      </c>
      <c r="D2168" t="s">
        <v>26</v>
      </c>
      <c r="E2168">
        <v>3.3650664436</v>
      </c>
      <c r="F2168">
        <v>2552.7599744057602</v>
      </c>
      <c r="G2168" s="1" t="s">
        <v>73</v>
      </c>
    </row>
    <row r="2169" spans="1:7" ht="72" x14ac:dyDescent="0.3">
      <c r="A2169" t="s">
        <v>71</v>
      </c>
      <c r="B2169" t="s">
        <v>72</v>
      </c>
      <c r="C2169">
        <v>1956</v>
      </c>
      <c r="D2169" t="s">
        <v>15</v>
      </c>
      <c r="E2169">
        <v>3.1461914752000002</v>
      </c>
      <c r="F2169">
        <v>2386.72008542816</v>
      </c>
      <c r="G2169" s="1" t="s">
        <v>73</v>
      </c>
    </row>
    <row r="2170" spans="1:7" ht="72" x14ac:dyDescent="0.3">
      <c r="A2170" t="s">
        <v>71</v>
      </c>
      <c r="B2170" t="s">
        <v>72</v>
      </c>
      <c r="C2170">
        <v>1957</v>
      </c>
      <c r="D2170" t="s">
        <v>26</v>
      </c>
      <c r="E2170">
        <v>3.1542623469</v>
      </c>
      <c r="F2170">
        <v>2395.5205844410302</v>
      </c>
      <c r="G2170" s="1" t="s">
        <v>73</v>
      </c>
    </row>
    <row r="2171" spans="1:7" ht="72" x14ac:dyDescent="0.3">
      <c r="A2171" t="s">
        <v>71</v>
      </c>
      <c r="B2171" t="s">
        <v>72</v>
      </c>
      <c r="C2171">
        <v>1957</v>
      </c>
      <c r="D2171" t="s">
        <v>15</v>
      </c>
      <c r="E2171">
        <v>3.168947331</v>
      </c>
      <c r="F2171">
        <v>2406.6731702962302</v>
      </c>
      <c r="G2171" s="1" t="s">
        <v>73</v>
      </c>
    </row>
    <row r="2172" spans="1:7" ht="72" x14ac:dyDescent="0.3">
      <c r="A2172" t="s">
        <v>71</v>
      </c>
      <c r="B2172" t="s">
        <v>72</v>
      </c>
      <c r="C2172">
        <v>1958</v>
      </c>
      <c r="D2172" t="s">
        <v>26</v>
      </c>
      <c r="E2172">
        <v>3.4866425755999999</v>
      </c>
      <c r="F2172">
        <v>2963.24142594041</v>
      </c>
      <c r="G2172" s="1" t="s">
        <v>73</v>
      </c>
    </row>
    <row r="2173" spans="1:7" ht="72" x14ac:dyDescent="0.3">
      <c r="A2173" t="s">
        <v>71</v>
      </c>
      <c r="B2173" t="s">
        <v>72</v>
      </c>
      <c r="C2173">
        <v>1958</v>
      </c>
      <c r="D2173" t="s">
        <v>15</v>
      </c>
      <c r="E2173">
        <v>3.188745081</v>
      </c>
      <c r="F2173">
        <v>2710.0631384067901</v>
      </c>
      <c r="G2173" s="1" t="s">
        <v>73</v>
      </c>
    </row>
    <row r="2174" spans="1:7" ht="72" x14ac:dyDescent="0.3">
      <c r="A2174" t="s">
        <v>71</v>
      </c>
      <c r="B2174" t="s">
        <v>72</v>
      </c>
      <c r="C2174">
        <v>1959</v>
      </c>
      <c r="D2174" t="s">
        <v>26</v>
      </c>
      <c r="E2174">
        <v>3.2749690377</v>
      </c>
      <c r="F2174">
        <v>2779.4265659862999</v>
      </c>
      <c r="G2174" s="1" t="s">
        <v>73</v>
      </c>
    </row>
    <row r="2175" spans="1:7" ht="72" x14ac:dyDescent="0.3">
      <c r="A2175" t="s">
        <v>71</v>
      </c>
      <c r="B2175" t="s">
        <v>72</v>
      </c>
      <c r="C2175">
        <v>1959</v>
      </c>
      <c r="D2175" t="s">
        <v>15</v>
      </c>
      <c r="E2175">
        <v>3.2055847254000001</v>
      </c>
      <c r="F2175">
        <v>2720.5409403188901</v>
      </c>
      <c r="G2175" s="1" t="s">
        <v>73</v>
      </c>
    </row>
    <row r="2176" spans="1:7" ht="72" x14ac:dyDescent="0.3">
      <c r="A2176" t="s">
        <v>71</v>
      </c>
      <c r="B2176" t="s">
        <v>72</v>
      </c>
      <c r="C2176">
        <v>1960</v>
      </c>
      <c r="D2176" t="s">
        <v>26</v>
      </c>
      <c r="E2176">
        <v>3.3346703022000002</v>
      </c>
      <c r="F2176">
        <v>2820.2276784001201</v>
      </c>
      <c r="G2176" s="1" t="s">
        <v>73</v>
      </c>
    </row>
    <row r="2177" spans="1:7" ht="72" x14ac:dyDescent="0.3">
      <c r="A2177" t="s">
        <v>71</v>
      </c>
      <c r="B2177" t="s">
        <v>72</v>
      </c>
      <c r="C2177">
        <v>1960</v>
      </c>
      <c r="D2177" t="s">
        <v>15</v>
      </c>
      <c r="E2177">
        <v>3.2194662639999998</v>
      </c>
      <c r="F2177">
        <v>2722.7962721420699</v>
      </c>
      <c r="G2177" s="1" t="s">
        <v>73</v>
      </c>
    </row>
    <row r="2178" spans="1:7" ht="72" x14ac:dyDescent="0.3">
      <c r="A2178" t="s">
        <v>71</v>
      </c>
      <c r="B2178" t="s">
        <v>72</v>
      </c>
      <c r="C2178">
        <v>1961</v>
      </c>
      <c r="D2178" t="s">
        <v>26</v>
      </c>
      <c r="E2178">
        <v>3.2580320844999999</v>
      </c>
      <c r="F2178">
        <v>2554.5954075290601</v>
      </c>
      <c r="G2178" s="1" t="s">
        <v>73</v>
      </c>
    </row>
    <row r="2179" spans="1:7" ht="72" x14ac:dyDescent="0.3">
      <c r="A2179" t="s">
        <v>71</v>
      </c>
      <c r="B2179" t="s">
        <v>72</v>
      </c>
      <c r="C2179">
        <v>1961</v>
      </c>
      <c r="D2179" t="s">
        <v>15</v>
      </c>
      <c r="E2179">
        <v>3.2539936960000002</v>
      </c>
      <c r="F2179">
        <v>2551.4289412304001</v>
      </c>
      <c r="G2179" s="1" t="s">
        <v>73</v>
      </c>
    </row>
    <row r="2180" spans="1:7" ht="72" x14ac:dyDescent="0.3">
      <c r="A2180" t="s">
        <v>71</v>
      </c>
      <c r="B2180" t="s">
        <v>72</v>
      </c>
      <c r="C2180">
        <v>1962</v>
      </c>
      <c r="D2180" t="s">
        <v>26</v>
      </c>
      <c r="E2180">
        <v>3.4579317842999999</v>
      </c>
      <c r="F2180">
        <v>2453.3704421664902</v>
      </c>
      <c r="G2180" s="1" t="s">
        <v>73</v>
      </c>
    </row>
    <row r="2181" spans="1:7" ht="72" x14ac:dyDescent="0.3">
      <c r="A2181" t="s">
        <v>71</v>
      </c>
      <c r="B2181" t="s">
        <v>72</v>
      </c>
      <c r="C2181">
        <v>1962</v>
      </c>
      <c r="D2181" t="s">
        <v>15</v>
      </c>
      <c r="E2181">
        <v>3.2801155649</v>
      </c>
      <c r="F2181">
        <v>2327.2114882377</v>
      </c>
      <c r="G2181" s="1" t="s">
        <v>73</v>
      </c>
    </row>
    <row r="2182" spans="1:7" ht="72" x14ac:dyDescent="0.3">
      <c r="A2182" t="s">
        <v>71</v>
      </c>
      <c r="B2182" t="s">
        <v>72</v>
      </c>
      <c r="C2182">
        <v>1963</v>
      </c>
      <c r="D2182" t="s">
        <v>26</v>
      </c>
      <c r="E2182">
        <v>3.5214593219000001</v>
      </c>
      <c r="F2182">
        <v>2766.3978741656501</v>
      </c>
      <c r="G2182" s="1" t="s">
        <v>73</v>
      </c>
    </row>
    <row r="2183" spans="1:7" ht="72" x14ac:dyDescent="0.3">
      <c r="A2183" t="s">
        <v>71</v>
      </c>
      <c r="B2183" t="s">
        <v>72</v>
      </c>
      <c r="C2183">
        <v>1963</v>
      </c>
      <c r="D2183" t="s">
        <v>15</v>
      </c>
      <c r="E2183">
        <v>3.3026249431000001</v>
      </c>
      <c r="F2183">
        <v>2594.4853501336302</v>
      </c>
      <c r="G2183" s="1" t="s">
        <v>73</v>
      </c>
    </row>
    <row r="2184" spans="1:7" ht="72" x14ac:dyDescent="0.3">
      <c r="A2184" t="s">
        <v>71</v>
      </c>
      <c r="B2184" t="s">
        <v>72</v>
      </c>
      <c r="C2184">
        <v>1964</v>
      </c>
      <c r="D2184" t="s">
        <v>26</v>
      </c>
      <c r="E2184">
        <v>3.5845194589</v>
      </c>
      <c r="F2184">
        <v>2991.58653100435</v>
      </c>
      <c r="G2184" s="1" t="s">
        <v>73</v>
      </c>
    </row>
    <row r="2185" spans="1:7" ht="72" x14ac:dyDescent="0.3">
      <c r="A2185" t="s">
        <v>71</v>
      </c>
      <c r="B2185" t="s">
        <v>72</v>
      </c>
      <c r="C2185">
        <v>1964</v>
      </c>
      <c r="D2185" t="s">
        <v>15</v>
      </c>
      <c r="E2185">
        <v>3.3215218304</v>
      </c>
      <c r="F2185">
        <v>2772.09262899951</v>
      </c>
      <c r="G2185" s="1" t="s">
        <v>73</v>
      </c>
    </row>
    <row r="2186" spans="1:7" ht="72" x14ac:dyDescent="0.3">
      <c r="A2186" t="s">
        <v>71</v>
      </c>
      <c r="B2186" t="s">
        <v>72</v>
      </c>
      <c r="C2186">
        <v>1965</v>
      </c>
      <c r="D2186" t="s">
        <v>26</v>
      </c>
      <c r="E2186">
        <v>3.6471121952000001</v>
      </c>
      <c r="F2186">
        <v>3256.61224529221</v>
      </c>
      <c r="G2186" s="1" t="s">
        <v>73</v>
      </c>
    </row>
    <row r="2187" spans="1:7" ht="72" x14ac:dyDescent="0.3">
      <c r="A2187" t="s">
        <v>71</v>
      </c>
      <c r="B2187" t="s">
        <v>72</v>
      </c>
      <c r="C2187">
        <v>1965</v>
      </c>
      <c r="D2187" t="s">
        <v>15</v>
      </c>
      <c r="E2187">
        <v>3.3368062269999998</v>
      </c>
      <c r="F2187">
        <v>2979.5310474409298</v>
      </c>
      <c r="G2187" s="1" t="s">
        <v>73</v>
      </c>
    </row>
    <row r="2188" spans="1:7" ht="72" x14ac:dyDescent="0.3">
      <c r="A2188" t="s">
        <v>71</v>
      </c>
      <c r="B2188" t="s">
        <v>72</v>
      </c>
      <c r="C2188">
        <v>1966</v>
      </c>
      <c r="D2188" t="s">
        <v>26</v>
      </c>
      <c r="E2188">
        <v>3.7174176492000002</v>
      </c>
      <c r="F2188">
        <v>2884.3692606864101</v>
      </c>
      <c r="G2188" s="1" t="s">
        <v>73</v>
      </c>
    </row>
    <row r="2189" spans="1:7" ht="72" x14ac:dyDescent="0.3">
      <c r="A2189" t="s">
        <v>71</v>
      </c>
      <c r="B2189" t="s">
        <v>72</v>
      </c>
      <c r="C2189">
        <v>1966</v>
      </c>
      <c r="D2189" t="s">
        <v>15</v>
      </c>
      <c r="E2189">
        <v>3.3413319819999998</v>
      </c>
      <c r="F2189">
        <v>2592.5618717222901</v>
      </c>
      <c r="G2189" s="1" t="s">
        <v>73</v>
      </c>
    </row>
    <row r="2190" spans="1:7" ht="72" x14ac:dyDescent="0.3">
      <c r="A2190" t="s">
        <v>71</v>
      </c>
      <c r="B2190" t="s">
        <v>72</v>
      </c>
      <c r="C2190">
        <v>1967</v>
      </c>
      <c r="D2190" t="s">
        <v>26</v>
      </c>
      <c r="E2190">
        <v>3.7872032624999998</v>
      </c>
      <c r="F2190">
        <v>2074.01982873207</v>
      </c>
      <c r="G2190" s="1" t="s">
        <v>73</v>
      </c>
    </row>
    <row r="2191" spans="1:7" ht="72" x14ac:dyDescent="0.3">
      <c r="A2191" t="s">
        <v>71</v>
      </c>
      <c r="B2191" t="s">
        <v>72</v>
      </c>
      <c r="C2191">
        <v>1967</v>
      </c>
      <c r="D2191" t="s">
        <v>15</v>
      </c>
      <c r="E2191">
        <v>3.3424269322</v>
      </c>
      <c r="F2191">
        <v>1830.44300845828</v>
      </c>
      <c r="G2191" s="1" t="s">
        <v>73</v>
      </c>
    </row>
    <row r="2192" spans="1:7" ht="72" x14ac:dyDescent="0.3">
      <c r="A2192" t="s">
        <v>71</v>
      </c>
      <c r="B2192" t="s">
        <v>72</v>
      </c>
      <c r="C2192">
        <v>1968</v>
      </c>
      <c r="D2192" t="s">
        <v>26</v>
      </c>
      <c r="E2192">
        <v>4.1282785580999999</v>
      </c>
      <c r="F2192">
        <v>2286.3269464540499</v>
      </c>
      <c r="G2192" s="1" t="s">
        <v>73</v>
      </c>
    </row>
    <row r="2193" spans="1:7" ht="72" x14ac:dyDescent="0.3">
      <c r="A2193" t="s">
        <v>71</v>
      </c>
      <c r="B2193" t="s">
        <v>72</v>
      </c>
      <c r="C2193">
        <v>1968</v>
      </c>
      <c r="D2193" t="s">
        <v>15</v>
      </c>
      <c r="E2193">
        <v>3.3400910775999999</v>
      </c>
      <c r="F2193">
        <v>1849.81224667066</v>
      </c>
      <c r="G2193" s="1" t="s">
        <v>73</v>
      </c>
    </row>
    <row r="2194" spans="1:7" ht="72" x14ac:dyDescent="0.3">
      <c r="A2194" t="s">
        <v>71</v>
      </c>
      <c r="B2194" t="s">
        <v>72</v>
      </c>
      <c r="C2194">
        <v>1969</v>
      </c>
      <c r="D2194" t="s">
        <v>26</v>
      </c>
      <c r="E2194">
        <v>3.9252149669</v>
      </c>
      <c r="F2194">
        <v>3092.6395828509999</v>
      </c>
      <c r="G2194" s="1" t="s">
        <v>73</v>
      </c>
    </row>
    <row r="2195" spans="1:7" ht="72" x14ac:dyDescent="0.3">
      <c r="A2195" t="s">
        <v>71</v>
      </c>
      <c r="B2195" t="s">
        <v>72</v>
      </c>
      <c r="C2195">
        <v>1969</v>
      </c>
      <c r="D2195" t="s">
        <v>15</v>
      </c>
      <c r="E2195">
        <v>3.3343244182</v>
      </c>
      <c r="F2195">
        <v>2627.0825330438101</v>
      </c>
      <c r="G2195" s="1" t="s">
        <v>73</v>
      </c>
    </row>
    <row r="2196" spans="1:7" ht="72" x14ac:dyDescent="0.3">
      <c r="A2196" t="s">
        <v>71</v>
      </c>
      <c r="B2196" t="s">
        <v>72</v>
      </c>
      <c r="C2196">
        <v>1970</v>
      </c>
      <c r="D2196" t="s">
        <v>26</v>
      </c>
      <c r="E2196">
        <v>3.9934410580000002</v>
      </c>
      <c r="F2196">
        <v>1796.7321955544601</v>
      </c>
      <c r="G2196" s="1" t="s">
        <v>73</v>
      </c>
    </row>
    <row r="2197" spans="1:7" ht="72" x14ac:dyDescent="0.3">
      <c r="A2197" t="s">
        <v>71</v>
      </c>
      <c r="B2197" t="s">
        <v>72</v>
      </c>
      <c r="C2197">
        <v>1970</v>
      </c>
      <c r="D2197" t="s">
        <v>15</v>
      </c>
      <c r="E2197">
        <v>3.3251269540999999</v>
      </c>
      <c r="F2197">
        <v>1496.04377929051</v>
      </c>
      <c r="G2197" s="1" t="s">
        <v>73</v>
      </c>
    </row>
    <row r="2198" spans="1:7" ht="72" x14ac:dyDescent="0.3">
      <c r="A2198" t="s">
        <v>71</v>
      </c>
      <c r="B2198" t="s">
        <v>72</v>
      </c>
      <c r="C2198">
        <v>1971</v>
      </c>
      <c r="D2198" t="s">
        <v>26</v>
      </c>
      <c r="E2198">
        <v>4.0009546504999998</v>
      </c>
      <c r="F2198">
        <v>1885.80516382273</v>
      </c>
      <c r="G2198" s="1" t="s">
        <v>73</v>
      </c>
    </row>
    <row r="2199" spans="1:7" ht="72" x14ac:dyDescent="0.3">
      <c r="A2199" t="s">
        <v>71</v>
      </c>
      <c r="B2199" t="s">
        <v>72</v>
      </c>
      <c r="C2199">
        <v>1971</v>
      </c>
      <c r="D2199" t="s">
        <v>15</v>
      </c>
      <c r="E2199">
        <v>3.3232188878</v>
      </c>
      <c r="F2199">
        <v>1566.3620026977201</v>
      </c>
      <c r="G2199" s="1" t="s">
        <v>73</v>
      </c>
    </row>
    <row r="2200" spans="1:7" ht="72" x14ac:dyDescent="0.3">
      <c r="A2200" t="s">
        <v>71</v>
      </c>
      <c r="B2200" t="s">
        <v>72</v>
      </c>
      <c r="C2200">
        <v>1972</v>
      </c>
      <c r="D2200" t="s">
        <v>26</v>
      </c>
      <c r="E2200">
        <v>3.7372105637000002</v>
      </c>
      <c r="F2200">
        <v>2000.1790118260601</v>
      </c>
      <c r="G2200" s="1" t="s">
        <v>73</v>
      </c>
    </row>
    <row r="2201" spans="1:7" ht="72" x14ac:dyDescent="0.3">
      <c r="A2201" t="s">
        <v>71</v>
      </c>
      <c r="B2201" t="s">
        <v>72</v>
      </c>
      <c r="C2201">
        <v>1972</v>
      </c>
      <c r="D2201" t="s">
        <v>15</v>
      </c>
      <c r="E2201">
        <v>3.3180484605</v>
      </c>
      <c r="F2201">
        <v>1775.8407715620799</v>
      </c>
      <c r="G2201" s="1" t="s">
        <v>73</v>
      </c>
    </row>
    <row r="2202" spans="1:7" ht="72" x14ac:dyDescent="0.3">
      <c r="A2202" t="s">
        <v>71</v>
      </c>
      <c r="B2202" t="s">
        <v>72</v>
      </c>
      <c r="C2202">
        <v>1973</v>
      </c>
      <c r="D2202" t="s">
        <v>26</v>
      </c>
      <c r="E2202">
        <v>3.7444687959</v>
      </c>
      <c r="F2202">
        <v>2262.78773558796</v>
      </c>
      <c r="G2202" s="1" t="s">
        <v>73</v>
      </c>
    </row>
    <row r="2203" spans="1:7" ht="72" x14ac:dyDescent="0.3">
      <c r="A2203" t="s">
        <v>71</v>
      </c>
      <c r="B2203" t="s">
        <v>72</v>
      </c>
      <c r="C2203">
        <v>1973</v>
      </c>
      <c r="D2203" t="s">
        <v>15</v>
      </c>
      <c r="E2203">
        <v>3.3096156723000001</v>
      </c>
      <c r="F2203">
        <v>2000.0053842055399</v>
      </c>
      <c r="G2203" s="1" t="s">
        <v>73</v>
      </c>
    </row>
    <row r="2204" spans="1:7" ht="72" x14ac:dyDescent="0.3">
      <c r="A2204" t="s">
        <v>71</v>
      </c>
      <c r="B2204" t="s">
        <v>72</v>
      </c>
      <c r="C2204">
        <v>1974</v>
      </c>
      <c r="D2204" t="s">
        <v>26</v>
      </c>
      <c r="E2204">
        <v>3.9194417282999998</v>
      </c>
      <c r="F2204">
        <v>2903.05366708767</v>
      </c>
      <c r="G2204" s="1" t="s">
        <v>73</v>
      </c>
    </row>
    <row r="2205" spans="1:7" ht="72" x14ac:dyDescent="0.3">
      <c r="A2205" t="s">
        <v>71</v>
      </c>
      <c r="B2205" t="s">
        <v>72</v>
      </c>
      <c r="C2205">
        <v>1974</v>
      </c>
      <c r="D2205" t="s">
        <v>15</v>
      </c>
      <c r="E2205">
        <v>3.2979205231000002</v>
      </c>
      <c r="F2205">
        <v>2442.7050921994501</v>
      </c>
      <c r="G2205" s="1" t="s">
        <v>73</v>
      </c>
    </row>
    <row r="2206" spans="1:7" ht="72" x14ac:dyDescent="0.3">
      <c r="A2206" t="s">
        <v>71</v>
      </c>
      <c r="B2206" t="s">
        <v>72</v>
      </c>
      <c r="C2206">
        <v>1975</v>
      </c>
      <c r="D2206" t="s">
        <v>26</v>
      </c>
      <c r="E2206">
        <v>4.0079874569999996</v>
      </c>
      <c r="F2206">
        <v>2965.84258239669</v>
      </c>
      <c r="G2206" s="1" t="s">
        <v>73</v>
      </c>
    </row>
    <row r="2207" spans="1:7" ht="72" x14ac:dyDescent="0.3">
      <c r="A2207" t="s">
        <v>71</v>
      </c>
      <c r="B2207" t="s">
        <v>72</v>
      </c>
      <c r="C2207">
        <v>1975</v>
      </c>
      <c r="D2207" t="s">
        <v>15</v>
      </c>
      <c r="E2207">
        <v>3.2829630128999998</v>
      </c>
      <c r="F2207">
        <v>2429.3368192090902</v>
      </c>
      <c r="G2207" s="1" t="s">
        <v>73</v>
      </c>
    </row>
    <row r="2208" spans="1:7" ht="72" x14ac:dyDescent="0.3">
      <c r="A2208" t="s">
        <v>71</v>
      </c>
      <c r="B2208" t="s">
        <v>72</v>
      </c>
      <c r="C2208">
        <v>1976</v>
      </c>
      <c r="D2208" t="s">
        <v>26</v>
      </c>
      <c r="E2208">
        <v>4.2785178860000004</v>
      </c>
      <c r="F2208">
        <v>2988.03731110945</v>
      </c>
      <c r="G2208" s="1" t="s">
        <v>73</v>
      </c>
    </row>
    <row r="2209" spans="1:7" ht="72" x14ac:dyDescent="0.3">
      <c r="A2209" t="s">
        <v>71</v>
      </c>
      <c r="B2209" t="s">
        <v>72</v>
      </c>
      <c r="C2209">
        <v>1976</v>
      </c>
      <c r="D2209" t="s">
        <v>15</v>
      </c>
      <c r="E2209">
        <v>3.2647431418999999</v>
      </c>
      <c r="F2209">
        <v>2280.0358860586998</v>
      </c>
      <c r="G2209" s="1" t="s">
        <v>73</v>
      </c>
    </row>
    <row r="2210" spans="1:7" ht="72" x14ac:dyDescent="0.3">
      <c r="A2210" t="s">
        <v>71</v>
      </c>
      <c r="B2210" t="s">
        <v>72</v>
      </c>
      <c r="C2210">
        <v>1977</v>
      </c>
      <c r="D2210" t="s">
        <v>26</v>
      </c>
      <c r="E2210">
        <v>4.7508591214000004</v>
      </c>
      <c r="F2210">
        <v>4528.2713948415703</v>
      </c>
      <c r="G2210" s="1" t="s">
        <v>73</v>
      </c>
    </row>
    <row r="2211" spans="1:7" ht="72" x14ac:dyDescent="0.3">
      <c r="A2211" t="s">
        <v>71</v>
      </c>
      <c r="B2211" t="s">
        <v>72</v>
      </c>
      <c r="C2211">
        <v>1977</v>
      </c>
      <c r="D2211" t="s">
        <v>15</v>
      </c>
      <c r="E2211">
        <v>3.2432609098</v>
      </c>
      <c r="F2211">
        <v>3091.30732536818</v>
      </c>
      <c r="G2211" s="1" t="s">
        <v>73</v>
      </c>
    </row>
    <row r="2212" spans="1:7" ht="72" x14ac:dyDescent="0.3">
      <c r="A2212" t="s">
        <v>71</v>
      </c>
      <c r="B2212" t="s">
        <v>72</v>
      </c>
      <c r="C2212">
        <v>1978</v>
      </c>
      <c r="D2212" t="s">
        <v>26</v>
      </c>
      <c r="E2212">
        <v>4.5836008020000003</v>
      </c>
      <c r="F2212">
        <v>2798.2479539506999</v>
      </c>
      <c r="G2212" s="1" t="s">
        <v>73</v>
      </c>
    </row>
    <row r="2213" spans="1:7" ht="72" x14ac:dyDescent="0.3">
      <c r="A2213" t="s">
        <v>71</v>
      </c>
      <c r="B2213" t="s">
        <v>72</v>
      </c>
      <c r="C2213">
        <v>1978</v>
      </c>
      <c r="D2213" t="s">
        <v>15</v>
      </c>
      <c r="E2213">
        <v>3.2185163169000002</v>
      </c>
      <c r="F2213">
        <v>1964.87588850355</v>
      </c>
      <c r="G2213" s="1" t="s">
        <v>73</v>
      </c>
    </row>
    <row r="2214" spans="1:7" ht="72" x14ac:dyDescent="0.3">
      <c r="A2214" t="s">
        <v>71</v>
      </c>
      <c r="B2214" t="s">
        <v>72</v>
      </c>
      <c r="C2214">
        <v>1979</v>
      </c>
      <c r="D2214" t="s">
        <v>26</v>
      </c>
      <c r="E2214">
        <v>4.3762428137000002</v>
      </c>
      <c r="F2214">
        <v>3014.2790282118199</v>
      </c>
      <c r="G2214" s="1" t="s">
        <v>73</v>
      </c>
    </row>
    <row r="2215" spans="1:7" ht="72" x14ac:dyDescent="0.3">
      <c r="A2215" t="s">
        <v>71</v>
      </c>
      <c r="B2215" t="s">
        <v>72</v>
      </c>
      <c r="C2215">
        <v>1979</v>
      </c>
      <c r="D2215" t="s">
        <v>15</v>
      </c>
      <c r="E2215">
        <v>3.1905093628999999</v>
      </c>
      <c r="F2215">
        <v>2197.5666962298901</v>
      </c>
      <c r="G2215" s="1" t="s">
        <v>73</v>
      </c>
    </row>
    <row r="2216" spans="1:7" ht="72" x14ac:dyDescent="0.3">
      <c r="A2216" t="s">
        <v>71</v>
      </c>
      <c r="B2216" t="s">
        <v>72</v>
      </c>
      <c r="C2216">
        <v>1980</v>
      </c>
      <c r="D2216" t="s">
        <v>26</v>
      </c>
      <c r="E2216">
        <v>4.5504896370000001</v>
      </c>
      <c r="F2216">
        <v>12234.787724939501</v>
      </c>
      <c r="G2216" s="1" t="s">
        <v>73</v>
      </c>
    </row>
    <row r="2217" spans="1:7" ht="72" x14ac:dyDescent="0.3">
      <c r="A2217" t="s">
        <v>71</v>
      </c>
      <c r="B2217" t="s">
        <v>72</v>
      </c>
      <c r="C2217">
        <v>1980</v>
      </c>
      <c r="D2217" t="s">
        <v>15</v>
      </c>
      <c r="E2217">
        <v>3.1592400481</v>
      </c>
      <c r="F2217">
        <v>8494.16973624192</v>
      </c>
      <c r="G2217" s="1" t="s">
        <v>73</v>
      </c>
    </row>
    <row r="2218" spans="1:7" ht="72" x14ac:dyDescent="0.3">
      <c r="A2218" t="s">
        <v>71</v>
      </c>
      <c r="B2218" t="s">
        <v>72</v>
      </c>
      <c r="C2218">
        <v>1981</v>
      </c>
      <c r="D2218" t="s">
        <v>26</v>
      </c>
      <c r="E2218">
        <v>4.4085052772999997</v>
      </c>
      <c r="F2218">
        <v>12490.961865568799</v>
      </c>
      <c r="G2218" s="1" t="s">
        <v>73</v>
      </c>
    </row>
    <row r="2219" spans="1:7" ht="72" x14ac:dyDescent="0.3">
      <c r="A2219" t="s">
        <v>71</v>
      </c>
      <c r="B2219" t="s">
        <v>72</v>
      </c>
      <c r="C2219">
        <v>1981</v>
      </c>
      <c r="D2219" t="s">
        <v>15</v>
      </c>
      <c r="E2219">
        <v>3.1802822155000001</v>
      </c>
      <c r="F2219">
        <v>9010.9416631708009</v>
      </c>
      <c r="G2219" s="1" t="s">
        <v>73</v>
      </c>
    </row>
    <row r="2220" spans="1:7" ht="72" x14ac:dyDescent="0.3">
      <c r="A2220" t="s">
        <v>71</v>
      </c>
      <c r="B2220" t="s">
        <v>72</v>
      </c>
      <c r="C2220">
        <v>1982</v>
      </c>
      <c r="D2220" t="s">
        <v>26</v>
      </c>
      <c r="E2220">
        <v>4.6060631119000002</v>
      </c>
      <c r="F2220">
        <v>10627.9885697395</v>
      </c>
      <c r="G2220" s="1" t="s">
        <v>73</v>
      </c>
    </row>
    <row r="2221" spans="1:7" ht="72" x14ac:dyDescent="0.3">
      <c r="A2221" t="s">
        <v>71</v>
      </c>
      <c r="B2221" t="s">
        <v>72</v>
      </c>
      <c r="C2221">
        <v>1982</v>
      </c>
      <c r="D2221" t="s">
        <v>15</v>
      </c>
      <c r="E2221">
        <v>3.1952134701000001</v>
      </c>
      <c r="F2221">
        <v>7372.6068038789699</v>
      </c>
      <c r="G2221" s="1" t="s">
        <v>73</v>
      </c>
    </row>
    <row r="2222" spans="1:7" ht="72" x14ac:dyDescent="0.3">
      <c r="A2222" t="s">
        <v>71</v>
      </c>
      <c r="B2222" t="s">
        <v>72</v>
      </c>
      <c r="C2222">
        <v>1983</v>
      </c>
      <c r="D2222" t="s">
        <v>26</v>
      </c>
      <c r="E2222">
        <v>4.8633592200000004</v>
      </c>
      <c r="F2222">
        <v>9039.4674219782992</v>
      </c>
      <c r="G2222" s="1" t="s">
        <v>73</v>
      </c>
    </row>
    <row r="2223" spans="1:7" ht="72" x14ac:dyDescent="0.3">
      <c r="A2223" t="s">
        <v>71</v>
      </c>
      <c r="B2223" t="s">
        <v>72</v>
      </c>
      <c r="C2223">
        <v>1983</v>
      </c>
      <c r="D2223" t="s">
        <v>15</v>
      </c>
      <c r="E2223">
        <v>3.2040338117</v>
      </c>
      <c r="F2223">
        <v>5955.2991974886299</v>
      </c>
      <c r="G2223" s="1" t="s">
        <v>73</v>
      </c>
    </row>
    <row r="2224" spans="1:7" ht="72" x14ac:dyDescent="0.3">
      <c r="A2224" t="s">
        <v>71</v>
      </c>
      <c r="B2224" t="s">
        <v>72</v>
      </c>
      <c r="C2224">
        <v>1984</v>
      </c>
      <c r="D2224" t="s">
        <v>26</v>
      </c>
      <c r="E2224">
        <v>4.4748880017000001</v>
      </c>
      <c r="F2224">
        <v>13370.4104630149</v>
      </c>
      <c r="G2224" s="1" t="s">
        <v>73</v>
      </c>
    </row>
    <row r="2225" spans="1:7" ht="72" x14ac:dyDescent="0.3">
      <c r="A2225" t="s">
        <v>71</v>
      </c>
      <c r="B2225" t="s">
        <v>72</v>
      </c>
      <c r="C2225">
        <v>1984</v>
      </c>
      <c r="D2225" t="s">
        <v>15</v>
      </c>
      <c r="E2225">
        <v>3.2067432405999998</v>
      </c>
      <c r="F2225">
        <v>9581.3511666794093</v>
      </c>
      <c r="G2225" s="1" t="s">
        <v>73</v>
      </c>
    </row>
    <row r="2226" spans="1:7" ht="72" x14ac:dyDescent="0.3">
      <c r="A2226" t="s">
        <v>71</v>
      </c>
      <c r="B2226" t="s">
        <v>72</v>
      </c>
      <c r="C2226">
        <v>1985</v>
      </c>
      <c r="D2226" t="s">
        <v>26</v>
      </c>
      <c r="E2226">
        <v>4.4959099579000004</v>
      </c>
      <c r="F2226">
        <v>17957.8557880398</v>
      </c>
      <c r="G2226" s="1" t="s">
        <v>73</v>
      </c>
    </row>
    <row r="2227" spans="1:7" ht="72" x14ac:dyDescent="0.3">
      <c r="A2227" t="s">
        <v>71</v>
      </c>
      <c r="B2227" t="s">
        <v>72</v>
      </c>
      <c r="C2227">
        <v>1985</v>
      </c>
      <c r="D2227" t="s">
        <v>15</v>
      </c>
      <c r="E2227">
        <v>3.2033417565</v>
      </c>
      <c r="F2227">
        <v>12794.9958611853</v>
      </c>
      <c r="G2227" s="1" t="s">
        <v>73</v>
      </c>
    </row>
    <row r="2228" spans="1:7" ht="72" x14ac:dyDescent="0.3">
      <c r="A2228" t="s">
        <v>71</v>
      </c>
      <c r="B2228" t="s">
        <v>72</v>
      </c>
      <c r="C2228">
        <v>1986</v>
      </c>
      <c r="D2228" t="s">
        <v>26</v>
      </c>
      <c r="E2228">
        <v>4.7325609435000002</v>
      </c>
      <c r="F2228">
        <v>19903.542257868801</v>
      </c>
      <c r="G2228" s="1" t="s">
        <v>73</v>
      </c>
    </row>
    <row r="2229" spans="1:7" ht="72" x14ac:dyDescent="0.3">
      <c r="A2229" t="s">
        <v>71</v>
      </c>
      <c r="B2229" t="s">
        <v>72</v>
      </c>
      <c r="C2229">
        <v>1986</v>
      </c>
      <c r="D2229" t="s">
        <v>15</v>
      </c>
      <c r="E2229">
        <v>3.1938293596</v>
      </c>
      <c r="F2229">
        <v>13432.160384656299</v>
      </c>
      <c r="G2229" s="1" t="s">
        <v>73</v>
      </c>
    </row>
    <row r="2230" spans="1:7" ht="72" x14ac:dyDescent="0.3">
      <c r="A2230" t="s">
        <v>71</v>
      </c>
      <c r="B2230" t="s">
        <v>72</v>
      </c>
      <c r="C2230">
        <v>1987</v>
      </c>
      <c r="D2230" t="s">
        <v>26</v>
      </c>
      <c r="E2230">
        <v>4.8490762537999998</v>
      </c>
      <c r="F2230">
        <v>20861.448556085401</v>
      </c>
      <c r="G2230" s="1" t="s">
        <v>73</v>
      </c>
    </row>
    <row r="2231" spans="1:7" ht="72" x14ac:dyDescent="0.3">
      <c r="A2231" t="s">
        <v>71</v>
      </c>
      <c r="B2231" t="s">
        <v>72</v>
      </c>
      <c r="C2231">
        <v>1987</v>
      </c>
      <c r="D2231" t="s">
        <v>15</v>
      </c>
      <c r="E2231">
        <v>3.1782060499</v>
      </c>
      <c r="F2231">
        <v>13673.1159792488</v>
      </c>
      <c r="G2231" s="1" t="s">
        <v>73</v>
      </c>
    </row>
    <row r="2232" spans="1:7" ht="72" x14ac:dyDescent="0.3">
      <c r="A2232" t="s">
        <v>71</v>
      </c>
      <c r="B2232" t="s">
        <v>72</v>
      </c>
      <c r="C2232">
        <v>1988</v>
      </c>
      <c r="D2232" t="s">
        <v>26</v>
      </c>
      <c r="E2232">
        <v>4.7715077094999998</v>
      </c>
      <c r="F2232">
        <v>24075.438990137802</v>
      </c>
      <c r="G2232" s="1" t="s">
        <v>73</v>
      </c>
    </row>
    <row r="2233" spans="1:7" ht="72" x14ac:dyDescent="0.3">
      <c r="A2233" t="s">
        <v>71</v>
      </c>
      <c r="B2233" t="s">
        <v>72</v>
      </c>
      <c r="C2233">
        <v>1988</v>
      </c>
      <c r="D2233" t="s">
        <v>15</v>
      </c>
      <c r="E2233">
        <v>3.1564718271999999</v>
      </c>
      <c r="F2233">
        <v>15926.5057351326</v>
      </c>
      <c r="G2233" s="1" t="s">
        <v>73</v>
      </c>
    </row>
    <row r="2234" spans="1:7" ht="72" x14ac:dyDescent="0.3">
      <c r="A2234" t="s">
        <v>71</v>
      </c>
      <c r="B2234" t="s">
        <v>72</v>
      </c>
      <c r="C2234">
        <v>1989</v>
      </c>
      <c r="D2234" t="s">
        <v>26</v>
      </c>
      <c r="E2234">
        <v>4.5698062909999999</v>
      </c>
      <c r="F2234">
        <v>20523.045750777099</v>
      </c>
      <c r="G2234" s="1" t="s">
        <v>73</v>
      </c>
    </row>
    <row r="2235" spans="1:7" ht="72" x14ac:dyDescent="0.3">
      <c r="A2235" t="s">
        <v>71</v>
      </c>
      <c r="B2235" t="s">
        <v>72</v>
      </c>
      <c r="C2235">
        <v>1989</v>
      </c>
      <c r="D2235" t="s">
        <v>15</v>
      </c>
      <c r="E2235">
        <v>3.1286266917000001</v>
      </c>
      <c r="F2235">
        <v>14050.6937588823</v>
      </c>
      <c r="G2235" s="1" t="s">
        <v>73</v>
      </c>
    </row>
    <row r="2236" spans="1:7" ht="72" x14ac:dyDescent="0.3">
      <c r="A2236" t="s">
        <v>71</v>
      </c>
      <c r="B2236" t="s">
        <v>72</v>
      </c>
      <c r="C2236">
        <v>1990</v>
      </c>
      <c r="D2236" t="s">
        <v>26</v>
      </c>
      <c r="E2236">
        <v>4.5697437058999997</v>
      </c>
      <c r="F2236">
        <v>18939.1885451864</v>
      </c>
      <c r="G2236" s="1" t="s">
        <v>73</v>
      </c>
    </row>
    <row r="2237" spans="1:7" ht="72" x14ac:dyDescent="0.3">
      <c r="A2237" t="s">
        <v>71</v>
      </c>
      <c r="B2237" t="s">
        <v>72</v>
      </c>
      <c r="C2237">
        <v>1990</v>
      </c>
      <c r="D2237" t="s">
        <v>15</v>
      </c>
      <c r="E2237">
        <v>3.0946706434000002</v>
      </c>
      <c r="F2237">
        <v>12825.785114722699</v>
      </c>
      <c r="G2237" s="1" t="s">
        <v>73</v>
      </c>
    </row>
    <row r="2238" spans="1:7" ht="72" x14ac:dyDescent="0.3">
      <c r="A2238" t="s">
        <v>71</v>
      </c>
      <c r="B2238" t="s">
        <v>72</v>
      </c>
      <c r="C2238">
        <v>1991</v>
      </c>
      <c r="D2238" t="s">
        <v>26</v>
      </c>
      <c r="E2238">
        <v>4.6242733142999999</v>
      </c>
      <c r="F2238">
        <v>19728.2967786398</v>
      </c>
      <c r="G2238" s="1" t="s">
        <v>73</v>
      </c>
    </row>
    <row r="2239" spans="1:7" ht="72" x14ac:dyDescent="0.3">
      <c r="A2239" t="s">
        <v>71</v>
      </c>
      <c r="B2239" t="s">
        <v>72</v>
      </c>
      <c r="C2239">
        <v>1991</v>
      </c>
      <c r="D2239" t="s">
        <v>15</v>
      </c>
      <c r="E2239">
        <v>2.8731449764999999</v>
      </c>
      <c r="F2239">
        <v>12257.5490098806</v>
      </c>
      <c r="G2239" s="1" t="s">
        <v>73</v>
      </c>
    </row>
    <row r="2240" spans="1:7" ht="72" x14ac:dyDescent="0.3">
      <c r="A2240" t="s">
        <v>71</v>
      </c>
      <c r="B2240" t="s">
        <v>72</v>
      </c>
      <c r="C2240">
        <v>1992</v>
      </c>
      <c r="D2240" t="s">
        <v>26</v>
      </c>
      <c r="E2240">
        <v>4.3433592633</v>
      </c>
      <c r="F2240">
        <v>13736.720625300901</v>
      </c>
      <c r="G2240" s="1" t="s">
        <v>73</v>
      </c>
    </row>
    <row r="2241" spans="1:7" ht="72" x14ac:dyDescent="0.3">
      <c r="A2241" t="s">
        <v>71</v>
      </c>
      <c r="B2241" t="s">
        <v>72</v>
      </c>
      <c r="C2241">
        <v>1992</v>
      </c>
      <c r="D2241" t="s">
        <v>15</v>
      </c>
      <c r="E2241">
        <v>2.9680810773999999</v>
      </c>
      <c r="F2241">
        <v>9387.1351830999301</v>
      </c>
      <c r="G2241" s="1" t="s">
        <v>73</v>
      </c>
    </row>
    <row r="2242" spans="1:7" ht="72" x14ac:dyDescent="0.3">
      <c r="A2242" t="s">
        <v>71</v>
      </c>
      <c r="B2242" t="s">
        <v>72</v>
      </c>
      <c r="C2242">
        <v>1993</v>
      </c>
      <c r="D2242" t="s">
        <v>26</v>
      </c>
      <c r="E2242">
        <v>4.2002219127</v>
      </c>
      <c r="F2242">
        <v>13502.970010152099</v>
      </c>
      <c r="G2242" s="1" t="s">
        <v>73</v>
      </c>
    </row>
    <row r="2243" spans="1:7" ht="72" x14ac:dyDescent="0.3">
      <c r="A2243" t="s">
        <v>71</v>
      </c>
      <c r="B2243" t="s">
        <v>72</v>
      </c>
      <c r="C2243">
        <v>1993</v>
      </c>
      <c r="D2243" t="s">
        <v>15</v>
      </c>
      <c r="E2243">
        <v>2.9228076198999999</v>
      </c>
      <c r="F2243">
        <v>9396.3091608714803</v>
      </c>
      <c r="G2243" s="1" t="s">
        <v>73</v>
      </c>
    </row>
    <row r="2244" spans="1:7" ht="72" x14ac:dyDescent="0.3">
      <c r="A2244" t="s">
        <v>71</v>
      </c>
      <c r="B2244" t="s">
        <v>72</v>
      </c>
      <c r="C2244">
        <v>1994</v>
      </c>
      <c r="D2244" t="s">
        <v>26</v>
      </c>
      <c r="E2244">
        <v>3.968957595</v>
      </c>
      <c r="F2244">
        <v>13097.147291830501</v>
      </c>
      <c r="G2244" s="1" t="s">
        <v>73</v>
      </c>
    </row>
    <row r="2245" spans="1:7" ht="72" x14ac:dyDescent="0.3">
      <c r="A2245" t="s">
        <v>71</v>
      </c>
      <c r="B2245" t="s">
        <v>72</v>
      </c>
      <c r="C2245">
        <v>1994</v>
      </c>
      <c r="D2245" t="s">
        <v>15</v>
      </c>
      <c r="E2245">
        <v>2.9586535785999999</v>
      </c>
      <c r="F2245">
        <v>9763.2491092554992</v>
      </c>
      <c r="G2245" s="1" t="s">
        <v>73</v>
      </c>
    </row>
    <row r="2246" spans="1:7" ht="72" x14ac:dyDescent="0.3">
      <c r="A2246" t="s">
        <v>71</v>
      </c>
      <c r="B2246" t="s">
        <v>72</v>
      </c>
      <c r="C2246">
        <v>1995</v>
      </c>
      <c r="D2246" t="s">
        <v>26</v>
      </c>
      <c r="E2246">
        <v>3.9128244204999998</v>
      </c>
      <c r="F2246">
        <v>12250.689367929999</v>
      </c>
      <c r="G2246" s="1" t="s">
        <v>73</v>
      </c>
    </row>
    <row r="2247" spans="1:7" ht="72" x14ac:dyDescent="0.3">
      <c r="A2247" t="s">
        <v>71</v>
      </c>
      <c r="B2247" t="s">
        <v>72</v>
      </c>
      <c r="C2247">
        <v>1995</v>
      </c>
      <c r="D2247" t="s">
        <v>15</v>
      </c>
      <c r="E2247">
        <v>2.9858316075000002</v>
      </c>
      <c r="F2247">
        <v>9348.3610805982898</v>
      </c>
      <c r="G2247" s="1" t="s">
        <v>73</v>
      </c>
    </row>
    <row r="2248" spans="1:7" ht="72" x14ac:dyDescent="0.3">
      <c r="A2248" t="s">
        <v>71</v>
      </c>
      <c r="B2248" t="s">
        <v>72</v>
      </c>
      <c r="C2248">
        <v>1996</v>
      </c>
      <c r="D2248" t="s">
        <v>26</v>
      </c>
      <c r="E2248">
        <v>4.2716543213999998</v>
      </c>
      <c r="F2248">
        <v>15538.099877438101</v>
      </c>
      <c r="G2248" s="1" t="s">
        <v>73</v>
      </c>
    </row>
    <row r="2249" spans="1:7" ht="72" x14ac:dyDescent="0.3">
      <c r="A2249" t="s">
        <v>71</v>
      </c>
      <c r="B2249" t="s">
        <v>72</v>
      </c>
      <c r="C2249">
        <v>1996</v>
      </c>
      <c r="D2249" t="s">
        <v>15</v>
      </c>
      <c r="E2249">
        <v>3.0043417066</v>
      </c>
      <c r="F2249">
        <v>10928.262914160799</v>
      </c>
      <c r="G2249" s="1" t="s">
        <v>73</v>
      </c>
    </row>
    <row r="2250" spans="1:7" ht="72" x14ac:dyDescent="0.3">
      <c r="A2250" t="s">
        <v>71</v>
      </c>
      <c r="B2250" t="s">
        <v>72</v>
      </c>
      <c r="C2250">
        <v>1997</v>
      </c>
      <c r="D2250" t="s">
        <v>26</v>
      </c>
      <c r="E2250">
        <v>3.5944641087</v>
      </c>
      <c r="F2250">
        <v>12765.0922783678</v>
      </c>
      <c r="G2250" s="1" t="s">
        <v>73</v>
      </c>
    </row>
    <row r="2251" spans="1:7" ht="72" x14ac:dyDescent="0.3">
      <c r="A2251" t="s">
        <v>71</v>
      </c>
      <c r="B2251" t="s">
        <v>72</v>
      </c>
      <c r="C2251">
        <v>1997</v>
      </c>
      <c r="D2251" t="s">
        <v>15</v>
      </c>
      <c r="E2251">
        <v>2.8901462246</v>
      </c>
      <c r="F2251">
        <v>10263.8340902293</v>
      </c>
      <c r="G2251" s="1" t="s">
        <v>73</v>
      </c>
    </row>
    <row r="2252" spans="1:7" ht="72" x14ac:dyDescent="0.3">
      <c r="A2252" t="s">
        <v>71</v>
      </c>
      <c r="B2252" t="s">
        <v>72</v>
      </c>
      <c r="C2252">
        <v>1998</v>
      </c>
      <c r="D2252" t="s">
        <v>26</v>
      </c>
      <c r="E2252">
        <v>3.5276718791000001</v>
      </c>
      <c r="F2252">
        <v>12479.223936288799</v>
      </c>
      <c r="G2252" s="1" t="s">
        <v>73</v>
      </c>
    </row>
    <row r="2253" spans="1:7" ht="72" x14ac:dyDescent="0.3">
      <c r="A2253" t="s">
        <v>71</v>
      </c>
      <c r="B2253" t="s">
        <v>72</v>
      </c>
      <c r="C2253">
        <v>1998</v>
      </c>
      <c r="D2253" t="s">
        <v>15</v>
      </c>
      <c r="E2253">
        <v>2.7475317318000001</v>
      </c>
      <c r="F2253">
        <v>9719.4594419650402</v>
      </c>
      <c r="G2253" s="1" t="s">
        <v>73</v>
      </c>
    </row>
    <row r="2254" spans="1:7" ht="72" x14ac:dyDescent="0.3">
      <c r="A2254" t="s">
        <v>71</v>
      </c>
      <c r="B2254" t="s">
        <v>72</v>
      </c>
      <c r="C2254">
        <v>1999</v>
      </c>
      <c r="D2254" t="s">
        <v>26</v>
      </c>
      <c r="E2254">
        <v>3.3696591665</v>
      </c>
      <c r="F2254">
        <v>11644.0088844615</v>
      </c>
      <c r="G2254" s="1" t="s">
        <v>73</v>
      </c>
    </row>
    <row r="2255" spans="1:7" ht="72" x14ac:dyDescent="0.3">
      <c r="A2255" t="s">
        <v>71</v>
      </c>
      <c r="B2255" t="s">
        <v>72</v>
      </c>
      <c r="C2255">
        <v>1999</v>
      </c>
      <c r="D2255" t="s">
        <v>15</v>
      </c>
      <c r="E2255">
        <v>2.6898491913</v>
      </c>
      <c r="F2255">
        <v>9294.8949238100195</v>
      </c>
      <c r="G2255" s="1" t="s">
        <v>73</v>
      </c>
    </row>
    <row r="2256" spans="1:7" ht="72" x14ac:dyDescent="0.3">
      <c r="A2256" t="s">
        <v>71</v>
      </c>
      <c r="B2256" t="s">
        <v>72</v>
      </c>
      <c r="C2256">
        <v>2000</v>
      </c>
      <c r="D2256" t="s">
        <v>26</v>
      </c>
      <c r="E2256">
        <v>2.8331581826000001</v>
      </c>
      <c r="F2256">
        <v>9696.7870280175703</v>
      </c>
      <c r="G2256" s="1" t="s">
        <v>73</v>
      </c>
    </row>
    <row r="2257" spans="1:7" ht="72" x14ac:dyDescent="0.3">
      <c r="A2257" t="s">
        <v>71</v>
      </c>
      <c r="B2257" t="s">
        <v>72</v>
      </c>
      <c r="C2257">
        <v>2000</v>
      </c>
      <c r="D2257" t="s">
        <v>15</v>
      </c>
      <c r="E2257">
        <v>2.6951258515999998</v>
      </c>
      <c r="F2257">
        <v>9224.3566055523406</v>
      </c>
      <c r="G2257" s="1" t="s">
        <v>73</v>
      </c>
    </row>
    <row r="2258" spans="1:7" ht="72" x14ac:dyDescent="0.3">
      <c r="A2258" t="s">
        <v>71</v>
      </c>
      <c r="B2258" t="s">
        <v>72</v>
      </c>
      <c r="C2258">
        <v>2001</v>
      </c>
      <c r="D2258" t="s">
        <v>26</v>
      </c>
      <c r="E2258">
        <v>2.6313020520000001</v>
      </c>
      <c r="F2258">
        <v>8726.5316956135903</v>
      </c>
      <c r="G2258" s="1" t="s">
        <v>73</v>
      </c>
    </row>
    <row r="2259" spans="1:7" ht="72" x14ac:dyDescent="0.3">
      <c r="A2259" t="s">
        <v>71</v>
      </c>
      <c r="B2259" t="s">
        <v>72</v>
      </c>
      <c r="C2259">
        <v>2001</v>
      </c>
      <c r="D2259" t="s">
        <v>15</v>
      </c>
      <c r="E2259">
        <v>2.7097762598999999</v>
      </c>
      <c r="F2259">
        <v>8986.7859913275697</v>
      </c>
      <c r="G2259" s="1" t="s">
        <v>73</v>
      </c>
    </row>
    <row r="2260" spans="1:7" ht="72" x14ac:dyDescent="0.3">
      <c r="A2260" t="s">
        <v>71</v>
      </c>
      <c r="B2260" t="s">
        <v>72</v>
      </c>
      <c r="C2260">
        <v>2002</v>
      </c>
      <c r="D2260" t="s">
        <v>26</v>
      </c>
      <c r="E2260">
        <v>2.5522287798000001</v>
      </c>
      <c r="F2260">
        <v>8107.2721215465499</v>
      </c>
      <c r="G2260" s="1" t="s">
        <v>73</v>
      </c>
    </row>
    <row r="2261" spans="1:7" ht="72" x14ac:dyDescent="0.3">
      <c r="A2261" t="s">
        <v>71</v>
      </c>
      <c r="B2261" t="s">
        <v>72</v>
      </c>
      <c r="C2261">
        <v>2002</v>
      </c>
      <c r="D2261" t="s">
        <v>15</v>
      </c>
      <c r="E2261">
        <v>2.7147759161999998</v>
      </c>
      <c r="F2261">
        <v>8623.6105773606596</v>
      </c>
      <c r="G2261" s="1" t="s">
        <v>73</v>
      </c>
    </row>
    <row r="2262" spans="1:7" ht="72" x14ac:dyDescent="0.3">
      <c r="A2262" t="s">
        <v>71</v>
      </c>
      <c r="B2262" t="s">
        <v>72</v>
      </c>
      <c r="C2262">
        <v>2003</v>
      </c>
      <c r="D2262" t="s">
        <v>26</v>
      </c>
      <c r="E2262">
        <v>2.3751644483000001</v>
      </c>
      <c r="F2262">
        <v>7684.8398223255999</v>
      </c>
      <c r="G2262" s="1" t="s">
        <v>73</v>
      </c>
    </row>
    <row r="2263" spans="1:7" ht="72" x14ac:dyDescent="0.3">
      <c r="A2263" t="s">
        <v>71</v>
      </c>
      <c r="B2263" t="s">
        <v>72</v>
      </c>
      <c r="C2263">
        <v>2003</v>
      </c>
      <c r="D2263" t="s">
        <v>15</v>
      </c>
      <c r="E2263">
        <v>2.7099461724</v>
      </c>
      <c r="F2263">
        <v>8768.0254208460192</v>
      </c>
      <c r="G2263" s="1" t="s">
        <v>73</v>
      </c>
    </row>
    <row r="2264" spans="1:7" ht="72" x14ac:dyDescent="0.3">
      <c r="A2264" t="s">
        <v>71</v>
      </c>
      <c r="B2264" t="s">
        <v>72</v>
      </c>
      <c r="C2264">
        <v>2004</v>
      </c>
      <c r="D2264" t="s">
        <v>26</v>
      </c>
      <c r="E2264">
        <v>2.1945121928</v>
      </c>
      <c r="F2264">
        <v>6983.1309145634204</v>
      </c>
      <c r="G2264" s="1" t="s">
        <v>73</v>
      </c>
    </row>
    <row r="2265" spans="1:7" ht="72" x14ac:dyDescent="0.3">
      <c r="A2265" t="s">
        <v>71</v>
      </c>
      <c r="B2265" t="s">
        <v>72</v>
      </c>
      <c r="C2265">
        <v>2004</v>
      </c>
      <c r="D2265" t="s">
        <v>15</v>
      </c>
      <c r="E2265">
        <v>2.6951073290999998</v>
      </c>
      <c r="F2265">
        <v>8576.0686905066195</v>
      </c>
      <c r="G2265" s="1" t="s">
        <v>73</v>
      </c>
    </row>
    <row r="2266" spans="1:7" ht="72" x14ac:dyDescent="0.3">
      <c r="A2266" t="s">
        <v>71</v>
      </c>
      <c r="B2266" t="s">
        <v>72</v>
      </c>
      <c r="C2266">
        <v>2005</v>
      </c>
      <c r="D2266" t="s">
        <v>26</v>
      </c>
      <c r="E2266">
        <v>2.0490720095000001</v>
      </c>
      <c r="F2266">
        <v>6653.0192086838597</v>
      </c>
      <c r="G2266" s="1" t="s">
        <v>73</v>
      </c>
    </row>
    <row r="2267" spans="1:7" ht="72" x14ac:dyDescent="0.3">
      <c r="A2267" t="s">
        <v>71</v>
      </c>
      <c r="B2267" t="s">
        <v>72</v>
      </c>
      <c r="C2267">
        <v>2005</v>
      </c>
      <c r="D2267" t="s">
        <v>15</v>
      </c>
      <c r="E2267">
        <v>2.6700786351999999</v>
      </c>
      <c r="F2267">
        <v>8669.3314664227291</v>
      </c>
      <c r="G2267" s="1" t="s">
        <v>73</v>
      </c>
    </row>
    <row r="2268" spans="1:7" ht="72" x14ac:dyDescent="0.3">
      <c r="A2268" t="s">
        <v>71</v>
      </c>
      <c r="B2268" t="s">
        <v>72</v>
      </c>
      <c r="C2268">
        <v>2006</v>
      </c>
      <c r="D2268" t="s">
        <v>26</v>
      </c>
      <c r="E2268">
        <v>1.8985282967999999</v>
      </c>
      <c r="F2268">
        <v>6760.0991990355797</v>
      </c>
      <c r="G2268" s="1" t="s">
        <v>73</v>
      </c>
    </row>
    <row r="2269" spans="1:7" ht="72" x14ac:dyDescent="0.3">
      <c r="A2269" t="s">
        <v>71</v>
      </c>
      <c r="B2269" t="s">
        <v>72</v>
      </c>
      <c r="C2269">
        <v>2006</v>
      </c>
      <c r="D2269" t="s">
        <v>15</v>
      </c>
      <c r="E2269">
        <v>2.6346782885</v>
      </c>
      <c r="F2269">
        <v>9381.3121552977609</v>
      </c>
      <c r="G2269" s="1" t="s">
        <v>73</v>
      </c>
    </row>
    <row r="2270" spans="1:7" ht="72" x14ac:dyDescent="0.3">
      <c r="A2270" t="s">
        <v>71</v>
      </c>
      <c r="B2270" t="s">
        <v>72</v>
      </c>
      <c r="C2270">
        <v>2007</v>
      </c>
      <c r="D2270" t="s">
        <v>26</v>
      </c>
      <c r="E2270">
        <v>1.7450353778000001</v>
      </c>
      <c r="F2270">
        <v>6504.10109523341</v>
      </c>
      <c r="G2270" s="1" t="s">
        <v>73</v>
      </c>
    </row>
    <row r="2271" spans="1:7" ht="72" x14ac:dyDescent="0.3">
      <c r="A2271" t="s">
        <v>71</v>
      </c>
      <c r="B2271" t="s">
        <v>72</v>
      </c>
      <c r="C2271">
        <v>2007</v>
      </c>
      <c r="D2271" t="s">
        <v>15</v>
      </c>
      <c r="E2271">
        <v>2.5887234349999999</v>
      </c>
      <c r="F2271">
        <v>9648.6977532175897</v>
      </c>
      <c r="G2271" s="1" t="s">
        <v>73</v>
      </c>
    </row>
    <row r="2272" spans="1:7" ht="72" x14ac:dyDescent="0.3">
      <c r="A2272" t="s">
        <v>71</v>
      </c>
      <c r="B2272" t="s">
        <v>72</v>
      </c>
      <c r="C2272">
        <v>2008</v>
      </c>
      <c r="D2272" t="s">
        <v>26</v>
      </c>
      <c r="E2272">
        <v>1.4426182026000001</v>
      </c>
      <c r="F2272">
        <v>5283.7348715930002</v>
      </c>
      <c r="G2272" s="1" t="s">
        <v>73</v>
      </c>
    </row>
    <row r="2273" spans="1:7" ht="72" x14ac:dyDescent="0.3">
      <c r="A2273" t="s">
        <v>71</v>
      </c>
      <c r="B2273" t="s">
        <v>72</v>
      </c>
      <c r="C2273">
        <v>2008</v>
      </c>
      <c r="D2273" t="s">
        <v>15</v>
      </c>
      <c r="E2273">
        <v>2.5320301695</v>
      </c>
      <c r="F2273">
        <v>9273.8162307754592</v>
      </c>
      <c r="G2273" s="1" t="s">
        <v>73</v>
      </c>
    </row>
    <row r="2274" spans="1:7" ht="72" x14ac:dyDescent="0.3">
      <c r="A2274" t="s">
        <v>71</v>
      </c>
      <c r="B2274" t="s">
        <v>72</v>
      </c>
      <c r="C2274">
        <v>2009</v>
      </c>
      <c r="D2274" t="s">
        <v>26</v>
      </c>
      <c r="E2274">
        <v>1.4283654368000001</v>
      </c>
      <c r="F2274">
        <v>5622.2120496711104</v>
      </c>
      <c r="G2274" s="1" t="s">
        <v>73</v>
      </c>
    </row>
    <row r="2275" spans="1:7" ht="72" x14ac:dyDescent="0.3">
      <c r="A2275" t="s">
        <v>71</v>
      </c>
      <c r="B2275" t="s">
        <v>72</v>
      </c>
      <c r="C2275">
        <v>2009</v>
      </c>
      <c r="D2275" t="s">
        <v>15</v>
      </c>
      <c r="E2275">
        <v>2.5291515481000002</v>
      </c>
      <c r="F2275">
        <v>9955.0338750479204</v>
      </c>
      <c r="G2275" s="1" t="s">
        <v>73</v>
      </c>
    </row>
    <row r="2276" spans="1:7" ht="72" x14ac:dyDescent="0.3">
      <c r="A2276" t="s">
        <v>71</v>
      </c>
      <c r="B2276" t="s">
        <v>72</v>
      </c>
      <c r="C2276">
        <v>2010</v>
      </c>
      <c r="D2276" t="s">
        <v>26</v>
      </c>
      <c r="E2276">
        <v>1.4508460188000001</v>
      </c>
      <c r="F2276">
        <v>5485.8867360383801</v>
      </c>
      <c r="G2276" s="1" t="s">
        <v>73</v>
      </c>
    </row>
    <row r="2277" spans="1:7" ht="72" x14ac:dyDescent="0.3">
      <c r="A2277" t="s">
        <v>71</v>
      </c>
      <c r="B2277" t="s">
        <v>72</v>
      </c>
      <c r="C2277">
        <v>2010</v>
      </c>
      <c r="D2277" t="s">
        <v>15</v>
      </c>
      <c r="E2277">
        <v>2.5261867299</v>
      </c>
      <c r="F2277">
        <v>9551.9263203173705</v>
      </c>
      <c r="G2277" s="1" t="s">
        <v>73</v>
      </c>
    </row>
    <row r="2278" spans="1:7" ht="72" x14ac:dyDescent="0.3">
      <c r="A2278" t="s">
        <v>71</v>
      </c>
      <c r="B2278" t="s">
        <v>72</v>
      </c>
      <c r="C2278">
        <v>2011</v>
      </c>
      <c r="D2278" t="s">
        <v>26</v>
      </c>
      <c r="E2278">
        <v>1.4766069244</v>
      </c>
      <c r="F2278">
        <v>6482.8336599227796</v>
      </c>
      <c r="G2278" s="1" t="s">
        <v>73</v>
      </c>
    </row>
    <row r="2279" spans="1:7" ht="72" x14ac:dyDescent="0.3">
      <c r="A2279" t="s">
        <v>71</v>
      </c>
      <c r="B2279" t="s">
        <v>72</v>
      </c>
      <c r="C2279">
        <v>2011</v>
      </c>
      <c r="D2279" t="s">
        <v>15</v>
      </c>
      <c r="E2279">
        <v>2.5017551342000002</v>
      </c>
      <c r="F2279">
        <v>10983.601745673301</v>
      </c>
      <c r="G2279" s="1" t="s">
        <v>73</v>
      </c>
    </row>
    <row r="2280" spans="1:7" ht="72" x14ac:dyDescent="0.3">
      <c r="A2280" t="s">
        <v>71</v>
      </c>
      <c r="B2280" t="s">
        <v>72</v>
      </c>
      <c r="C2280">
        <v>2012</v>
      </c>
      <c r="D2280" t="s">
        <v>26</v>
      </c>
      <c r="E2280">
        <v>1.5030545431</v>
      </c>
      <c r="F2280">
        <v>6411.0543655419497</v>
      </c>
      <c r="G2280" s="1" t="s">
        <v>73</v>
      </c>
    </row>
    <row r="2281" spans="1:7" ht="72" x14ac:dyDescent="0.3">
      <c r="A2281" t="s">
        <v>71</v>
      </c>
      <c r="B2281" t="s">
        <v>72</v>
      </c>
      <c r="C2281">
        <v>2012</v>
      </c>
      <c r="D2281" t="s">
        <v>15</v>
      </c>
      <c r="E2281">
        <v>2.4708248999000002</v>
      </c>
      <c r="F2281">
        <v>10538.934088780001</v>
      </c>
      <c r="G2281" s="1" t="s">
        <v>73</v>
      </c>
    </row>
    <row r="2282" spans="1:7" ht="72" x14ac:dyDescent="0.3">
      <c r="A2282" t="s">
        <v>71</v>
      </c>
      <c r="B2282" t="s">
        <v>72</v>
      </c>
      <c r="C2282">
        <v>2013</v>
      </c>
      <c r="D2282" t="s">
        <v>26</v>
      </c>
      <c r="E2282">
        <v>1.5302092778</v>
      </c>
      <c r="F2282">
        <v>9473.6257618088894</v>
      </c>
      <c r="G2282" s="1" t="s">
        <v>73</v>
      </c>
    </row>
    <row r="2283" spans="1:7" ht="72" x14ac:dyDescent="0.3">
      <c r="A2283" t="s">
        <v>71</v>
      </c>
      <c r="B2283" t="s">
        <v>72</v>
      </c>
      <c r="C2283">
        <v>2013</v>
      </c>
      <c r="D2283" t="s">
        <v>15</v>
      </c>
      <c r="E2283">
        <v>2.4330548869999999</v>
      </c>
      <c r="F2283">
        <v>15063.202002776199</v>
      </c>
      <c r="G2283" s="1" t="s">
        <v>73</v>
      </c>
    </row>
    <row r="2284" spans="1:7" ht="72" x14ac:dyDescent="0.3">
      <c r="A2284" t="s">
        <v>71</v>
      </c>
      <c r="B2284" t="s">
        <v>72</v>
      </c>
      <c r="C2284">
        <v>2014</v>
      </c>
      <c r="D2284" t="s">
        <v>26</v>
      </c>
      <c r="E2284">
        <v>1.558094189</v>
      </c>
      <c r="F2284">
        <v>11558.6279468346</v>
      </c>
      <c r="G2284" s="1" t="s">
        <v>73</v>
      </c>
    </row>
    <row r="2285" spans="1:7" ht="72" x14ac:dyDescent="0.3">
      <c r="A2285" t="s">
        <v>71</v>
      </c>
      <c r="B2285" t="s">
        <v>72</v>
      </c>
      <c r="C2285">
        <v>2014</v>
      </c>
      <c r="D2285" t="s">
        <v>15</v>
      </c>
      <c r="E2285">
        <v>2.3880965081999999</v>
      </c>
      <c r="F2285">
        <v>17715.950187668299</v>
      </c>
      <c r="G2285" s="1" t="s">
        <v>73</v>
      </c>
    </row>
    <row r="2286" spans="1:7" ht="72" x14ac:dyDescent="0.3">
      <c r="A2286" t="s">
        <v>71</v>
      </c>
      <c r="B2286" t="s">
        <v>72</v>
      </c>
      <c r="C2286">
        <v>2015</v>
      </c>
      <c r="D2286" t="s">
        <v>26</v>
      </c>
      <c r="E2286">
        <v>1.5888375168</v>
      </c>
      <c r="F2286">
        <v>11581.255848582001</v>
      </c>
      <c r="G2286" s="1" t="s">
        <v>73</v>
      </c>
    </row>
    <row r="2287" spans="1:7" ht="72" x14ac:dyDescent="0.3">
      <c r="A2287" t="s">
        <v>71</v>
      </c>
      <c r="B2287" t="s">
        <v>72</v>
      </c>
      <c r="C2287">
        <v>2015</v>
      </c>
      <c r="D2287" t="s">
        <v>15</v>
      </c>
      <c r="E2287">
        <v>2.3355678299</v>
      </c>
      <c r="F2287">
        <v>17024.276115213499</v>
      </c>
      <c r="G2287" s="1" t="s">
        <v>73</v>
      </c>
    </row>
    <row r="2288" spans="1:7" ht="72" x14ac:dyDescent="0.3">
      <c r="A2288" t="s">
        <v>71</v>
      </c>
      <c r="B2288" t="s">
        <v>72</v>
      </c>
      <c r="C2288">
        <v>2016</v>
      </c>
      <c r="D2288" t="s">
        <v>26</v>
      </c>
      <c r="E2288">
        <v>1.6161325067000001</v>
      </c>
      <c r="F2288">
        <v>13231.863011613599</v>
      </c>
      <c r="G2288" s="1" t="s">
        <v>73</v>
      </c>
    </row>
    <row r="2289" spans="1:7" ht="72" x14ac:dyDescent="0.3">
      <c r="A2289" t="s">
        <v>71</v>
      </c>
      <c r="B2289" t="s">
        <v>72</v>
      </c>
      <c r="C2289">
        <v>2016</v>
      </c>
      <c r="D2289" t="s">
        <v>15</v>
      </c>
      <c r="E2289">
        <v>2.2750899193</v>
      </c>
      <c r="F2289">
        <v>18626.986355779802</v>
      </c>
      <c r="G2289" s="1" t="s">
        <v>73</v>
      </c>
    </row>
    <row r="2290" spans="1:7" ht="72" x14ac:dyDescent="0.3">
      <c r="A2290" t="s">
        <v>71</v>
      </c>
      <c r="B2290" t="s">
        <v>72</v>
      </c>
      <c r="C2290">
        <v>2017</v>
      </c>
      <c r="D2290" t="s">
        <v>26</v>
      </c>
      <c r="E2290">
        <v>1.6463281392</v>
      </c>
      <c r="F2290">
        <v>13913.2742877459</v>
      </c>
      <c r="G2290" s="1" t="s">
        <v>73</v>
      </c>
    </row>
    <row r="2291" spans="1:7" ht="72" x14ac:dyDescent="0.3">
      <c r="A2291" t="s">
        <v>71</v>
      </c>
      <c r="B2291" t="s">
        <v>72</v>
      </c>
      <c r="C2291">
        <v>2017</v>
      </c>
      <c r="D2291" t="s">
        <v>15</v>
      </c>
      <c r="E2291">
        <v>2.2062501524</v>
      </c>
      <c r="F2291">
        <v>18645.227999138999</v>
      </c>
      <c r="G2291" s="1" t="s">
        <v>73</v>
      </c>
    </row>
    <row r="2292" spans="1:7" ht="72" x14ac:dyDescent="0.3">
      <c r="A2292" t="s">
        <v>71</v>
      </c>
      <c r="B2292" t="s">
        <v>72</v>
      </c>
      <c r="C2292">
        <v>2018</v>
      </c>
      <c r="D2292" t="s">
        <v>26</v>
      </c>
      <c r="E2292">
        <v>1.6773277323</v>
      </c>
      <c r="F2292">
        <v>5449.5237858660603</v>
      </c>
      <c r="G2292" s="1" t="s">
        <v>73</v>
      </c>
    </row>
    <row r="2293" spans="1:7" ht="72" x14ac:dyDescent="0.3">
      <c r="A2293" t="s">
        <v>71</v>
      </c>
      <c r="B2293" t="s">
        <v>72</v>
      </c>
      <c r="C2293">
        <v>2018</v>
      </c>
      <c r="D2293" t="s">
        <v>15</v>
      </c>
      <c r="E2293">
        <v>2.1286263285000002</v>
      </c>
      <c r="F2293">
        <v>6915.7622480129203</v>
      </c>
      <c r="G2293" s="1" t="s">
        <v>73</v>
      </c>
    </row>
    <row r="2294" spans="1:7" ht="72" x14ac:dyDescent="0.3">
      <c r="A2294" t="s">
        <v>71</v>
      </c>
      <c r="B2294" t="s">
        <v>72</v>
      </c>
      <c r="C2294">
        <v>2019</v>
      </c>
      <c r="D2294" t="s">
        <v>26</v>
      </c>
      <c r="E2294">
        <v>1.7098816142</v>
      </c>
      <c r="F2294">
        <v>5816.4286880478903</v>
      </c>
      <c r="G2294" s="1" t="s">
        <v>73</v>
      </c>
    </row>
    <row r="2295" spans="1:7" ht="72" x14ac:dyDescent="0.3">
      <c r="A2295" t="s">
        <v>71</v>
      </c>
      <c r="B2295" t="s">
        <v>72</v>
      </c>
      <c r="C2295">
        <v>2019</v>
      </c>
      <c r="D2295" t="s">
        <v>15</v>
      </c>
      <c r="E2295">
        <v>2.0062187177999999</v>
      </c>
      <c r="F2295">
        <v>6824.4655114985599</v>
      </c>
      <c r="G2295" s="1" t="s">
        <v>73</v>
      </c>
    </row>
    <row r="2296" spans="1:7" ht="72" x14ac:dyDescent="0.3">
      <c r="A2296" t="s">
        <v>74</v>
      </c>
      <c r="B2296" t="s">
        <v>75</v>
      </c>
      <c r="C2296">
        <v>1950</v>
      </c>
      <c r="D2296" t="s">
        <v>13</v>
      </c>
      <c r="E2296">
        <v>272.1560460764</v>
      </c>
      <c r="F2296">
        <v>478204.72858242103</v>
      </c>
      <c r="G2296" s="1" t="s">
        <v>76</v>
      </c>
    </row>
    <row r="2297" spans="1:7" ht="72" x14ac:dyDescent="0.3">
      <c r="A2297" t="s">
        <v>74</v>
      </c>
      <c r="B2297" t="s">
        <v>75</v>
      </c>
      <c r="C2297">
        <v>1950</v>
      </c>
      <c r="D2297" t="s">
        <v>15</v>
      </c>
      <c r="E2297">
        <v>295.12938598779999</v>
      </c>
      <c r="F2297">
        <v>518571.12843032001</v>
      </c>
      <c r="G2297" s="1" t="s">
        <v>76</v>
      </c>
    </row>
    <row r="2298" spans="1:7" ht="72" x14ac:dyDescent="0.3">
      <c r="A2298" t="s">
        <v>74</v>
      </c>
      <c r="B2298" t="s">
        <v>75</v>
      </c>
      <c r="C2298">
        <v>1951</v>
      </c>
      <c r="D2298" t="s">
        <v>13</v>
      </c>
      <c r="E2298">
        <v>278.52553102970001</v>
      </c>
      <c r="F2298">
        <v>483095.23787331098</v>
      </c>
      <c r="G2298" s="1" t="s">
        <v>76</v>
      </c>
    </row>
    <row r="2299" spans="1:7" ht="72" x14ac:dyDescent="0.3">
      <c r="A2299" t="s">
        <v>74</v>
      </c>
      <c r="B2299" t="s">
        <v>75</v>
      </c>
      <c r="C2299">
        <v>1951</v>
      </c>
      <c r="D2299" t="s">
        <v>15</v>
      </c>
      <c r="E2299">
        <v>299.18499880600001</v>
      </c>
      <c r="F2299">
        <v>518928.54357709299</v>
      </c>
      <c r="G2299" s="1" t="s">
        <v>76</v>
      </c>
    </row>
    <row r="2300" spans="1:7" ht="72" x14ac:dyDescent="0.3">
      <c r="A2300" t="s">
        <v>74</v>
      </c>
      <c r="B2300" t="s">
        <v>75</v>
      </c>
      <c r="C2300">
        <v>1952</v>
      </c>
      <c r="D2300" t="s">
        <v>13</v>
      </c>
      <c r="E2300">
        <v>284.85148850050001</v>
      </c>
      <c r="F2300">
        <v>572624.16063408903</v>
      </c>
      <c r="G2300" s="1" t="s">
        <v>76</v>
      </c>
    </row>
    <row r="2301" spans="1:7" ht="72" x14ac:dyDescent="0.3">
      <c r="A2301" t="s">
        <v>74</v>
      </c>
      <c r="B2301" t="s">
        <v>75</v>
      </c>
      <c r="C2301">
        <v>1952</v>
      </c>
      <c r="D2301" t="s">
        <v>15</v>
      </c>
      <c r="E2301">
        <v>302.94442393179997</v>
      </c>
      <c r="F2301">
        <v>608995.57655780704</v>
      </c>
      <c r="G2301" s="1" t="s">
        <v>76</v>
      </c>
    </row>
    <row r="2302" spans="1:7" ht="72" x14ac:dyDescent="0.3">
      <c r="A2302" t="s">
        <v>74</v>
      </c>
      <c r="B2302" t="s">
        <v>75</v>
      </c>
      <c r="C2302">
        <v>1953</v>
      </c>
      <c r="D2302" t="s">
        <v>13</v>
      </c>
      <c r="E2302">
        <v>291.13391848869998</v>
      </c>
      <c r="F2302">
        <v>510081.09134547401</v>
      </c>
      <c r="G2302" s="1" t="s">
        <v>76</v>
      </c>
    </row>
    <row r="2303" spans="1:7" ht="72" x14ac:dyDescent="0.3">
      <c r="A2303" t="s">
        <v>74</v>
      </c>
      <c r="B2303" t="s">
        <v>75</v>
      </c>
      <c r="C2303">
        <v>1953</v>
      </c>
      <c r="D2303" t="s">
        <v>15</v>
      </c>
      <c r="E2303">
        <v>306.4076613652</v>
      </c>
      <c r="F2303">
        <v>536841.44780208601</v>
      </c>
      <c r="G2303" s="1" t="s">
        <v>76</v>
      </c>
    </row>
    <row r="2304" spans="1:7" ht="72" x14ac:dyDescent="0.3">
      <c r="A2304" t="s">
        <v>74</v>
      </c>
      <c r="B2304" t="s">
        <v>75</v>
      </c>
      <c r="C2304">
        <v>1954</v>
      </c>
      <c r="D2304" t="s">
        <v>13</v>
      </c>
      <c r="E2304">
        <v>324.58842560199997</v>
      </c>
      <c r="F2304">
        <v>570161.28875517403</v>
      </c>
      <c r="G2304" s="1" t="s">
        <v>76</v>
      </c>
    </row>
    <row r="2305" spans="1:7" ht="72" x14ac:dyDescent="0.3">
      <c r="A2305" t="s">
        <v>74</v>
      </c>
      <c r="B2305" t="s">
        <v>75</v>
      </c>
      <c r="C2305">
        <v>1954</v>
      </c>
      <c r="D2305" t="s">
        <v>15</v>
      </c>
      <c r="E2305">
        <v>309.57471110620003</v>
      </c>
      <c r="F2305">
        <v>543788.69463065104</v>
      </c>
      <c r="G2305" s="1" t="s">
        <v>76</v>
      </c>
    </row>
    <row r="2306" spans="1:7" ht="72" x14ac:dyDescent="0.3">
      <c r="A2306" t="s">
        <v>74</v>
      </c>
      <c r="B2306" t="s">
        <v>75</v>
      </c>
      <c r="C2306">
        <v>1955</v>
      </c>
      <c r="D2306" t="s">
        <v>13</v>
      </c>
      <c r="E2306">
        <v>303.5681960174</v>
      </c>
      <c r="F2306">
        <v>584014.01023620996</v>
      </c>
      <c r="G2306" s="1" t="s">
        <v>76</v>
      </c>
    </row>
    <row r="2307" spans="1:7" ht="72" x14ac:dyDescent="0.3">
      <c r="A2307" t="s">
        <v>74</v>
      </c>
      <c r="B2307" t="s">
        <v>75</v>
      </c>
      <c r="C2307">
        <v>1955</v>
      </c>
      <c r="D2307" t="s">
        <v>15</v>
      </c>
      <c r="E2307">
        <v>312.4455731548</v>
      </c>
      <c r="F2307">
        <v>601092.58661675395</v>
      </c>
      <c r="G2307" s="1" t="s">
        <v>76</v>
      </c>
    </row>
    <row r="2308" spans="1:7" ht="72" x14ac:dyDescent="0.3">
      <c r="A2308" t="s">
        <v>74</v>
      </c>
      <c r="B2308" t="s">
        <v>75</v>
      </c>
      <c r="C2308">
        <v>1956</v>
      </c>
      <c r="D2308" t="s">
        <v>13</v>
      </c>
      <c r="E2308">
        <v>336.93564816550003</v>
      </c>
      <c r="F2308">
        <v>678895.90107237804</v>
      </c>
      <c r="G2308" s="1" t="s">
        <v>76</v>
      </c>
    </row>
    <row r="2309" spans="1:7" ht="72" x14ac:dyDescent="0.3">
      <c r="A2309" t="s">
        <v>74</v>
      </c>
      <c r="B2309" t="s">
        <v>75</v>
      </c>
      <c r="C2309">
        <v>1956</v>
      </c>
      <c r="D2309" t="s">
        <v>15</v>
      </c>
      <c r="E2309">
        <v>315.02024751099998</v>
      </c>
      <c r="F2309">
        <v>634738.282976049</v>
      </c>
      <c r="G2309" s="1" t="s">
        <v>76</v>
      </c>
    </row>
    <row r="2310" spans="1:7" ht="72" x14ac:dyDescent="0.3">
      <c r="A2310" t="s">
        <v>74</v>
      </c>
      <c r="B2310" t="s">
        <v>75</v>
      </c>
      <c r="C2310">
        <v>1957</v>
      </c>
      <c r="D2310" t="s">
        <v>13</v>
      </c>
      <c r="E2310">
        <v>315.82836361580001</v>
      </c>
      <c r="F2310">
        <v>586489.82996866899</v>
      </c>
      <c r="G2310" s="1" t="s">
        <v>76</v>
      </c>
    </row>
    <row r="2311" spans="1:7" ht="72" x14ac:dyDescent="0.3">
      <c r="A2311" t="s">
        <v>74</v>
      </c>
      <c r="B2311" t="s">
        <v>75</v>
      </c>
      <c r="C2311">
        <v>1957</v>
      </c>
      <c r="D2311" t="s">
        <v>15</v>
      </c>
      <c r="E2311">
        <v>317.29873417469997</v>
      </c>
      <c r="F2311">
        <v>589220.29207549</v>
      </c>
      <c r="G2311" s="1" t="s">
        <v>76</v>
      </c>
    </row>
    <row r="2312" spans="1:7" ht="72" x14ac:dyDescent="0.3">
      <c r="A2312" t="s">
        <v>74</v>
      </c>
      <c r="B2312" t="s">
        <v>75</v>
      </c>
      <c r="C2312">
        <v>1958</v>
      </c>
      <c r="D2312" t="s">
        <v>13</v>
      </c>
      <c r="E2312">
        <v>349.10876079880001</v>
      </c>
      <c r="F2312">
        <v>592407.57968029496</v>
      </c>
      <c r="G2312" s="1" t="s">
        <v>76</v>
      </c>
    </row>
    <row r="2313" spans="1:7" ht="72" x14ac:dyDescent="0.3">
      <c r="A2313" t="s">
        <v>74</v>
      </c>
      <c r="B2313" t="s">
        <v>75</v>
      </c>
      <c r="C2313">
        <v>1958</v>
      </c>
      <c r="D2313" t="s">
        <v>15</v>
      </c>
      <c r="E2313">
        <v>319.28103314610001</v>
      </c>
      <c r="F2313">
        <v>541792.48796606204</v>
      </c>
      <c r="G2313" s="1" t="s">
        <v>76</v>
      </c>
    </row>
    <row r="2314" spans="1:7" ht="72" x14ac:dyDescent="0.3">
      <c r="A2314" t="s">
        <v>74</v>
      </c>
      <c r="B2314" t="s">
        <v>75</v>
      </c>
      <c r="C2314">
        <v>1959</v>
      </c>
      <c r="D2314" t="s">
        <v>61</v>
      </c>
      <c r="E2314">
        <v>4.1514083402999997</v>
      </c>
      <c r="F2314">
        <v>11825.697515264401</v>
      </c>
      <c r="G2314" s="1" t="s">
        <v>76</v>
      </c>
    </row>
    <row r="2315" spans="1:7" ht="72" x14ac:dyDescent="0.3">
      <c r="A2315" t="s">
        <v>74</v>
      </c>
      <c r="B2315" t="s">
        <v>75</v>
      </c>
      <c r="C2315">
        <v>1959</v>
      </c>
      <c r="D2315" t="s">
        <v>13</v>
      </c>
      <c r="E2315">
        <v>327.91442128390003</v>
      </c>
      <c r="F2315">
        <v>548002.07442167401</v>
      </c>
      <c r="G2315" s="1" t="s">
        <v>76</v>
      </c>
    </row>
    <row r="2316" spans="1:7" ht="72" x14ac:dyDescent="0.3">
      <c r="A2316" t="s">
        <v>74</v>
      </c>
      <c r="B2316" t="s">
        <v>75</v>
      </c>
      <c r="C2316">
        <v>1959</v>
      </c>
      <c r="D2316" t="s">
        <v>15</v>
      </c>
      <c r="E2316">
        <v>320.9671444251</v>
      </c>
      <c r="F2316">
        <v>536391.965554517</v>
      </c>
      <c r="G2316" s="1" t="s">
        <v>76</v>
      </c>
    </row>
    <row r="2317" spans="1:7" ht="72" x14ac:dyDescent="0.3">
      <c r="A2317" t="s">
        <v>74</v>
      </c>
      <c r="B2317" t="s">
        <v>75</v>
      </c>
      <c r="C2317">
        <v>1960</v>
      </c>
      <c r="D2317" t="s">
        <v>13</v>
      </c>
      <c r="E2317">
        <v>333.89215889410002</v>
      </c>
      <c r="F2317">
        <v>571546.19852366694</v>
      </c>
      <c r="G2317" s="1" t="s">
        <v>76</v>
      </c>
    </row>
    <row r="2318" spans="1:7" ht="72" x14ac:dyDescent="0.3">
      <c r="A2318" t="s">
        <v>74</v>
      </c>
      <c r="B2318" t="s">
        <v>75</v>
      </c>
      <c r="C2318">
        <v>1960</v>
      </c>
      <c r="D2318" t="s">
        <v>15</v>
      </c>
      <c r="E2318">
        <v>322.35706801169999</v>
      </c>
      <c r="F2318">
        <v>551800.78921146796</v>
      </c>
      <c r="G2318" s="1" t="s">
        <v>76</v>
      </c>
    </row>
    <row r="2319" spans="1:7" ht="72" x14ac:dyDescent="0.3">
      <c r="A2319" t="s">
        <v>74</v>
      </c>
      <c r="B2319" t="s">
        <v>75</v>
      </c>
      <c r="C2319">
        <v>1961</v>
      </c>
      <c r="D2319" t="s">
        <v>61</v>
      </c>
      <c r="E2319">
        <v>0.19904012600000001</v>
      </c>
      <c r="F2319">
        <v>543.33935385604298</v>
      </c>
      <c r="G2319" s="1" t="s">
        <v>76</v>
      </c>
    </row>
    <row r="2320" spans="1:7" ht="72" x14ac:dyDescent="0.3">
      <c r="A2320" t="s">
        <v>74</v>
      </c>
      <c r="B2320" t="s">
        <v>75</v>
      </c>
      <c r="C2320">
        <v>1961</v>
      </c>
      <c r="D2320" t="s">
        <v>13</v>
      </c>
      <c r="E2320">
        <v>326.21856671789999</v>
      </c>
      <c r="F2320">
        <v>522431.70022674202</v>
      </c>
      <c r="G2320" s="1" t="s">
        <v>76</v>
      </c>
    </row>
    <row r="2321" spans="1:7" ht="72" x14ac:dyDescent="0.3">
      <c r="A2321" t="s">
        <v>74</v>
      </c>
      <c r="B2321" t="s">
        <v>75</v>
      </c>
      <c r="C2321">
        <v>1961</v>
      </c>
      <c r="D2321" t="s">
        <v>15</v>
      </c>
      <c r="E2321">
        <v>325.81421302090001</v>
      </c>
      <c r="F2321">
        <v>521784.13687199401</v>
      </c>
      <c r="G2321" s="1" t="s">
        <v>76</v>
      </c>
    </row>
    <row r="2322" spans="1:7" ht="72" x14ac:dyDescent="0.3">
      <c r="A2322" t="s">
        <v>74</v>
      </c>
      <c r="B2322" t="s">
        <v>75</v>
      </c>
      <c r="C2322">
        <v>1962</v>
      </c>
      <c r="D2322" t="s">
        <v>13</v>
      </c>
      <c r="E2322">
        <v>346.234021402</v>
      </c>
      <c r="F2322">
        <v>561212.11022654502</v>
      </c>
      <c r="G2322" s="1" t="s">
        <v>76</v>
      </c>
    </row>
    <row r="2323" spans="1:7" ht="72" x14ac:dyDescent="0.3">
      <c r="A2323" t="s">
        <v>74</v>
      </c>
      <c r="B2323" t="s">
        <v>75</v>
      </c>
      <c r="C2323">
        <v>1962</v>
      </c>
      <c r="D2323" t="s">
        <v>15</v>
      </c>
      <c r="E2323">
        <v>328.42973012829998</v>
      </c>
      <c r="F2323">
        <v>532353.06328382995</v>
      </c>
      <c r="G2323" s="1" t="s">
        <v>76</v>
      </c>
    </row>
    <row r="2324" spans="1:7" ht="72" x14ac:dyDescent="0.3">
      <c r="A2324" t="s">
        <v>74</v>
      </c>
      <c r="B2324" t="s">
        <v>75</v>
      </c>
      <c r="C2324">
        <v>1963</v>
      </c>
      <c r="D2324" t="s">
        <v>13</v>
      </c>
      <c r="E2324">
        <v>352.59487412869998</v>
      </c>
      <c r="F2324">
        <v>527444.20404504205</v>
      </c>
      <c r="G2324" s="1" t="s">
        <v>76</v>
      </c>
    </row>
    <row r="2325" spans="1:7" ht="72" x14ac:dyDescent="0.3">
      <c r="A2325" t="s">
        <v>74</v>
      </c>
      <c r="B2325" t="s">
        <v>75</v>
      </c>
      <c r="C2325">
        <v>1963</v>
      </c>
      <c r="D2325" t="s">
        <v>15</v>
      </c>
      <c r="E2325">
        <v>330.68353760759999</v>
      </c>
      <c r="F2325">
        <v>494667.18912241899</v>
      </c>
      <c r="G2325" s="1" t="s">
        <v>76</v>
      </c>
    </row>
    <row r="2326" spans="1:7" ht="72" x14ac:dyDescent="0.3">
      <c r="A2326" t="s">
        <v>74</v>
      </c>
      <c r="B2326" t="s">
        <v>75</v>
      </c>
      <c r="C2326">
        <v>1964</v>
      </c>
      <c r="D2326" t="s">
        <v>13</v>
      </c>
      <c r="E2326">
        <v>358.90892720199997</v>
      </c>
      <c r="F2326">
        <v>616177.35858291201</v>
      </c>
      <c r="G2326" s="1" t="s">
        <v>76</v>
      </c>
    </row>
    <row r="2327" spans="1:7" ht="72" x14ac:dyDescent="0.3">
      <c r="A2327" t="s">
        <v>74</v>
      </c>
      <c r="B2327" t="s">
        <v>75</v>
      </c>
      <c r="C2327">
        <v>1964</v>
      </c>
      <c r="D2327" t="s">
        <v>15</v>
      </c>
      <c r="E2327">
        <v>332.57563545879998</v>
      </c>
      <c r="F2327">
        <v>570968.17898515903</v>
      </c>
      <c r="G2327" s="1" t="s">
        <v>76</v>
      </c>
    </row>
    <row r="2328" spans="1:7" ht="72" x14ac:dyDescent="0.3">
      <c r="A2328" t="s">
        <v>74</v>
      </c>
      <c r="B2328" t="s">
        <v>75</v>
      </c>
      <c r="C2328">
        <v>1965</v>
      </c>
      <c r="D2328" t="s">
        <v>61</v>
      </c>
      <c r="E2328">
        <v>4.2623369829</v>
      </c>
      <c r="F2328">
        <v>12275.250167055699</v>
      </c>
      <c r="G2328" s="1" t="s">
        <v>76</v>
      </c>
    </row>
    <row r="2329" spans="1:7" ht="72" x14ac:dyDescent="0.3">
      <c r="A2329" t="s">
        <v>74</v>
      </c>
      <c r="B2329" t="s">
        <v>75</v>
      </c>
      <c r="C2329">
        <v>1965</v>
      </c>
      <c r="D2329" t="s">
        <v>13</v>
      </c>
      <c r="E2329">
        <v>365.17618062179997</v>
      </c>
      <c r="F2329">
        <v>616986.33737908094</v>
      </c>
      <c r="G2329" s="1" t="s">
        <v>76</v>
      </c>
    </row>
    <row r="2330" spans="1:7" ht="72" x14ac:dyDescent="0.3">
      <c r="A2330" t="s">
        <v>74</v>
      </c>
      <c r="B2330" t="s">
        <v>75</v>
      </c>
      <c r="C2330">
        <v>1965</v>
      </c>
      <c r="D2330" t="s">
        <v>15</v>
      </c>
      <c r="E2330">
        <v>334.106023682</v>
      </c>
      <c r="F2330">
        <v>564491.50516010902</v>
      </c>
      <c r="G2330" s="1" t="s">
        <v>76</v>
      </c>
    </row>
    <row r="2331" spans="1:7" ht="72" x14ac:dyDescent="0.3">
      <c r="A2331" t="s">
        <v>74</v>
      </c>
      <c r="B2331" t="s">
        <v>75</v>
      </c>
      <c r="C2331">
        <v>1966</v>
      </c>
      <c r="D2331" t="s">
        <v>61</v>
      </c>
      <c r="E2331">
        <v>11.381031735600001</v>
      </c>
      <c r="F2331">
        <v>35567.542536436202</v>
      </c>
      <c r="G2331" s="1" t="s">
        <v>76</v>
      </c>
    </row>
    <row r="2332" spans="1:7" ht="72" x14ac:dyDescent="0.3">
      <c r="A2332" t="s">
        <v>74</v>
      </c>
      <c r="B2332" t="s">
        <v>75</v>
      </c>
      <c r="C2332">
        <v>1966</v>
      </c>
      <c r="D2332" t="s">
        <v>13</v>
      </c>
      <c r="E2332">
        <v>372.2156890892</v>
      </c>
      <c r="F2332">
        <v>682428.80533696502</v>
      </c>
      <c r="G2332" s="1" t="s">
        <v>76</v>
      </c>
    </row>
    <row r="2333" spans="1:7" ht="72" x14ac:dyDescent="0.3">
      <c r="A2333" t="s">
        <v>74</v>
      </c>
      <c r="B2333" t="s">
        <v>75</v>
      </c>
      <c r="C2333">
        <v>1966</v>
      </c>
      <c r="D2333" t="s">
        <v>15</v>
      </c>
      <c r="E2333">
        <v>334.55917615760001</v>
      </c>
      <c r="F2333">
        <v>613388.48842833901</v>
      </c>
      <c r="G2333" s="1" t="s">
        <v>76</v>
      </c>
    </row>
    <row r="2334" spans="1:7" ht="72" x14ac:dyDescent="0.3">
      <c r="A2334" t="s">
        <v>74</v>
      </c>
      <c r="B2334" t="s">
        <v>75</v>
      </c>
      <c r="C2334">
        <v>1967</v>
      </c>
      <c r="D2334" t="s">
        <v>61</v>
      </c>
      <c r="E2334">
        <v>33.433311524799997</v>
      </c>
      <c r="F2334">
        <v>111750.917017481</v>
      </c>
      <c r="G2334" s="1" t="s">
        <v>76</v>
      </c>
    </row>
    <row r="2335" spans="1:7" ht="72" x14ac:dyDescent="0.3">
      <c r="A2335" t="s">
        <v>74</v>
      </c>
      <c r="B2335" t="s">
        <v>75</v>
      </c>
      <c r="C2335">
        <v>1967</v>
      </c>
      <c r="D2335" t="s">
        <v>13</v>
      </c>
      <c r="E2335">
        <v>379.20314721019997</v>
      </c>
      <c r="F2335">
        <v>743590.827458977</v>
      </c>
      <c r="G2335" s="1" t="s">
        <v>76</v>
      </c>
    </row>
    <row r="2336" spans="1:7" ht="72" x14ac:dyDescent="0.3">
      <c r="A2336" t="s">
        <v>74</v>
      </c>
      <c r="B2336" t="s">
        <v>75</v>
      </c>
      <c r="C2336">
        <v>1967</v>
      </c>
      <c r="D2336" t="s">
        <v>15</v>
      </c>
      <c r="E2336">
        <v>334.66881077059998</v>
      </c>
      <c r="F2336">
        <v>656262.11110434902</v>
      </c>
      <c r="G2336" s="1" t="s">
        <v>76</v>
      </c>
    </row>
    <row r="2337" spans="1:7" ht="72" x14ac:dyDescent="0.3">
      <c r="A2337" t="s">
        <v>74</v>
      </c>
      <c r="B2337" t="s">
        <v>75</v>
      </c>
      <c r="C2337">
        <v>1968</v>
      </c>
      <c r="D2337" t="s">
        <v>61</v>
      </c>
      <c r="E2337">
        <v>5.8841430493000004</v>
      </c>
      <c r="F2337">
        <v>20850.596166985601</v>
      </c>
      <c r="G2337" s="1" t="s">
        <v>76</v>
      </c>
    </row>
    <row r="2338" spans="1:7" ht="72" x14ac:dyDescent="0.3">
      <c r="A2338" t="s">
        <v>74</v>
      </c>
      <c r="B2338" t="s">
        <v>75</v>
      </c>
      <c r="C2338">
        <v>1968</v>
      </c>
      <c r="D2338" t="s">
        <v>13</v>
      </c>
      <c r="E2338">
        <v>413.35415959260001</v>
      </c>
      <c r="F2338">
        <v>859306.254919081</v>
      </c>
      <c r="G2338" s="1" t="s">
        <v>76</v>
      </c>
    </row>
    <row r="2339" spans="1:7" ht="72" x14ac:dyDescent="0.3">
      <c r="A2339" t="s">
        <v>74</v>
      </c>
      <c r="B2339" t="s">
        <v>75</v>
      </c>
      <c r="C2339">
        <v>1968</v>
      </c>
      <c r="D2339" t="s">
        <v>15</v>
      </c>
      <c r="E2339">
        <v>334.43492752100002</v>
      </c>
      <c r="F2339">
        <v>695244.062296213</v>
      </c>
      <c r="G2339" s="1" t="s">
        <v>76</v>
      </c>
    </row>
    <row r="2340" spans="1:7" ht="72" x14ac:dyDescent="0.3">
      <c r="A2340" t="s">
        <v>74</v>
      </c>
      <c r="B2340" t="s">
        <v>75</v>
      </c>
      <c r="C2340">
        <v>1969</v>
      </c>
      <c r="D2340" t="s">
        <v>61</v>
      </c>
      <c r="E2340">
        <v>4.1323752711999999</v>
      </c>
      <c r="F2340">
        <v>16690.759077539999</v>
      </c>
      <c r="G2340" s="1" t="s">
        <v>76</v>
      </c>
    </row>
    <row r="2341" spans="1:7" ht="72" x14ac:dyDescent="0.3">
      <c r="A2341" t="s">
        <v>74</v>
      </c>
      <c r="B2341" t="s">
        <v>75</v>
      </c>
      <c r="C2341">
        <v>1969</v>
      </c>
      <c r="D2341" t="s">
        <v>13</v>
      </c>
      <c r="E2341">
        <v>393.02191241349999</v>
      </c>
      <c r="F2341">
        <v>931286.64464700304</v>
      </c>
      <c r="G2341" s="1" t="s">
        <v>76</v>
      </c>
    </row>
    <row r="2342" spans="1:7" ht="72" x14ac:dyDescent="0.3">
      <c r="A2342" t="s">
        <v>74</v>
      </c>
      <c r="B2342" t="s">
        <v>75</v>
      </c>
      <c r="C2342">
        <v>1969</v>
      </c>
      <c r="D2342" t="s">
        <v>15</v>
      </c>
      <c r="E2342">
        <v>333.85752640890001</v>
      </c>
      <c r="F2342">
        <v>791093.43713233795</v>
      </c>
      <c r="G2342" s="1" t="s">
        <v>76</v>
      </c>
    </row>
    <row r="2343" spans="1:7" ht="72" x14ac:dyDescent="0.3">
      <c r="A2343" t="s">
        <v>74</v>
      </c>
      <c r="B2343" t="s">
        <v>75</v>
      </c>
      <c r="C2343">
        <v>1970</v>
      </c>
      <c r="D2343" t="s">
        <v>61</v>
      </c>
      <c r="E2343">
        <v>2.7099997250999999</v>
      </c>
      <c r="F2343">
        <v>9996.8340963737101</v>
      </c>
      <c r="G2343" s="1" t="s">
        <v>76</v>
      </c>
    </row>
    <row r="2344" spans="1:7" ht="72" x14ac:dyDescent="0.3">
      <c r="A2344" t="s">
        <v>74</v>
      </c>
      <c r="B2344" t="s">
        <v>75</v>
      </c>
      <c r="C2344">
        <v>1970</v>
      </c>
      <c r="D2344" t="s">
        <v>13</v>
      </c>
      <c r="E2344">
        <v>399.85321949569999</v>
      </c>
      <c r="F2344">
        <v>865333.94805392204</v>
      </c>
      <c r="G2344" s="1" t="s">
        <v>76</v>
      </c>
    </row>
    <row r="2345" spans="1:7" ht="72" x14ac:dyDescent="0.3">
      <c r="A2345" t="s">
        <v>74</v>
      </c>
      <c r="B2345" t="s">
        <v>75</v>
      </c>
      <c r="C2345">
        <v>1970</v>
      </c>
      <c r="D2345" t="s">
        <v>15</v>
      </c>
      <c r="E2345">
        <v>332.93660743420003</v>
      </c>
      <c r="F2345">
        <v>720517.76731003902</v>
      </c>
      <c r="G2345" s="1" t="s">
        <v>76</v>
      </c>
    </row>
    <row r="2346" spans="1:7" ht="72" x14ac:dyDescent="0.3">
      <c r="A2346" t="s">
        <v>74</v>
      </c>
      <c r="B2346" t="s">
        <v>75</v>
      </c>
      <c r="C2346">
        <v>1971</v>
      </c>
      <c r="D2346" t="s">
        <v>61</v>
      </c>
      <c r="E2346">
        <v>2.7698892217000002</v>
      </c>
      <c r="F2346">
        <v>11898.801666126899</v>
      </c>
      <c r="G2346" s="1" t="s">
        <v>76</v>
      </c>
    </row>
    <row r="2347" spans="1:7" ht="72" x14ac:dyDescent="0.3">
      <c r="A2347" t="s">
        <v>74</v>
      </c>
      <c r="B2347" t="s">
        <v>75</v>
      </c>
      <c r="C2347">
        <v>1971</v>
      </c>
      <c r="D2347" t="s">
        <v>13</v>
      </c>
      <c r="E2347">
        <v>400.60553663799999</v>
      </c>
      <c r="F2347">
        <v>952905.96820141899</v>
      </c>
      <c r="G2347" s="1" t="s">
        <v>76</v>
      </c>
    </row>
    <row r="2348" spans="1:7" ht="72" x14ac:dyDescent="0.3">
      <c r="A2348" t="s">
        <v>74</v>
      </c>
      <c r="B2348" t="s">
        <v>75</v>
      </c>
      <c r="C2348">
        <v>1971</v>
      </c>
      <c r="D2348" t="s">
        <v>15</v>
      </c>
      <c r="E2348">
        <v>332.74555754639999</v>
      </c>
      <c r="F2348">
        <v>791489.87889550999</v>
      </c>
      <c r="G2348" s="1" t="s">
        <v>76</v>
      </c>
    </row>
    <row r="2349" spans="1:7" ht="72" x14ac:dyDescent="0.3">
      <c r="A2349" t="s">
        <v>74</v>
      </c>
      <c r="B2349" t="s">
        <v>75</v>
      </c>
      <c r="C2349">
        <v>1972</v>
      </c>
      <c r="D2349" t="s">
        <v>61</v>
      </c>
      <c r="E2349">
        <v>3.4586184335999999</v>
      </c>
      <c r="F2349">
        <v>16889.557977013799</v>
      </c>
      <c r="G2349" s="1" t="s">
        <v>76</v>
      </c>
    </row>
    <row r="2350" spans="1:7" ht="72" x14ac:dyDescent="0.3">
      <c r="A2350" t="s">
        <v>74</v>
      </c>
      <c r="B2350" t="s">
        <v>75</v>
      </c>
      <c r="C2350">
        <v>1972</v>
      </c>
      <c r="D2350" t="s">
        <v>13</v>
      </c>
      <c r="E2350">
        <v>374.19750388850002</v>
      </c>
      <c r="F2350">
        <v>1068985.35145616</v>
      </c>
      <c r="G2350" s="1" t="s">
        <v>76</v>
      </c>
    </row>
    <row r="2351" spans="1:7" ht="72" x14ac:dyDescent="0.3">
      <c r="A2351" t="s">
        <v>74</v>
      </c>
      <c r="B2351" t="s">
        <v>75</v>
      </c>
      <c r="C2351">
        <v>1972</v>
      </c>
      <c r="D2351" t="s">
        <v>15</v>
      </c>
      <c r="E2351">
        <v>332.2278556535</v>
      </c>
      <c r="F2351">
        <v>949088.93658742402</v>
      </c>
      <c r="G2351" s="1" t="s">
        <v>76</v>
      </c>
    </row>
    <row r="2352" spans="1:7" ht="72" x14ac:dyDescent="0.3">
      <c r="A2352" t="s">
        <v>74</v>
      </c>
      <c r="B2352" t="s">
        <v>75</v>
      </c>
      <c r="C2352">
        <v>1973</v>
      </c>
      <c r="D2352" t="s">
        <v>61</v>
      </c>
      <c r="E2352">
        <v>7.1867396023000003</v>
      </c>
      <c r="F2352">
        <v>36019.1729436241</v>
      </c>
      <c r="G2352" s="1" t="s">
        <v>76</v>
      </c>
    </row>
    <row r="2353" spans="1:7" ht="72" x14ac:dyDescent="0.3">
      <c r="A2353" t="s">
        <v>74</v>
      </c>
      <c r="B2353" t="s">
        <v>75</v>
      </c>
      <c r="C2353">
        <v>1973</v>
      </c>
      <c r="D2353" t="s">
        <v>13</v>
      </c>
      <c r="E2353">
        <v>374.92425243970001</v>
      </c>
      <c r="F2353">
        <v>1224920.2740853699</v>
      </c>
      <c r="G2353" s="1" t="s">
        <v>76</v>
      </c>
    </row>
    <row r="2354" spans="1:7" ht="72" x14ac:dyDescent="0.3">
      <c r="A2354" t="s">
        <v>74</v>
      </c>
      <c r="B2354" t="s">
        <v>75</v>
      </c>
      <c r="C2354">
        <v>1973</v>
      </c>
      <c r="D2354" t="s">
        <v>15</v>
      </c>
      <c r="E2354">
        <v>331.38350175559998</v>
      </c>
      <c r="F2354">
        <v>1082667.67795465</v>
      </c>
      <c r="G2354" s="1" t="s">
        <v>76</v>
      </c>
    </row>
    <row r="2355" spans="1:7" ht="72" x14ac:dyDescent="0.3">
      <c r="A2355" t="s">
        <v>74</v>
      </c>
      <c r="B2355" t="s">
        <v>75</v>
      </c>
      <c r="C2355">
        <v>1974</v>
      </c>
      <c r="D2355" t="s">
        <v>61</v>
      </c>
      <c r="E2355">
        <v>1.0031490694</v>
      </c>
      <c r="F2355">
        <v>4704.9602976468104</v>
      </c>
      <c r="G2355" s="1" t="s">
        <v>76</v>
      </c>
    </row>
    <row r="2356" spans="1:7" ht="72" x14ac:dyDescent="0.3">
      <c r="A2356" t="s">
        <v>74</v>
      </c>
      <c r="B2356" t="s">
        <v>75</v>
      </c>
      <c r="C2356">
        <v>1974</v>
      </c>
      <c r="D2356" t="s">
        <v>13</v>
      </c>
      <c r="E2356">
        <v>392.44385254050002</v>
      </c>
      <c r="F2356">
        <v>1229442.99946885</v>
      </c>
      <c r="G2356" s="1" t="s">
        <v>76</v>
      </c>
    </row>
    <row r="2357" spans="1:7" ht="72" x14ac:dyDescent="0.3">
      <c r="A2357" t="s">
        <v>74</v>
      </c>
      <c r="B2357" t="s">
        <v>75</v>
      </c>
      <c r="C2357">
        <v>1974</v>
      </c>
      <c r="D2357" t="s">
        <v>15</v>
      </c>
      <c r="E2357">
        <v>330.2124958526</v>
      </c>
      <c r="F2357">
        <v>1034485.41424461</v>
      </c>
      <c r="G2357" s="1" t="s">
        <v>76</v>
      </c>
    </row>
    <row r="2358" spans="1:7" ht="72" x14ac:dyDescent="0.3">
      <c r="A2358" t="s">
        <v>74</v>
      </c>
      <c r="B2358" t="s">
        <v>75</v>
      </c>
      <c r="C2358">
        <v>1975</v>
      </c>
      <c r="D2358" t="s">
        <v>61</v>
      </c>
      <c r="E2358">
        <v>1.0330938178</v>
      </c>
      <c r="F2358">
        <v>4852.3634768397296</v>
      </c>
      <c r="G2358" s="1" t="s">
        <v>76</v>
      </c>
    </row>
    <row r="2359" spans="1:7" ht="72" x14ac:dyDescent="0.3">
      <c r="A2359" t="s">
        <v>74</v>
      </c>
      <c r="B2359" t="s">
        <v>75</v>
      </c>
      <c r="C2359">
        <v>1975</v>
      </c>
      <c r="D2359" t="s">
        <v>13</v>
      </c>
      <c r="E2359">
        <v>401.3097138828</v>
      </c>
      <c r="F2359">
        <v>1320807.3853390501</v>
      </c>
      <c r="G2359" s="1" t="s">
        <v>76</v>
      </c>
    </row>
    <row r="2360" spans="1:7" ht="72" x14ac:dyDescent="0.3">
      <c r="A2360" t="s">
        <v>74</v>
      </c>
      <c r="B2360" t="s">
        <v>75</v>
      </c>
      <c r="C2360">
        <v>1975</v>
      </c>
      <c r="D2360" t="s">
        <v>15</v>
      </c>
      <c r="E2360">
        <v>328.71483794459999</v>
      </c>
      <c r="F2360">
        <v>1081880.0806664899</v>
      </c>
      <c r="G2360" s="1" t="s">
        <v>76</v>
      </c>
    </row>
    <row r="2361" spans="1:7" ht="72" x14ac:dyDescent="0.3">
      <c r="A2361" t="s">
        <v>74</v>
      </c>
      <c r="B2361" t="s">
        <v>75</v>
      </c>
      <c r="C2361">
        <v>1976</v>
      </c>
      <c r="D2361" t="s">
        <v>61</v>
      </c>
      <c r="E2361">
        <v>5.2083454798000002</v>
      </c>
      <c r="F2361">
        <v>25237.993745928099</v>
      </c>
      <c r="G2361" s="1" t="s">
        <v>76</v>
      </c>
    </row>
    <row r="2362" spans="1:7" ht="72" x14ac:dyDescent="0.3">
      <c r="A2362" t="s">
        <v>74</v>
      </c>
      <c r="B2362" t="s">
        <v>75</v>
      </c>
      <c r="C2362">
        <v>1976</v>
      </c>
      <c r="D2362" t="s">
        <v>13</v>
      </c>
      <c r="E2362">
        <v>428.39724601659998</v>
      </c>
      <c r="F2362">
        <v>1327241.9265271099</v>
      </c>
      <c r="G2362" s="1" t="s">
        <v>76</v>
      </c>
    </row>
    <row r="2363" spans="1:7" ht="72" x14ac:dyDescent="0.3">
      <c r="A2363" t="s">
        <v>74</v>
      </c>
      <c r="B2363" t="s">
        <v>75</v>
      </c>
      <c r="C2363">
        <v>1976</v>
      </c>
      <c r="D2363" t="s">
        <v>15</v>
      </c>
      <c r="E2363">
        <v>326.89052803160001</v>
      </c>
      <c r="F2363">
        <v>1012758.17765471</v>
      </c>
      <c r="G2363" s="1" t="s">
        <v>76</v>
      </c>
    </row>
    <row r="2364" spans="1:7" ht="72" x14ac:dyDescent="0.3">
      <c r="A2364" t="s">
        <v>74</v>
      </c>
      <c r="B2364" t="s">
        <v>75</v>
      </c>
      <c r="C2364">
        <v>1977</v>
      </c>
      <c r="D2364" t="s">
        <v>61</v>
      </c>
      <c r="E2364">
        <v>0.60901679249999996</v>
      </c>
      <c r="F2364">
        <v>2858.52562698269</v>
      </c>
      <c r="G2364" s="1" t="s">
        <v>76</v>
      </c>
    </row>
    <row r="2365" spans="1:7" ht="72" x14ac:dyDescent="0.3">
      <c r="A2365" t="s">
        <v>74</v>
      </c>
      <c r="B2365" t="s">
        <v>75</v>
      </c>
      <c r="C2365">
        <v>1977</v>
      </c>
      <c r="D2365" t="s">
        <v>13</v>
      </c>
      <c r="E2365">
        <v>475.69158716039999</v>
      </c>
      <c r="F2365">
        <v>1730724.87507971</v>
      </c>
      <c r="G2365" s="1" t="s">
        <v>76</v>
      </c>
    </row>
    <row r="2366" spans="1:7" ht="72" x14ac:dyDescent="0.3">
      <c r="A2366" t="s">
        <v>74</v>
      </c>
      <c r="B2366" t="s">
        <v>75</v>
      </c>
      <c r="C2366">
        <v>1977</v>
      </c>
      <c r="D2366" t="s">
        <v>15</v>
      </c>
      <c r="E2366">
        <v>324.73956611350002</v>
      </c>
      <c r="F2366">
        <v>1181511.0045359901</v>
      </c>
      <c r="G2366" s="1" t="s">
        <v>76</v>
      </c>
    </row>
    <row r="2367" spans="1:7" ht="72" x14ac:dyDescent="0.3">
      <c r="A2367" t="s">
        <v>74</v>
      </c>
      <c r="B2367" t="s">
        <v>75</v>
      </c>
      <c r="C2367">
        <v>1978</v>
      </c>
      <c r="D2367" t="s">
        <v>13</v>
      </c>
      <c r="E2367">
        <v>458.94443187439998</v>
      </c>
      <c r="F2367">
        <v>1480645.14927979</v>
      </c>
      <c r="G2367" s="1" t="s">
        <v>76</v>
      </c>
    </row>
    <row r="2368" spans="1:7" ht="72" x14ac:dyDescent="0.3">
      <c r="A2368" t="s">
        <v>74</v>
      </c>
      <c r="B2368" t="s">
        <v>75</v>
      </c>
      <c r="C2368">
        <v>1978</v>
      </c>
      <c r="D2368" t="s">
        <v>15</v>
      </c>
      <c r="E2368">
        <v>322.2619521904</v>
      </c>
      <c r="F2368">
        <v>1039680.5433707701</v>
      </c>
      <c r="G2368" s="1" t="s">
        <v>76</v>
      </c>
    </row>
    <row r="2369" spans="1:7" ht="72" x14ac:dyDescent="0.3">
      <c r="A2369" t="s">
        <v>74</v>
      </c>
      <c r="B2369" t="s">
        <v>75</v>
      </c>
      <c r="C2369">
        <v>1979</v>
      </c>
      <c r="D2369" t="s">
        <v>61</v>
      </c>
      <c r="E2369">
        <v>0.82931145750000002</v>
      </c>
      <c r="F2369">
        <v>4213.1742805599997</v>
      </c>
      <c r="G2369" s="1" t="s">
        <v>76</v>
      </c>
    </row>
    <row r="2370" spans="1:7" ht="72" x14ac:dyDescent="0.3">
      <c r="A2370" t="s">
        <v>74</v>
      </c>
      <c r="B2370" t="s">
        <v>75</v>
      </c>
      <c r="C2370">
        <v>1979</v>
      </c>
      <c r="D2370" t="s">
        <v>13</v>
      </c>
      <c r="E2370">
        <v>438.1821974975</v>
      </c>
      <c r="F2370">
        <v>1501664.85083645</v>
      </c>
      <c r="G2370" s="1" t="s">
        <v>76</v>
      </c>
    </row>
    <row r="2371" spans="1:7" ht="72" x14ac:dyDescent="0.3">
      <c r="A2371" t="s">
        <v>74</v>
      </c>
      <c r="B2371" t="s">
        <v>75</v>
      </c>
      <c r="C2371">
        <v>1979</v>
      </c>
      <c r="D2371" t="s">
        <v>15</v>
      </c>
      <c r="E2371">
        <v>319.45768626220001</v>
      </c>
      <c r="F2371">
        <v>1094792.0329243301</v>
      </c>
      <c r="G2371" s="1" t="s">
        <v>76</v>
      </c>
    </row>
    <row r="2372" spans="1:7" ht="72" x14ac:dyDescent="0.3">
      <c r="A2372" t="s">
        <v>74</v>
      </c>
      <c r="B2372" t="s">
        <v>75</v>
      </c>
      <c r="C2372">
        <v>1980</v>
      </c>
      <c r="D2372" t="s">
        <v>13</v>
      </c>
      <c r="E2372">
        <v>455.62909411959998</v>
      </c>
      <c r="F2372">
        <v>1503599.2476784899</v>
      </c>
      <c r="G2372" s="1" t="s">
        <v>76</v>
      </c>
    </row>
    <row r="2373" spans="1:7" ht="72" x14ac:dyDescent="0.3">
      <c r="A2373" t="s">
        <v>74</v>
      </c>
      <c r="B2373" t="s">
        <v>75</v>
      </c>
      <c r="C2373">
        <v>1980</v>
      </c>
      <c r="D2373" t="s">
        <v>15</v>
      </c>
      <c r="E2373">
        <v>316.326768329</v>
      </c>
      <c r="F2373">
        <v>1043894.46815105</v>
      </c>
      <c r="G2373" s="1" t="s">
        <v>76</v>
      </c>
    </row>
    <row r="2374" spans="1:7" ht="72" x14ac:dyDescent="0.3">
      <c r="A2374" t="s">
        <v>74</v>
      </c>
      <c r="B2374" t="s">
        <v>75</v>
      </c>
      <c r="C2374">
        <v>1981</v>
      </c>
      <c r="D2374" t="s">
        <v>13</v>
      </c>
      <c r="E2374">
        <v>441.41255691549998</v>
      </c>
      <c r="F2374">
        <v>1451160.9959494199</v>
      </c>
      <c r="G2374" s="1" t="s">
        <v>76</v>
      </c>
    </row>
    <row r="2375" spans="1:7" ht="72" x14ac:dyDescent="0.3">
      <c r="A2375" t="s">
        <v>74</v>
      </c>
      <c r="B2375" t="s">
        <v>75</v>
      </c>
      <c r="C2375">
        <v>1981</v>
      </c>
      <c r="D2375" t="s">
        <v>15</v>
      </c>
      <c r="E2375">
        <v>318.43366768419997</v>
      </c>
      <c r="F2375">
        <v>1046863.10142486</v>
      </c>
      <c r="G2375" s="1" t="s">
        <v>76</v>
      </c>
    </row>
    <row r="2376" spans="1:7" ht="72" x14ac:dyDescent="0.3">
      <c r="A2376" t="s">
        <v>74</v>
      </c>
      <c r="B2376" t="s">
        <v>75</v>
      </c>
      <c r="C2376">
        <v>1982</v>
      </c>
      <c r="D2376" t="s">
        <v>61</v>
      </c>
      <c r="E2376">
        <v>0.33952253319999998</v>
      </c>
      <c r="F2376">
        <v>1179.5609041940399</v>
      </c>
      <c r="G2376" s="1" t="s">
        <v>76</v>
      </c>
    </row>
    <row r="2377" spans="1:7" ht="72" x14ac:dyDescent="0.3">
      <c r="A2377" t="s">
        <v>74</v>
      </c>
      <c r="B2377" t="s">
        <v>75</v>
      </c>
      <c r="C2377">
        <v>1982</v>
      </c>
      <c r="D2377" t="s">
        <v>13</v>
      </c>
      <c r="E2377">
        <v>461.19352652079999</v>
      </c>
      <c r="F2377">
        <v>1193960.3999397401</v>
      </c>
      <c r="G2377" s="1" t="s">
        <v>76</v>
      </c>
    </row>
    <row r="2378" spans="1:7" ht="72" x14ac:dyDescent="0.3">
      <c r="A2378" t="s">
        <v>74</v>
      </c>
      <c r="B2378" t="s">
        <v>75</v>
      </c>
      <c r="C2378">
        <v>1982</v>
      </c>
      <c r="D2378" t="s">
        <v>15</v>
      </c>
      <c r="E2378">
        <v>319.928696688</v>
      </c>
      <c r="F2378">
        <v>828247.08649207302</v>
      </c>
      <c r="G2378" s="1" t="s">
        <v>76</v>
      </c>
    </row>
    <row r="2379" spans="1:7" ht="72" x14ac:dyDescent="0.3">
      <c r="A2379" t="s">
        <v>74</v>
      </c>
      <c r="B2379" t="s">
        <v>75</v>
      </c>
      <c r="C2379">
        <v>1983</v>
      </c>
      <c r="D2379" t="s">
        <v>61</v>
      </c>
      <c r="E2379">
        <v>2.0492286542999998</v>
      </c>
      <c r="F2379">
        <v>7303.8257755249097</v>
      </c>
      <c r="G2379" s="1" t="s">
        <v>76</v>
      </c>
    </row>
    <row r="2380" spans="1:7" ht="72" x14ac:dyDescent="0.3">
      <c r="A2380" t="s">
        <v>74</v>
      </c>
      <c r="B2380" t="s">
        <v>75</v>
      </c>
      <c r="C2380">
        <v>1983</v>
      </c>
      <c r="D2380" t="s">
        <v>13</v>
      </c>
      <c r="E2380">
        <v>486.9559393687</v>
      </c>
      <c r="F2380">
        <v>1270400.8458932899</v>
      </c>
      <c r="G2380" s="1" t="s">
        <v>76</v>
      </c>
    </row>
    <row r="2381" spans="1:7" ht="72" x14ac:dyDescent="0.3">
      <c r="A2381" t="s">
        <v>74</v>
      </c>
      <c r="B2381" t="s">
        <v>75</v>
      </c>
      <c r="C2381">
        <v>1983</v>
      </c>
      <c r="D2381" t="s">
        <v>15</v>
      </c>
      <c r="E2381">
        <v>320.81185534050002</v>
      </c>
      <c r="F2381">
        <v>836953.85854728101</v>
      </c>
      <c r="G2381" s="1" t="s">
        <v>76</v>
      </c>
    </row>
    <row r="2382" spans="1:7" ht="72" x14ac:dyDescent="0.3">
      <c r="A2382" t="s">
        <v>74</v>
      </c>
      <c r="B2382" t="s">
        <v>75</v>
      </c>
      <c r="C2382">
        <v>1984</v>
      </c>
      <c r="D2382" t="s">
        <v>61</v>
      </c>
      <c r="E2382">
        <v>3.6893911667000001</v>
      </c>
      <c r="F2382">
        <v>15567.081385940801</v>
      </c>
      <c r="G2382" s="1" t="s">
        <v>76</v>
      </c>
    </row>
    <row r="2383" spans="1:7" ht="72" x14ac:dyDescent="0.3">
      <c r="A2383" t="s">
        <v>74</v>
      </c>
      <c r="B2383" t="s">
        <v>75</v>
      </c>
      <c r="C2383">
        <v>1984</v>
      </c>
      <c r="D2383" t="s">
        <v>13</v>
      </c>
      <c r="E2383">
        <v>448.05929232329999</v>
      </c>
      <c r="F2383">
        <v>1415033.5253986099</v>
      </c>
      <c r="G2383" s="1" t="s">
        <v>76</v>
      </c>
    </row>
    <row r="2384" spans="1:7" ht="72" x14ac:dyDescent="0.3">
      <c r="A2384" t="s">
        <v>74</v>
      </c>
      <c r="B2384" t="s">
        <v>75</v>
      </c>
      <c r="C2384">
        <v>1984</v>
      </c>
      <c r="D2384" t="s">
        <v>15</v>
      </c>
      <c r="E2384">
        <v>321.08314364159997</v>
      </c>
      <c r="F2384">
        <v>1014025.19817715</v>
      </c>
      <c r="G2384" s="1" t="s">
        <v>76</v>
      </c>
    </row>
    <row r="2385" spans="1:7" ht="72" x14ac:dyDescent="0.3">
      <c r="A2385" t="s">
        <v>74</v>
      </c>
      <c r="B2385" t="s">
        <v>75</v>
      </c>
      <c r="C2385">
        <v>1985</v>
      </c>
      <c r="D2385" t="s">
        <v>61</v>
      </c>
      <c r="E2385">
        <v>2.6214095132000002</v>
      </c>
      <c r="F2385">
        <v>7199.5060796645002</v>
      </c>
      <c r="G2385" s="1" t="s">
        <v>76</v>
      </c>
    </row>
    <row r="2386" spans="1:7" ht="72" x14ac:dyDescent="0.3">
      <c r="A2386" t="s">
        <v>74</v>
      </c>
      <c r="B2386" t="s">
        <v>75</v>
      </c>
      <c r="C2386">
        <v>1985</v>
      </c>
      <c r="D2386" t="s">
        <v>13</v>
      </c>
      <c r="E2386">
        <v>450.16416797900001</v>
      </c>
      <c r="F2386">
        <v>1586400.1358378499</v>
      </c>
      <c r="G2386" s="1" t="s">
        <v>76</v>
      </c>
    </row>
    <row r="2387" spans="1:7" ht="72" x14ac:dyDescent="0.3">
      <c r="A2387" t="s">
        <v>74</v>
      </c>
      <c r="B2387" t="s">
        <v>75</v>
      </c>
      <c r="C2387">
        <v>1985</v>
      </c>
      <c r="D2387" t="s">
        <v>15</v>
      </c>
      <c r="E2387">
        <v>320.74256159139998</v>
      </c>
      <c r="F2387">
        <v>1130312.1826909799</v>
      </c>
      <c r="G2387" s="1" t="s">
        <v>76</v>
      </c>
    </row>
    <row r="2388" spans="1:7" ht="72" x14ac:dyDescent="0.3">
      <c r="A2388" t="s">
        <v>74</v>
      </c>
      <c r="B2388" t="s">
        <v>75</v>
      </c>
      <c r="C2388">
        <v>1986</v>
      </c>
      <c r="D2388" t="s">
        <v>61</v>
      </c>
      <c r="E2388">
        <v>1.6990617215999999</v>
      </c>
      <c r="F2388">
        <v>5363.5072588190096</v>
      </c>
      <c r="G2388" s="1" t="s">
        <v>76</v>
      </c>
    </row>
    <row r="2389" spans="1:7" ht="72" x14ac:dyDescent="0.3">
      <c r="A2389" t="s">
        <v>74</v>
      </c>
      <c r="B2389" t="s">
        <v>75</v>
      </c>
      <c r="C2389">
        <v>1986</v>
      </c>
      <c r="D2389" t="s">
        <v>13</v>
      </c>
      <c r="E2389">
        <v>473.85943657870001</v>
      </c>
      <c r="F2389">
        <v>1754927.9984615899</v>
      </c>
      <c r="G2389" s="1" t="s">
        <v>76</v>
      </c>
    </row>
    <row r="2390" spans="1:7" ht="72" x14ac:dyDescent="0.3">
      <c r="A2390" t="s">
        <v>74</v>
      </c>
      <c r="B2390" t="s">
        <v>75</v>
      </c>
      <c r="C2390">
        <v>1986</v>
      </c>
      <c r="D2390" t="s">
        <v>15</v>
      </c>
      <c r="E2390">
        <v>319.79010918979998</v>
      </c>
      <c r="F2390">
        <v>1184335.6340020599</v>
      </c>
      <c r="G2390" s="1" t="s">
        <v>76</v>
      </c>
    </row>
    <row r="2391" spans="1:7" ht="72" x14ac:dyDescent="0.3">
      <c r="A2391" t="s">
        <v>74</v>
      </c>
      <c r="B2391" t="s">
        <v>75</v>
      </c>
      <c r="C2391">
        <v>1987</v>
      </c>
      <c r="D2391" t="s">
        <v>61</v>
      </c>
      <c r="E2391">
        <v>5.2428190262000003</v>
      </c>
      <c r="F2391">
        <v>16110.284574318999</v>
      </c>
      <c r="G2391" s="1" t="s">
        <v>76</v>
      </c>
    </row>
    <row r="2392" spans="1:7" ht="72" x14ac:dyDescent="0.3">
      <c r="A2392" t="s">
        <v>74</v>
      </c>
      <c r="B2392" t="s">
        <v>75</v>
      </c>
      <c r="C2392">
        <v>1987</v>
      </c>
      <c r="D2392" t="s">
        <v>13</v>
      </c>
      <c r="E2392">
        <v>485.52582184260001</v>
      </c>
      <c r="F2392">
        <v>2001302.9653016001</v>
      </c>
      <c r="G2392" s="1" t="s">
        <v>76</v>
      </c>
    </row>
    <row r="2393" spans="1:7" ht="72" x14ac:dyDescent="0.3">
      <c r="A2393" t="s">
        <v>74</v>
      </c>
      <c r="B2393" t="s">
        <v>75</v>
      </c>
      <c r="C2393">
        <v>1987</v>
      </c>
      <c r="D2393" t="s">
        <v>15</v>
      </c>
      <c r="E2393">
        <v>318.22578643690002</v>
      </c>
      <c r="F2393">
        <v>1311704.0976620601</v>
      </c>
      <c r="G2393" s="1" t="s">
        <v>76</v>
      </c>
    </row>
    <row r="2394" spans="1:7" ht="72" x14ac:dyDescent="0.3">
      <c r="A2394" t="s">
        <v>74</v>
      </c>
      <c r="B2394" t="s">
        <v>75</v>
      </c>
      <c r="C2394">
        <v>1988</v>
      </c>
      <c r="D2394" t="s">
        <v>61</v>
      </c>
      <c r="E2394">
        <v>4.5631943376999997</v>
      </c>
      <c r="F2394">
        <v>14372.122579008301</v>
      </c>
      <c r="G2394" s="1" t="s">
        <v>76</v>
      </c>
    </row>
    <row r="2395" spans="1:7" ht="72" x14ac:dyDescent="0.3">
      <c r="A2395" t="s">
        <v>74</v>
      </c>
      <c r="B2395" t="s">
        <v>75</v>
      </c>
      <c r="C2395">
        <v>1988</v>
      </c>
      <c r="D2395" t="s">
        <v>13</v>
      </c>
      <c r="E2395">
        <v>477.75907839929999</v>
      </c>
      <c r="F2395">
        <v>2174741.1700285501</v>
      </c>
      <c r="G2395" s="1" t="s">
        <v>76</v>
      </c>
    </row>
    <row r="2396" spans="1:7" ht="72" x14ac:dyDescent="0.3">
      <c r="A2396" t="s">
        <v>74</v>
      </c>
      <c r="B2396" t="s">
        <v>75</v>
      </c>
      <c r="C2396">
        <v>1988</v>
      </c>
      <c r="D2396" t="s">
        <v>15</v>
      </c>
      <c r="E2396">
        <v>316.04959333260001</v>
      </c>
      <c r="F2396">
        <v>1438645.7389656301</v>
      </c>
      <c r="G2396" s="1" t="s">
        <v>76</v>
      </c>
    </row>
    <row r="2397" spans="1:7" ht="72" x14ac:dyDescent="0.3">
      <c r="A2397" t="s">
        <v>74</v>
      </c>
      <c r="B2397" t="s">
        <v>75</v>
      </c>
      <c r="C2397">
        <v>1989</v>
      </c>
      <c r="D2397" t="s">
        <v>61</v>
      </c>
      <c r="E2397">
        <v>7.4273269538999998</v>
      </c>
      <c r="F2397">
        <v>24075.767340185699</v>
      </c>
      <c r="G2397" s="1" t="s">
        <v>76</v>
      </c>
    </row>
    <row r="2398" spans="1:7" ht="72" x14ac:dyDescent="0.3">
      <c r="A2398" t="s">
        <v>74</v>
      </c>
      <c r="B2398" t="s">
        <v>75</v>
      </c>
      <c r="C2398">
        <v>1989</v>
      </c>
      <c r="D2398" t="s">
        <v>13</v>
      </c>
      <c r="E2398">
        <v>457.56322214059998</v>
      </c>
      <c r="F2398">
        <v>2281403.81970785</v>
      </c>
      <c r="G2398" s="1" t="s">
        <v>76</v>
      </c>
    </row>
    <row r="2399" spans="1:7" ht="72" x14ac:dyDescent="0.3">
      <c r="A2399" t="s">
        <v>74</v>
      </c>
      <c r="B2399" t="s">
        <v>75</v>
      </c>
      <c r="C2399">
        <v>1989</v>
      </c>
      <c r="D2399" t="s">
        <v>15</v>
      </c>
      <c r="E2399">
        <v>313.26152987699999</v>
      </c>
      <c r="F2399">
        <v>1561917.60230548</v>
      </c>
      <c r="G2399" s="1" t="s">
        <v>76</v>
      </c>
    </row>
    <row r="2400" spans="1:7" ht="72" x14ac:dyDescent="0.3">
      <c r="A2400" t="s">
        <v>74</v>
      </c>
      <c r="B2400" t="s">
        <v>75</v>
      </c>
      <c r="C2400">
        <v>1990</v>
      </c>
      <c r="D2400" t="s">
        <v>61</v>
      </c>
      <c r="E2400">
        <v>1.2136155153999999</v>
      </c>
      <c r="F2400">
        <v>3494.0792805967499</v>
      </c>
      <c r="G2400" s="1" t="s">
        <v>76</v>
      </c>
    </row>
    <row r="2401" spans="1:7" ht="72" x14ac:dyDescent="0.3">
      <c r="A2401" t="s">
        <v>74</v>
      </c>
      <c r="B2401" t="s">
        <v>75</v>
      </c>
      <c r="C2401">
        <v>1990</v>
      </c>
      <c r="D2401" t="s">
        <v>13</v>
      </c>
      <c r="E2401">
        <v>457.55695564770002</v>
      </c>
      <c r="F2401">
        <v>1887951.83544434</v>
      </c>
      <c r="G2401" s="1" t="s">
        <v>76</v>
      </c>
    </row>
    <row r="2402" spans="1:7" ht="72" x14ac:dyDescent="0.3">
      <c r="A2402" t="s">
        <v>74</v>
      </c>
      <c r="B2402" t="s">
        <v>75</v>
      </c>
      <c r="C2402">
        <v>1990</v>
      </c>
      <c r="D2402" t="s">
        <v>15</v>
      </c>
      <c r="E2402">
        <v>309.86159607010001</v>
      </c>
      <c r="F2402">
        <v>1278537.5936557699</v>
      </c>
      <c r="G2402" s="1" t="s">
        <v>76</v>
      </c>
    </row>
    <row r="2403" spans="1:7" ht="72" x14ac:dyDescent="0.3">
      <c r="A2403" t="s">
        <v>74</v>
      </c>
      <c r="B2403" t="s">
        <v>75</v>
      </c>
      <c r="C2403">
        <v>1991</v>
      </c>
      <c r="D2403" t="s">
        <v>61</v>
      </c>
      <c r="E2403">
        <v>2.3227955249000001</v>
      </c>
      <c r="F2403">
        <v>6681.5182025044596</v>
      </c>
      <c r="G2403" s="1" t="s">
        <v>76</v>
      </c>
    </row>
    <row r="2404" spans="1:7" ht="72" x14ac:dyDescent="0.3">
      <c r="A2404" t="s">
        <v>74</v>
      </c>
      <c r="B2404" t="s">
        <v>75</v>
      </c>
      <c r="C2404">
        <v>1991</v>
      </c>
      <c r="D2404" t="s">
        <v>13</v>
      </c>
      <c r="E2404">
        <v>463.01686833849999</v>
      </c>
      <c r="F2404">
        <v>2043767.56925141</v>
      </c>
      <c r="G2404" s="1" t="s">
        <v>76</v>
      </c>
    </row>
    <row r="2405" spans="1:7" ht="72" x14ac:dyDescent="0.3">
      <c r="A2405" t="s">
        <v>74</v>
      </c>
      <c r="B2405" t="s">
        <v>75</v>
      </c>
      <c r="C2405">
        <v>1991</v>
      </c>
      <c r="D2405" t="s">
        <v>15</v>
      </c>
      <c r="E2405">
        <v>287.68078763929998</v>
      </c>
      <c r="F2405">
        <v>1269829.9009789601</v>
      </c>
      <c r="G2405" s="1" t="s">
        <v>76</v>
      </c>
    </row>
    <row r="2406" spans="1:7" ht="72" x14ac:dyDescent="0.3">
      <c r="A2406" t="s">
        <v>74</v>
      </c>
      <c r="B2406" t="s">
        <v>75</v>
      </c>
      <c r="C2406">
        <v>1992</v>
      </c>
      <c r="D2406" t="s">
        <v>13</v>
      </c>
      <c r="E2406">
        <v>434.8896502174</v>
      </c>
      <c r="F2406">
        <v>1462846.14445001</v>
      </c>
      <c r="G2406" s="1" t="s">
        <v>76</v>
      </c>
    </row>
    <row r="2407" spans="1:7" ht="72" x14ac:dyDescent="0.3">
      <c r="A2407" t="s">
        <v>74</v>
      </c>
      <c r="B2407" t="s">
        <v>75</v>
      </c>
      <c r="C2407">
        <v>1992</v>
      </c>
      <c r="D2407" t="s">
        <v>15</v>
      </c>
      <c r="E2407">
        <v>297.18650088890001</v>
      </c>
      <c r="F2407">
        <v>999651.58239708305</v>
      </c>
      <c r="G2407" s="1" t="s">
        <v>76</v>
      </c>
    </row>
    <row r="2408" spans="1:7" ht="72" x14ac:dyDescent="0.3">
      <c r="A2408" t="s">
        <v>74</v>
      </c>
      <c r="B2408" t="s">
        <v>75</v>
      </c>
      <c r="C2408">
        <v>1993</v>
      </c>
      <c r="D2408" t="s">
        <v>13</v>
      </c>
      <c r="E2408">
        <v>420.55766693999999</v>
      </c>
      <c r="F2408">
        <v>1379830.35957724</v>
      </c>
      <c r="G2408" s="1" t="s">
        <v>76</v>
      </c>
    </row>
    <row r="2409" spans="1:7" ht="72" x14ac:dyDescent="0.3">
      <c r="A2409" t="s">
        <v>74</v>
      </c>
      <c r="B2409" t="s">
        <v>75</v>
      </c>
      <c r="C2409">
        <v>1993</v>
      </c>
      <c r="D2409" t="s">
        <v>15</v>
      </c>
      <c r="E2409">
        <v>292.653383335</v>
      </c>
      <c r="F2409">
        <v>960182.28866659699</v>
      </c>
      <c r="G2409" s="1" t="s">
        <v>76</v>
      </c>
    </row>
    <row r="2410" spans="1:7" ht="72" x14ac:dyDescent="0.3">
      <c r="A2410" t="s">
        <v>74</v>
      </c>
      <c r="B2410" t="s">
        <v>75</v>
      </c>
      <c r="C2410">
        <v>1994</v>
      </c>
      <c r="D2410" t="s">
        <v>13</v>
      </c>
      <c r="E2410">
        <v>397.40175186149997</v>
      </c>
      <c r="F2410">
        <v>1245917.28156272</v>
      </c>
      <c r="G2410" s="1" t="s">
        <v>76</v>
      </c>
    </row>
    <row r="2411" spans="1:7" ht="72" x14ac:dyDescent="0.3">
      <c r="A2411" t="s">
        <v>74</v>
      </c>
      <c r="B2411" t="s">
        <v>75</v>
      </c>
      <c r="C2411">
        <v>1994</v>
      </c>
      <c r="D2411" t="s">
        <v>15</v>
      </c>
      <c r="E2411">
        <v>296.24254911589998</v>
      </c>
      <c r="F2411">
        <v>928767.19780121697</v>
      </c>
      <c r="G2411" s="1" t="s">
        <v>76</v>
      </c>
    </row>
    <row r="2412" spans="1:7" ht="72" x14ac:dyDescent="0.3">
      <c r="A2412" t="s">
        <v>74</v>
      </c>
      <c r="B2412" t="s">
        <v>75</v>
      </c>
      <c r="C2412">
        <v>1995</v>
      </c>
      <c r="D2412" t="s">
        <v>13</v>
      </c>
      <c r="E2412">
        <v>391.781278138</v>
      </c>
      <c r="F2412">
        <v>1147646.07339356</v>
      </c>
      <c r="G2412" s="1" t="s">
        <v>76</v>
      </c>
    </row>
    <row r="2413" spans="1:7" ht="72" x14ac:dyDescent="0.3">
      <c r="A2413" t="s">
        <v>74</v>
      </c>
      <c r="B2413" t="s">
        <v>75</v>
      </c>
      <c r="C2413">
        <v>1995</v>
      </c>
      <c r="D2413" t="s">
        <v>15</v>
      </c>
      <c r="E2413">
        <v>298.96381686410001</v>
      </c>
      <c r="F2413">
        <v>875755.60563141794</v>
      </c>
      <c r="G2413" s="1" t="s">
        <v>76</v>
      </c>
    </row>
    <row r="2414" spans="1:7" ht="72" x14ac:dyDescent="0.3">
      <c r="A2414" t="s">
        <v>74</v>
      </c>
      <c r="B2414" t="s">
        <v>75</v>
      </c>
      <c r="C2414">
        <v>1996</v>
      </c>
      <c r="D2414" t="s">
        <v>13</v>
      </c>
      <c r="E2414">
        <v>427.71001454079999</v>
      </c>
      <c r="F2414">
        <v>1411205.2412167001</v>
      </c>
      <c r="G2414" s="1" t="s">
        <v>76</v>
      </c>
    </row>
    <row r="2415" spans="1:7" ht="72" x14ac:dyDescent="0.3">
      <c r="A2415" t="s">
        <v>74</v>
      </c>
      <c r="B2415" t="s">
        <v>75</v>
      </c>
      <c r="C2415">
        <v>1996</v>
      </c>
      <c r="D2415" t="s">
        <v>15</v>
      </c>
      <c r="E2415">
        <v>300.8171865795</v>
      </c>
      <c r="F2415">
        <v>992529.461356543</v>
      </c>
      <c r="G2415" s="1" t="s">
        <v>76</v>
      </c>
    </row>
    <row r="2416" spans="1:7" ht="72" x14ac:dyDescent="0.3">
      <c r="A2416" t="s">
        <v>74</v>
      </c>
      <c r="B2416" t="s">
        <v>75</v>
      </c>
      <c r="C2416">
        <v>1997</v>
      </c>
      <c r="D2416" t="s">
        <v>13</v>
      </c>
      <c r="E2416">
        <v>359.90466000269998</v>
      </c>
      <c r="F2416">
        <v>1185353.19581221</v>
      </c>
      <c r="G2416" s="1" t="s">
        <v>76</v>
      </c>
    </row>
    <row r="2417" spans="1:7" ht="72" x14ac:dyDescent="0.3">
      <c r="A2417" t="s">
        <v>74</v>
      </c>
      <c r="B2417" t="s">
        <v>75</v>
      </c>
      <c r="C2417">
        <v>1997</v>
      </c>
      <c r="D2417" t="s">
        <v>15</v>
      </c>
      <c r="E2417">
        <v>289.383079888</v>
      </c>
      <c r="F2417">
        <v>953088.96127268299</v>
      </c>
      <c r="G2417" s="1" t="s">
        <v>76</v>
      </c>
    </row>
    <row r="2418" spans="1:7" ht="72" x14ac:dyDescent="0.3">
      <c r="A2418" t="s">
        <v>74</v>
      </c>
      <c r="B2418" t="s">
        <v>75</v>
      </c>
      <c r="C2418">
        <v>1998</v>
      </c>
      <c r="D2418" t="s">
        <v>13</v>
      </c>
      <c r="E2418">
        <v>353.21692187000002</v>
      </c>
      <c r="F2418">
        <v>1129446.7825883999</v>
      </c>
      <c r="G2418" s="1" t="s">
        <v>76</v>
      </c>
    </row>
    <row r="2419" spans="1:7" ht="72" x14ac:dyDescent="0.3">
      <c r="A2419" t="s">
        <v>74</v>
      </c>
      <c r="B2419" t="s">
        <v>75</v>
      </c>
      <c r="C2419">
        <v>1998</v>
      </c>
      <c r="D2419" t="s">
        <v>15</v>
      </c>
      <c r="E2419">
        <v>275.10344904930002</v>
      </c>
      <c r="F2419">
        <v>879671.06378335296</v>
      </c>
      <c r="G2419" s="1" t="s">
        <v>76</v>
      </c>
    </row>
    <row r="2420" spans="1:7" ht="72" x14ac:dyDescent="0.3">
      <c r="A2420" t="s">
        <v>74</v>
      </c>
      <c r="B2420" t="s">
        <v>75</v>
      </c>
      <c r="C2420">
        <v>1999</v>
      </c>
      <c r="D2420" t="s">
        <v>13</v>
      </c>
      <c r="E2420">
        <v>337.39550597200002</v>
      </c>
      <c r="F2420">
        <v>999342.88319037994</v>
      </c>
      <c r="G2420" s="1" t="s">
        <v>76</v>
      </c>
    </row>
    <row r="2421" spans="1:7" ht="72" x14ac:dyDescent="0.3">
      <c r="A2421" t="s">
        <v>74</v>
      </c>
      <c r="B2421" t="s">
        <v>75</v>
      </c>
      <c r="C2421">
        <v>1999</v>
      </c>
      <c r="D2421" t="s">
        <v>15</v>
      </c>
      <c r="E2421">
        <v>269.32784120090002</v>
      </c>
      <c r="F2421">
        <v>797731.02067171095</v>
      </c>
      <c r="G2421" s="1" t="s">
        <v>76</v>
      </c>
    </row>
    <row r="2422" spans="1:7" ht="72" x14ac:dyDescent="0.3">
      <c r="A2422" t="s">
        <v>74</v>
      </c>
      <c r="B2422" t="s">
        <v>75</v>
      </c>
      <c r="C2422">
        <v>2000</v>
      </c>
      <c r="D2422" t="s">
        <v>13</v>
      </c>
      <c r="E2422">
        <v>283.67701043419999</v>
      </c>
      <c r="F2422">
        <v>822953.531840774</v>
      </c>
      <c r="G2422" s="1" t="s">
        <v>76</v>
      </c>
    </row>
    <row r="2423" spans="1:7" ht="72" x14ac:dyDescent="0.3">
      <c r="A2423" t="s">
        <v>74</v>
      </c>
      <c r="B2423" t="s">
        <v>75</v>
      </c>
      <c r="C2423">
        <v>2000</v>
      </c>
      <c r="D2423" t="s">
        <v>15</v>
      </c>
      <c r="E2423">
        <v>269.8561799368</v>
      </c>
      <c r="F2423">
        <v>782858.98468887701</v>
      </c>
      <c r="G2423" s="1" t="s">
        <v>76</v>
      </c>
    </row>
    <row r="2424" spans="1:7" ht="72" x14ac:dyDescent="0.3">
      <c r="A2424" t="s">
        <v>74</v>
      </c>
      <c r="B2424" t="s">
        <v>75</v>
      </c>
      <c r="C2424">
        <v>2001</v>
      </c>
      <c r="D2424" t="s">
        <v>13</v>
      </c>
      <c r="E2424">
        <v>253.43650697749999</v>
      </c>
      <c r="F2424">
        <v>775182.94921746198</v>
      </c>
      <c r="G2424" s="1" t="s">
        <v>76</v>
      </c>
    </row>
    <row r="2425" spans="1:7" ht="72" x14ac:dyDescent="0.3">
      <c r="A2425" t="s">
        <v>74</v>
      </c>
      <c r="B2425" t="s">
        <v>75</v>
      </c>
      <c r="C2425">
        <v>2001</v>
      </c>
      <c r="D2425" t="s">
        <v>15</v>
      </c>
      <c r="E2425">
        <v>260.9948293365</v>
      </c>
      <c r="F2425">
        <v>798301.49155880196</v>
      </c>
      <c r="G2425" s="1" t="s">
        <v>76</v>
      </c>
    </row>
    <row r="2426" spans="1:7" ht="72" x14ac:dyDescent="0.3">
      <c r="A2426" t="s">
        <v>74</v>
      </c>
      <c r="B2426" t="s">
        <v>75</v>
      </c>
      <c r="C2426">
        <v>2002</v>
      </c>
      <c r="D2426" t="s">
        <v>13</v>
      </c>
      <c r="E2426">
        <v>236.1643740781</v>
      </c>
      <c r="F2426">
        <v>640684.42632713995</v>
      </c>
      <c r="G2426" s="1" t="s">
        <v>76</v>
      </c>
    </row>
    <row r="2427" spans="1:7" ht="72" x14ac:dyDescent="0.3">
      <c r="A2427" t="s">
        <v>74</v>
      </c>
      <c r="B2427" t="s">
        <v>75</v>
      </c>
      <c r="C2427">
        <v>2002</v>
      </c>
      <c r="D2427" t="s">
        <v>15</v>
      </c>
      <c r="E2427">
        <v>251.2052838196</v>
      </c>
      <c r="F2427">
        <v>681488.53434205696</v>
      </c>
      <c r="G2427" s="1" t="s">
        <v>76</v>
      </c>
    </row>
    <row r="2428" spans="1:7" ht="72" x14ac:dyDescent="0.3">
      <c r="A2428" t="s">
        <v>74</v>
      </c>
      <c r="B2428" t="s">
        <v>75</v>
      </c>
      <c r="C2428">
        <v>2003</v>
      </c>
      <c r="D2428" t="s">
        <v>13</v>
      </c>
      <c r="E2428">
        <v>210.8598985861</v>
      </c>
      <c r="F2428">
        <v>638190.25593980204</v>
      </c>
      <c r="G2428" s="1" t="s">
        <v>76</v>
      </c>
    </row>
    <row r="2429" spans="1:7" ht="72" x14ac:dyDescent="0.3">
      <c r="A2429" t="s">
        <v>74</v>
      </c>
      <c r="B2429" t="s">
        <v>75</v>
      </c>
      <c r="C2429">
        <v>2003</v>
      </c>
      <c r="D2429" t="s">
        <v>15</v>
      </c>
      <c r="E2429">
        <v>240.58080503759999</v>
      </c>
      <c r="F2429">
        <v>728143.78917309199</v>
      </c>
      <c r="G2429" s="1" t="s">
        <v>76</v>
      </c>
    </row>
    <row r="2430" spans="1:7" ht="72" x14ac:dyDescent="0.3">
      <c r="A2430" t="s">
        <v>74</v>
      </c>
      <c r="B2430" t="s">
        <v>75</v>
      </c>
      <c r="C2430">
        <v>2004</v>
      </c>
      <c r="D2430" t="s">
        <v>13</v>
      </c>
      <c r="E2430">
        <v>186.640619802</v>
      </c>
      <c r="F2430">
        <v>513250.13273709401</v>
      </c>
      <c r="G2430" s="1" t="s">
        <v>76</v>
      </c>
    </row>
    <row r="2431" spans="1:7" ht="72" x14ac:dyDescent="0.3">
      <c r="A2431" t="s">
        <v>74</v>
      </c>
      <c r="B2431" t="s">
        <v>75</v>
      </c>
      <c r="C2431">
        <v>2004</v>
      </c>
      <c r="D2431" t="s">
        <v>15</v>
      </c>
      <c r="E2431">
        <v>229.21563342350001</v>
      </c>
      <c r="F2431">
        <v>630328.78054529999</v>
      </c>
      <c r="G2431" s="1" t="s">
        <v>76</v>
      </c>
    </row>
    <row r="2432" spans="1:7" ht="72" x14ac:dyDescent="0.3">
      <c r="A2432" t="s">
        <v>74</v>
      </c>
      <c r="B2432" t="s">
        <v>75</v>
      </c>
      <c r="C2432">
        <v>2005</v>
      </c>
      <c r="D2432" t="s">
        <v>13</v>
      </c>
      <c r="E2432">
        <v>166.68747345290001</v>
      </c>
      <c r="F2432">
        <v>436126.10616630199</v>
      </c>
      <c r="G2432" s="1" t="s">
        <v>76</v>
      </c>
    </row>
    <row r="2433" spans="1:7" ht="72" x14ac:dyDescent="0.3">
      <c r="A2433" t="s">
        <v>74</v>
      </c>
      <c r="B2433" t="s">
        <v>75</v>
      </c>
      <c r="C2433">
        <v>2005</v>
      </c>
      <c r="D2433" t="s">
        <v>15</v>
      </c>
      <c r="E2433">
        <v>217.204988192</v>
      </c>
      <c r="F2433">
        <v>568301.64725526294</v>
      </c>
      <c r="G2433" s="1" t="s">
        <v>76</v>
      </c>
    </row>
    <row r="2434" spans="1:7" ht="72" x14ac:dyDescent="0.3">
      <c r="A2434" t="s">
        <v>74</v>
      </c>
      <c r="B2434" t="s">
        <v>75</v>
      </c>
      <c r="C2434">
        <v>2006</v>
      </c>
      <c r="D2434" t="s">
        <v>13</v>
      </c>
      <c r="E2434">
        <v>147.46561386159999</v>
      </c>
      <c r="F2434">
        <v>500304.966026309</v>
      </c>
      <c r="G2434" s="1" t="s">
        <v>76</v>
      </c>
    </row>
    <row r="2435" spans="1:7" ht="72" x14ac:dyDescent="0.3">
      <c r="A2435" t="s">
        <v>74</v>
      </c>
      <c r="B2435" t="s">
        <v>75</v>
      </c>
      <c r="C2435">
        <v>2006</v>
      </c>
      <c r="D2435" t="s">
        <v>15</v>
      </c>
      <c r="E2435">
        <v>204.64506733939999</v>
      </c>
      <c r="F2435">
        <v>694297.06886668596</v>
      </c>
      <c r="G2435" s="1" t="s">
        <v>76</v>
      </c>
    </row>
    <row r="2436" spans="1:7" ht="72" x14ac:dyDescent="0.3">
      <c r="A2436" t="s">
        <v>74</v>
      </c>
      <c r="B2436" t="s">
        <v>75</v>
      </c>
      <c r="C2436">
        <v>2007</v>
      </c>
      <c r="D2436" t="s">
        <v>13</v>
      </c>
      <c r="E2436">
        <v>129.17812817219999</v>
      </c>
      <c r="F2436">
        <v>329315.61064336298</v>
      </c>
      <c r="G2436" s="1" t="s">
        <v>76</v>
      </c>
    </row>
    <row r="2437" spans="1:7" ht="72" x14ac:dyDescent="0.3">
      <c r="A2437" t="s">
        <v>74</v>
      </c>
      <c r="B2437" t="s">
        <v>75</v>
      </c>
      <c r="C2437">
        <v>2007</v>
      </c>
      <c r="D2437" t="s">
        <v>15</v>
      </c>
      <c r="E2437">
        <v>191.6330476434</v>
      </c>
      <c r="F2437">
        <v>488532.81122009899</v>
      </c>
      <c r="G2437" s="1" t="s">
        <v>76</v>
      </c>
    </row>
    <row r="2438" spans="1:7" ht="72" x14ac:dyDescent="0.3">
      <c r="A2438" t="s">
        <v>74</v>
      </c>
      <c r="B2438" t="s">
        <v>75</v>
      </c>
      <c r="C2438">
        <v>2008</v>
      </c>
      <c r="D2438" t="s">
        <v>13</v>
      </c>
      <c r="E2438">
        <v>101.5664934313</v>
      </c>
      <c r="F2438">
        <v>287670.43573918199</v>
      </c>
      <c r="G2438" s="1" t="s">
        <v>76</v>
      </c>
    </row>
    <row r="2439" spans="1:7" ht="72" x14ac:dyDescent="0.3">
      <c r="A2439" t="s">
        <v>74</v>
      </c>
      <c r="B2439" t="s">
        <v>75</v>
      </c>
      <c r="C2439">
        <v>2008</v>
      </c>
      <c r="D2439" t="s">
        <v>15</v>
      </c>
      <c r="E2439">
        <v>178.26708466349999</v>
      </c>
      <c r="F2439">
        <v>504912.28150747903</v>
      </c>
      <c r="G2439" s="1" t="s">
        <v>76</v>
      </c>
    </row>
    <row r="2440" spans="1:7" ht="72" x14ac:dyDescent="0.3">
      <c r="A2440" t="s">
        <v>74</v>
      </c>
      <c r="B2440" t="s">
        <v>75</v>
      </c>
      <c r="C2440">
        <v>2009</v>
      </c>
      <c r="D2440" t="s">
        <v>16</v>
      </c>
      <c r="E2440">
        <v>95.428425086499999</v>
      </c>
      <c r="F2440">
        <v>269338.23667661397</v>
      </c>
      <c r="G2440" s="1" t="s">
        <v>76</v>
      </c>
    </row>
    <row r="2441" spans="1:7" ht="72" x14ac:dyDescent="0.3">
      <c r="A2441" t="s">
        <v>74</v>
      </c>
      <c r="B2441" t="s">
        <v>75</v>
      </c>
      <c r="C2441">
        <v>2009</v>
      </c>
      <c r="D2441" t="s">
        <v>15</v>
      </c>
      <c r="E2441">
        <v>168.97142903630001</v>
      </c>
      <c r="F2441">
        <v>476906.81999769399</v>
      </c>
      <c r="G2441" s="1" t="s">
        <v>76</v>
      </c>
    </row>
    <row r="2442" spans="1:7" ht="72" x14ac:dyDescent="0.3">
      <c r="A2442" t="s">
        <v>74</v>
      </c>
      <c r="B2442" t="s">
        <v>75</v>
      </c>
      <c r="C2442">
        <v>2010</v>
      </c>
      <c r="D2442" t="s">
        <v>16</v>
      </c>
      <c r="E2442">
        <v>91.7514815551</v>
      </c>
      <c r="F2442">
        <v>262224.72501832101</v>
      </c>
      <c r="G2442" s="1" t="s">
        <v>76</v>
      </c>
    </row>
    <row r="2443" spans="1:7" ht="72" x14ac:dyDescent="0.3">
      <c r="A2443" t="s">
        <v>74</v>
      </c>
      <c r="B2443" t="s">
        <v>75</v>
      </c>
      <c r="C2443">
        <v>2010</v>
      </c>
      <c r="D2443" t="s">
        <v>15</v>
      </c>
      <c r="E2443">
        <v>159.75601279509999</v>
      </c>
      <c r="F2443">
        <v>456580.92725211801</v>
      </c>
      <c r="G2443" s="1" t="s">
        <v>76</v>
      </c>
    </row>
    <row r="2444" spans="1:7" ht="72" x14ac:dyDescent="0.3">
      <c r="A2444" t="s">
        <v>74</v>
      </c>
      <c r="B2444" t="s">
        <v>75</v>
      </c>
      <c r="C2444">
        <v>2011</v>
      </c>
      <c r="D2444" t="s">
        <v>16</v>
      </c>
      <c r="E2444">
        <v>88.147366791899998</v>
      </c>
      <c r="F2444">
        <v>278012.43597428402</v>
      </c>
      <c r="G2444" s="1" t="s">
        <v>76</v>
      </c>
    </row>
    <row r="2445" spans="1:7" ht="72" x14ac:dyDescent="0.3">
      <c r="A2445" t="s">
        <v>74</v>
      </c>
      <c r="B2445" t="s">
        <v>75</v>
      </c>
      <c r="C2445">
        <v>2011</v>
      </c>
      <c r="D2445" t="s">
        <v>15</v>
      </c>
      <c r="E2445">
        <v>149.34450312320001</v>
      </c>
      <c r="F2445">
        <v>471025.17776499398</v>
      </c>
      <c r="G2445" s="1" t="s">
        <v>76</v>
      </c>
    </row>
    <row r="2446" spans="1:7" ht="72" x14ac:dyDescent="0.3">
      <c r="A2446" t="s">
        <v>74</v>
      </c>
      <c r="B2446" t="s">
        <v>75</v>
      </c>
      <c r="C2446">
        <v>2012</v>
      </c>
      <c r="D2446" t="s">
        <v>16</v>
      </c>
      <c r="E2446">
        <v>84.437060820599996</v>
      </c>
      <c r="F2446">
        <v>205650.645062795</v>
      </c>
      <c r="G2446" s="1" t="s">
        <v>76</v>
      </c>
    </row>
    <row r="2447" spans="1:7" ht="72" x14ac:dyDescent="0.3">
      <c r="A2447" t="s">
        <v>74</v>
      </c>
      <c r="B2447" t="s">
        <v>75</v>
      </c>
      <c r="C2447">
        <v>2012</v>
      </c>
      <c r="D2447" t="s">
        <v>15</v>
      </c>
      <c r="E2447">
        <v>138.80347410900001</v>
      </c>
      <c r="F2447">
        <v>338062.738210565</v>
      </c>
      <c r="G2447" s="1" t="s">
        <v>76</v>
      </c>
    </row>
    <row r="2448" spans="1:7" ht="72" x14ac:dyDescent="0.3">
      <c r="A2448" t="s">
        <v>74</v>
      </c>
      <c r="B2448" t="s">
        <v>75</v>
      </c>
      <c r="C2448">
        <v>2013</v>
      </c>
      <c r="D2448" t="s">
        <v>16</v>
      </c>
      <c r="E2448">
        <v>80.615977761899998</v>
      </c>
      <c r="F2448">
        <v>270461.95433291502</v>
      </c>
      <c r="G2448" s="1" t="s">
        <v>76</v>
      </c>
    </row>
    <row r="2449" spans="1:7" ht="72" x14ac:dyDescent="0.3">
      <c r="A2449" t="s">
        <v>74</v>
      </c>
      <c r="B2449" t="s">
        <v>75</v>
      </c>
      <c r="C2449">
        <v>2013</v>
      </c>
      <c r="D2449" t="s">
        <v>15</v>
      </c>
      <c r="E2449">
        <v>128.1805707984</v>
      </c>
      <c r="F2449">
        <v>430038.41977861902</v>
      </c>
      <c r="G2449" s="1" t="s">
        <v>76</v>
      </c>
    </row>
    <row r="2450" spans="1:7" ht="72" x14ac:dyDescent="0.3">
      <c r="A2450" t="s">
        <v>74</v>
      </c>
      <c r="B2450" t="s">
        <v>75</v>
      </c>
      <c r="C2450">
        <v>2014</v>
      </c>
      <c r="D2450" t="s">
        <v>16</v>
      </c>
      <c r="E2450">
        <v>76.679459240599996</v>
      </c>
      <c r="F2450">
        <v>285407.09966978198</v>
      </c>
      <c r="G2450" s="1" t="s">
        <v>76</v>
      </c>
    </row>
    <row r="2451" spans="1:7" ht="72" x14ac:dyDescent="0.3">
      <c r="A2451" t="s">
        <v>74</v>
      </c>
      <c r="B2451" t="s">
        <v>75</v>
      </c>
      <c r="C2451">
        <v>2014</v>
      </c>
      <c r="D2451" t="s">
        <v>15</v>
      </c>
      <c r="E2451">
        <v>117.5268800563</v>
      </c>
      <c r="F2451">
        <v>437444.47733880702</v>
      </c>
      <c r="G2451" s="1" t="s">
        <v>76</v>
      </c>
    </row>
    <row r="2452" spans="1:7" ht="72" x14ac:dyDescent="0.3">
      <c r="A2452" t="s">
        <v>74</v>
      </c>
      <c r="B2452" t="s">
        <v>75</v>
      </c>
      <c r="C2452">
        <v>2015</v>
      </c>
      <c r="D2452" t="s">
        <v>16</v>
      </c>
      <c r="E2452">
        <v>72.718961819900002</v>
      </c>
      <c r="F2452">
        <v>254223.92946439001</v>
      </c>
      <c r="G2452" s="1" t="s">
        <v>76</v>
      </c>
    </row>
    <row r="2453" spans="1:7" ht="72" x14ac:dyDescent="0.3">
      <c r="A2453" t="s">
        <v>74</v>
      </c>
      <c r="B2453" t="s">
        <v>75</v>
      </c>
      <c r="C2453">
        <v>2015</v>
      </c>
      <c r="D2453" t="s">
        <v>15</v>
      </c>
      <c r="E2453">
        <v>106.8958065532</v>
      </c>
      <c r="F2453">
        <v>373705.44497781998</v>
      </c>
      <c r="G2453" s="1" t="s">
        <v>76</v>
      </c>
    </row>
    <row r="2454" spans="1:7" ht="72" x14ac:dyDescent="0.3">
      <c r="A2454" t="s">
        <v>74</v>
      </c>
      <c r="B2454" t="s">
        <v>75</v>
      </c>
      <c r="C2454">
        <v>2016</v>
      </c>
      <c r="D2454" t="s">
        <v>16</v>
      </c>
      <c r="E2454">
        <v>68.439700315799996</v>
      </c>
      <c r="F2454">
        <v>290261.22784402501</v>
      </c>
      <c r="G2454" s="1" t="s">
        <v>76</v>
      </c>
    </row>
    <row r="2455" spans="1:7" ht="72" x14ac:dyDescent="0.3">
      <c r="A2455" t="s">
        <v>74</v>
      </c>
      <c r="B2455" t="s">
        <v>75</v>
      </c>
      <c r="C2455">
        <v>2016</v>
      </c>
      <c r="D2455" t="s">
        <v>15</v>
      </c>
      <c r="E2455">
        <v>96.345115034599999</v>
      </c>
      <c r="F2455">
        <v>408611.54063619499</v>
      </c>
      <c r="G2455" s="1" t="s">
        <v>76</v>
      </c>
    </row>
    <row r="2456" spans="1:7" ht="72" x14ac:dyDescent="0.3">
      <c r="A2456" t="s">
        <v>74</v>
      </c>
      <c r="B2456" t="s">
        <v>75</v>
      </c>
      <c r="C2456">
        <v>2017</v>
      </c>
      <c r="D2456" t="s">
        <v>16</v>
      </c>
      <c r="E2456">
        <v>64.125923329100004</v>
      </c>
      <c r="F2456">
        <v>277315.17722499103</v>
      </c>
      <c r="G2456" s="1" t="s">
        <v>76</v>
      </c>
    </row>
    <row r="2457" spans="1:7" ht="72" x14ac:dyDescent="0.3">
      <c r="A2457" t="s">
        <v>74</v>
      </c>
      <c r="B2457" t="s">
        <v>75</v>
      </c>
      <c r="C2457">
        <v>2017</v>
      </c>
      <c r="D2457" t="s">
        <v>15</v>
      </c>
      <c r="E2457">
        <v>85.935376274399999</v>
      </c>
      <c r="F2457">
        <v>371631.04816639802</v>
      </c>
      <c r="G2457" s="1" t="s">
        <v>76</v>
      </c>
    </row>
    <row r="2458" spans="1:7" ht="72" x14ac:dyDescent="0.3">
      <c r="A2458" t="s">
        <v>74</v>
      </c>
      <c r="B2458" t="s">
        <v>75</v>
      </c>
      <c r="C2458">
        <v>2018</v>
      </c>
      <c r="D2458" t="s">
        <v>16</v>
      </c>
      <c r="E2458">
        <v>59.6752207376</v>
      </c>
      <c r="F2458">
        <v>100735.490013274</v>
      </c>
      <c r="G2458" s="1" t="s">
        <v>76</v>
      </c>
    </row>
    <row r="2459" spans="1:7" ht="72" x14ac:dyDescent="0.3">
      <c r="A2459" t="s">
        <v>74</v>
      </c>
      <c r="B2459" t="s">
        <v>75</v>
      </c>
      <c r="C2459">
        <v>2018</v>
      </c>
      <c r="D2459" t="s">
        <v>15</v>
      </c>
      <c r="E2459">
        <v>75.731321659599999</v>
      </c>
      <c r="F2459">
        <v>127839.188568322</v>
      </c>
      <c r="G2459" s="1" t="s">
        <v>76</v>
      </c>
    </row>
    <row r="2460" spans="1:7" ht="72" x14ac:dyDescent="0.3">
      <c r="A2460" t="s">
        <v>74</v>
      </c>
      <c r="B2460" t="s">
        <v>75</v>
      </c>
      <c r="C2460">
        <v>2019</v>
      </c>
      <c r="D2460" t="s">
        <v>16</v>
      </c>
      <c r="E2460">
        <v>55.105415450400002</v>
      </c>
      <c r="F2460">
        <v>97394.064503064903</v>
      </c>
      <c r="G2460" s="1" t="s">
        <v>76</v>
      </c>
    </row>
    <row r="2461" spans="1:7" ht="72" x14ac:dyDescent="0.3">
      <c r="A2461" t="s">
        <v>74</v>
      </c>
      <c r="B2461" t="s">
        <v>75</v>
      </c>
      <c r="C2461">
        <v>2019</v>
      </c>
      <c r="D2461" t="s">
        <v>15</v>
      </c>
      <c r="E2461">
        <v>64.655655112100007</v>
      </c>
      <c r="F2461">
        <v>114273.28862324799</v>
      </c>
      <c r="G2461" s="1" t="s">
        <v>76</v>
      </c>
    </row>
    <row r="2462" spans="1:7" ht="72" x14ac:dyDescent="0.3">
      <c r="A2462" t="s">
        <v>77</v>
      </c>
      <c r="B2462" t="s">
        <v>78</v>
      </c>
      <c r="C2462">
        <v>1950</v>
      </c>
      <c r="D2462" t="s">
        <v>13</v>
      </c>
      <c r="E2462">
        <v>10.4615384615</v>
      </c>
      <c r="F2462">
        <v>7414.20502763077</v>
      </c>
      <c r="G2462" s="1" t="s">
        <v>79</v>
      </c>
    </row>
    <row r="2463" spans="1:7" ht="72" x14ac:dyDescent="0.3">
      <c r="A2463" t="s">
        <v>77</v>
      </c>
      <c r="B2463" t="s">
        <v>78</v>
      </c>
      <c r="C2463">
        <v>1950</v>
      </c>
      <c r="D2463" t="s">
        <v>15</v>
      </c>
      <c r="E2463">
        <v>11.3446218342</v>
      </c>
      <c r="F2463">
        <v>8040.0557288290702</v>
      </c>
      <c r="G2463" s="1" t="s">
        <v>79</v>
      </c>
    </row>
    <row r="2464" spans="1:7" ht="72" x14ac:dyDescent="0.3">
      <c r="A2464" t="s">
        <v>77</v>
      </c>
      <c r="B2464" t="s">
        <v>78</v>
      </c>
      <c r="C2464">
        <v>1951</v>
      </c>
      <c r="D2464" t="s">
        <v>13</v>
      </c>
      <c r="E2464">
        <v>10.7063781878</v>
      </c>
      <c r="F2464">
        <v>7981.9213906307996</v>
      </c>
      <c r="G2464" s="1" t="s">
        <v>79</v>
      </c>
    </row>
    <row r="2465" spans="1:7" ht="72" x14ac:dyDescent="0.3">
      <c r="A2465" t="s">
        <v>77</v>
      </c>
      <c r="B2465" t="s">
        <v>78</v>
      </c>
      <c r="C2465">
        <v>1951</v>
      </c>
      <c r="D2465" t="s">
        <v>15</v>
      </c>
      <c r="E2465">
        <v>11.5005175055</v>
      </c>
      <c r="F2465">
        <v>8573.9757245819292</v>
      </c>
      <c r="G2465" s="1" t="s">
        <v>79</v>
      </c>
    </row>
    <row r="2466" spans="1:7" ht="72" x14ac:dyDescent="0.3">
      <c r="A2466" t="s">
        <v>77</v>
      </c>
      <c r="B2466" t="s">
        <v>78</v>
      </c>
      <c r="C2466">
        <v>1952</v>
      </c>
      <c r="D2466" t="s">
        <v>13</v>
      </c>
      <c r="E2466">
        <v>10.94954474</v>
      </c>
      <c r="F2466">
        <v>8295.2173361718305</v>
      </c>
      <c r="G2466" s="1" t="s">
        <v>79</v>
      </c>
    </row>
    <row r="2467" spans="1:7" ht="72" x14ac:dyDescent="0.3">
      <c r="A2467" t="s">
        <v>77</v>
      </c>
      <c r="B2467" t="s">
        <v>78</v>
      </c>
      <c r="C2467">
        <v>1952</v>
      </c>
      <c r="D2467" t="s">
        <v>15</v>
      </c>
      <c r="E2467">
        <v>11.6450278741</v>
      </c>
      <c r="F2467">
        <v>8822.1053382035097</v>
      </c>
      <c r="G2467" s="1" t="s">
        <v>79</v>
      </c>
    </row>
    <row r="2468" spans="1:7" ht="72" x14ac:dyDescent="0.3">
      <c r="A2468" t="s">
        <v>77</v>
      </c>
      <c r="B2468" t="s">
        <v>78</v>
      </c>
      <c r="C2468">
        <v>1953</v>
      </c>
      <c r="D2468" t="s">
        <v>13</v>
      </c>
      <c r="E2468">
        <v>11.1910381181</v>
      </c>
      <c r="F2468">
        <v>7738.7158803570901</v>
      </c>
      <c r="G2468" s="1" t="s">
        <v>79</v>
      </c>
    </row>
    <row r="2469" spans="1:7" ht="72" x14ac:dyDescent="0.3">
      <c r="A2469" t="s">
        <v>77</v>
      </c>
      <c r="B2469" t="s">
        <v>78</v>
      </c>
      <c r="C2469">
        <v>1953</v>
      </c>
      <c r="D2469" t="s">
        <v>15</v>
      </c>
      <c r="E2469">
        <v>11.7781529402</v>
      </c>
      <c r="F2469">
        <v>8144.71170923308</v>
      </c>
      <c r="G2469" s="1" t="s">
        <v>79</v>
      </c>
    </row>
    <row r="2470" spans="1:7" ht="72" x14ac:dyDescent="0.3">
      <c r="A2470" t="s">
        <v>77</v>
      </c>
      <c r="B2470" t="s">
        <v>78</v>
      </c>
      <c r="C2470">
        <v>1954</v>
      </c>
      <c r="D2470" t="s">
        <v>13</v>
      </c>
      <c r="E2470">
        <v>12.4770121685</v>
      </c>
      <c r="F2470">
        <v>12207.206776863401</v>
      </c>
      <c r="G2470" s="1" t="s">
        <v>79</v>
      </c>
    </row>
    <row r="2471" spans="1:7" ht="72" x14ac:dyDescent="0.3">
      <c r="A2471" t="s">
        <v>77</v>
      </c>
      <c r="B2471" t="s">
        <v>78</v>
      </c>
      <c r="C2471">
        <v>1954</v>
      </c>
      <c r="D2471" t="s">
        <v>15</v>
      </c>
      <c r="E2471">
        <v>11.899892703600001</v>
      </c>
      <c r="F2471">
        <v>11642.5670581213</v>
      </c>
      <c r="G2471" s="1" t="s">
        <v>79</v>
      </c>
    </row>
    <row r="2472" spans="1:7" ht="72" x14ac:dyDescent="0.3">
      <c r="A2472" t="s">
        <v>77</v>
      </c>
      <c r="B2472" t="s">
        <v>78</v>
      </c>
      <c r="C2472">
        <v>1955</v>
      </c>
      <c r="D2472" t="s">
        <v>13</v>
      </c>
      <c r="E2472">
        <v>11.669005352299999</v>
      </c>
      <c r="F2472">
        <v>8567.7049692332293</v>
      </c>
      <c r="G2472" s="1" t="s">
        <v>79</v>
      </c>
    </row>
    <row r="2473" spans="1:7" ht="72" x14ac:dyDescent="0.3">
      <c r="A2473" t="s">
        <v>77</v>
      </c>
      <c r="B2473" t="s">
        <v>78</v>
      </c>
      <c r="C2473">
        <v>1955</v>
      </c>
      <c r="D2473" t="s">
        <v>15</v>
      </c>
      <c r="E2473">
        <v>12.010247164500001</v>
      </c>
      <c r="F2473">
        <v>8818.2541018881402</v>
      </c>
      <c r="G2473" s="1" t="s">
        <v>79</v>
      </c>
    </row>
    <row r="2474" spans="1:7" ht="72" x14ac:dyDescent="0.3">
      <c r="A2474" t="s">
        <v>77</v>
      </c>
      <c r="B2474" t="s">
        <v>78</v>
      </c>
      <c r="C2474">
        <v>1956</v>
      </c>
      <c r="D2474" t="s">
        <v>13</v>
      </c>
      <c r="E2474">
        <v>12.9516330545</v>
      </c>
      <c r="F2474">
        <v>11435.965989344801</v>
      </c>
      <c r="G2474" s="1" t="s">
        <v>79</v>
      </c>
    </row>
    <row r="2475" spans="1:7" ht="72" x14ac:dyDescent="0.3">
      <c r="A2475" t="s">
        <v>77</v>
      </c>
      <c r="B2475" t="s">
        <v>78</v>
      </c>
      <c r="C2475">
        <v>1956</v>
      </c>
      <c r="D2475" t="s">
        <v>15</v>
      </c>
      <c r="E2475">
        <v>12.1092163228</v>
      </c>
      <c r="F2475">
        <v>10692.133219221399</v>
      </c>
      <c r="G2475" s="1" t="s">
        <v>79</v>
      </c>
    </row>
    <row r="2476" spans="1:7" ht="72" x14ac:dyDescent="0.3">
      <c r="A2476" t="s">
        <v>77</v>
      </c>
      <c r="B2476" t="s">
        <v>78</v>
      </c>
      <c r="C2476">
        <v>1957</v>
      </c>
      <c r="D2476" t="s">
        <v>13</v>
      </c>
      <c r="E2476">
        <v>12.1402798903</v>
      </c>
      <c r="F2476">
        <v>10223.042576808401</v>
      </c>
      <c r="G2476" s="1" t="s">
        <v>79</v>
      </c>
    </row>
    <row r="2477" spans="1:7" ht="72" x14ac:dyDescent="0.3">
      <c r="A2477" t="s">
        <v>77</v>
      </c>
      <c r="B2477" t="s">
        <v>78</v>
      </c>
      <c r="C2477">
        <v>1957</v>
      </c>
      <c r="D2477" t="s">
        <v>15</v>
      </c>
      <c r="E2477">
        <v>12.1968001785</v>
      </c>
      <c r="F2477">
        <v>10270.636974777501</v>
      </c>
      <c r="G2477" s="1" t="s">
        <v>79</v>
      </c>
    </row>
    <row r="2478" spans="1:7" ht="72" x14ac:dyDescent="0.3">
      <c r="A2478" t="s">
        <v>77</v>
      </c>
      <c r="B2478" t="s">
        <v>78</v>
      </c>
      <c r="C2478">
        <v>1958</v>
      </c>
      <c r="D2478" t="s">
        <v>13</v>
      </c>
      <c r="E2478">
        <v>13.419561244400001</v>
      </c>
      <c r="F2478">
        <v>7407.8952353813202</v>
      </c>
      <c r="G2478" s="1" t="s">
        <v>79</v>
      </c>
    </row>
    <row r="2479" spans="1:7" ht="72" x14ac:dyDescent="0.3">
      <c r="A2479" t="s">
        <v>77</v>
      </c>
      <c r="B2479" t="s">
        <v>78</v>
      </c>
      <c r="C2479">
        <v>1958</v>
      </c>
      <c r="D2479" t="s">
        <v>15</v>
      </c>
      <c r="E2479">
        <v>12.2729987316</v>
      </c>
      <c r="F2479">
        <v>6774.9673161426499</v>
      </c>
      <c r="G2479" s="1" t="s">
        <v>79</v>
      </c>
    </row>
    <row r="2480" spans="1:7" ht="72" x14ac:dyDescent="0.3">
      <c r="A2480" t="s">
        <v>77</v>
      </c>
      <c r="B2480" t="s">
        <v>78</v>
      </c>
      <c r="C2480">
        <v>1959</v>
      </c>
      <c r="D2480" t="s">
        <v>13</v>
      </c>
      <c r="E2480">
        <v>12.6048617321</v>
      </c>
      <c r="F2480">
        <v>9300.4132352917695</v>
      </c>
      <c r="G2480" s="1" t="s">
        <v>79</v>
      </c>
    </row>
    <row r="2481" spans="1:7" ht="72" x14ac:dyDescent="0.3">
      <c r="A2481" t="s">
        <v>77</v>
      </c>
      <c r="B2481" t="s">
        <v>78</v>
      </c>
      <c r="C2481">
        <v>1959</v>
      </c>
      <c r="D2481" t="s">
        <v>15</v>
      </c>
      <c r="E2481">
        <v>12.3378119821</v>
      </c>
      <c r="F2481">
        <v>9103.3723567782999</v>
      </c>
      <c r="G2481" s="1" t="s">
        <v>79</v>
      </c>
    </row>
    <row r="2482" spans="1:7" ht="72" x14ac:dyDescent="0.3">
      <c r="A2482" t="s">
        <v>77</v>
      </c>
      <c r="B2482" t="s">
        <v>78</v>
      </c>
      <c r="C2482">
        <v>1960</v>
      </c>
      <c r="D2482" t="s">
        <v>13</v>
      </c>
      <c r="E2482">
        <v>12.8346428919</v>
      </c>
      <c r="F2482">
        <v>8457.8528814271303</v>
      </c>
      <c r="G2482" s="1" t="s">
        <v>79</v>
      </c>
    </row>
    <row r="2483" spans="1:7" ht="72" x14ac:dyDescent="0.3">
      <c r="A2483" t="s">
        <v>77</v>
      </c>
      <c r="B2483" t="s">
        <v>78</v>
      </c>
      <c r="C2483">
        <v>1960</v>
      </c>
      <c r="D2483" t="s">
        <v>15</v>
      </c>
      <c r="E2483">
        <v>12.391239930099999</v>
      </c>
      <c r="F2483">
        <v>8165.6564369795697</v>
      </c>
      <c r="G2483" s="1" t="s">
        <v>79</v>
      </c>
    </row>
    <row r="2484" spans="1:7" ht="72" x14ac:dyDescent="0.3">
      <c r="A2484" t="s">
        <v>77</v>
      </c>
      <c r="B2484" t="s">
        <v>78</v>
      </c>
      <c r="C2484">
        <v>1961</v>
      </c>
      <c r="D2484" t="s">
        <v>13</v>
      </c>
      <c r="E2484">
        <v>12.5396739546</v>
      </c>
      <c r="F2484">
        <v>6656.1944526443904</v>
      </c>
      <c r="G2484" s="1" t="s">
        <v>79</v>
      </c>
    </row>
    <row r="2485" spans="1:7" ht="72" x14ac:dyDescent="0.3">
      <c r="A2485" t="s">
        <v>77</v>
      </c>
      <c r="B2485" t="s">
        <v>78</v>
      </c>
      <c r="C2485">
        <v>1961</v>
      </c>
      <c r="D2485" t="s">
        <v>15</v>
      </c>
      <c r="E2485">
        <v>12.524130806500001</v>
      </c>
      <c r="F2485">
        <v>6647.9439816110798</v>
      </c>
      <c r="G2485" s="1" t="s">
        <v>79</v>
      </c>
    </row>
    <row r="2486" spans="1:7" ht="72" x14ac:dyDescent="0.3">
      <c r="A2486" t="s">
        <v>77</v>
      </c>
      <c r="B2486" t="s">
        <v>78</v>
      </c>
      <c r="C2486">
        <v>1962</v>
      </c>
      <c r="D2486" t="s">
        <v>13</v>
      </c>
      <c r="E2486">
        <v>13.3090577402</v>
      </c>
      <c r="F2486">
        <v>5539.1579625817803</v>
      </c>
      <c r="G2486" s="1" t="s">
        <v>79</v>
      </c>
    </row>
    <row r="2487" spans="1:7" ht="72" x14ac:dyDescent="0.3">
      <c r="A2487" t="s">
        <v>77</v>
      </c>
      <c r="B2487" t="s">
        <v>78</v>
      </c>
      <c r="C2487">
        <v>1962</v>
      </c>
      <c r="D2487" t="s">
        <v>15</v>
      </c>
      <c r="E2487">
        <v>12.6246699391</v>
      </c>
      <c r="F2487">
        <v>5254.3194554427801</v>
      </c>
      <c r="G2487" s="1" t="s">
        <v>79</v>
      </c>
    </row>
    <row r="2488" spans="1:7" ht="72" x14ac:dyDescent="0.3">
      <c r="A2488" t="s">
        <v>77</v>
      </c>
      <c r="B2488" t="s">
        <v>78</v>
      </c>
      <c r="C2488">
        <v>1963</v>
      </c>
      <c r="D2488" t="s">
        <v>13</v>
      </c>
      <c r="E2488">
        <v>13.553565648099999</v>
      </c>
      <c r="F2488">
        <v>6864.1030261227997</v>
      </c>
      <c r="G2488" s="1" t="s">
        <v>79</v>
      </c>
    </row>
    <row r="2489" spans="1:7" ht="72" x14ac:dyDescent="0.3">
      <c r="A2489" t="s">
        <v>77</v>
      </c>
      <c r="B2489" t="s">
        <v>78</v>
      </c>
      <c r="C2489">
        <v>1963</v>
      </c>
      <c r="D2489" t="s">
        <v>15</v>
      </c>
      <c r="E2489">
        <v>12.7113051397</v>
      </c>
      <c r="F2489">
        <v>6437.5464243207498</v>
      </c>
      <c r="G2489" s="1" t="s">
        <v>79</v>
      </c>
    </row>
    <row r="2490" spans="1:7" ht="72" x14ac:dyDescent="0.3">
      <c r="A2490" t="s">
        <v>77</v>
      </c>
      <c r="B2490" t="s">
        <v>78</v>
      </c>
      <c r="C2490">
        <v>1964</v>
      </c>
      <c r="D2490" t="s">
        <v>13</v>
      </c>
      <c r="E2490">
        <v>13.7962746014</v>
      </c>
      <c r="F2490">
        <v>6106.5788047194101</v>
      </c>
      <c r="G2490" s="1" t="s">
        <v>79</v>
      </c>
    </row>
    <row r="2491" spans="1:7" ht="72" x14ac:dyDescent="0.3">
      <c r="A2491" t="s">
        <v>77</v>
      </c>
      <c r="B2491" t="s">
        <v>78</v>
      </c>
      <c r="C2491">
        <v>1964</v>
      </c>
      <c r="D2491" t="s">
        <v>15</v>
      </c>
      <c r="E2491">
        <v>12.7840364081</v>
      </c>
      <c r="F2491">
        <v>5658.5366719391805</v>
      </c>
      <c r="G2491" s="1" t="s">
        <v>79</v>
      </c>
    </row>
    <row r="2492" spans="1:7" ht="72" x14ac:dyDescent="0.3">
      <c r="A2492" t="s">
        <v>77</v>
      </c>
      <c r="B2492" t="s">
        <v>78</v>
      </c>
      <c r="C2492">
        <v>1965</v>
      </c>
      <c r="D2492" t="s">
        <v>13</v>
      </c>
      <c r="E2492">
        <v>14.0371846001</v>
      </c>
      <c r="F2492">
        <v>6510.2791750389497</v>
      </c>
      <c r="G2492" s="1" t="s">
        <v>79</v>
      </c>
    </row>
    <row r="2493" spans="1:7" ht="72" x14ac:dyDescent="0.3">
      <c r="A2493" t="s">
        <v>77</v>
      </c>
      <c r="B2493" t="s">
        <v>78</v>
      </c>
      <c r="C2493">
        <v>1965</v>
      </c>
      <c r="D2493" t="s">
        <v>15</v>
      </c>
      <c r="E2493">
        <v>12.842863744400001</v>
      </c>
      <c r="F2493">
        <v>5956.3673745863098</v>
      </c>
      <c r="G2493" s="1" t="s">
        <v>79</v>
      </c>
    </row>
    <row r="2494" spans="1:7" ht="72" x14ac:dyDescent="0.3">
      <c r="A2494" t="s">
        <v>77</v>
      </c>
      <c r="B2494" t="s">
        <v>78</v>
      </c>
      <c r="C2494">
        <v>1966</v>
      </c>
      <c r="D2494" t="s">
        <v>13</v>
      </c>
      <c r="E2494">
        <v>14.3077796857</v>
      </c>
      <c r="F2494">
        <v>5412.5085774202498</v>
      </c>
      <c r="G2494" s="1" t="s">
        <v>79</v>
      </c>
    </row>
    <row r="2495" spans="1:7" ht="72" x14ac:dyDescent="0.3">
      <c r="A2495" t="s">
        <v>77</v>
      </c>
      <c r="B2495" t="s">
        <v>78</v>
      </c>
      <c r="C2495">
        <v>1966</v>
      </c>
      <c r="D2495" t="s">
        <v>15</v>
      </c>
      <c r="E2495">
        <v>12.8602826926</v>
      </c>
      <c r="F2495">
        <v>4864.9330581377199</v>
      </c>
      <c r="G2495" s="1" t="s">
        <v>79</v>
      </c>
    </row>
    <row r="2496" spans="1:7" ht="72" x14ac:dyDescent="0.3">
      <c r="A2496" t="s">
        <v>77</v>
      </c>
      <c r="B2496" t="s">
        <v>78</v>
      </c>
      <c r="C2496">
        <v>1967</v>
      </c>
      <c r="D2496" t="s">
        <v>13</v>
      </c>
      <c r="E2496">
        <v>14.5763739827</v>
      </c>
      <c r="F2496">
        <v>6749.7605162884802</v>
      </c>
      <c r="G2496" s="1" t="s">
        <v>79</v>
      </c>
    </row>
    <row r="2497" spans="1:7" ht="72" x14ac:dyDescent="0.3">
      <c r="A2497" t="s">
        <v>77</v>
      </c>
      <c r="B2497" t="s">
        <v>78</v>
      </c>
      <c r="C2497">
        <v>1967</v>
      </c>
      <c r="D2497" t="s">
        <v>15</v>
      </c>
      <c r="E2497">
        <v>12.864496990699999</v>
      </c>
      <c r="F2497">
        <v>5957.0558461638002</v>
      </c>
      <c r="G2497" s="1" t="s">
        <v>79</v>
      </c>
    </row>
    <row r="2498" spans="1:7" ht="72" x14ac:dyDescent="0.3">
      <c r="A2498" t="s">
        <v>77</v>
      </c>
      <c r="B2498" t="s">
        <v>78</v>
      </c>
      <c r="C2498">
        <v>1968</v>
      </c>
      <c r="D2498" t="s">
        <v>13</v>
      </c>
      <c r="E2498">
        <v>15.889121337400001</v>
      </c>
      <c r="F2498">
        <v>8240.9881163714399</v>
      </c>
      <c r="G2498" s="1" t="s">
        <v>79</v>
      </c>
    </row>
    <row r="2499" spans="1:7" ht="72" x14ac:dyDescent="0.3">
      <c r="A2499" t="s">
        <v>77</v>
      </c>
      <c r="B2499" t="s">
        <v>78</v>
      </c>
      <c r="C2499">
        <v>1968</v>
      </c>
      <c r="D2499" t="s">
        <v>15</v>
      </c>
      <c r="E2499">
        <v>12.8555066389</v>
      </c>
      <c r="F2499">
        <v>6667.5856512884602</v>
      </c>
      <c r="G2499" s="1" t="s">
        <v>79</v>
      </c>
    </row>
    <row r="2500" spans="1:7" ht="72" x14ac:dyDescent="0.3">
      <c r="A2500" t="s">
        <v>77</v>
      </c>
      <c r="B2500" t="s">
        <v>78</v>
      </c>
      <c r="C2500">
        <v>1969</v>
      </c>
      <c r="D2500" t="s">
        <v>13</v>
      </c>
      <c r="E2500">
        <v>15.107560211199999</v>
      </c>
      <c r="F2500">
        <v>7280.3498840930597</v>
      </c>
      <c r="G2500" s="1" t="s">
        <v>79</v>
      </c>
    </row>
    <row r="2501" spans="1:7" ht="72" x14ac:dyDescent="0.3">
      <c r="A2501" t="s">
        <v>77</v>
      </c>
      <c r="B2501" t="s">
        <v>78</v>
      </c>
      <c r="C2501">
        <v>1969</v>
      </c>
      <c r="D2501" t="s">
        <v>15</v>
      </c>
      <c r="E2501">
        <v>12.833311637</v>
      </c>
      <c r="F2501">
        <v>6184.3869945287097</v>
      </c>
      <c r="G2501" s="1" t="s">
        <v>79</v>
      </c>
    </row>
    <row r="2502" spans="1:7" ht="72" x14ac:dyDescent="0.3">
      <c r="A2502" t="s">
        <v>77</v>
      </c>
      <c r="B2502" t="s">
        <v>78</v>
      </c>
      <c r="C2502">
        <v>1970</v>
      </c>
      <c r="D2502" t="s">
        <v>13</v>
      </c>
      <c r="E2502">
        <v>15.3701521426</v>
      </c>
      <c r="F2502">
        <v>7447.41816782759</v>
      </c>
      <c r="G2502" s="1" t="s">
        <v>79</v>
      </c>
    </row>
    <row r="2503" spans="1:7" ht="72" x14ac:dyDescent="0.3">
      <c r="A2503" t="s">
        <v>77</v>
      </c>
      <c r="B2503" t="s">
        <v>78</v>
      </c>
      <c r="C2503">
        <v>1970</v>
      </c>
      <c r="D2503" t="s">
        <v>15</v>
      </c>
      <c r="E2503">
        <v>12.797911985200001</v>
      </c>
      <c r="F2503">
        <v>6201.0708381141503</v>
      </c>
      <c r="G2503" s="1" t="s">
        <v>79</v>
      </c>
    </row>
    <row r="2504" spans="1:7" ht="72" x14ac:dyDescent="0.3">
      <c r="A2504" t="s">
        <v>77</v>
      </c>
      <c r="B2504" t="s">
        <v>78</v>
      </c>
      <c r="C2504">
        <v>1971</v>
      </c>
      <c r="D2504" t="s">
        <v>13</v>
      </c>
      <c r="E2504">
        <v>15.399070826699999</v>
      </c>
      <c r="F2504">
        <v>7125.4719120915797</v>
      </c>
      <c r="G2504" s="1" t="s">
        <v>79</v>
      </c>
    </row>
    <row r="2505" spans="1:7" ht="72" x14ac:dyDescent="0.3">
      <c r="A2505" t="s">
        <v>77</v>
      </c>
      <c r="B2505" t="s">
        <v>78</v>
      </c>
      <c r="C2505">
        <v>1971</v>
      </c>
      <c r="D2505" t="s">
        <v>15</v>
      </c>
      <c r="E2505">
        <v>12.7905681258</v>
      </c>
      <c r="F2505">
        <v>5918.4631946628897</v>
      </c>
      <c r="G2505" s="1" t="s">
        <v>79</v>
      </c>
    </row>
    <row r="2506" spans="1:7" ht="72" x14ac:dyDescent="0.3">
      <c r="A2506" t="s">
        <v>77</v>
      </c>
      <c r="B2506" t="s">
        <v>78</v>
      </c>
      <c r="C2506">
        <v>1972</v>
      </c>
      <c r="D2506" t="s">
        <v>13</v>
      </c>
      <c r="E2506">
        <v>14.383959627499999</v>
      </c>
      <c r="F2506">
        <v>7033.0917189112297</v>
      </c>
      <c r="G2506" s="1" t="s">
        <v>79</v>
      </c>
    </row>
    <row r="2507" spans="1:7" ht="72" x14ac:dyDescent="0.3">
      <c r="A2507" t="s">
        <v>77</v>
      </c>
      <c r="B2507" t="s">
        <v>78</v>
      </c>
      <c r="C2507">
        <v>1972</v>
      </c>
      <c r="D2507" t="s">
        <v>15</v>
      </c>
      <c r="E2507">
        <v>12.7706679312</v>
      </c>
      <c r="F2507">
        <v>6244.2666135046902</v>
      </c>
      <c r="G2507" s="1" t="s">
        <v>79</v>
      </c>
    </row>
    <row r="2508" spans="1:7" ht="72" x14ac:dyDescent="0.3">
      <c r="A2508" t="s">
        <v>77</v>
      </c>
      <c r="B2508" t="s">
        <v>78</v>
      </c>
      <c r="C2508">
        <v>1973</v>
      </c>
      <c r="D2508" t="s">
        <v>13</v>
      </c>
      <c r="E2508">
        <v>14.411895468100001</v>
      </c>
      <c r="F2508">
        <v>8239.9277332137899</v>
      </c>
      <c r="G2508" s="1" t="s">
        <v>79</v>
      </c>
    </row>
    <row r="2509" spans="1:7" ht="72" x14ac:dyDescent="0.3">
      <c r="A2509" t="s">
        <v>77</v>
      </c>
      <c r="B2509" t="s">
        <v>78</v>
      </c>
      <c r="C2509">
        <v>1973</v>
      </c>
      <c r="D2509" t="s">
        <v>15</v>
      </c>
      <c r="E2509">
        <v>12.738211401599999</v>
      </c>
      <c r="F2509">
        <v>7283.0074039666997</v>
      </c>
      <c r="G2509" s="1" t="s">
        <v>79</v>
      </c>
    </row>
    <row r="2510" spans="1:7" ht="72" x14ac:dyDescent="0.3">
      <c r="A2510" t="s">
        <v>77</v>
      </c>
      <c r="B2510" t="s">
        <v>78</v>
      </c>
      <c r="C2510">
        <v>1974</v>
      </c>
      <c r="D2510" t="s">
        <v>13</v>
      </c>
      <c r="E2510">
        <v>15.0853398869</v>
      </c>
      <c r="F2510">
        <v>8574.4770210545194</v>
      </c>
      <c r="G2510" s="1" t="s">
        <v>79</v>
      </c>
    </row>
    <row r="2511" spans="1:7" ht="72" x14ac:dyDescent="0.3">
      <c r="A2511" t="s">
        <v>77</v>
      </c>
      <c r="B2511" t="s">
        <v>78</v>
      </c>
      <c r="C2511">
        <v>1974</v>
      </c>
      <c r="D2511" t="s">
        <v>15</v>
      </c>
      <c r="E2511">
        <v>12.693198536800001</v>
      </c>
      <c r="F2511">
        <v>7214.7886619294804</v>
      </c>
      <c r="G2511" s="1" t="s">
        <v>79</v>
      </c>
    </row>
    <row r="2512" spans="1:7" ht="72" x14ac:dyDescent="0.3">
      <c r="A2512" t="s">
        <v>77</v>
      </c>
      <c r="B2512" t="s">
        <v>78</v>
      </c>
      <c r="C2512">
        <v>1975</v>
      </c>
      <c r="D2512" t="s">
        <v>13</v>
      </c>
      <c r="E2512">
        <v>15.426139037900001</v>
      </c>
      <c r="F2512">
        <v>12102.754782767001</v>
      </c>
      <c r="G2512" s="1" t="s">
        <v>79</v>
      </c>
    </row>
    <row r="2513" spans="1:7" ht="72" x14ac:dyDescent="0.3">
      <c r="A2513" t="s">
        <v>77</v>
      </c>
      <c r="B2513" t="s">
        <v>78</v>
      </c>
      <c r="C2513">
        <v>1975</v>
      </c>
      <c r="D2513" t="s">
        <v>15</v>
      </c>
      <c r="E2513">
        <v>12.635629336999999</v>
      </c>
      <c r="F2513">
        <v>9913.4283060550697</v>
      </c>
      <c r="G2513" s="1" t="s">
        <v>79</v>
      </c>
    </row>
    <row r="2514" spans="1:7" ht="72" x14ac:dyDescent="0.3">
      <c r="A2514" t="s">
        <v>77</v>
      </c>
      <c r="B2514" t="s">
        <v>78</v>
      </c>
      <c r="C2514">
        <v>1976</v>
      </c>
      <c r="D2514" t="s">
        <v>13</v>
      </c>
      <c r="E2514">
        <v>16.467369844</v>
      </c>
      <c r="F2514">
        <v>13693.978230033101</v>
      </c>
      <c r="G2514" s="1" t="s">
        <v>79</v>
      </c>
    </row>
    <row r="2515" spans="1:7" ht="72" x14ac:dyDescent="0.3">
      <c r="A2515" t="s">
        <v>77</v>
      </c>
      <c r="B2515" t="s">
        <v>78</v>
      </c>
      <c r="C2515">
        <v>1976</v>
      </c>
      <c r="D2515" t="s">
        <v>15</v>
      </c>
      <c r="E2515">
        <v>12.565503802</v>
      </c>
      <c r="F2515">
        <v>10449.2543219913</v>
      </c>
      <c r="G2515" s="1" t="s">
        <v>79</v>
      </c>
    </row>
    <row r="2516" spans="1:7" ht="72" x14ac:dyDescent="0.3">
      <c r="A2516" t="s">
        <v>77</v>
      </c>
      <c r="B2516" t="s">
        <v>78</v>
      </c>
      <c r="C2516">
        <v>1977</v>
      </c>
      <c r="D2516" t="s">
        <v>13</v>
      </c>
      <c r="E2516">
        <v>18.285339997600001</v>
      </c>
      <c r="F2516">
        <v>18738.8530002191</v>
      </c>
      <c r="G2516" s="1" t="s">
        <v>79</v>
      </c>
    </row>
    <row r="2517" spans="1:7" ht="72" x14ac:dyDescent="0.3">
      <c r="A2517" t="s">
        <v>77</v>
      </c>
      <c r="B2517" t="s">
        <v>78</v>
      </c>
      <c r="C2517">
        <v>1977</v>
      </c>
      <c r="D2517" t="s">
        <v>15</v>
      </c>
      <c r="E2517">
        <v>12.482821932</v>
      </c>
      <c r="F2517">
        <v>12792.420881522999</v>
      </c>
      <c r="G2517" s="1" t="s">
        <v>79</v>
      </c>
    </row>
    <row r="2518" spans="1:7" ht="72" x14ac:dyDescent="0.3">
      <c r="A2518" t="s">
        <v>77</v>
      </c>
      <c r="B2518" t="s">
        <v>78</v>
      </c>
      <c r="C2518">
        <v>1978</v>
      </c>
      <c r="D2518" t="s">
        <v>13</v>
      </c>
      <c r="E2518">
        <v>17.641587960199999</v>
      </c>
      <c r="F2518">
        <v>17747.419846394299</v>
      </c>
      <c r="G2518" s="1" t="s">
        <v>79</v>
      </c>
    </row>
    <row r="2519" spans="1:7" ht="72" x14ac:dyDescent="0.3">
      <c r="A2519" t="s">
        <v>77</v>
      </c>
      <c r="B2519" t="s">
        <v>78</v>
      </c>
      <c r="C2519">
        <v>1978</v>
      </c>
      <c r="D2519" t="s">
        <v>15</v>
      </c>
      <c r="E2519">
        <v>12.387583726800001</v>
      </c>
      <c r="F2519">
        <v>12461.896841592001</v>
      </c>
      <c r="G2519" s="1" t="s">
        <v>79</v>
      </c>
    </row>
    <row r="2520" spans="1:7" ht="72" x14ac:dyDescent="0.3">
      <c r="A2520" t="s">
        <v>77</v>
      </c>
      <c r="B2520" t="s">
        <v>78</v>
      </c>
      <c r="C2520">
        <v>1979</v>
      </c>
      <c r="D2520" t="s">
        <v>13</v>
      </c>
      <c r="E2520">
        <v>16.843498347200001</v>
      </c>
      <c r="F2520">
        <v>15272.505256401</v>
      </c>
      <c r="G2520" s="1" t="s">
        <v>79</v>
      </c>
    </row>
    <row r="2521" spans="1:7" ht="72" x14ac:dyDescent="0.3">
      <c r="A2521" t="s">
        <v>77</v>
      </c>
      <c r="B2521" t="s">
        <v>78</v>
      </c>
      <c r="C2521">
        <v>1979</v>
      </c>
      <c r="D2521" t="s">
        <v>15</v>
      </c>
      <c r="E2521">
        <v>12.2797891866</v>
      </c>
      <c r="F2521">
        <v>11134.4532491317</v>
      </c>
      <c r="G2521" s="1" t="s">
        <v>79</v>
      </c>
    </row>
    <row r="2522" spans="1:7" ht="72" x14ac:dyDescent="0.3">
      <c r="A2522" t="s">
        <v>77</v>
      </c>
      <c r="B2522" t="s">
        <v>78</v>
      </c>
      <c r="C2522">
        <v>1980</v>
      </c>
      <c r="D2522" t="s">
        <v>13</v>
      </c>
      <c r="E2522">
        <v>17.514148081799998</v>
      </c>
      <c r="F2522">
        <v>28315.280831113399</v>
      </c>
      <c r="G2522" s="1" t="s">
        <v>79</v>
      </c>
    </row>
    <row r="2523" spans="1:7" ht="72" x14ac:dyDescent="0.3">
      <c r="A2523" t="s">
        <v>77</v>
      </c>
      <c r="B2523" t="s">
        <v>78</v>
      </c>
      <c r="C2523">
        <v>1980</v>
      </c>
      <c r="D2523" t="s">
        <v>15</v>
      </c>
      <c r="E2523">
        <v>12.159438311200001</v>
      </c>
      <c r="F2523">
        <v>19658.273352676701</v>
      </c>
      <c r="G2523" s="1" t="s">
        <v>79</v>
      </c>
    </row>
    <row r="2524" spans="1:7" ht="72" x14ac:dyDescent="0.3">
      <c r="A2524" t="s">
        <v>77</v>
      </c>
      <c r="B2524" t="s">
        <v>78</v>
      </c>
      <c r="C2524">
        <v>1981</v>
      </c>
      <c r="D2524" t="s">
        <v>13</v>
      </c>
      <c r="E2524">
        <v>16.967671702099999</v>
      </c>
      <c r="F2524">
        <v>31398.320163709701</v>
      </c>
      <c r="G2524" s="1" t="s">
        <v>79</v>
      </c>
    </row>
    <row r="2525" spans="1:7" ht="72" x14ac:dyDescent="0.3">
      <c r="A2525" t="s">
        <v>77</v>
      </c>
      <c r="B2525" t="s">
        <v>78</v>
      </c>
      <c r="C2525">
        <v>1981</v>
      </c>
      <c r="D2525" t="s">
        <v>15</v>
      </c>
      <c r="E2525">
        <v>12.240426439</v>
      </c>
      <c r="F2525">
        <v>22650.6520764134</v>
      </c>
      <c r="G2525" s="1" t="s">
        <v>79</v>
      </c>
    </row>
    <row r="2526" spans="1:7" ht="72" x14ac:dyDescent="0.3">
      <c r="A2526" t="s">
        <v>77</v>
      </c>
      <c r="B2526" t="s">
        <v>78</v>
      </c>
      <c r="C2526">
        <v>1982</v>
      </c>
      <c r="D2526" t="s">
        <v>13</v>
      </c>
      <c r="E2526">
        <v>17.7280420019</v>
      </c>
      <c r="F2526">
        <v>28407.042214939702</v>
      </c>
      <c r="G2526" s="1" t="s">
        <v>79</v>
      </c>
    </row>
    <row r="2527" spans="1:7" ht="72" x14ac:dyDescent="0.3">
      <c r="A2527" t="s">
        <v>77</v>
      </c>
      <c r="B2527" t="s">
        <v>78</v>
      </c>
      <c r="C2527">
        <v>1982</v>
      </c>
      <c r="D2527" t="s">
        <v>15</v>
      </c>
      <c r="E2527">
        <v>12.2978945851</v>
      </c>
      <c r="F2527">
        <v>19705.8880274158</v>
      </c>
      <c r="G2527" s="1" t="s">
        <v>79</v>
      </c>
    </row>
    <row r="2528" spans="1:7" ht="72" x14ac:dyDescent="0.3">
      <c r="A2528" t="s">
        <v>77</v>
      </c>
      <c r="B2528" t="s">
        <v>78</v>
      </c>
      <c r="C2528">
        <v>1983</v>
      </c>
      <c r="D2528" t="s">
        <v>13</v>
      </c>
      <c r="E2528">
        <v>18.718335904100002</v>
      </c>
      <c r="F2528">
        <v>32527.039483853099</v>
      </c>
      <c r="G2528" s="1" t="s">
        <v>79</v>
      </c>
    </row>
    <row r="2529" spans="1:7" ht="72" x14ac:dyDescent="0.3">
      <c r="A2529" t="s">
        <v>77</v>
      </c>
      <c r="B2529" t="s">
        <v>78</v>
      </c>
      <c r="C2529">
        <v>1983</v>
      </c>
      <c r="D2529" t="s">
        <v>15</v>
      </c>
      <c r="E2529">
        <v>12.3318427496</v>
      </c>
      <c r="F2529">
        <v>21429.166464375401</v>
      </c>
      <c r="G2529" s="1" t="s">
        <v>79</v>
      </c>
    </row>
    <row r="2530" spans="1:7" ht="72" x14ac:dyDescent="0.3">
      <c r="A2530" t="s">
        <v>77</v>
      </c>
      <c r="B2530" t="s">
        <v>78</v>
      </c>
      <c r="C2530">
        <v>1984</v>
      </c>
      <c r="D2530" t="s">
        <v>13</v>
      </c>
      <c r="E2530">
        <v>17.223168793300001</v>
      </c>
      <c r="F2530">
        <v>31173.4015976339</v>
      </c>
      <c r="G2530" s="1" t="s">
        <v>79</v>
      </c>
    </row>
    <row r="2531" spans="1:7" ht="72" x14ac:dyDescent="0.3">
      <c r="A2531" t="s">
        <v>77</v>
      </c>
      <c r="B2531" t="s">
        <v>78</v>
      </c>
      <c r="C2531">
        <v>1984</v>
      </c>
      <c r="D2531" t="s">
        <v>15</v>
      </c>
      <c r="E2531">
        <v>12.3422709324</v>
      </c>
      <c r="F2531">
        <v>22339.127777196602</v>
      </c>
      <c r="G2531" s="1" t="s">
        <v>79</v>
      </c>
    </row>
    <row r="2532" spans="1:7" ht="72" x14ac:dyDescent="0.3">
      <c r="A2532" t="s">
        <v>77</v>
      </c>
      <c r="B2532" t="s">
        <v>78</v>
      </c>
      <c r="C2532">
        <v>1985</v>
      </c>
      <c r="D2532" t="s">
        <v>13</v>
      </c>
      <c r="E2532">
        <v>17.304079131200002</v>
      </c>
      <c r="F2532">
        <v>40010.0245568346</v>
      </c>
      <c r="G2532" s="1" t="s">
        <v>79</v>
      </c>
    </row>
    <row r="2533" spans="1:7" ht="72" x14ac:dyDescent="0.3">
      <c r="A2533" t="s">
        <v>77</v>
      </c>
      <c r="B2533" t="s">
        <v>78</v>
      </c>
      <c r="C2533">
        <v>1985</v>
      </c>
      <c r="D2533" t="s">
        <v>15</v>
      </c>
      <c r="E2533">
        <v>12.3291791335</v>
      </c>
      <c r="F2533">
        <v>28507.1951046391</v>
      </c>
      <c r="G2533" s="1" t="s">
        <v>79</v>
      </c>
    </row>
    <row r="2534" spans="1:7" ht="72" x14ac:dyDescent="0.3">
      <c r="A2534" t="s">
        <v>77</v>
      </c>
      <c r="B2534" t="s">
        <v>78</v>
      </c>
      <c r="C2534">
        <v>1986</v>
      </c>
      <c r="D2534" t="s">
        <v>13</v>
      </c>
      <c r="E2534">
        <v>18.214913071400002</v>
      </c>
      <c r="F2534">
        <v>41815.812003740401</v>
      </c>
      <c r="G2534" s="1" t="s">
        <v>79</v>
      </c>
    </row>
    <row r="2535" spans="1:7" ht="72" x14ac:dyDescent="0.3">
      <c r="A2535" t="s">
        <v>77</v>
      </c>
      <c r="B2535" t="s">
        <v>78</v>
      </c>
      <c r="C2535">
        <v>1986</v>
      </c>
      <c r="D2535" t="s">
        <v>15</v>
      </c>
      <c r="E2535">
        <v>12.292567353000001</v>
      </c>
      <c r="F2535">
        <v>28219.936239079299</v>
      </c>
      <c r="G2535" s="1" t="s">
        <v>79</v>
      </c>
    </row>
    <row r="2536" spans="1:7" ht="72" x14ac:dyDescent="0.3">
      <c r="A2536" t="s">
        <v>77</v>
      </c>
      <c r="B2536" t="s">
        <v>78</v>
      </c>
      <c r="C2536">
        <v>1987</v>
      </c>
      <c r="D2536" t="s">
        <v>13</v>
      </c>
      <c r="E2536">
        <v>18.663362921699999</v>
      </c>
      <c r="F2536">
        <v>41671.2954446316</v>
      </c>
      <c r="G2536" s="1" t="s">
        <v>79</v>
      </c>
    </row>
    <row r="2537" spans="1:7" ht="72" x14ac:dyDescent="0.3">
      <c r="A2537" t="s">
        <v>77</v>
      </c>
      <c r="B2537" t="s">
        <v>78</v>
      </c>
      <c r="C2537">
        <v>1987</v>
      </c>
      <c r="D2537" t="s">
        <v>15</v>
      </c>
      <c r="E2537">
        <v>12.2324355908</v>
      </c>
      <c r="F2537">
        <v>27312.410932930299</v>
      </c>
      <c r="G2537" s="1" t="s">
        <v>79</v>
      </c>
    </row>
    <row r="2538" spans="1:7" ht="72" x14ac:dyDescent="0.3">
      <c r="A2538" t="s">
        <v>77</v>
      </c>
      <c r="B2538" t="s">
        <v>78</v>
      </c>
      <c r="C2538">
        <v>1988</v>
      </c>
      <c r="D2538" t="s">
        <v>13</v>
      </c>
      <c r="E2538">
        <v>18.364813297600001</v>
      </c>
      <c r="F2538">
        <v>61314.0695773228</v>
      </c>
      <c r="G2538" s="1" t="s">
        <v>79</v>
      </c>
    </row>
    <row r="2539" spans="1:7" ht="72" x14ac:dyDescent="0.3">
      <c r="A2539" t="s">
        <v>77</v>
      </c>
      <c r="B2539" t="s">
        <v>78</v>
      </c>
      <c r="C2539">
        <v>1988</v>
      </c>
      <c r="D2539" t="s">
        <v>15</v>
      </c>
      <c r="E2539">
        <v>12.148783846900001</v>
      </c>
      <c r="F2539">
        <v>40560.792314838996</v>
      </c>
      <c r="G2539" s="1" t="s">
        <v>79</v>
      </c>
    </row>
    <row r="2540" spans="1:7" ht="72" x14ac:dyDescent="0.3">
      <c r="A2540" t="s">
        <v>77</v>
      </c>
      <c r="B2540" t="s">
        <v>78</v>
      </c>
      <c r="C2540">
        <v>1989</v>
      </c>
      <c r="D2540" t="s">
        <v>13</v>
      </c>
      <c r="E2540">
        <v>17.588494968300001</v>
      </c>
      <c r="F2540">
        <v>63474.134535407902</v>
      </c>
      <c r="G2540" s="1" t="s">
        <v>79</v>
      </c>
    </row>
    <row r="2541" spans="1:7" ht="72" x14ac:dyDescent="0.3">
      <c r="A2541" t="s">
        <v>77</v>
      </c>
      <c r="B2541" t="s">
        <v>78</v>
      </c>
      <c r="C2541">
        <v>1989</v>
      </c>
      <c r="D2541" t="s">
        <v>15</v>
      </c>
      <c r="E2541">
        <v>12.0416121213</v>
      </c>
      <c r="F2541">
        <v>43456.299654418603</v>
      </c>
      <c r="G2541" s="1" t="s">
        <v>79</v>
      </c>
    </row>
    <row r="2542" spans="1:7" ht="72" x14ac:dyDescent="0.3">
      <c r="A2542" t="s">
        <v>77</v>
      </c>
      <c r="B2542" t="s">
        <v>78</v>
      </c>
      <c r="C2542">
        <v>1990</v>
      </c>
      <c r="D2542" t="s">
        <v>13</v>
      </c>
      <c r="E2542">
        <v>17.588254087500001</v>
      </c>
      <c r="F2542">
        <v>44380.599833383203</v>
      </c>
      <c r="G2542" s="1" t="s">
        <v>79</v>
      </c>
    </row>
    <row r="2543" spans="1:7" ht="72" x14ac:dyDescent="0.3">
      <c r="A2543" t="s">
        <v>77</v>
      </c>
      <c r="B2543" t="s">
        <v>78</v>
      </c>
      <c r="C2543">
        <v>1990</v>
      </c>
      <c r="D2543" t="s">
        <v>15</v>
      </c>
      <c r="E2543">
        <v>11.9109204141</v>
      </c>
      <c r="F2543">
        <v>30054.932679264301</v>
      </c>
      <c r="G2543" s="1" t="s">
        <v>79</v>
      </c>
    </row>
    <row r="2544" spans="1:7" ht="72" x14ac:dyDescent="0.3">
      <c r="A2544" t="s">
        <v>77</v>
      </c>
      <c r="B2544" t="s">
        <v>78</v>
      </c>
      <c r="C2544">
        <v>1991</v>
      </c>
      <c r="D2544" t="s">
        <v>13</v>
      </c>
      <c r="E2544">
        <v>17.798130323799999</v>
      </c>
      <c r="F2544">
        <v>49874.7039109584</v>
      </c>
      <c r="G2544" s="1" t="s">
        <v>79</v>
      </c>
    </row>
    <row r="2545" spans="1:7" ht="72" x14ac:dyDescent="0.3">
      <c r="A2545" t="s">
        <v>77</v>
      </c>
      <c r="B2545" t="s">
        <v>78</v>
      </c>
      <c r="C2545">
        <v>1991</v>
      </c>
      <c r="D2545" t="s">
        <v>15</v>
      </c>
      <c r="E2545">
        <v>11.058301544000001</v>
      </c>
      <c r="F2545">
        <v>30988.059151855799</v>
      </c>
      <c r="G2545" s="1" t="s">
        <v>79</v>
      </c>
    </row>
    <row r="2546" spans="1:7" ht="72" x14ac:dyDescent="0.3">
      <c r="A2546" t="s">
        <v>77</v>
      </c>
      <c r="B2546" t="s">
        <v>78</v>
      </c>
      <c r="C2546">
        <v>1992</v>
      </c>
      <c r="D2546" t="s">
        <v>13</v>
      </c>
      <c r="E2546">
        <v>16.716934522999999</v>
      </c>
      <c r="F2546">
        <v>42545.835413972702</v>
      </c>
      <c r="G2546" s="1" t="s">
        <v>79</v>
      </c>
    </row>
    <row r="2547" spans="1:7" ht="72" x14ac:dyDescent="0.3">
      <c r="A2547" t="s">
        <v>77</v>
      </c>
      <c r="B2547" t="s">
        <v>78</v>
      </c>
      <c r="C2547">
        <v>1992</v>
      </c>
      <c r="D2547" t="s">
        <v>15</v>
      </c>
      <c r="E2547">
        <v>11.423696273199999</v>
      </c>
      <c r="F2547">
        <v>29074.1523688905</v>
      </c>
      <c r="G2547" s="1" t="s">
        <v>79</v>
      </c>
    </row>
    <row r="2548" spans="1:7" ht="72" x14ac:dyDescent="0.3">
      <c r="A2548" t="s">
        <v>77</v>
      </c>
      <c r="B2548" t="s">
        <v>78</v>
      </c>
      <c r="C2548">
        <v>1993</v>
      </c>
      <c r="D2548" t="s">
        <v>13</v>
      </c>
      <c r="E2548">
        <v>16.166020455599998</v>
      </c>
      <c r="F2548">
        <v>42187.008641145803</v>
      </c>
      <c r="G2548" s="1" t="s">
        <v>79</v>
      </c>
    </row>
    <row r="2549" spans="1:7" ht="72" x14ac:dyDescent="0.3">
      <c r="A2549" t="s">
        <v>77</v>
      </c>
      <c r="B2549" t="s">
        <v>78</v>
      </c>
      <c r="C2549">
        <v>1993</v>
      </c>
      <c r="D2549" t="s">
        <v>15</v>
      </c>
      <c r="E2549">
        <v>11.2494455655</v>
      </c>
      <c r="F2549">
        <v>29356.665642190699</v>
      </c>
      <c r="G2549" s="1" t="s">
        <v>79</v>
      </c>
    </row>
    <row r="2550" spans="1:7" ht="72" x14ac:dyDescent="0.3">
      <c r="A2550" t="s">
        <v>77</v>
      </c>
      <c r="B2550" t="s">
        <v>78</v>
      </c>
      <c r="C2550">
        <v>1994</v>
      </c>
      <c r="D2550" t="s">
        <v>13</v>
      </c>
      <c r="E2550">
        <v>15.275918987400001</v>
      </c>
      <c r="F2550">
        <v>39053.268789151603</v>
      </c>
      <c r="G2550" s="1" t="s">
        <v>79</v>
      </c>
    </row>
    <row r="2551" spans="1:7" ht="72" x14ac:dyDescent="0.3">
      <c r="A2551" t="s">
        <v>77</v>
      </c>
      <c r="B2551" t="s">
        <v>78</v>
      </c>
      <c r="C2551">
        <v>1994</v>
      </c>
      <c r="D2551" t="s">
        <v>15</v>
      </c>
      <c r="E2551">
        <v>11.3874112525</v>
      </c>
      <c r="F2551">
        <v>29112.2015522441</v>
      </c>
      <c r="G2551" s="1" t="s">
        <v>79</v>
      </c>
    </row>
    <row r="2552" spans="1:7" ht="72" x14ac:dyDescent="0.3">
      <c r="A2552" t="s">
        <v>77</v>
      </c>
      <c r="B2552" t="s">
        <v>78</v>
      </c>
      <c r="C2552">
        <v>1995</v>
      </c>
      <c r="D2552" t="s">
        <v>13</v>
      </c>
      <c r="E2552">
        <v>15.059870867600001</v>
      </c>
      <c r="F2552">
        <v>38134.213454336903</v>
      </c>
      <c r="G2552" s="1" t="s">
        <v>79</v>
      </c>
    </row>
    <row r="2553" spans="1:7" ht="72" x14ac:dyDescent="0.3">
      <c r="A2553" t="s">
        <v>77</v>
      </c>
      <c r="B2553" t="s">
        <v>78</v>
      </c>
      <c r="C2553">
        <v>1995</v>
      </c>
      <c r="D2553" t="s">
        <v>15</v>
      </c>
      <c r="E2553">
        <v>11.4920153854</v>
      </c>
      <c r="F2553">
        <v>29099.7825664392</v>
      </c>
      <c r="G2553" s="1" t="s">
        <v>79</v>
      </c>
    </row>
    <row r="2554" spans="1:7" ht="72" x14ac:dyDescent="0.3">
      <c r="A2554" t="s">
        <v>77</v>
      </c>
      <c r="B2554" t="s">
        <v>78</v>
      </c>
      <c r="C2554">
        <v>1996</v>
      </c>
      <c r="D2554" t="s">
        <v>13</v>
      </c>
      <c r="E2554">
        <v>16.440953019399998</v>
      </c>
      <c r="F2554">
        <v>47507.120206913401</v>
      </c>
      <c r="G2554" s="1" t="s">
        <v>79</v>
      </c>
    </row>
    <row r="2555" spans="1:7" ht="72" x14ac:dyDescent="0.3">
      <c r="A2555" t="s">
        <v>77</v>
      </c>
      <c r="B2555" t="s">
        <v>78</v>
      </c>
      <c r="C2555">
        <v>1996</v>
      </c>
      <c r="D2555" t="s">
        <v>15</v>
      </c>
      <c r="E2555">
        <v>11.5632579642</v>
      </c>
      <c r="F2555">
        <v>33412.727682980301</v>
      </c>
      <c r="G2555" s="1" t="s">
        <v>79</v>
      </c>
    </row>
    <row r="2556" spans="1:7" ht="72" x14ac:dyDescent="0.3">
      <c r="A2556" t="s">
        <v>77</v>
      </c>
      <c r="B2556" t="s">
        <v>78</v>
      </c>
      <c r="C2556">
        <v>1997</v>
      </c>
      <c r="D2556" t="s">
        <v>13</v>
      </c>
      <c r="E2556">
        <v>13.8345500583</v>
      </c>
      <c r="F2556">
        <v>38972.453227057304</v>
      </c>
      <c r="G2556" s="1" t="s">
        <v>79</v>
      </c>
    </row>
    <row r="2557" spans="1:7" ht="72" x14ac:dyDescent="0.3">
      <c r="A2557" t="s">
        <v>77</v>
      </c>
      <c r="B2557" t="s">
        <v>78</v>
      </c>
      <c r="C2557">
        <v>1997</v>
      </c>
      <c r="D2557" t="s">
        <v>15</v>
      </c>
      <c r="E2557">
        <v>11.1237367827</v>
      </c>
      <c r="F2557">
        <v>31335.989218785598</v>
      </c>
      <c r="G2557" s="1" t="s">
        <v>79</v>
      </c>
    </row>
    <row r="2558" spans="1:7" ht="72" x14ac:dyDescent="0.3">
      <c r="A2558" t="s">
        <v>77</v>
      </c>
      <c r="B2558" t="s">
        <v>78</v>
      </c>
      <c r="C2558">
        <v>1998</v>
      </c>
      <c r="D2558" t="s">
        <v>13</v>
      </c>
      <c r="E2558">
        <v>13.5774768435</v>
      </c>
      <c r="F2558">
        <v>40263.695297304999</v>
      </c>
      <c r="G2558" s="1" t="s">
        <v>79</v>
      </c>
    </row>
    <row r="2559" spans="1:7" ht="72" x14ac:dyDescent="0.3">
      <c r="A2559" t="s">
        <v>77</v>
      </c>
      <c r="B2559" t="s">
        <v>78</v>
      </c>
      <c r="C2559">
        <v>1998</v>
      </c>
      <c r="D2559" t="s">
        <v>15</v>
      </c>
      <c r="E2559">
        <v>10.574835116199999</v>
      </c>
      <c r="F2559">
        <v>31359.430315838599</v>
      </c>
      <c r="G2559" s="1" t="s">
        <v>79</v>
      </c>
    </row>
    <row r="2560" spans="1:7" ht="72" x14ac:dyDescent="0.3">
      <c r="A2560" t="s">
        <v>77</v>
      </c>
      <c r="B2560" t="s">
        <v>78</v>
      </c>
      <c r="C2560">
        <v>1999</v>
      </c>
      <c r="D2560" t="s">
        <v>13</v>
      </c>
      <c r="E2560">
        <v>12.969309752099999</v>
      </c>
      <c r="F2560">
        <v>38342.921277009598</v>
      </c>
      <c r="G2560" s="1" t="s">
        <v>79</v>
      </c>
    </row>
    <row r="2561" spans="1:7" ht="72" x14ac:dyDescent="0.3">
      <c r="A2561" t="s">
        <v>77</v>
      </c>
      <c r="B2561" t="s">
        <v>78</v>
      </c>
      <c r="C2561">
        <v>1999</v>
      </c>
      <c r="D2561" t="s">
        <v>15</v>
      </c>
      <c r="E2561">
        <v>10.3528237205</v>
      </c>
      <c r="F2561">
        <v>30607.4503959988</v>
      </c>
      <c r="G2561" s="1" t="s">
        <v>79</v>
      </c>
    </row>
    <row r="2562" spans="1:7" ht="72" x14ac:dyDescent="0.3">
      <c r="A2562" t="s">
        <v>77</v>
      </c>
      <c r="B2562" t="s">
        <v>78</v>
      </c>
      <c r="C2562">
        <v>2000</v>
      </c>
      <c r="D2562" t="s">
        <v>13</v>
      </c>
      <c r="E2562">
        <v>10.9043984071</v>
      </c>
      <c r="F2562">
        <v>29893.993865857501</v>
      </c>
      <c r="G2562" s="1" t="s">
        <v>79</v>
      </c>
    </row>
    <row r="2563" spans="1:7" ht="72" x14ac:dyDescent="0.3">
      <c r="A2563" t="s">
        <v>77</v>
      </c>
      <c r="B2563" t="s">
        <v>78</v>
      </c>
      <c r="C2563">
        <v>2000</v>
      </c>
      <c r="D2563" t="s">
        <v>15</v>
      </c>
      <c r="E2563">
        <v>10.3731327898</v>
      </c>
      <c r="F2563">
        <v>28437.5493641463</v>
      </c>
      <c r="G2563" s="1" t="s">
        <v>79</v>
      </c>
    </row>
    <row r="2564" spans="1:7" ht="72" x14ac:dyDescent="0.3">
      <c r="A2564" t="s">
        <v>77</v>
      </c>
      <c r="B2564" t="s">
        <v>78</v>
      </c>
      <c r="C2564">
        <v>2001</v>
      </c>
      <c r="D2564" t="s">
        <v>13</v>
      </c>
      <c r="E2564">
        <v>9.6312096214</v>
      </c>
      <c r="F2564">
        <v>25992.159547451902</v>
      </c>
      <c r="G2564" s="1" t="s">
        <v>79</v>
      </c>
    </row>
    <row r="2565" spans="1:7" ht="72" x14ac:dyDescent="0.3">
      <c r="A2565" t="s">
        <v>77</v>
      </c>
      <c r="B2565" t="s">
        <v>78</v>
      </c>
      <c r="C2565">
        <v>2001</v>
      </c>
      <c r="D2565" t="s">
        <v>15</v>
      </c>
      <c r="E2565">
        <v>9.9184444317999994</v>
      </c>
      <c r="F2565">
        <v>26767.332481334401</v>
      </c>
      <c r="G2565" s="1" t="s">
        <v>79</v>
      </c>
    </row>
    <row r="2566" spans="1:7" ht="72" x14ac:dyDescent="0.3">
      <c r="A2566" t="s">
        <v>77</v>
      </c>
      <c r="B2566" t="s">
        <v>78</v>
      </c>
      <c r="C2566">
        <v>2002</v>
      </c>
      <c r="D2566" t="s">
        <v>13</v>
      </c>
      <c r="E2566">
        <v>8.8639665760999993</v>
      </c>
      <c r="F2566">
        <v>24051.5932751892</v>
      </c>
      <c r="G2566" s="1" t="s">
        <v>79</v>
      </c>
    </row>
    <row r="2567" spans="1:7" ht="72" x14ac:dyDescent="0.3">
      <c r="A2567" t="s">
        <v>77</v>
      </c>
      <c r="B2567" t="s">
        <v>78</v>
      </c>
      <c r="C2567">
        <v>2002</v>
      </c>
      <c r="D2567" t="s">
        <v>15</v>
      </c>
      <c r="E2567">
        <v>9.4284976225000001</v>
      </c>
      <c r="F2567">
        <v>25583.398590885401</v>
      </c>
      <c r="G2567" s="1" t="s">
        <v>79</v>
      </c>
    </row>
    <row r="2568" spans="1:7" ht="72" x14ac:dyDescent="0.3">
      <c r="A2568" t="s">
        <v>77</v>
      </c>
      <c r="B2568" t="s">
        <v>78</v>
      </c>
      <c r="C2568">
        <v>2003</v>
      </c>
      <c r="D2568" t="s">
        <v>13</v>
      </c>
      <c r="E2568">
        <v>7.8076140501999998</v>
      </c>
      <c r="F2568">
        <v>21729.651737250599</v>
      </c>
      <c r="G2568" s="1" t="s">
        <v>79</v>
      </c>
    </row>
    <row r="2569" spans="1:7" ht="72" x14ac:dyDescent="0.3">
      <c r="A2569" t="s">
        <v>77</v>
      </c>
      <c r="B2569" t="s">
        <v>78</v>
      </c>
      <c r="C2569">
        <v>2003</v>
      </c>
      <c r="D2569" t="s">
        <v>15</v>
      </c>
      <c r="E2569">
        <v>8.9081047947999998</v>
      </c>
      <c r="F2569">
        <v>24792.467146138399</v>
      </c>
      <c r="G2569" s="1" t="s">
        <v>79</v>
      </c>
    </row>
    <row r="2570" spans="1:7" ht="72" x14ac:dyDescent="0.3">
      <c r="A2570" t="s">
        <v>77</v>
      </c>
      <c r="B2570" t="s">
        <v>78</v>
      </c>
      <c r="C2570">
        <v>2004</v>
      </c>
      <c r="D2570" t="s">
        <v>13</v>
      </c>
      <c r="E2570">
        <v>6.8089280180999996</v>
      </c>
      <c r="F2570">
        <v>18927.968774393299</v>
      </c>
      <c r="G2570" s="1" t="s">
        <v>79</v>
      </c>
    </row>
    <row r="2571" spans="1:7" ht="72" x14ac:dyDescent="0.3">
      <c r="A2571" t="s">
        <v>77</v>
      </c>
      <c r="B2571" t="s">
        <v>78</v>
      </c>
      <c r="C2571">
        <v>2004</v>
      </c>
      <c r="D2571" t="s">
        <v>15</v>
      </c>
      <c r="E2571">
        <v>8.3621279776000002</v>
      </c>
      <c r="F2571">
        <v>23245.670511836601</v>
      </c>
      <c r="G2571" s="1" t="s">
        <v>79</v>
      </c>
    </row>
    <row r="2572" spans="1:7" ht="72" x14ac:dyDescent="0.3">
      <c r="A2572" t="s">
        <v>77</v>
      </c>
      <c r="B2572" t="s">
        <v>78</v>
      </c>
      <c r="C2572">
        <v>2005</v>
      </c>
      <c r="D2572" t="s">
        <v>13</v>
      </c>
      <c r="E2572">
        <v>5.9824071062000002</v>
      </c>
      <c r="F2572">
        <v>15839.9722570392</v>
      </c>
      <c r="G2572" s="1" t="s">
        <v>79</v>
      </c>
    </row>
    <row r="2573" spans="1:7" ht="72" x14ac:dyDescent="0.3">
      <c r="A2573" t="s">
        <v>77</v>
      </c>
      <c r="B2573" t="s">
        <v>78</v>
      </c>
      <c r="C2573">
        <v>2005</v>
      </c>
      <c r="D2573" t="s">
        <v>15</v>
      </c>
      <c r="E2573">
        <v>7.7954787960000003</v>
      </c>
      <c r="F2573">
        <v>20640.549141354299</v>
      </c>
      <c r="G2573" s="1" t="s">
        <v>79</v>
      </c>
    </row>
    <row r="2574" spans="1:7" ht="72" x14ac:dyDescent="0.3">
      <c r="A2574" t="s">
        <v>77</v>
      </c>
      <c r="B2574" t="s">
        <v>78</v>
      </c>
      <c r="C2574">
        <v>2006</v>
      </c>
      <c r="D2574" t="s">
        <v>13</v>
      </c>
      <c r="E2574">
        <v>5.1977160112999998</v>
      </c>
      <c r="F2574">
        <v>13508.250582716901</v>
      </c>
      <c r="G2574" s="1" t="s">
        <v>79</v>
      </c>
    </row>
    <row r="2575" spans="1:7" ht="72" x14ac:dyDescent="0.3">
      <c r="A2575" t="s">
        <v>77</v>
      </c>
      <c r="B2575" t="s">
        <v>78</v>
      </c>
      <c r="C2575">
        <v>2006</v>
      </c>
      <c r="D2575" t="s">
        <v>15</v>
      </c>
      <c r="E2575">
        <v>7.2131184706999996</v>
      </c>
      <c r="F2575">
        <v>18746.0437572468</v>
      </c>
      <c r="G2575" s="1" t="s">
        <v>79</v>
      </c>
    </row>
    <row r="2576" spans="1:7" ht="72" x14ac:dyDescent="0.3">
      <c r="A2576" t="s">
        <v>77</v>
      </c>
      <c r="B2576" t="s">
        <v>78</v>
      </c>
      <c r="C2576">
        <v>2007</v>
      </c>
      <c r="D2576" t="s">
        <v>13</v>
      </c>
      <c r="E2576">
        <v>4.4625219287000002</v>
      </c>
      <c r="F2576">
        <v>12827.894136033799</v>
      </c>
      <c r="G2576" s="1" t="s">
        <v>79</v>
      </c>
    </row>
    <row r="2577" spans="1:7" ht="72" x14ac:dyDescent="0.3">
      <c r="A2577" t="s">
        <v>77</v>
      </c>
      <c r="B2577" t="s">
        <v>78</v>
      </c>
      <c r="C2577">
        <v>2007</v>
      </c>
      <c r="D2577" t="s">
        <v>15</v>
      </c>
      <c r="E2577">
        <v>6.6200578185000003</v>
      </c>
      <c r="F2577">
        <v>19029.912284046401</v>
      </c>
      <c r="G2577" s="1" t="s">
        <v>79</v>
      </c>
    </row>
    <row r="2578" spans="1:7" ht="72" x14ac:dyDescent="0.3">
      <c r="A2578" t="s">
        <v>77</v>
      </c>
      <c r="B2578" t="s">
        <v>78</v>
      </c>
      <c r="C2578">
        <v>2008</v>
      </c>
      <c r="D2578" t="s">
        <v>13</v>
      </c>
      <c r="E2578">
        <v>3.4306285029999999</v>
      </c>
      <c r="F2578">
        <v>9444.3590293251691</v>
      </c>
      <c r="G2578" s="1" t="s">
        <v>79</v>
      </c>
    </row>
    <row r="2579" spans="1:7" ht="72" x14ac:dyDescent="0.3">
      <c r="A2579" t="s">
        <v>77</v>
      </c>
      <c r="B2579" t="s">
        <v>78</v>
      </c>
      <c r="C2579">
        <v>2008</v>
      </c>
      <c r="D2579" t="s">
        <v>15</v>
      </c>
      <c r="E2579">
        <v>6.0213572521999996</v>
      </c>
      <c r="F2579">
        <v>16576.5135114398</v>
      </c>
      <c r="G2579" s="1" t="s">
        <v>79</v>
      </c>
    </row>
    <row r="2580" spans="1:7" ht="72" x14ac:dyDescent="0.3">
      <c r="A2580" t="s">
        <v>77</v>
      </c>
      <c r="B2580" t="s">
        <v>78</v>
      </c>
      <c r="C2580">
        <v>2009</v>
      </c>
      <c r="D2580" t="s">
        <v>13</v>
      </c>
      <c r="E2580">
        <v>3.1426456545999999</v>
      </c>
      <c r="F2580">
        <v>9271.3703572497907</v>
      </c>
      <c r="G2580" s="1" t="s">
        <v>79</v>
      </c>
    </row>
    <row r="2581" spans="1:7" ht="72" x14ac:dyDescent="0.3">
      <c r="A2581" t="s">
        <v>77</v>
      </c>
      <c r="B2581" t="s">
        <v>78</v>
      </c>
      <c r="C2581">
        <v>2009</v>
      </c>
      <c r="D2581" t="s">
        <v>15</v>
      </c>
      <c r="E2581">
        <v>5.5645613634000002</v>
      </c>
      <c r="F2581">
        <v>16416.457643204001</v>
      </c>
      <c r="G2581" s="1" t="s">
        <v>79</v>
      </c>
    </row>
    <row r="2582" spans="1:7" ht="72" x14ac:dyDescent="0.3">
      <c r="A2582" t="s">
        <v>77</v>
      </c>
      <c r="B2582" t="s">
        <v>78</v>
      </c>
      <c r="C2582">
        <v>2010</v>
      </c>
      <c r="D2582" t="s">
        <v>13</v>
      </c>
      <c r="E2582">
        <v>2.9358400125999999</v>
      </c>
      <c r="F2582">
        <v>4820.6052630781196</v>
      </c>
      <c r="G2582" s="1" t="s">
        <v>79</v>
      </c>
    </row>
    <row r="2583" spans="1:7" ht="72" x14ac:dyDescent="0.3">
      <c r="A2583" t="s">
        <v>77</v>
      </c>
      <c r="B2583" t="s">
        <v>78</v>
      </c>
      <c r="C2583">
        <v>2010</v>
      </c>
      <c r="D2583" t="s">
        <v>15</v>
      </c>
      <c r="E2583">
        <v>5.1118312932999999</v>
      </c>
      <c r="F2583">
        <v>8393.5503060547198</v>
      </c>
      <c r="G2583" s="1" t="s">
        <v>79</v>
      </c>
    </row>
    <row r="2584" spans="1:7" ht="72" x14ac:dyDescent="0.3">
      <c r="A2584" t="s">
        <v>77</v>
      </c>
      <c r="B2584" t="s">
        <v>78</v>
      </c>
      <c r="C2584">
        <v>2011</v>
      </c>
      <c r="D2584" t="s">
        <v>13</v>
      </c>
      <c r="E2584">
        <v>2.7290108507999999</v>
      </c>
      <c r="F2584">
        <v>6641.3241603287697</v>
      </c>
      <c r="G2584" s="1" t="s">
        <v>79</v>
      </c>
    </row>
    <row r="2585" spans="1:7" ht="72" x14ac:dyDescent="0.3">
      <c r="A2585" t="s">
        <v>77</v>
      </c>
      <c r="B2585" t="s">
        <v>78</v>
      </c>
      <c r="C2585">
        <v>2011</v>
      </c>
      <c r="D2585" t="s">
        <v>15</v>
      </c>
      <c r="E2585">
        <v>4.6236522354999998</v>
      </c>
      <c r="F2585">
        <v>11252.1257628316</v>
      </c>
      <c r="G2585" s="1" t="s">
        <v>79</v>
      </c>
    </row>
    <row r="2586" spans="1:7" ht="72" x14ac:dyDescent="0.3">
      <c r="A2586" t="s">
        <v>77</v>
      </c>
      <c r="B2586" t="s">
        <v>78</v>
      </c>
      <c r="C2586">
        <v>2012</v>
      </c>
      <c r="D2586" t="s">
        <v>13</v>
      </c>
      <c r="E2586">
        <v>2.5161676506999999</v>
      </c>
      <c r="F2586">
        <v>5384.51602828674</v>
      </c>
      <c r="G2586" s="1" t="s">
        <v>79</v>
      </c>
    </row>
    <row r="2587" spans="1:7" ht="72" x14ac:dyDescent="0.3">
      <c r="A2587" t="s">
        <v>77</v>
      </c>
      <c r="B2587" t="s">
        <v>78</v>
      </c>
      <c r="C2587">
        <v>2012</v>
      </c>
      <c r="D2587" t="s">
        <v>15</v>
      </c>
      <c r="E2587">
        <v>4.1362502194999999</v>
      </c>
      <c r="F2587">
        <v>8851.4394491953099</v>
      </c>
      <c r="G2587" s="1" t="s">
        <v>79</v>
      </c>
    </row>
    <row r="2588" spans="1:7" ht="72" x14ac:dyDescent="0.3">
      <c r="A2588" t="s">
        <v>77</v>
      </c>
      <c r="B2588" t="s">
        <v>78</v>
      </c>
      <c r="C2588">
        <v>2013</v>
      </c>
      <c r="D2588" t="s">
        <v>13</v>
      </c>
      <c r="E2588">
        <v>2.297060927</v>
      </c>
      <c r="F2588">
        <v>4844.8997387300797</v>
      </c>
      <c r="G2588" s="1" t="s">
        <v>79</v>
      </c>
    </row>
    <row r="2589" spans="1:7" ht="72" x14ac:dyDescent="0.3">
      <c r="A2589" t="s">
        <v>77</v>
      </c>
      <c r="B2589" t="s">
        <v>78</v>
      </c>
      <c r="C2589">
        <v>2013</v>
      </c>
      <c r="D2589" t="s">
        <v>15</v>
      </c>
      <c r="E2589">
        <v>3.6523601021999998</v>
      </c>
      <c r="F2589">
        <v>7703.4606688700196</v>
      </c>
      <c r="G2589" s="1" t="s">
        <v>79</v>
      </c>
    </row>
    <row r="2590" spans="1:7" ht="72" x14ac:dyDescent="0.3">
      <c r="A2590" t="s">
        <v>77</v>
      </c>
      <c r="B2590" t="s">
        <v>78</v>
      </c>
      <c r="C2590">
        <v>2014</v>
      </c>
      <c r="D2590" t="s">
        <v>13</v>
      </c>
      <c r="E2590">
        <v>2.0714346683999998</v>
      </c>
      <c r="F2590">
        <v>6175.3911749867502</v>
      </c>
      <c r="G2590" s="1" t="s">
        <v>79</v>
      </c>
    </row>
    <row r="2591" spans="1:7" ht="72" x14ac:dyDescent="0.3">
      <c r="A2591" t="s">
        <v>77</v>
      </c>
      <c r="B2591" t="s">
        <v>78</v>
      </c>
      <c r="C2591">
        <v>2014</v>
      </c>
      <c r="D2591" t="s">
        <v>15</v>
      </c>
      <c r="E2591">
        <v>3.1748952879000001</v>
      </c>
      <c r="F2591">
        <v>9465.0440301950493</v>
      </c>
      <c r="G2591" s="1" t="s">
        <v>79</v>
      </c>
    </row>
    <row r="2592" spans="1:7" ht="72" x14ac:dyDescent="0.3">
      <c r="A2592" t="s">
        <v>77</v>
      </c>
      <c r="B2592" t="s">
        <v>78</v>
      </c>
      <c r="C2592">
        <v>2015</v>
      </c>
      <c r="D2592" t="s">
        <v>13</v>
      </c>
      <c r="E2592">
        <v>1.8414610714999999</v>
      </c>
      <c r="F2592">
        <v>5036.6827623942199</v>
      </c>
      <c r="G2592" s="1" t="s">
        <v>79</v>
      </c>
    </row>
    <row r="2593" spans="1:7" ht="72" x14ac:dyDescent="0.3">
      <c r="A2593" t="s">
        <v>77</v>
      </c>
      <c r="B2593" t="s">
        <v>78</v>
      </c>
      <c r="C2593">
        <v>2015</v>
      </c>
      <c r="D2593" t="s">
        <v>15</v>
      </c>
      <c r="E2593">
        <v>2.7069207471999999</v>
      </c>
      <c r="F2593">
        <v>7403.8497355391601</v>
      </c>
      <c r="G2593" s="1" t="s">
        <v>79</v>
      </c>
    </row>
    <row r="2594" spans="1:7" ht="72" x14ac:dyDescent="0.3">
      <c r="A2594" t="s">
        <v>77</v>
      </c>
      <c r="B2594" t="s">
        <v>78</v>
      </c>
      <c r="C2594">
        <v>2016</v>
      </c>
      <c r="D2594" t="s">
        <v>13</v>
      </c>
      <c r="E2594">
        <v>1.5995271092000001</v>
      </c>
      <c r="F2594">
        <v>5619.7860377369498</v>
      </c>
      <c r="G2594" s="1" t="s">
        <v>79</v>
      </c>
    </row>
    <row r="2595" spans="1:7" ht="72" x14ac:dyDescent="0.3">
      <c r="A2595" t="s">
        <v>77</v>
      </c>
      <c r="B2595" t="s">
        <v>78</v>
      </c>
      <c r="C2595">
        <v>2016</v>
      </c>
      <c r="D2595" t="s">
        <v>15</v>
      </c>
      <c r="E2595">
        <v>2.2517138828999999</v>
      </c>
      <c r="F2595">
        <v>7911.1821030379697</v>
      </c>
      <c r="G2595" s="1" t="s">
        <v>79</v>
      </c>
    </row>
    <row r="2596" spans="1:7" ht="72" x14ac:dyDescent="0.3">
      <c r="A2596" t="s">
        <v>77</v>
      </c>
      <c r="B2596" t="s">
        <v>78</v>
      </c>
      <c r="C2596">
        <v>2017</v>
      </c>
      <c r="D2596" t="s">
        <v>13</v>
      </c>
      <c r="E2596">
        <v>1.3526777316</v>
      </c>
      <c r="F2596">
        <v>4715.6185933616798</v>
      </c>
      <c r="G2596" s="1" t="s">
        <v>79</v>
      </c>
    </row>
    <row r="2597" spans="1:7" ht="72" x14ac:dyDescent="0.3">
      <c r="A2597" t="s">
        <v>77</v>
      </c>
      <c r="B2597" t="s">
        <v>78</v>
      </c>
      <c r="C2597">
        <v>2017</v>
      </c>
      <c r="D2597" t="s">
        <v>15</v>
      </c>
      <c r="E2597">
        <v>1.8127282042999999</v>
      </c>
      <c r="F2597">
        <v>6319.4171272571502</v>
      </c>
      <c r="G2597" s="1" t="s">
        <v>79</v>
      </c>
    </row>
    <row r="2598" spans="1:7" ht="72" x14ac:dyDescent="0.3">
      <c r="A2598" t="s">
        <v>77</v>
      </c>
      <c r="B2598" t="s">
        <v>78</v>
      </c>
      <c r="C2598">
        <v>2018</v>
      </c>
      <c r="D2598" t="s">
        <v>13</v>
      </c>
      <c r="E2598">
        <v>1.0981638285999999</v>
      </c>
      <c r="F2598">
        <v>2012.19073556698</v>
      </c>
      <c r="G2598" s="1" t="s">
        <v>79</v>
      </c>
    </row>
    <row r="2599" spans="1:7" ht="72" x14ac:dyDescent="0.3">
      <c r="A2599" t="s">
        <v>77</v>
      </c>
      <c r="B2599" t="s">
        <v>78</v>
      </c>
      <c r="C2599">
        <v>2018</v>
      </c>
      <c r="D2599" t="s">
        <v>15</v>
      </c>
      <c r="E2599">
        <v>1.3936336911</v>
      </c>
      <c r="F2599">
        <v>2553.58693193115</v>
      </c>
      <c r="G2599" s="1" t="s">
        <v>79</v>
      </c>
    </row>
    <row r="2600" spans="1:7" ht="72" x14ac:dyDescent="0.3">
      <c r="A2600" t="s">
        <v>77</v>
      </c>
      <c r="B2600" t="s">
        <v>78</v>
      </c>
      <c r="C2600">
        <v>2019</v>
      </c>
      <c r="D2600" t="s">
        <v>13</v>
      </c>
      <c r="E2600">
        <v>0.83603763580000001</v>
      </c>
      <c r="F2600">
        <v>1603.9010767544601</v>
      </c>
      <c r="G2600" s="1" t="s">
        <v>79</v>
      </c>
    </row>
    <row r="2601" spans="1:7" ht="72" x14ac:dyDescent="0.3">
      <c r="A2601" t="s">
        <v>77</v>
      </c>
      <c r="B2601" t="s">
        <v>78</v>
      </c>
      <c r="C2601">
        <v>2019</v>
      </c>
      <c r="D2601" t="s">
        <v>15</v>
      </c>
      <c r="E2601">
        <v>0.9809301064</v>
      </c>
      <c r="F2601">
        <v>1881.87084708157</v>
      </c>
      <c r="G2601" s="1" t="s">
        <v>79</v>
      </c>
    </row>
    <row r="2602" spans="1:7" ht="72" x14ac:dyDescent="0.3">
      <c r="A2602" t="s">
        <v>80</v>
      </c>
      <c r="B2602" t="s">
        <v>81</v>
      </c>
      <c r="C2602">
        <v>1950</v>
      </c>
      <c r="D2602" t="s">
        <v>13</v>
      </c>
      <c r="E2602">
        <v>1.4326675632000001</v>
      </c>
      <c r="F2602">
        <v>1444.11745806761</v>
      </c>
      <c r="G2602" s="1" t="s">
        <v>82</v>
      </c>
    </row>
    <row r="2603" spans="1:7" ht="72" x14ac:dyDescent="0.3">
      <c r="A2603" t="s">
        <v>80</v>
      </c>
      <c r="B2603" t="s">
        <v>81</v>
      </c>
      <c r="C2603">
        <v>1950</v>
      </c>
      <c r="D2603" t="s">
        <v>15</v>
      </c>
      <c r="E2603">
        <v>1.5536024436</v>
      </c>
      <c r="F2603">
        <v>1566.0188514572101</v>
      </c>
      <c r="G2603" s="1" t="s">
        <v>82</v>
      </c>
    </row>
    <row r="2604" spans="1:7" ht="72" x14ac:dyDescent="0.3">
      <c r="A2604" t="s">
        <v>80</v>
      </c>
      <c r="B2604" t="s">
        <v>81</v>
      </c>
      <c r="C2604">
        <v>1951</v>
      </c>
      <c r="D2604" t="s">
        <v>13</v>
      </c>
      <c r="E2604">
        <v>1.4661974245</v>
      </c>
      <c r="F2604">
        <v>1521.68870103728</v>
      </c>
      <c r="G2604" s="1" t="s">
        <v>82</v>
      </c>
    </row>
    <row r="2605" spans="1:7" ht="72" x14ac:dyDescent="0.3">
      <c r="A2605" t="s">
        <v>80</v>
      </c>
      <c r="B2605" t="s">
        <v>81</v>
      </c>
      <c r="C2605">
        <v>1951</v>
      </c>
      <c r="D2605" t="s">
        <v>15</v>
      </c>
      <c r="E2605">
        <v>1.5749517578000001</v>
      </c>
      <c r="F2605">
        <v>1634.5590672414701</v>
      </c>
      <c r="G2605" s="1" t="s">
        <v>82</v>
      </c>
    </row>
    <row r="2606" spans="1:7" ht="72" x14ac:dyDescent="0.3">
      <c r="A2606" t="s">
        <v>80</v>
      </c>
      <c r="B2606" t="s">
        <v>81</v>
      </c>
      <c r="C2606">
        <v>1952</v>
      </c>
      <c r="D2606" t="s">
        <v>13</v>
      </c>
      <c r="E2606">
        <v>1.4994981511000001</v>
      </c>
      <c r="F2606">
        <v>1630.72642433888</v>
      </c>
      <c r="G2606" s="1" t="s">
        <v>82</v>
      </c>
    </row>
    <row r="2607" spans="1:7" ht="72" x14ac:dyDescent="0.3">
      <c r="A2607" t="s">
        <v>80</v>
      </c>
      <c r="B2607" t="s">
        <v>81</v>
      </c>
      <c r="C2607">
        <v>1952</v>
      </c>
      <c r="D2607" t="s">
        <v>15</v>
      </c>
      <c r="E2607">
        <v>1.5947418984999999</v>
      </c>
      <c r="F2607">
        <v>1734.30540880183</v>
      </c>
      <c r="G2607" s="1" t="s">
        <v>82</v>
      </c>
    </row>
    <row r="2608" spans="1:7" ht="72" x14ac:dyDescent="0.3">
      <c r="A2608" t="s">
        <v>80</v>
      </c>
      <c r="B2608" t="s">
        <v>81</v>
      </c>
      <c r="C2608">
        <v>1953</v>
      </c>
      <c r="D2608" t="s">
        <v>13</v>
      </c>
      <c r="E2608">
        <v>1.5325697429</v>
      </c>
      <c r="F2608">
        <v>1703.91672286632</v>
      </c>
      <c r="G2608" s="1" t="s">
        <v>82</v>
      </c>
    </row>
    <row r="2609" spans="1:7" ht="72" x14ac:dyDescent="0.3">
      <c r="A2609" t="s">
        <v>80</v>
      </c>
      <c r="B2609" t="s">
        <v>81</v>
      </c>
      <c r="C2609">
        <v>1953</v>
      </c>
      <c r="D2609" t="s">
        <v>15</v>
      </c>
      <c r="E2609">
        <v>1.6129728656</v>
      </c>
      <c r="F2609">
        <v>1793.3092129035599</v>
      </c>
      <c r="G2609" s="1" t="s">
        <v>82</v>
      </c>
    </row>
    <row r="2610" spans="1:7" ht="72" x14ac:dyDescent="0.3">
      <c r="A2610" t="s">
        <v>80</v>
      </c>
      <c r="B2610" t="s">
        <v>81</v>
      </c>
      <c r="C2610">
        <v>1954</v>
      </c>
      <c r="D2610" t="s">
        <v>13</v>
      </c>
      <c r="E2610">
        <v>1.7086789561</v>
      </c>
      <c r="F2610">
        <v>1461.53325759011</v>
      </c>
      <c r="G2610" s="1" t="s">
        <v>82</v>
      </c>
    </row>
    <row r="2611" spans="1:7" ht="72" x14ac:dyDescent="0.3">
      <c r="A2611" t="s">
        <v>80</v>
      </c>
      <c r="B2611" t="s">
        <v>81</v>
      </c>
      <c r="C2611">
        <v>1954</v>
      </c>
      <c r="D2611" t="s">
        <v>15</v>
      </c>
      <c r="E2611">
        <v>1.6296446593</v>
      </c>
      <c r="F2611">
        <v>1393.93059118309</v>
      </c>
      <c r="G2611" s="1" t="s">
        <v>82</v>
      </c>
    </row>
    <row r="2612" spans="1:7" ht="72" x14ac:dyDescent="0.3">
      <c r="A2612" t="s">
        <v>80</v>
      </c>
      <c r="B2612" t="s">
        <v>81</v>
      </c>
      <c r="C2612">
        <v>1955</v>
      </c>
      <c r="D2612" t="s">
        <v>13</v>
      </c>
      <c r="E2612">
        <v>1.5980255221999999</v>
      </c>
      <c r="F2612">
        <v>1520.4074633550699</v>
      </c>
      <c r="G2612" s="1" t="s">
        <v>82</v>
      </c>
    </row>
    <row r="2613" spans="1:7" ht="72" x14ac:dyDescent="0.3">
      <c r="A2613" t="s">
        <v>80</v>
      </c>
      <c r="B2613" t="s">
        <v>81</v>
      </c>
      <c r="C2613">
        <v>1955</v>
      </c>
      <c r="D2613" t="s">
        <v>15</v>
      </c>
      <c r="E2613">
        <v>1.6447572794</v>
      </c>
      <c r="F2613">
        <v>1564.86940183143</v>
      </c>
      <c r="G2613" s="1" t="s">
        <v>82</v>
      </c>
    </row>
    <row r="2614" spans="1:7" ht="72" x14ac:dyDescent="0.3">
      <c r="A2614" t="s">
        <v>80</v>
      </c>
      <c r="B2614" t="s">
        <v>81</v>
      </c>
      <c r="C2614">
        <v>1956</v>
      </c>
      <c r="D2614" t="s">
        <v>13</v>
      </c>
      <c r="E2614">
        <v>1.7736764658999999</v>
      </c>
      <c r="F2614">
        <v>1189.2540975563199</v>
      </c>
      <c r="G2614" s="1" t="s">
        <v>82</v>
      </c>
    </row>
    <row r="2615" spans="1:7" ht="72" x14ac:dyDescent="0.3">
      <c r="A2615" t="s">
        <v>80</v>
      </c>
      <c r="B2615" t="s">
        <v>81</v>
      </c>
      <c r="C2615">
        <v>1956</v>
      </c>
      <c r="D2615" t="s">
        <v>15</v>
      </c>
      <c r="E2615">
        <v>1.6583107260000001</v>
      </c>
      <c r="F2615">
        <v>1111.90110694842</v>
      </c>
      <c r="G2615" s="1" t="s">
        <v>82</v>
      </c>
    </row>
    <row r="2616" spans="1:7" ht="72" x14ac:dyDescent="0.3">
      <c r="A2616" t="s">
        <v>80</v>
      </c>
      <c r="B2616" t="s">
        <v>81</v>
      </c>
      <c r="C2616">
        <v>1957</v>
      </c>
      <c r="D2616" t="s">
        <v>13</v>
      </c>
      <c r="E2616">
        <v>1.6625647624</v>
      </c>
      <c r="F2616">
        <v>1001.78804858936</v>
      </c>
      <c r="G2616" s="1" t="s">
        <v>82</v>
      </c>
    </row>
    <row r="2617" spans="1:7" ht="72" x14ac:dyDescent="0.3">
      <c r="A2617" t="s">
        <v>80</v>
      </c>
      <c r="B2617" t="s">
        <v>81</v>
      </c>
      <c r="C2617">
        <v>1957</v>
      </c>
      <c r="D2617" t="s">
        <v>15</v>
      </c>
      <c r="E2617">
        <v>1.6703049990000001</v>
      </c>
      <c r="F2617">
        <v>1006.45197312133</v>
      </c>
      <c r="G2617" s="1" t="s">
        <v>82</v>
      </c>
    </row>
    <row r="2618" spans="1:7" ht="72" x14ac:dyDescent="0.3">
      <c r="A2618" t="s">
        <v>80</v>
      </c>
      <c r="B2618" t="s">
        <v>81</v>
      </c>
      <c r="C2618">
        <v>1958</v>
      </c>
      <c r="D2618" t="s">
        <v>13</v>
      </c>
      <c r="E2618">
        <v>1.8377574366</v>
      </c>
      <c r="F2618">
        <v>1058.29442102658</v>
      </c>
      <c r="G2618" s="1" t="s">
        <v>82</v>
      </c>
    </row>
    <row r="2619" spans="1:7" ht="72" x14ac:dyDescent="0.3">
      <c r="A2619" t="s">
        <v>80</v>
      </c>
      <c r="B2619" t="s">
        <v>81</v>
      </c>
      <c r="C2619">
        <v>1958</v>
      </c>
      <c r="D2619" t="s">
        <v>15</v>
      </c>
      <c r="E2619">
        <v>1.6807400986000001</v>
      </c>
      <c r="F2619">
        <v>967.87412422715101</v>
      </c>
      <c r="G2619" s="1" t="s">
        <v>82</v>
      </c>
    </row>
    <row r="2620" spans="1:7" ht="72" x14ac:dyDescent="0.3">
      <c r="A2620" t="s">
        <v>80</v>
      </c>
      <c r="B2620" t="s">
        <v>81</v>
      </c>
      <c r="C2620">
        <v>1959</v>
      </c>
      <c r="D2620" t="s">
        <v>9</v>
      </c>
      <c r="E2620">
        <v>35.852014726699998</v>
      </c>
      <c r="F2620">
        <v>4.5596912846414197</v>
      </c>
      <c r="G2620" s="1" t="s">
        <v>82</v>
      </c>
    </row>
    <row r="2621" spans="1:7" ht="72" x14ac:dyDescent="0.3">
      <c r="A2621" t="s">
        <v>80</v>
      </c>
      <c r="B2621" t="s">
        <v>81</v>
      </c>
      <c r="C2621">
        <v>1959</v>
      </c>
      <c r="D2621" t="s">
        <v>13</v>
      </c>
      <c r="E2621">
        <v>1.7261874636000001</v>
      </c>
      <c r="F2621">
        <v>1057.0111191236299</v>
      </c>
      <c r="G2621" s="1" t="s">
        <v>82</v>
      </c>
    </row>
    <row r="2622" spans="1:7" ht="72" x14ac:dyDescent="0.3">
      <c r="A2622" t="s">
        <v>80</v>
      </c>
      <c r="B2622" t="s">
        <v>81</v>
      </c>
      <c r="C2622">
        <v>1959</v>
      </c>
      <c r="D2622" t="s">
        <v>15</v>
      </c>
      <c r="E2622">
        <v>1.6896160246</v>
      </c>
      <c r="F2622">
        <v>1034.6170174593799</v>
      </c>
      <c r="G2622" s="1" t="s">
        <v>82</v>
      </c>
    </row>
    <row r="2623" spans="1:7" ht="72" x14ac:dyDescent="0.3">
      <c r="A2623" t="s">
        <v>80</v>
      </c>
      <c r="B2623" t="s">
        <v>81</v>
      </c>
      <c r="C2623">
        <v>1960</v>
      </c>
      <c r="D2623" t="s">
        <v>9</v>
      </c>
      <c r="E2623">
        <v>175.86700879430001</v>
      </c>
      <c r="F2623">
        <v>173803.17434308899</v>
      </c>
      <c r="G2623" s="1" t="s">
        <v>82</v>
      </c>
    </row>
    <row r="2624" spans="1:7" ht="72" x14ac:dyDescent="0.3">
      <c r="A2624" t="s">
        <v>80</v>
      </c>
      <c r="B2624" t="s">
        <v>81</v>
      </c>
      <c r="C2624">
        <v>1960</v>
      </c>
      <c r="D2624" t="s">
        <v>13</v>
      </c>
      <c r="E2624">
        <v>1.7576551119999999</v>
      </c>
      <c r="F2624">
        <v>1333.76488573657</v>
      </c>
      <c r="G2624" s="1" t="s">
        <v>82</v>
      </c>
    </row>
    <row r="2625" spans="1:7" ht="72" x14ac:dyDescent="0.3">
      <c r="A2625" t="s">
        <v>80</v>
      </c>
      <c r="B2625" t="s">
        <v>81</v>
      </c>
      <c r="C2625">
        <v>1960</v>
      </c>
      <c r="D2625" t="s">
        <v>15</v>
      </c>
      <c r="E2625">
        <v>1.6969327772</v>
      </c>
      <c r="F2625">
        <v>1287.68683699242</v>
      </c>
      <c r="G2625" s="1" t="s">
        <v>82</v>
      </c>
    </row>
    <row r="2626" spans="1:7" ht="72" x14ac:dyDescent="0.3">
      <c r="A2626" t="s">
        <v>80</v>
      </c>
      <c r="B2626" t="s">
        <v>81</v>
      </c>
      <c r="C2626">
        <v>1961</v>
      </c>
      <c r="D2626" t="s">
        <v>9</v>
      </c>
      <c r="E2626">
        <v>195.91417993019999</v>
      </c>
      <c r="F2626">
        <v>165704.29014417401</v>
      </c>
      <c r="G2626" s="1" t="s">
        <v>82</v>
      </c>
    </row>
    <row r="2627" spans="1:7" ht="72" x14ac:dyDescent="0.3">
      <c r="A2627" t="s">
        <v>80</v>
      </c>
      <c r="B2627" t="s">
        <v>81</v>
      </c>
      <c r="C2627">
        <v>1961</v>
      </c>
      <c r="D2627" t="s">
        <v>13</v>
      </c>
      <c r="E2627">
        <v>1.7172602475000001</v>
      </c>
      <c r="F2627">
        <v>1071.3337911547401</v>
      </c>
      <c r="G2627" s="1" t="s">
        <v>82</v>
      </c>
    </row>
    <row r="2628" spans="1:7" ht="72" x14ac:dyDescent="0.3">
      <c r="A2628" t="s">
        <v>80</v>
      </c>
      <c r="B2628" t="s">
        <v>81</v>
      </c>
      <c r="C2628">
        <v>1961</v>
      </c>
      <c r="D2628" t="s">
        <v>15</v>
      </c>
      <c r="E2628">
        <v>1.7151316728999999</v>
      </c>
      <c r="F2628">
        <v>1070.0058539266699</v>
      </c>
      <c r="G2628" s="1" t="s">
        <v>82</v>
      </c>
    </row>
    <row r="2629" spans="1:7" ht="72" x14ac:dyDescent="0.3">
      <c r="A2629" t="s">
        <v>80</v>
      </c>
      <c r="B2629" t="s">
        <v>81</v>
      </c>
      <c r="C2629">
        <v>1962</v>
      </c>
      <c r="D2629" t="s">
        <v>9</v>
      </c>
      <c r="E2629">
        <v>216.38223080259999</v>
      </c>
      <c r="F2629">
        <v>238162.385263078</v>
      </c>
      <c r="G2629" s="1" t="s">
        <v>82</v>
      </c>
    </row>
    <row r="2630" spans="1:7" ht="72" x14ac:dyDescent="0.3">
      <c r="A2630" t="s">
        <v>80</v>
      </c>
      <c r="B2630" t="s">
        <v>81</v>
      </c>
      <c r="C2630">
        <v>1962</v>
      </c>
      <c r="D2630" t="s">
        <v>13</v>
      </c>
      <c r="E2630">
        <v>1.8226244057000001</v>
      </c>
      <c r="F2630">
        <v>1445.74085519903</v>
      </c>
      <c r="G2630" s="1" t="s">
        <v>82</v>
      </c>
    </row>
    <row r="2631" spans="1:7" ht="72" x14ac:dyDescent="0.3">
      <c r="A2631" t="s">
        <v>80</v>
      </c>
      <c r="B2631" t="s">
        <v>81</v>
      </c>
      <c r="C2631">
        <v>1962</v>
      </c>
      <c r="D2631" t="s">
        <v>15</v>
      </c>
      <c r="E2631">
        <v>1.7289001214999999</v>
      </c>
      <c r="F2631">
        <v>1371.3969441413301</v>
      </c>
      <c r="G2631" s="1" t="s">
        <v>82</v>
      </c>
    </row>
    <row r="2632" spans="1:7" ht="72" x14ac:dyDescent="0.3">
      <c r="A2632" t="s">
        <v>80</v>
      </c>
      <c r="B2632" t="s">
        <v>81</v>
      </c>
      <c r="C2632">
        <v>1963</v>
      </c>
      <c r="D2632" t="s">
        <v>9</v>
      </c>
      <c r="E2632">
        <v>172.26516464619999</v>
      </c>
      <c r="F2632">
        <v>169981.15250774199</v>
      </c>
      <c r="G2632" s="1" t="s">
        <v>82</v>
      </c>
    </row>
    <row r="2633" spans="1:7" ht="72" x14ac:dyDescent="0.3">
      <c r="A2633" t="s">
        <v>80</v>
      </c>
      <c r="B2633" t="s">
        <v>81</v>
      </c>
      <c r="C2633">
        <v>1963</v>
      </c>
      <c r="D2633" t="s">
        <v>13</v>
      </c>
      <c r="E2633">
        <v>1.8561088257</v>
      </c>
      <c r="F2633">
        <v>1311.40584917873</v>
      </c>
      <c r="G2633" s="1" t="s">
        <v>82</v>
      </c>
    </row>
    <row r="2634" spans="1:7" ht="72" x14ac:dyDescent="0.3">
      <c r="A2634" t="s">
        <v>80</v>
      </c>
      <c r="B2634" t="s">
        <v>81</v>
      </c>
      <c r="C2634">
        <v>1963</v>
      </c>
      <c r="D2634" t="s">
        <v>15</v>
      </c>
      <c r="E2634">
        <v>1.7407644798999999</v>
      </c>
      <c r="F2634">
        <v>1229.9110317961599</v>
      </c>
      <c r="G2634" s="1" t="s">
        <v>82</v>
      </c>
    </row>
    <row r="2635" spans="1:7" ht="72" x14ac:dyDescent="0.3">
      <c r="A2635" t="s">
        <v>80</v>
      </c>
      <c r="B2635" t="s">
        <v>81</v>
      </c>
      <c r="C2635">
        <v>1964</v>
      </c>
      <c r="D2635" t="s">
        <v>9</v>
      </c>
      <c r="E2635">
        <v>130.54259272100001</v>
      </c>
      <c r="F2635">
        <v>135929.693894803</v>
      </c>
      <c r="G2635" s="1" t="s">
        <v>82</v>
      </c>
    </row>
    <row r="2636" spans="1:7" ht="72" x14ac:dyDescent="0.3">
      <c r="A2636" t="s">
        <v>80</v>
      </c>
      <c r="B2636" t="s">
        <v>81</v>
      </c>
      <c r="C2636">
        <v>1964</v>
      </c>
      <c r="D2636" t="s">
        <v>13</v>
      </c>
      <c r="E2636">
        <v>1.8893468859</v>
      </c>
      <c r="F2636">
        <v>1365.08108737466</v>
      </c>
      <c r="G2636" s="1" t="s">
        <v>82</v>
      </c>
    </row>
    <row r="2637" spans="1:7" ht="72" x14ac:dyDescent="0.3">
      <c r="A2637" t="s">
        <v>80</v>
      </c>
      <c r="B2637" t="s">
        <v>81</v>
      </c>
      <c r="C2637">
        <v>1964</v>
      </c>
      <c r="D2637" t="s">
        <v>15</v>
      </c>
      <c r="E2637">
        <v>1.7507247480999999</v>
      </c>
      <c r="F2637">
        <v>1264.92454123582</v>
      </c>
      <c r="G2637" s="1" t="s">
        <v>82</v>
      </c>
    </row>
    <row r="2638" spans="1:7" ht="72" x14ac:dyDescent="0.3">
      <c r="A2638" t="s">
        <v>80</v>
      </c>
      <c r="B2638" t="s">
        <v>81</v>
      </c>
      <c r="C2638">
        <v>1965</v>
      </c>
      <c r="D2638" t="s">
        <v>13</v>
      </c>
      <c r="E2638">
        <v>1.9223385861</v>
      </c>
      <c r="F2638">
        <v>1633.0629610804001</v>
      </c>
      <c r="G2638" s="1" t="s">
        <v>82</v>
      </c>
    </row>
    <row r="2639" spans="1:7" ht="72" x14ac:dyDescent="0.3">
      <c r="A2639" t="s">
        <v>80</v>
      </c>
      <c r="B2639" t="s">
        <v>81</v>
      </c>
      <c r="C2639">
        <v>1965</v>
      </c>
      <c r="D2639" t="s">
        <v>15</v>
      </c>
      <c r="E2639">
        <v>1.7587809262</v>
      </c>
      <c r="F2639">
        <v>1494.11763773807</v>
      </c>
      <c r="G2639" s="1" t="s">
        <v>82</v>
      </c>
    </row>
    <row r="2640" spans="1:7" ht="72" x14ac:dyDescent="0.3">
      <c r="A2640" t="s">
        <v>80</v>
      </c>
      <c r="B2640" t="s">
        <v>81</v>
      </c>
      <c r="C2640">
        <v>1966</v>
      </c>
      <c r="D2640" t="s">
        <v>13</v>
      </c>
      <c r="E2640">
        <v>1.9593955451</v>
      </c>
      <c r="F2640">
        <v>1678.9243357928699</v>
      </c>
      <c r="G2640" s="1" t="s">
        <v>82</v>
      </c>
    </row>
    <row r="2641" spans="1:7" ht="72" x14ac:dyDescent="0.3">
      <c r="A2641" t="s">
        <v>80</v>
      </c>
      <c r="B2641" t="s">
        <v>81</v>
      </c>
      <c r="C2641">
        <v>1966</v>
      </c>
      <c r="D2641" t="s">
        <v>15</v>
      </c>
      <c r="E2641">
        <v>1.7611663843000001</v>
      </c>
      <c r="F2641">
        <v>1509.0700340661101</v>
      </c>
      <c r="G2641" s="1" t="s">
        <v>82</v>
      </c>
    </row>
    <row r="2642" spans="1:7" ht="72" x14ac:dyDescent="0.3">
      <c r="A2642" t="s">
        <v>80</v>
      </c>
      <c r="B2642" t="s">
        <v>81</v>
      </c>
      <c r="C2642">
        <v>1967</v>
      </c>
      <c r="D2642" t="s">
        <v>13</v>
      </c>
      <c r="E2642">
        <v>1.9961785037999999</v>
      </c>
      <c r="F2642">
        <v>1516.7441358344699</v>
      </c>
      <c r="G2642" s="1" t="s">
        <v>82</v>
      </c>
    </row>
    <row r="2643" spans="1:7" ht="72" x14ac:dyDescent="0.3">
      <c r="A2643" t="s">
        <v>80</v>
      </c>
      <c r="B2643" t="s">
        <v>81</v>
      </c>
      <c r="C2643">
        <v>1967</v>
      </c>
      <c r="D2643" t="s">
        <v>15</v>
      </c>
      <c r="E2643">
        <v>1.7617435162999999</v>
      </c>
      <c r="F2643">
        <v>1338.6148293266599</v>
      </c>
      <c r="G2643" s="1" t="s">
        <v>82</v>
      </c>
    </row>
    <row r="2644" spans="1:7" ht="72" x14ac:dyDescent="0.3">
      <c r="A2644" t="s">
        <v>80</v>
      </c>
      <c r="B2644" t="s">
        <v>81</v>
      </c>
      <c r="C2644">
        <v>1968</v>
      </c>
      <c r="D2644" t="s">
        <v>13</v>
      </c>
      <c r="E2644">
        <v>2.1759542183999998</v>
      </c>
      <c r="F2644">
        <v>1703.55695118068</v>
      </c>
      <c r="G2644" s="1" t="s">
        <v>82</v>
      </c>
    </row>
    <row r="2645" spans="1:7" ht="72" x14ac:dyDescent="0.3">
      <c r="A2645" t="s">
        <v>80</v>
      </c>
      <c r="B2645" t="s">
        <v>81</v>
      </c>
      <c r="C2645">
        <v>1968</v>
      </c>
      <c r="D2645" t="s">
        <v>15</v>
      </c>
      <c r="E2645">
        <v>1.7605123221000001</v>
      </c>
      <c r="F2645">
        <v>1378.3070335073201</v>
      </c>
      <c r="G2645" s="1" t="s">
        <v>82</v>
      </c>
    </row>
    <row r="2646" spans="1:7" ht="72" x14ac:dyDescent="0.3">
      <c r="A2646" t="s">
        <v>80</v>
      </c>
      <c r="B2646" t="s">
        <v>81</v>
      </c>
      <c r="C2646">
        <v>1969</v>
      </c>
      <c r="D2646" t="s">
        <v>13</v>
      </c>
      <c r="E2646">
        <v>2.0689224201999998</v>
      </c>
      <c r="F2646">
        <v>1655.34462150692</v>
      </c>
      <c r="G2646" s="1" t="s">
        <v>82</v>
      </c>
    </row>
    <row r="2647" spans="1:7" ht="72" x14ac:dyDescent="0.3">
      <c r="A2647" t="s">
        <v>80</v>
      </c>
      <c r="B2647" t="s">
        <v>81</v>
      </c>
      <c r="C2647">
        <v>1969</v>
      </c>
      <c r="D2647" t="s">
        <v>15</v>
      </c>
      <c r="E2647">
        <v>1.7574728017000001</v>
      </c>
      <c r="F2647">
        <v>1406.15381289271</v>
      </c>
      <c r="G2647" s="1" t="s">
        <v>82</v>
      </c>
    </row>
    <row r="2648" spans="1:7" ht="72" x14ac:dyDescent="0.3">
      <c r="A2648" t="s">
        <v>80</v>
      </c>
      <c r="B2648" t="s">
        <v>81</v>
      </c>
      <c r="C2648">
        <v>1970</v>
      </c>
      <c r="D2648" t="s">
        <v>13</v>
      </c>
      <c r="E2648">
        <v>2.1048833779999998</v>
      </c>
      <c r="F2648">
        <v>1806.0010941478199</v>
      </c>
      <c r="G2648" s="1" t="s">
        <v>82</v>
      </c>
    </row>
    <row r="2649" spans="1:7" ht="72" x14ac:dyDescent="0.3">
      <c r="A2649" t="s">
        <v>80</v>
      </c>
      <c r="B2649" t="s">
        <v>81</v>
      </c>
      <c r="C2649">
        <v>1970</v>
      </c>
      <c r="D2649" t="s">
        <v>15</v>
      </c>
      <c r="E2649">
        <v>1.7526249551999999</v>
      </c>
      <c r="F2649">
        <v>1503.76150044883</v>
      </c>
      <c r="G2649" s="1" t="s">
        <v>82</v>
      </c>
    </row>
    <row r="2650" spans="1:7" ht="72" x14ac:dyDescent="0.3">
      <c r="A2650" t="s">
        <v>80</v>
      </c>
      <c r="B2650" t="s">
        <v>81</v>
      </c>
      <c r="C2650">
        <v>1971</v>
      </c>
      <c r="D2650" t="s">
        <v>13</v>
      </c>
      <c r="E2650">
        <v>2.1088436808000002</v>
      </c>
      <c r="F2650">
        <v>1826.76390650996</v>
      </c>
      <c r="G2650" s="1" t="s">
        <v>82</v>
      </c>
    </row>
    <row r="2651" spans="1:7" ht="72" x14ac:dyDescent="0.3">
      <c r="A2651" t="s">
        <v>80</v>
      </c>
      <c r="B2651" t="s">
        <v>81</v>
      </c>
      <c r="C2651">
        <v>1971</v>
      </c>
      <c r="D2651" t="s">
        <v>15</v>
      </c>
      <c r="E2651">
        <v>1.7516192418000001</v>
      </c>
      <c r="F2651">
        <v>1517.3219513603001</v>
      </c>
      <c r="G2651" s="1" t="s">
        <v>82</v>
      </c>
    </row>
    <row r="2652" spans="1:7" ht="72" x14ac:dyDescent="0.3">
      <c r="A2652" t="s">
        <v>80</v>
      </c>
      <c r="B2652" t="s">
        <v>81</v>
      </c>
      <c r="C2652">
        <v>1972</v>
      </c>
      <c r="D2652" t="s">
        <v>13</v>
      </c>
      <c r="E2652">
        <v>1.9698280959000001</v>
      </c>
      <c r="F2652">
        <v>1946.6601597334</v>
      </c>
      <c r="G2652" s="1" t="s">
        <v>82</v>
      </c>
    </row>
    <row r="2653" spans="1:7" ht="72" x14ac:dyDescent="0.3">
      <c r="A2653" t="s">
        <v>80</v>
      </c>
      <c r="B2653" t="s">
        <v>81</v>
      </c>
      <c r="C2653">
        <v>1972</v>
      </c>
      <c r="D2653" t="s">
        <v>15</v>
      </c>
      <c r="E2653">
        <v>1.7488939864999999</v>
      </c>
      <c r="F2653">
        <v>1728.32454474867</v>
      </c>
      <c r="G2653" s="1" t="s">
        <v>82</v>
      </c>
    </row>
    <row r="2654" spans="1:7" ht="72" x14ac:dyDescent="0.3">
      <c r="A2654" t="s">
        <v>80</v>
      </c>
      <c r="B2654" t="s">
        <v>81</v>
      </c>
      <c r="C2654">
        <v>1973</v>
      </c>
      <c r="D2654" t="s">
        <v>13</v>
      </c>
      <c r="E2654">
        <v>1.9736538021000001</v>
      </c>
      <c r="F2654">
        <v>3534.0225244068201</v>
      </c>
      <c r="G2654" s="1" t="s">
        <v>82</v>
      </c>
    </row>
    <row r="2655" spans="1:7" ht="72" x14ac:dyDescent="0.3">
      <c r="A2655" t="s">
        <v>80</v>
      </c>
      <c r="B2655" t="s">
        <v>81</v>
      </c>
      <c r="C2655">
        <v>1973</v>
      </c>
      <c r="D2655" t="s">
        <v>15</v>
      </c>
      <c r="E2655">
        <v>1.7444491892</v>
      </c>
      <c r="F2655">
        <v>3123.6089738133401</v>
      </c>
      <c r="G2655" s="1" t="s">
        <v>82</v>
      </c>
    </row>
    <row r="2656" spans="1:7" ht="72" x14ac:dyDescent="0.3">
      <c r="A2656" t="s">
        <v>80</v>
      </c>
      <c r="B2656" t="s">
        <v>81</v>
      </c>
      <c r="C2656">
        <v>1974</v>
      </c>
      <c r="D2656" t="s">
        <v>13</v>
      </c>
      <c r="E2656">
        <v>2.0658794321</v>
      </c>
      <c r="F2656">
        <v>3400.62554013813</v>
      </c>
      <c r="G2656" s="1" t="s">
        <v>82</v>
      </c>
    </row>
    <row r="2657" spans="1:7" ht="72" x14ac:dyDescent="0.3">
      <c r="A2657" t="s">
        <v>80</v>
      </c>
      <c r="B2657" t="s">
        <v>81</v>
      </c>
      <c r="C2657">
        <v>1974</v>
      </c>
      <c r="D2657" t="s">
        <v>15</v>
      </c>
      <c r="E2657">
        <v>1.7382848500999999</v>
      </c>
      <c r="F2657">
        <v>2861.3750471558401</v>
      </c>
      <c r="G2657" s="1" t="s">
        <v>82</v>
      </c>
    </row>
    <row r="2658" spans="1:7" ht="72" x14ac:dyDescent="0.3">
      <c r="A2658" t="s">
        <v>80</v>
      </c>
      <c r="B2658" t="s">
        <v>81</v>
      </c>
      <c r="C2658">
        <v>1975</v>
      </c>
      <c r="D2658" t="s">
        <v>13</v>
      </c>
      <c r="E2658">
        <v>2.1125505685000001</v>
      </c>
      <c r="F2658">
        <v>3446.06008892505</v>
      </c>
      <c r="G2658" s="1" t="s">
        <v>82</v>
      </c>
    </row>
    <row r="2659" spans="1:7" ht="72" x14ac:dyDescent="0.3">
      <c r="A2659" t="s">
        <v>80</v>
      </c>
      <c r="B2659" t="s">
        <v>81</v>
      </c>
      <c r="C2659">
        <v>1975</v>
      </c>
      <c r="D2659" t="s">
        <v>15</v>
      </c>
      <c r="E2659">
        <v>1.730400969</v>
      </c>
      <c r="F2659">
        <v>2822.6854334485602</v>
      </c>
      <c r="G2659" s="1" t="s">
        <v>82</v>
      </c>
    </row>
    <row r="2660" spans="1:7" ht="72" x14ac:dyDescent="0.3">
      <c r="A2660" t="s">
        <v>80</v>
      </c>
      <c r="B2660" t="s">
        <v>81</v>
      </c>
      <c r="C2660">
        <v>1976</v>
      </c>
      <c r="D2660" t="s">
        <v>13</v>
      </c>
      <c r="E2660">
        <v>2.2551431333999998</v>
      </c>
      <c r="F2660">
        <v>3416.10660439608</v>
      </c>
      <c r="G2660" s="1" t="s">
        <v>82</v>
      </c>
    </row>
    <row r="2661" spans="1:7" ht="72" x14ac:dyDescent="0.3">
      <c r="A2661" t="s">
        <v>80</v>
      </c>
      <c r="B2661" t="s">
        <v>81</v>
      </c>
      <c r="C2661">
        <v>1976</v>
      </c>
      <c r="D2661" t="s">
        <v>15</v>
      </c>
      <c r="E2661">
        <v>1.720797546</v>
      </c>
      <c r="F2661">
        <v>2606.67616822134</v>
      </c>
      <c r="G2661" s="1" t="s">
        <v>82</v>
      </c>
    </row>
    <row r="2662" spans="1:7" ht="72" x14ac:dyDescent="0.3">
      <c r="A2662" t="s">
        <v>80</v>
      </c>
      <c r="B2662" t="s">
        <v>81</v>
      </c>
      <c r="C2662">
        <v>1977</v>
      </c>
      <c r="D2662" t="s">
        <v>13</v>
      </c>
      <c r="E2662">
        <v>2.5041071722999999</v>
      </c>
      <c r="F2662">
        <v>3732.3892691747001</v>
      </c>
      <c r="G2662" s="1" t="s">
        <v>82</v>
      </c>
    </row>
    <row r="2663" spans="1:7" ht="72" x14ac:dyDescent="0.3">
      <c r="A2663" t="s">
        <v>80</v>
      </c>
      <c r="B2663" t="s">
        <v>81</v>
      </c>
      <c r="C2663">
        <v>1977</v>
      </c>
      <c r="D2663" t="s">
        <v>15</v>
      </c>
      <c r="E2663">
        <v>1.709474581</v>
      </c>
      <c r="F2663">
        <v>2547.98382934136</v>
      </c>
      <c r="G2663" s="1" t="s">
        <v>82</v>
      </c>
    </row>
    <row r="2664" spans="1:7" ht="72" x14ac:dyDescent="0.3">
      <c r="A2664" t="s">
        <v>80</v>
      </c>
      <c r="B2664" t="s">
        <v>81</v>
      </c>
      <c r="C2664">
        <v>1978</v>
      </c>
      <c r="D2664" t="s">
        <v>13</v>
      </c>
      <c r="E2664">
        <v>2.4159478002000001</v>
      </c>
      <c r="F2664">
        <v>3048.7086885614899</v>
      </c>
      <c r="G2664" s="1" t="s">
        <v>82</v>
      </c>
    </row>
    <row r="2665" spans="1:7" ht="72" x14ac:dyDescent="0.3">
      <c r="A2665" t="s">
        <v>80</v>
      </c>
      <c r="B2665" t="s">
        <v>81</v>
      </c>
      <c r="C2665">
        <v>1978</v>
      </c>
      <c r="D2665" t="s">
        <v>15</v>
      </c>
      <c r="E2665">
        <v>1.6964320742000001</v>
      </c>
      <c r="F2665">
        <v>2140.74459869372</v>
      </c>
      <c r="G2665" s="1" t="s">
        <v>82</v>
      </c>
    </row>
    <row r="2666" spans="1:7" ht="72" x14ac:dyDescent="0.3">
      <c r="A2666" t="s">
        <v>80</v>
      </c>
      <c r="B2666" t="s">
        <v>81</v>
      </c>
      <c r="C2666">
        <v>1979</v>
      </c>
      <c r="D2666" t="s">
        <v>13</v>
      </c>
      <c r="E2666">
        <v>2.3066524891000002</v>
      </c>
      <c r="F2666">
        <v>3149.41104249717</v>
      </c>
      <c r="G2666" s="1" t="s">
        <v>82</v>
      </c>
    </row>
    <row r="2667" spans="1:7" ht="72" x14ac:dyDescent="0.3">
      <c r="A2667" t="s">
        <v>80</v>
      </c>
      <c r="B2667" t="s">
        <v>81</v>
      </c>
      <c r="C2667">
        <v>1979</v>
      </c>
      <c r="D2667" t="s">
        <v>15</v>
      </c>
      <c r="E2667">
        <v>1.6816700254000001</v>
      </c>
      <c r="F2667">
        <v>2296.0849858137499</v>
      </c>
      <c r="G2667" s="1" t="s">
        <v>82</v>
      </c>
    </row>
    <row r="2668" spans="1:7" ht="72" x14ac:dyDescent="0.3">
      <c r="A2668" t="s">
        <v>80</v>
      </c>
      <c r="B2668" t="s">
        <v>81</v>
      </c>
      <c r="C2668">
        <v>1980</v>
      </c>
      <c r="D2668" t="s">
        <v>13</v>
      </c>
      <c r="E2668">
        <v>2.3984953977000001</v>
      </c>
      <c r="F2668">
        <v>3718.23870833514</v>
      </c>
      <c r="G2668" s="1" t="s">
        <v>82</v>
      </c>
    </row>
    <row r="2669" spans="1:7" ht="72" x14ac:dyDescent="0.3">
      <c r="A2669" t="s">
        <v>80</v>
      </c>
      <c r="B2669" t="s">
        <v>81</v>
      </c>
      <c r="C2669">
        <v>1980</v>
      </c>
      <c r="D2669" t="s">
        <v>15</v>
      </c>
      <c r="E2669">
        <v>1.6651884346000001</v>
      </c>
      <c r="F2669">
        <v>2581.43838851275</v>
      </c>
      <c r="G2669" s="1" t="s">
        <v>82</v>
      </c>
    </row>
    <row r="2670" spans="1:7" ht="72" x14ac:dyDescent="0.3">
      <c r="A2670" t="s">
        <v>80</v>
      </c>
      <c r="B2670" t="s">
        <v>81</v>
      </c>
      <c r="C2670">
        <v>1981</v>
      </c>
      <c r="D2670" t="s">
        <v>13</v>
      </c>
      <c r="E2670">
        <v>2.3236575536999999</v>
      </c>
      <c r="F2670">
        <v>4216.8482509907799</v>
      </c>
      <c r="G2670" s="1" t="s">
        <v>82</v>
      </c>
    </row>
    <row r="2671" spans="1:7" ht="72" x14ac:dyDescent="0.3">
      <c r="A2671" t="s">
        <v>80</v>
      </c>
      <c r="B2671" t="s">
        <v>81</v>
      </c>
      <c r="C2671">
        <v>1981</v>
      </c>
      <c r="D2671" t="s">
        <v>15</v>
      </c>
      <c r="E2671">
        <v>1.6762794481000001</v>
      </c>
      <c r="F2671">
        <v>3042.0214232550102</v>
      </c>
      <c r="G2671" s="1" t="s">
        <v>82</v>
      </c>
    </row>
    <row r="2672" spans="1:7" ht="72" x14ac:dyDescent="0.3">
      <c r="A2672" t="s">
        <v>80</v>
      </c>
      <c r="B2672" t="s">
        <v>81</v>
      </c>
      <c r="C2672">
        <v>1982</v>
      </c>
      <c r="D2672" t="s">
        <v>13</v>
      </c>
      <c r="E2672">
        <v>2.4277873496</v>
      </c>
      <c r="F2672">
        <v>3789.3463343457202</v>
      </c>
      <c r="G2672" s="1" t="s">
        <v>82</v>
      </c>
    </row>
    <row r="2673" spans="1:7" ht="72" x14ac:dyDescent="0.3">
      <c r="A2673" t="s">
        <v>80</v>
      </c>
      <c r="B2673" t="s">
        <v>81</v>
      </c>
      <c r="C2673">
        <v>1982</v>
      </c>
      <c r="D2673" t="s">
        <v>15</v>
      </c>
      <c r="E2673">
        <v>1.6841494902</v>
      </c>
      <c r="F2673">
        <v>2628.6592597959402</v>
      </c>
      <c r="G2673" s="1" t="s">
        <v>82</v>
      </c>
    </row>
    <row r="2674" spans="1:7" ht="72" x14ac:dyDescent="0.3">
      <c r="A2674" t="s">
        <v>80</v>
      </c>
      <c r="B2674" t="s">
        <v>81</v>
      </c>
      <c r="C2674">
        <v>1983</v>
      </c>
      <c r="D2674" t="s">
        <v>13</v>
      </c>
      <c r="E2674">
        <v>2.5634043008999998</v>
      </c>
      <c r="F2674">
        <v>3789.3729149610399</v>
      </c>
      <c r="G2674" s="1" t="s">
        <v>82</v>
      </c>
    </row>
    <row r="2675" spans="1:7" ht="72" x14ac:dyDescent="0.3">
      <c r="A2675" t="s">
        <v>80</v>
      </c>
      <c r="B2675" t="s">
        <v>81</v>
      </c>
      <c r="C2675">
        <v>1983</v>
      </c>
      <c r="D2675" t="s">
        <v>15</v>
      </c>
      <c r="E2675">
        <v>1.6887985611</v>
      </c>
      <c r="F2675">
        <v>2496.47998338754</v>
      </c>
      <c r="G2675" s="1" t="s">
        <v>82</v>
      </c>
    </row>
    <row r="2676" spans="1:7" ht="72" x14ac:dyDescent="0.3">
      <c r="A2676" t="s">
        <v>80</v>
      </c>
      <c r="B2676" t="s">
        <v>81</v>
      </c>
      <c r="C2676">
        <v>1984</v>
      </c>
      <c r="D2676" t="s">
        <v>13</v>
      </c>
      <c r="E2676">
        <v>2.3586469003000001</v>
      </c>
      <c r="F2676">
        <v>3488.5732084207498</v>
      </c>
      <c r="G2676" s="1" t="s">
        <v>82</v>
      </c>
    </row>
    <row r="2677" spans="1:7" ht="72" x14ac:dyDescent="0.3">
      <c r="A2677" t="s">
        <v>80</v>
      </c>
      <c r="B2677" t="s">
        <v>81</v>
      </c>
      <c r="C2677">
        <v>1984</v>
      </c>
      <c r="D2677" t="s">
        <v>15</v>
      </c>
      <c r="E2677">
        <v>1.6902266608000001</v>
      </c>
      <c r="F2677">
        <v>2499.9415741954499</v>
      </c>
      <c r="G2677" s="1" t="s">
        <v>82</v>
      </c>
    </row>
    <row r="2678" spans="1:7" ht="72" x14ac:dyDescent="0.3">
      <c r="A2678" t="s">
        <v>80</v>
      </c>
      <c r="B2678" t="s">
        <v>81</v>
      </c>
      <c r="C2678">
        <v>1985</v>
      </c>
      <c r="D2678" t="s">
        <v>13</v>
      </c>
      <c r="E2678">
        <v>2.3697272606999999</v>
      </c>
      <c r="F2678">
        <v>4157.9969131783701</v>
      </c>
      <c r="G2678" s="1" t="s">
        <v>82</v>
      </c>
    </row>
    <row r="2679" spans="1:7" ht="72" x14ac:dyDescent="0.3">
      <c r="A2679" t="s">
        <v>80</v>
      </c>
      <c r="B2679" t="s">
        <v>81</v>
      </c>
      <c r="C2679">
        <v>1985</v>
      </c>
      <c r="D2679" t="s">
        <v>15</v>
      </c>
      <c r="E2679">
        <v>1.6884337891000001</v>
      </c>
      <c r="F2679">
        <v>2962.5782678559999</v>
      </c>
      <c r="G2679" s="1" t="s">
        <v>82</v>
      </c>
    </row>
    <row r="2680" spans="1:7" ht="72" x14ac:dyDescent="0.3">
      <c r="A2680" t="s">
        <v>80</v>
      </c>
      <c r="B2680" t="s">
        <v>81</v>
      </c>
      <c r="C2680">
        <v>1986</v>
      </c>
      <c r="D2680" t="s">
        <v>13</v>
      </c>
      <c r="E2680">
        <v>2.4944624750000002</v>
      </c>
      <c r="F2680">
        <v>4759.7536934538402</v>
      </c>
      <c r="G2680" s="1" t="s">
        <v>82</v>
      </c>
    </row>
    <row r="2681" spans="1:7" ht="72" x14ac:dyDescent="0.3">
      <c r="A2681" t="s">
        <v>80</v>
      </c>
      <c r="B2681" t="s">
        <v>81</v>
      </c>
      <c r="C2681">
        <v>1986</v>
      </c>
      <c r="D2681" t="s">
        <v>15</v>
      </c>
      <c r="E2681">
        <v>1.6834199461999999</v>
      </c>
      <c r="F2681">
        <v>3212.1807351480902</v>
      </c>
      <c r="G2681" s="1" t="s">
        <v>82</v>
      </c>
    </row>
    <row r="2682" spans="1:7" ht="72" x14ac:dyDescent="0.3">
      <c r="A2682" t="s">
        <v>80</v>
      </c>
      <c r="B2682" t="s">
        <v>81</v>
      </c>
      <c r="C2682">
        <v>1987</v>
      </c>
      <c r="D2682" t="s">
        <v>13</v>
      </c>
      <c r="E2682">
        <v>2.5558759618</v>
      </c>
      <c r="F2682">
        <v>5120.8227273683196</v>
      </c>
      <c r="G2682" s="1" t="s">
        <v>82</v>
      </c>
    </row>
    <row r="2683" spans="1:7" ht="72" x14ac:dyDescent="0.3">
      <c r="A2683" t="s">
        <v>80</v>
      </c>
      <c r="B2683" t="s">
        <v>81</v>
      </c>
      <c r="C2683">
        <v>1987</v>
      </c>
      <c r="D2683" t="s">
        <v>15</v>
      </c>
      <c r="E2683">
        <v>1.675185132</v>
      </c>
      <c r="F2683">
        <v>3356.31549612866</v>
      </c>
      <c r="G2683" s="1" t="s">
        <v>82</v>
      </c>
    </row>
    <row r="2684" spans="1:7" ht="72" x14ac:dyDescent="0.3">
      <c r="A2684" t="s">
        <v>80</v>
      </c>
      <c r="B2684" t="s">
        <v>81</v>
      </c>
      <c r="C2684">
        <v>1988</v>
      </c>
      <c r="D2684" t="s">
        <v>13</v>
      </c>
      <c r="E2684">
        <v>2.5149907359000001</v>
      </c>
      <c r="F2684">
        <v>4531.1154545231202</v>
      </c>
      <c r="G2684" s="1" t="s">
        <v>82</v>
      </c>
    </row>
    <row r="2685" spans="1:7" ht="72" x14ac:dyDescent="0.3">
      <c r="A2685" t="s">
        <v>80</v>
      </c>
      <c r="B2685" t="s">
        <v>81</v>
      </c>
      <c r="C2685">
        <v>1988</v>
      </c>
      <c r="D2685" t="s">
        <v>15</v>
      </c>
      <c r="E2685">
        <v>1.6637293466</v>
      </c>
      <c r="F2685">
        <v>2997.4463311996901</v>
      </c>
      <c r="G2685" s="1" t="s">
        <v>82</v>
      </c>
    </row>
    <row r="2686" spans="1:7" ht="72" x14ac:dyDescent="0.3">
      <c r="A2686" t="s">
        <v>80</v>
      </c>
      <c r="B2686" t="s">
        <v>81</v>
      </c>
      <c r="C2686">
        <v>1989</v>
      </c>
      <c r="D2686" t="s">
        <v>9</v>
      </c>
      <c r="E2686">
        <v>187.73025885850001</v>
      </c>
      <c r="F2686">
        <v>388390.81475641503</v>
      </c>
      <c r="G2686" s="1" t="s">
        <v>82</v>
      </c>
    </row>
    <row r="2687" spans="1:7" ht="72" x14ac:dyDescent="0.3">
      <c r="A2687" t="s">
        <v>80</v>
      </c>
      <c r="B2687" t="s">
        <v>81</v>
      </c>
      <c r="C2687">
        <v>1989</v>
      </c>
      <c r="D2687" t="s">
        <v>13</v>
      </c>
      <c r="E2687">
        <v>2.4086769185999999</v>
      </c>
      <c r="F2687">
        <v>4724.2608830209601</v>
      </c>
      <c r="G2687" s="1" t="s">
        <v>82</v>
      </c>
    </row>
    <row r="2688" spans="1:7" ht="72" x14ac:dyDescent="0.3">
      <c r="A2688" t="s">
        <v>80</v>
      </c>
      <c r="B2688" t="s">
        <v>81</v>
      </c>
      <c r="C2688">
        <v>1989</v>
      </c>
      <c r="D2688" t="s">
        <v>15</v>
      </c>
      <c r="E2688">
        <v>1.6490525898999999</v>
      </c>
      <c r="F2688">
        <v>3234.3709462266902</v>
      </c>
      <c r="G2688" s="1" t="s">
        <v>82</v>
      </c>
    </row>
    <row r="2689" spans="1:7" ht="72" x14ac:dyDescent="0.3">
      <c r="A2689" t="s">
        <v>80</v>
      </c>
      <c r="B2689" t="s">
        <v>81</v>
      </c>
      <c r="C2689">
        <v>1990</v>
      </c>
      <c r="D2689" t="s">
        <v>9</v>
      </c>
      <c r="E2689">
        <v>663.76315575770002</v>
      </c>
      <c r="F2689">
        <v>1065468.63504335</v>
      </c>
      <c r="G2689" s="1" t="s">
        <v>82</v>
      </c>
    </row>
    <row r="2690" spans="1:7" ht="72" x14ac:dyDescent="0.3">
      <c r="A2690" t="s">
        <v>80</v>
      </c>
      <c r="B2690" t="s">
        <v>81</v>
      </c>
      <c r="C2690">
        <v>1990</v>
      </c>
      <c r="D2690" t="s">
        <v>13</v>
      </c>
      <c r="E2690">
        <v>2.4086439309999998</v>
      </c>
      <c r="F2690">
        <v>3202.31619260761</v>
      </c>
      <c r="G2690" s="1" t="s">
        <v>82</v>
      </c>
    </row>
    <row r="2691" spans="1:7" ht="72" x14ac:dyDescent="0.3">
      <c r="A2691" t="s">
        <v>80</v>
      </c>
      <c r="B2691" t="s">
        <v>81</v>
      </c>
      <c r="C2691">
        <v>1990</v>
      </c>
      <c r="D2691" t="s">
        <v>15</v>
      </c>
      <c r="E2691">
        <v>1.6311548619</v>
      </c>
      <c r="F2691">
        <v>2168.63670044729</v>
      </c>
      <c r="G2691" s="1" t="s">
        <v>82</v>
      </c>
    </row>
    <row r="2692" spans="1:7" ht="72" x14ac:dyDescent="0.3">
      <c r="A2692" t="s">
        <v>80</v>
      </c>
      <c r="B2692" t="s">
        <v>81</v>
      </c>
      <c r="C2692">
        <v>1991</v>
      </c>
      <c r="D2692" t="s">
        <v>13</v>
      </c>
      <c r="E2692">
        <v>2.4373856763999999</v>
      </c>
      <c r="F2692">
        <v>3442.0541157658499</v>
      </c>
      <c r="G2692" s="1" t="s">
        <v>82</v>
      </c>
    </row>
    <row r="2693" spans="1:7" ht="72" x14ac:dyDescent="0.3">
      <c r="A2693" t="s">
        <v>80</v>
      </c>
      <c r="B2693" t="s">
        <v>81</v>
      </c>
      <c r="C2693">
        <v>1991</v>
      </c>
      <c r="D2693" t="s">
        <v>15</v>
      </c>
      <c r="E2693">
        <v>1.5143919781999999</v>
      </c>
      <c r="F2693">
        <v>2138.6107220539402</v>
      </c>
      <c r="G2693" s="1" t="s">
        <v>82</v>
      </c>
    </row>
    <row r="2694" spans="1:7" ht="72" x14ac:dyDescent="0.3">
      <c r="A2694" t="s">
        <v>80</v>
      </c>
      <c r="B2694" t="s">
        <v>81</v>
      </c>
      <c r="C2694">
        <v>1992</v>
      </c>
      <c r="D2694" t="s">
        <v>13</v>
      </c>
      <c r="E2694">
        <v>2.2893200589</v>
      </c>
      <c r="F2694">
        <v>2702.48967508231</v>
      </c>
      <c r="G2694" s="1" t="s">
        <v>82</v>
      </c>
    </row>
    <row r="2695" spans="1:7" ht="72" x14ac:dyDescent="0.3">
      <c r="A2695" t="s">
        <v>80</v>
      </c>
      <c r="B2695" t="s">
        <v>81</v>
      </c>
      <c r="C2695">
        <v>1992</v>
      </c>
      <c r="D2695" t="s">
        <v>15</v>
      </c>
      <c r="E2695">
        <v>1.5644313847</v>
      </c>
      <c r="F2695">
        <v>1846.77526775962</v>
      </c>
      <c r="G2695" s="1" t="s">
        <v>82</v>
      </c>
    </row>
    <row r="2696" spans="1:7" ht="72" x14ac:dyDescent="0.3">
      <c r="A2696" t="s">
        <v>80</v>
      </c>
      <c r="B2696" t="s">
        <v>81</v>
      </c>
      <c r="C2696">
        <v>1993</v>
      </c>
      <c r="D2696" t="s">
        <v>13</v>
      </c>
      <c r="E2696">
        <v>2.2138744905999999</v>
      </c>
      <c r="F2696">
        <v>4509.9191466816901</v>
      </c>
      <c r="G2696" s="1" t="s">
        <v>82</v>
      </c>
    </row>
    <row r="2697" spans="1:7" ht="72" x14ac:dyDescent="0.3">
      <c r="A2697" t="s">
        <v>80</v>
      </c>
      <c r="B2697" t="s">
        <v>81</v>
      </c>
      <c r="C2697">
        <v>1993</v>
      </c>
      <c r="D2697" t="s">
        <v>15</v>
      </c>
      <c r="E2697">
        <v>1.5405684186999999</v>
      </c>
      <c r="F2697">
        <v>3138.31657486424</v>
      </c>
      <c r="G2697" s="1" t="s">
        <v>82</v>
      </c>
    </row>
    <row r="2698" spans="1:7" ht="72" x14ac:dyDescent="0.3">
      <c r="A2698" t="s">
        <v>80</v>
      </c>
      <c r="B2698" t="s">
        <v>81</v>
      </c>
      <c r="C2698">
        <v>1994</v>
      </c>
      <c r="D2698" t="s">
        <v>13</v>
      </c>
      <c r="E2698">
        <v>2.0919785088</v>
      </c>
      <c r="F2698">
        <v>3501.1770718774401</v>
      </c>
      <c r="G2698" s="1" t="s">
        <v>82</v>
      </c>
    </row>
    <row r="2699" spans="1:7" ht="72" x14ac:dyDescent="0.3">
      <c r="A2699" t="s">
        <v>80</v>
      </c>
      <c r="B2699" t="s">
        <v>81</v>
      </c>
      <c r="C2699">
        <v>1994</v>
      </c>
      <c r="D2699" t="s">
        <v>15</v>
      </c>
      <c r="E2699">
        <v>1.5594622902999999</v>
      </c>
      <c r="F2699">
        <v>2609.94727834168</v>
      </c>
      <c r="G2699" s="1" t="s">
        <v>82</v>
      </c>
    </row>
    <row r="2700" spans="1:7" ht="72" x14ac:dyDescent="0.3">
      <c r="A2700" t="s">
        <v>80</v>
      </c>
      <c r="B2700" t="s">
        <v>81</v>
      </c>
      <c r="C2700">
        <v>1995</v>
      </c>
      <c r="D2700" t="s">
        <v>13</v>
      </c>
      <c r="E2700">
        <v>2.0623915475999999</v>
      </c>
      <c r="F2700">
        <v>3558.5328717585198</v>
      </c>
      <c r="G2700" s="1" t="s">
        <v>82</v>
      </c>
    </row>
    <row r="2701" spans="1:7" ht="72" x14ac:dyDescent="0.3">
      <c r="A2701" t="s">
        <v>80</v>
      </c>
      <c r="B2701" t="s">
        <v>81</v>
      </c>
      <c r="C2701">
        <v>1995</v>
      </c>
      <c r="D2701" t="s">
        <v>15</v>
      </c>
      <c r="E2701">
        <v>1.5737874250999999</v>
      </c>
      <c r="F2701">
        <v>2715.4757747317099</v>
      </c>
      <c r="G2701" s="1" t="s">
        <v>82</v>
      </c>
    </row>
    <row r="2702" spans="1:7" ht="72" x14ac:dyDescent="0.3">
      <c r="A2702" t="s">
        <v>80</v>
      </c>
      <c r="B2702" t="s">
        <v>81</v>
      </c>
      <c r="C2702">
        <v>1996</v>
      </c>
      <c r="D2702" t="s">
        <v>13</v>
      </c>
      <c r="E2702">
        <v>2.2515254506</v>
      </c>
      <c r="F2702">
        <v>4867.1293210485401</v>
      </c>
      <c r="G2702" s="1" t="s">
        <v>82</v>
      </c>
    </row>
    <row r="2703" spans="1:7" ht="72" x14ac:dyDescent="0.3">
      <c r="A2703" t="s">
        <v>80</v>
      </c>
      <c r="B2703" t="s">
        <v>81</v>
      </c>
      <c r="C2703">
        <v>1996</v>
      </c>
      <c r="D2703" t="s">
        <v>15</v>
      </c>
      <c r="E2703">
        <v>1.5835438230000001</v>
      </c>
      <c r="F2703">
        <v>3423.1514327483601</v>
      </c>
      <c r="G2703" s="1" t="s">
        <v>82</v>
      </c>
    </row>
    <row r="2704" spans="1:7" ht="72" x14ac:dyDescent="0.3">
      <c r="A2704" t="s">
        <v>80</v>
      </c>
      <c r="B2704" t="s">
        <v>81</v>
      </c>
      <c r="C2704">
        <v>1997</v>
      </c>
      <c r="D2704" t="s">
        <v>13</v>
      </c>
      <c r="E2704">
        <v>1.8945885628000001</v>
      </c>
      <c r="F2704">
        <v>4265.9920185172195</v>
      </c>
      <c r="G2704" s="1" t="s">
        <v>82</v>
      </c>
    </row>
    <row r="2705" spans="1:7" ht="72" x14ac:dyDescent="0.3">
      <c r="A2705" t="s">
        <v>80</v>
      </c>
      <c r="B2705" t="s">
        <v>81</v>
      </c>
      <c r="C2705">
        <v>1997</v>
      </c>
      <c r="D2705" t="s">
        <v>15</v>
      </c>
      <c r="E2705">
        <v>1.5233530830999999</v>
      </c>
      <c r="F2705">
        <v>3430.0914833575698</v>
      </c>
      <c r="G2705" s="1" t="s">
        <v>82</v>
      </c>
    </row>
    <row r="2706" spans="1:7" ht="72" x14ac:dyDescent="0.3">
      <c r="A2706" t="s">
        <v>80</v>
      </c>
      <c r="B2706" t="s">
        <v>81</v>
      </c>
      <c r="C2706">
        <v>1998</v>
      </c>
      <c r="D2706" t="s">
        <v>13</v>
      </c>
      <c r="E2706">
        <v>1.8593833721999999</v>
      </c>
      <c r="F2706">
        <v>3947.8446352261299</v>
      </c>
      <c r="G2706" s="1" t="s">
        <v>82</v>
      </c>
    </row>
    <row r="2707" spans="1:7" ht="72" x14ac:dyDescent="0.3">
      <c r="A2707" t="s">
        <v>80</v>
      </c>
      <c r="B2707" t="s">
        <v>81</v>
      </c>
      <c r="C2707">
        <v>1998</v>
      </c>
      <c r="D2707" t="s">
        <v>15</v>
      </c>
      <c r="E2707">
        <v>1.4481831054000001</v>
      </c>
      <c r="F2707">
        <v>3074.7838175801498</v>
      </c>
      <c r="G2707" s="1" t="s">
        <v>82</v>
      </c>
    </row>
    <row r="2708" spans="1:7" ht="72" x14ac:dyDescent="0.3">
      <c r="A2708" t="s">
        <v>80</v>
      </c>
      <c r="B2708" t="s">
        <v>81</v>
      </c>
      <c r="C2708">
        <v>1999</v>
      </c>
      <c r="D2708" t="s">
        <v>13</v>
      </c>
      <c r="E2708">
        <v>1.7760972219</v>
      </c>
      <c r="F2708">
        <v>3630.2876625275599</v>
      </c>
      <c r="G2708" s="1" t="s">
        <v>82</v>
      </c>
    </row>
    <row r="2709" spans="1:7" ht="72" x14ac:dyDescent="0.3">
      <c r="A2709" t="s">
        <v>80</v>
      </c>
      <c r="B2709" t="s">
        <v>81</v>
      </c>
      <c r="C2709">
        <v>1999</v>
      </c>
      <c r="D2709" t="s">
        <v>15</v>
      </c>
      <c r="E2709">
        <v>1.4177794963999999</v>
      </c>
      <c r="F2709">
        <v>2897.89733941432</v>
      </c>
      <c r="G2709" s="1" t="s">
        <v>82</v>
      </c>
    </row>
    <row r="2710" spans="1:7" ht="72" x14ac:dyDescent="0.3">
      <c r="A2710" t="s">
        <v>80</v>
      </c>
      <c r="B2710" t="s">
        <v>81</v>
      </c>
      <c r="C2710">
        <v>2000</v>
      </c>
      <c r="D2710" t="s">
        <v>13</v>
      </c>
      <c r="E2710">
        <v>1.4933155339999999</v>
      </c>
      <c r="F2710">
        <v>2315.4245615609002</v>
      </c>
      <c r="G2710" s="1" t="s">
        <v>82</v>
      </c>
    </row>
    <row r="2711" spans="1:7" ht="72" x14ac:dyDescent="0.3">
      <c r="A2711" t="s">
        <v>80</v>
      </c>
      <c r="B2711" t="s">
        <v>81</v>
      </c>
      <c r="C2711">
        <v>2000</v>
      </c>
      <c r="D2711" t="s">
        <v>15</v>
      </c>
      <c r="E2711">
        <v>1.4205607455</v>
      </c>
      <c r="F2711">
        <v>2202.6163704926698</v>
      </c>
      <c r="G2711" s="1" t="s">
        <v>82</v>
      </c>
    </row>
    <row r="2712" spans="1:7" ht="72" x14ac:dyDescent="0.3">
      <c r="A2712" t="s">
        <v>80</v>
      </c>
      <c r="B2712" t="s">
        <v>81</v>
      </c>
      <c r="C2712">
        <v>2001</v>
      </c>
      <c r="D2712" t="s">
        <v>13</v>
      </c>
      <c r="E2712">
        <v>2.0073728673</v>
      </c>
      <c r="F2712">
        <v>3334.4249887087299</v>
      </c>
      <c r="G2712" s="1" t="s">
        <v>82</v>
      </c>
    </row>
    <row r="2713" spans="1:7" ht="72" x14ac:dyDescent="0.3">
      <c r="A2713" t="s">
        <v>80</v>
      </c>
      <c r="B2713" t="s">
        <v>81</v>
      </c>
      <c r="C2713">
        <v>2001</v>
      </c>
      <c r="D2713" t="s">
        <v>15</v>
      </c>
      <c r="E2713">
        <v>2.0672394247999999</v>
      </c>
      <c r="F2713">
        <v>3433.8686688919602</v>
      </c>
      <c r="G2713" s="1" t="s">
        <v>82</v>
      </c>
    </row>
    <row r="2714" spans="1:7" ht="72" x14ac:dyDescent="0.3">
      <c r="A2714" t="s">
        <v>80</v>
      </c>
      <c r="B2714" t="s">
        <v>81</v>
      </c>
      <c r="C2714">
        <v>2002</v>
      </c>
      <c r="D2714" t="s">
        <v>13</v>
      </c>
      <c r="E2714">
        <v>2.544423589</v>
      </c>
      <c r="F2714">
        <v>4089.4052254121698</v>
      </c>
      <c r="G2714" s="1" t="s">
        <v>82</v>
      </c>
    </row>
    <row r="2715" spans="1:7" ht="72" x14ac:dyDescent="0.3">
      <c r="A2715" t="s">
        <v>80</v>
      </c>
      <c r="B2715" t="s">
        <v>81</v>
      </c>
      <c r="C2715">
        <v>2002</v>
      </c>
      <c r="D2715" t="s">
        <v>15</v>
      </c>
      <c r="E2715">
        <v>2.7064736259000002</v>
      </c>
      <c r="F2715">
        <v>4349.8525309461402</v>
      </c>
      <c r="G2715" s="1" t="s">
        <v>82</v>
      </c>
    </row>
    <row r="2716" spans="1:7" ht="72" x14ac:dyDescent="0.3">
      <c r="A2716" t="s">
        <v>80</v>
      </c>
      <c r="B2716" t="s">
        <v>81</v>
      </c>
      <c r="C2716">
        <v>2003</v>
      </c>
      <c r="D2716" t="s">
        <v>13</v>
      </c>
      <c r="E2716">
        <v>2.9197511980000002</v>
      </c>
      <c r="F2716">
        <v>3443.1428779616599</v>
      </c>
      <c r="G2716" s="1" t="s">
        <v>82</v>
      </c>
    </row>
    <row r="2717" spans="1:7" ht="72" x14ac:dyDescent="0.3">
      <c r="A2717" t="s">
        <v>80</v>
      </c>
      <c r="B2717" t="s">
        <v>81</v>
      </c>
      <c r="C2717">
        <v>2003</v>
      </c>
      <c r="D2717" t="s">
        <v>15</v>
      </c>
      <c r="E2717">
        <v>3.3312929506</v>
      </c>
      <c r="F2717">
        <v>3928.45719358622</v>
      </c>
      <c r="G2717" s="1" t="s">
        <v>82</v>
      </c>
    </row>
    <row r="2718" spans="1:7" ht="72" x14ac:dyDescent="0.3">
      <c r="A2718" t="s">
        <v>80</v>
      </c>
      <c r="B2718" t="s">
        <v>81</v>
      </c>
      <c r="C2718">
        <v>2004</v>
      </c>
      <c r="D2718" t="s">
        <v>13</v>
      </c>
      <c r="E2718">
        <v>3.2038271326999999</v>
      </c>
      <c r="F2718">
        <v>4965.6084690892503</v>
      </c>
      <c r="G2718" s="1" t="s">
        <v>82</v>
      </c>
    </row>
    <row r="2719" spans="1:7" ht="72" x14ac:dyDescent="0.3">
      <c r="A2719" t="s">
        <v>80</v>
      </c>
      <c r="B2719" t="s">
        <v>81</v>
      </c>
      <c r="C2719">
        <v>2004</v>
      </c>
      <c r="D2719" t="s">
        <v>15</v>
      </c>
      <c r="E2719">
        <v>3.9346593810999999</v>
      </c>
      <c r="F2719">
        <v>6098.3246400634498</v>
      </c>
      <c r="G2719" s="1" t="s">
        <v>82</v>
      </c>
    </row>
    <row r="2720" spans="1:7" ht="72" x14ac:dyDescent="0.3">
      <c r="A2720" t="s">
        <v>80</v>
      </c>
      <c r="B2720" t="s">
        <v>81</v>
      </c>
      <c r="C2720">
        <v>2005</v>
      </c>
      <c r="D2720" t="s">
        <v>13</v>
      </c>
      <c r="E2720">
        <v>3.4606558246999999</v>
      </c>
      <c r="F2720">
        <v>6189.86743434039</v>
      </c>
      <c r="G2720" s="1" t="s">
        <v>82</v>
      </c>
    </row>
    <row r="2721" spans="1:7" ht="72" x14ac:dyDescent="0.3">
      <c r="A2721" t="s">
        <v>80</v>
      </c>
      <c r="B2721" t="s">
        <v>81</v>
      </c>
      <c r="C2721">
        <v>2005</v>
      </c>
      <c r="D2721" t="s">
        <v>15</v>
      </c>
      <c r="E2721">
        <v>4.5094672801</v>
      </c>
      <c r="F2721">
        <v>8065.8135559672501</v>
      </c>
      <c r="G2721" s="1" t="s">
        <v>82</v>
      </c>
    </row>
    <row r="2722" spans="1:7" ht="72" x14ac:dyDescent="0.3">
      <c r="A2722" t="s">
        <v>80</v>
      </c>
      <c r="B2722" t="s">
        <v>81</v>
      </c>
      <c r="C2722">
        <v>2006</v>
      </c>
      <c r="D2722" t="s">
        <v>13</v>
      </c>
      <c r="E2722">
        <v>3.6379403615000001</v>
      </c>
      <c r="F2722">
        <v>5189.69290891736</v>
      </c>
      <c r="G2722" s="1" t="s">
        <v>82</v>
      </c>
    </row>
    <row r="2723" spans="1:7" ht="72" x14ac:dyDescent="0.3">
      <c r="A2723" t="s">
        <v>80</v>
      </c>
      <c r="B2723" t="s">
        <v>81</v>
      </c>
      <c r="C2723">
        <v>2006</v>
      </c>
      <c r="D2723" t="s">
        <v>15</v>
      </c>
      <c r="E2723">
        <v>5.0485433909999999</v>
      </c>
      <c r="F2723">
        <v>7201.9844288135</v>
      </c>
      <c r="G2723" s="1" t="s">
        <v>82</v>
      </c>
    </row>
    <row r="2724" spans="1:7" ht="72" x14ac:dyDescent="0.3">
      <c r="A2724" t="s">
        <v>80</v>
      </c>
      <c r="B2724" t="s">
        <v>81</v>
      </c>
      <c r="C2724">
        <v>2007</v>
      </c>
      <c r="D2724" t="s">
        <v>13</v>
      </c>
      <c r="E2724">
        <v>3.7375969784</v>
      </c>
      <c r="F2724">
        <v>5916.0778027617298</v>
      </c>
      <c r="G2724" s="1" t="s">
        <v>82</v>
      </c>
    </row>
    <row r="2725" spans="1:7" ht="72" x14ac:dyDescent="0.3">
      <c r="A2725" t="s">
        <v>80</v>
      </c>
      <c r="B2725" t="s">
        <v>81</v>
      </c>
      <c r="C2725">
        <v>2007</v>
      </c>
      <c r="D2725" t="s">
        <v>15</v>
      </c>
      <c r="E2725">
        <v>5.5446468373000002</v>
      </c>
      <c r="F2725">
        <v>8776.3775143656203</v>
      </c>
      <c r="G2725" s="1" t="s">
        <v>82</v>
      </c>
    </row>
    <row r="2726" spans="1:7" ht="72" x14ac:dyDescent="0.3">
      <c r="A2726" t="s">
        <v>80</v>
      </c>
      <c r="B2726" t="s">
        <v>81</v>
      </c>
      <c r="C2726">
        <v>2008</v>
      </c>
      <c r="D2726" t="s">
        <v>13</v>
      </c>
      <c r="E2726">
        <v>3.4130301958000002</v>
      </c>
      <c r="F2726">
        <v>6392.3393402720403</v>
      </c>
      <c r="G2726" s="1" t="s">
        <v>82</v>
      </c>
    </row>
    <row r="2727" spans="1:7" ht="72" x14ac:dyDescent="0.3">
      <c r="A2727" t="s">
        <v>80</v>
      </c>
      <c r="B2727" t="s">
        <v>81</v>
      </c>
      <c r="C2727">
        <v>2008</v>
      </c>
      <c r="D2727" t="s">
        <v>15</v>
      </c>
      <c r="E2727">
        <v>5.9904691232999996</v>
      </c>
      <c r="F2727">
        <v>11219.6814113809</v>
      </c>
      <c r="G2727" s="1" t="s">
        <v>82</v>
      </c>
    </row>
    <row r="2728" spans="1:7" ht="72" x14ac:dyDescent="0.3">
      <c r="A2728" t="s">
        <v>80</v>
      </c>
      <c r="B2728" t="s">
        <v>81</v>
      </c>
      <c r="C2728">
        <v>2009</v>
      </c>
      <c r="D2728" t="s">
        <v>13</v>
      </c>
      <c r="E2728">
        <v>3.6970339599000002</v>
      </c>
      <c r="F2728">
        <v>4730.1405236979699</v>
      </c>
      <c r="G2728" s="1" t="s">
        <v>82</v>
      </c>
    </row>
    <row r="2729" spans="1:7" ht="72" x14ac:dyDescent="0.3">
      <c r="A2729" t="s">
        <v>80</v>
      </c>
      <c r="B2729" t="s">
        <v>81</v>
      </c>
      <c r="C2729">
        <v>2009</v>
      </c>
      <c r="D2729" t="s">
        <v>15</v>
      </c>
      <c r="E2729">
        <v>6.5461953378000004</v>
      </c>
      <c r="F2729">
        <v>8375.4772554167303</v>
      </c>
      <c r="G2729" s="1" t="s">
        <v>82</v>
      </c>
    </row>
    <row r="2730" spans="1:7" ht="72" x14ac:dyDescent="0.3">
      <c r="A2730" t="s">
        <v>80</v>
      </c>
      <c r="B2730" t="s">
        <v>81</v>
      </c>
      <c r="C2730">
        <v>2010</v>
      </c>
      <c r="D2730" t="s">
        <v>13</v>
      </c>
      <c r="E2730">
        <v>4.0756100536000002</v>
      </c>
      <c r="F2730">
        <v>7469.0974793504602</v>
      </c>
      <c r="G2730" s="1" t="s">
        <v>82</v>
      </c>
    </row>
    <row r="2731" spans="1:7" ht="72" x14ac:dyDescent="0.3">
      <c r="A2731" t="s">
        <v>80</v>
      </c>
      <c r="B2731" t="s">
        <v>81</v>
      </c>
      <c r="C2731">
        <v>2010</v>
      </c>
      <c r="D2731" t="s">
        <v>15</v>
      </c>
      <c r="E2731">
        <v>7.0963781819999996</v>
      </c>
      <c r="F2731">
        <v>13005.056836726701</v>
      </c>
      <c r="G2731" s="1" t="s">
        <v>82</v>
      </c>
    </row>
    <row r="2732" spans="1:7" ht="72" x14ac:dyDescent="0.3">
      <c r="A2732" t="s">
        <v>80</v>
      </c>
      <c r="B2732" t="s">
        <v>81</v>
      </c>
      <c r="C2732">
        <v>2011</v>
      </c>
      <c r="D2732" t="s">
        <v>13</v>
      </c>
      <c r="E2732">
        <v>4.4717291717999998</v>
      </c>
      <c r="F2732">
        <v>9826.8865407278809</v>
      </c>
      <c r="G2732" s="1" t="s">
        <v>82</v>
      </c>
    </row>
    <row r="2733" spans="1:7" ht="72" x14ac:dyDescent="0.3">
      <c r="A2733" t="s">
        <v>80</v>
      </c>
      <c r="B2733" t="s">
        <v>81</v>
      </c>
      <c r="C2733">
        <v>2011</v>
      </c>
      <c r="D2733" t="s">
        <v>15</v>
      </c>
      <c r="E2733">
        <v>7.5762691000000002</v>
      </c>
      <c r="F2733">
        <v>16649.294710510501</v>
      </c>
      <c r="G2733" s="1" t="s">
        <v>82</v>
      </c>
    </row>
    <row r="2734" spans="1:7" ht="72" x14ac:dyDescent="0.3">
      <c r="A2734" t="s">
        <v>80</v>
      </c>
      <c r="B2734" t="s">
        <v>81</v>
      </c>
      <c r="C2734">
        <v>2012</v>
      </c>
      <c r="D2734" t="s">
        <v>13</v>
      </c>
      <c r="E2734">
        <v>4.8790335133999996</v>
      </c>
      <c r="F2734">
        <v>12479.468071216201</v>
      </c>
      <c r="G2734" s="1" t="s">
        <v>82</v>
      </c>
    </row>
    <row r="2735" spans="1:7" ht="72" x14ac:dyDescent="0.3">
      <c r="A2735" t="s">
        <v>80</v>
      </c>
      <c r="B2735" t="s">
        <v>81</v>
      </c>
      <c r="C2735">
        <v>2012</v>
      </c>
      <c r="D2735" t="s">
        <v>15</v>
      </c>
      <c r="E2735">
        <v>8.0204923687999994</v>
      </c>
      <c r="F2735">
        <v>20514.611788737398</v>
      </c>
      <c r="G2735" s="1" t="s">
        <v>82</v>
      </c>
    </row>
    <row r="2736" spans="1:7" ht="72" x14ac:dyDescent="0.3">
      <c r="A2736" t="s">
        <v>80</v>
      </c>
      <c r="B2736" t="s">
        <v>81</v>
      </c>
      <c r="C2736">
        <v>2013</v>
      </c>
      <c r="D2736" t="s">
        <v>13</v>
      </c>
      <c r="E2736">
        <v>5.2979439215999999</v>
      </c>
      <c r="F2736">
        <v>16683.675506503401</v>
      </c>
      <c r="G2736" s="1" t="s">
        <v>82</v>
      </c>
    </row>
    <row r="2737" spans="1:7" ht="72" x14ac:dyDescent="0.3">
      <c r="A2737" t="s">
        <v>80</v>
      </c>
      <c r="B2737" t="s">
        <v>81</v>
      </c>
      <c r="C2737">
        <v>2013</v>
      </c>
      <c r="D2737" t="s">
        <v>15</v>
      </c>
      <c r="E2737">
        <v>8.4238074732000001</v>
      </c>
      <c r="F2737">
        <v>26527.285394398401</v>
      </c>
      <c r="G2737" s="1" t="s">
        <v>82</v>
      </c>
    </row>
    <row r="2738" spans="1:7" ht="72" x14ac:dyDescent="0.3">
      <c r="A2738" t="s">
        <v>80</v>
      </c>
      <c r="B2738" t="s">
        <v>81</v>
      </c>
      <c r="C2738">
        <v>2014</v>
      </c>
      <c r="D2738" t="s">
        <v>13</v>
      </c>
      <c r="E2738">
        <v>5.7289035858000004</v>
      </c>
      <c r="F2738">
        <v>16242.1474664834</v>
      </c>
      <c r="G2738" s="1" t="s">
        <v>82</v>
      </c>
    </row>
    <row r="2739" spans="1:7" ht="72" x14ac:dyDescent="0.3">
      <c r="A2739" t="s">
        <v>80</v>
      </c>
      <c r="B2739" t="s">
        <v>81</v>
      </c>
      <c r="C2739">
        <v>2014</v>
      </c>
      <c r="D2739" t="s">
        <v>15</v>
      </c>
      <c r="E2739">
        <v>8.7807109132000001</v>
      </c>
      <c r="F2739">
        <v>24894.397222620501</v>
      </c>
      <c r="G2739" s="1" t="s">
        <v>82</v>
      </c>
    </row>
    <row r="2740" spans="1:7" ht="72" x14ac:dyDescent="0.3">
      <c r="A2740" t="s">
        <v>80</v>
      </c>
      <c r="B2740" t="s">
        <v>81</v>
      </c>
      <c r="C2740">
        <v>2015</v>
      </c>
      <c r="D2740" t="s">
        <v>13</v>
      </c>
      <c r="E2740">
        <v>6.1805594398999997</v>
      </c>
      <c r="F2740">
        <v>21745.310976930701</v>
      </c>
      <c r="G2740" s="1" t="s">
        <v>82</v>
      </c>
    </row>
    <row r="2741" spans="1:7" ht="72" x14ac:dyDescent="0.3">
      <c r="A2741" t="s">
        <v>80</v>
      </c>
      <c r="B2741" t="s">
        <v>81</v>
      </c>
      <c r="C2741">
        <v>2015</v>
      </c>
      <c r="D2741" t="s">
        <v>15</v>
      </c>
      <c r="E2741">
        <v>9.0853316623999998</v>
      </c>
      <c r="F2741">
        <v>31965.287972441802</v>
      </c>
      <c r="G2741" s="1" t="s">
        <v>82</v>
      </c>
    </row>
    <row r="2742" spans="1:7" ht="72" x14ac:dyDescent="0.3">
      <c r="A2742" t="s">
        <v>80</v>
      </c>
      <c r="B2742" t="s">
        <v>81</v>
      </c>
      <c r="C2742">
        <v>2016</v>
      </c>
      <c r="D2742" t="s">
        <v>13</v>
      </c>
      <c r="E2742">
        <v>6.6287577286000001</v>
      </c>
      <c r="F2742">
        <v>27376.304716635099</v>
      </c>
      <c r="G2742" s="1" t="s">
        <v>82</v>
      </c>
    </row>
    <row r="2743" spans="1:7" ht="72" x14ac:dyDescent="0.3">
      <c r="A2743" t="s">
        <v>80</v>
      </c>
      <c r="B2743" t="s">
        <v>81</v>
      </c>
      <c r="C2743">
        <v>2016</v>
      </c>
      <c r="D2743" t="s">
        <v>15</v>
      </c>
      <c r="E2743">
        <v>9.3315491294000008</v>
      </c>
      <c r="F2743">
        <v>38538.6437254419</v>
      </c>
      <c r="G2743" s="1" t="s">
        <v>82</v>
      </c>
    </row>
    <row r="2744" spans="1:7" ht="72" x14ac:dyDescent="0.3">
      <c r="A2744" t="s">
        <v>80</v>
      </c>
      <c r="B2744" t="s">
        <v>81</v>
      </c>
      <c r="C2744">
        <v>2017</v>
      </c>
      <c r="D2744" t="s">
        <v>13</v>
      </c>
      <c r="E2744">
        <v>7.0985878727999996</v>
      </c>
      <c r="F2744">
        <v>33571.737875422703</v>
      </c>
      <c r="G2744" s="1" t="s">
        <v>82</v>
      </c>
    </row>
    <row r="2745" spans="1:7" ht="72" x14ac:dyDescent="0.3">
      <c r="A2745" t="s">
        <v>80</v>
      </c>
      <c r="B2745" t="s">
        <v>81</v>
      </c>
      <c r="C2745">
        <v>2017</v>
      </c>
      <c r="D2745" t="s">
        <v>15</v>
      </c>
      <c r="E2745">
        <v>9.5128426726999997</v>
      </c>
      <c r="F2745">
        <v>44989.604464701399</v>
      </c>
      <c r="G2745" s="1" t="s">
        <v>82</v>
      </c>
    </row>
    <row r="2746" spans="1:7" ht="72" x14ac:dyDescent="0.3">
      <c r="A2746" t="s">
        <v>80</v>
      </c>
      <c r="B2746" t="s">
        <v>81</v>
      </c>
      <c r="C2746">
        <v>2018</v>
      </c>
      <c r="D2746" t="s">
        <v>13</v>
      </c>
      <c r="E2746">
        <v>7.5822926946999996</v>
      </c>
      <c r="F2746">
        <v>18194.201288615099</v>
      </c>
      <c r="G2746" s="1" t="s">
        <v>82</v>
      </c>
    </row>
    <row r="2747" spans="1:7" ht="72" x14ac:dyDescent="0.3">
      <c r="A2747" t="s">
        <v>80</v>
      </c>
      <c r="B2747" t="s">
        <v>81</v>
      </c>
      <c r="C2747">
        <v>2018</v>
      </c>
      <c r="D2747" t="s">
        <v>15</v>
      </c>
      <c r="E2747">
        <v>9.6223698861999996</v>
      </c>
      <c r="F2747">
        <v>23089.498339451002</v>
      </c>
      <c r="G2747" s="1" t="s">
        <v>82</v>
      </c>
    </row>
    <row r="2748" spans="1:7" ht="72" x14ac:dyDescent="0.3">
      <c r="A2748" t="s">
        <v>80</v>
      </c>
      <c r="B2748" t="s">
        <v>81</v>
      </c>
      <c r="C2748">
        <v>2019</v>
      </c>
      <c r="D2748" t="s">
        <v>13</v>
      </c>
      <c r="E2748">
        <v>8.0838128852000004</v>
      </c>
      <c r="F2748">
        <v>20309.463095399002</v>
      </c>
      <c r="G2748" s="1" t="s">
        <v>82</v>
      </c>
    </row>
    <row r="2749" spans="1:7" ht="72" x14ac:dyDescent="0.3">
      <c r="A2749" t="s">
        <v>80</v>
      </c>
      <c r="B2749" t="s">
        <v>81</v>
      </c>
      <c r="C2749">
        <v>2019</v>
      </c>
      <c r="D2749" t="s">
        <v>15</v>
      </c>
      <c r="E2749">
        <v>9.4848067766999993</v>
      </c>
      <c r="F2749">
        <v>23829.266700443499</v>
      </c>
      <c r="G2749" s="1" t="s">
        <v>82</v>
      </c>
    </row>
    <row r="2750" spans="1:7" ht="72" x14ac:dyDescent="0.3">
      <c r="A2750" t="s">
        <v>83</v>
      </c>
      <c r="B2750" t="s">
        <v>84</v>
      </c>
      <c r="C2750">
        <v>2001</v>
      </c>
      <c r="D2750" t="s">
        <v>16</v>
      </c>
      <c r="E2750">
        <v>1.3454218295</v>
      </c>
      <c r="F2750">
        <v>770.04388112541096</v>
      </c>
      <c r="G2750" s="1" t="s">
        <v>85</v>
      </c>
    </row>
    <row r="2751" spans="1:7" ht="72" x14ac:dyDescent="0.3">
      <c r="A2751" t="s">
        <v>83</v>
      </c>
      <c r="B2751" t="s">
        <v>84</v>
      </c>
      <c r="C2751">
        <v>2001</v>
      </c>
      <c r="D2751" t="s">
        <v>15</v>
      </c>
      <c r="E2751">
        <v>1.3855467982</v>
      </c>
      <c r="F2751">
        <v>793.00915930710596</v>
      </c>
      <c r="G2751" s="1" t="s">
        <v>85</v>
      </c>
    </row>
    <row r="2752" spans="1:7" ht="72" x14ac:dyDescent="0.3">
      <c r="A2752" t="s">
        <v>83</v>
      </c>
      <c r="B2752" t="s">
        <v>84</v>
      </c>
      <c r="C2752">
        <v>2002</v>
      </c>
      <c r="D2752" t="s">
        <v>16</v>
      </c>
      <c r="E2752">
        <v>2.6003679745000001</v>
      </c>
      <c r="F2752">
        <v>1491.27618481848</v>
      </c>
      <c r="G2752" s="1" t="s">
        <v>85</v>
      </c>
    </row>
    <row r="2753" spans="1:7" ht="72" x14ac:dyDescent="0.3">
      <c r="A2753" t="s">
        <v>83</v>
      </c>
      <c r="B2753" t="s">
        <v>84</v>
      </c>
      <c r="C2753">
        <v>2002</v>
      </c>
      <c r="D2753" t="s">
        <v>15</v>
      </c>
      <c r="E2753">
        <v>2.7659810147999999</v>
      </c>
      <c r="F2753">
        <v>1586.2530439786699</v>
      </c>
      <c r="G2753" s="1" t="s">
        <v>85</v>
      </c>
    </row>
    <row r="2754" spans="1:7" ht="72" x14ac:dyDescent="0.3">
      <c r="A2754" t="s">
        <v>83</v>
      </c>
      <c r="B2754" t="s">
        <v>84</v>
      </c>
      <c r="C2754">
        <v>2003</v>
      </c>
      <c r="D2754" t="s">
        <v>16</v>
      </c>
      <c r="E2754">
        <v>3.6166250663000001</v>
      </c>
      <c r="F2754">
        <v>2184.6500287203698</v>
      </c>
      <c r="G2754" s="1" t="s">
        <v>85</v>
      </c>
    </row>
    <row r="2755" spans="1:7" ht="72" x14ac:dyDescent="0.3">
      <c r="A2755" t="s">
        <v>83</v>
      </c>
      <c r="B2755" t="s">
        <v>84</v>
      </c>
      <c r="C2755">
        <v>2003</v>
      </c>
      <c r="D2755" t="s">
        <v>15</v>
      </c>
      <c r="E2755">
        <v>4.1263918640000004</v>
      </c>
      <c r="F2755">
        <v>2492.57856121137</v>
      </c>
      <c r="G2755" s="1" t="s">
        <v>85</v>
      </c>
    </row>
    <row r="2756" spans="1:7" ht="72" x14ac:dyDescent="0.3">
      <c r="A2756" t="s">
        <v>83</v>
      </c>
      <c r="B2756" t="s">
        <v>84</v>
      </c>
      <c r="C2756">
        <v>2004</v>
      </c>
      <c r="D2756" t="s">
        <v>16</v>
      </c>
      <c r="E2756">
        <v>4.4391081408000002</v>
      </c>
      <c r="F2756">
        <v>3067.5452103654402</v>
      </c>
      <c r="G2756" s="1" t="s">
        <v>85</v>
      </c>
    </row>
    <row r="2757" spans="1:7" ht="72" x14ac:dyDescent="0.3">
      <c r="A2757" t="s">
        <v>83</v>
      </c>
      <c r="B2757" t="s">
        <v>84</v>
      </c>
      <c r="C2757">
        <v>2004</v>
      </c>
      <c r="D2757" t="s">
        <v>15</v>
      </c>
      <c r="E2757">
        <v>5.4517231318999997</v>
      </c>
      <c r="F2757">
        <v>3767.2898814576101</v>
      </c>
      <c r="G2757" s="1" t="s">
        <v>85</v>
      </c>
    </row>
    <row r="2758" spans="1:7" ht="72" x14ac:dyDescent="0.3">
      <c r="A2758" t="s">
        <v>83</v>
      </c>
      <c r="B2758" t="s">
        <v>84</v>
      </c>
      <c r="C2758">
        <v>2005</v>
      </c>
      <c r="D2758" t="s">
        <v>16</v>
      </c>
      <c r="E2758">
        <v>5.1622609344999999</v>
      </c>
      <c r="F2758">
        <v>4044.7950858679701</v>
      </c>
      <c r="G2758" s="1" t="s">
        <v>85</v>
      </c>
    </row>
    <row r="2759" spans="1:7" ht="72" x14ac:dyDescent="0.3">
      <c r="A2759" t="s">
        <v>83</v>
      </c>
      <c r="B2759" t="s">
        <v>84</v>
      </c>
      <c r="C2759">
        <v>2005</v>
      </c>
      <c r="D2759" t="s">
        <v>15</v>
      </c>
      <c r="E2759">
        <v>6.7267731768000001</v>
      </c>
      <c r="F2759">
        <v>5270.6400227099703</v>
      </c>
      <c r="G2759" s="1" t="s">
        <v>85</v>
      </c>
    </row>
    <row r="2760" spans="1:7" ht="72" x14ac:dyDescent="0.3">
      <c r="A2760" t="s">
        <v>83</v>
      </c>
      <c r="B2760" t="s">
        <v>84</v>
      </c>
      <c r="C2760">
        <v>2006</v>
      </c>
      <c r="D2760" t="s">
        <v>16</v>
      </c>
      <c r="E2760">
        <v>5.7187591771999999</v>
      </c>
      <c r="F2760">
        <v>5205.5661918454098</v>
      </c>
      <c r="G2760" s="1" t="s">
        <v>85</v>
      </c>
    </row>
    <row r="2761" spans="1:7" ht="72" x14ac:dyDescent="0.3">
      <c r="A2761" t="s">
        <v>83</v>
      </c>
      <c r="B2761" t="s">
        <v>84</v>
      </c>
      <c r="C2761">
        <v>2006</v>
      </c>
      <c r="D2761" t="s">
        <v>15</v>
      </c>
      <c r="E2761">
        <v>7.9361949289</v>
      </c>
      <c r="F2761">
        <v>7224.0125407824298</v>
      </c>
      <c r="G2761" s="1" t="s">
        <v>85</v>
      </c>
    </row>
    <row r="2762" spans="1:7" ht="72" x14ac:dyDescent="0.3">
      <c r="A2762" t="s">
        <v>83</v>
      </c>
      <c r="B2762" t="s">
        <v>84</v>
      </c>
      <c r="C2762">
        <v>2007</v>
      </c>
      <c r="D2762" t="s">
        <v>16</v>
      </c>
      <c r="E2762">
        <v>6.1102958305000001</v>
      </c>
      <c r="F2762">
        <v>4909.6554027178199</v>
      </c>
      <c r="G2762" s="1" t="s">
        <v>85</v>
      </c>
    </row>
    <row r="2763" spans="1:7" ht="72" x14ac:dyDescent="0.3">
      <c r="A2763" t="s">
        <v>83</v>
      </c>
      <c r="B2763" t="s">
        <v>84</v>
      </c>
      <c r="C2763">
        <v>2007</v>
      </c>
      <c r="D2763" t="s">
        <v>15</v>
      </c>
      <c r="E2763">
        <v>9.0644958908</v>
      </c>
      <c r="F2763">
        <v>7283.3709623598297</v>
      </c>
      <c r="G2763" s="1" t="s">
        <v>85</v>
      </c>
    </row>
    <row r="2764" spans="1:7" ht="72" x14ac:dyDescent="0.3">
      <c r="A2764" t="s">
        <v>83</v>
      </c>
      <c r="B2764" t="s">
        <v>84</v>
      </c>
      <c r="C2764">
        <v>2008</v>
      </c>
      <c r="D2764" t="s">
        <v>16</v>
      </c>
      <c r="E2764">
        <v>5.7521510101000004</v>
      </c>
      <c r="F2764">
        <v>6010.1982393315902</v>
      </c>
      <c r="G2764" s="1" t="s">
        <v>85</v>
      </c>
    </row>
    <row r="2765" spans="1:7" ht="72" x14ac:dyDescent="0.3">
      <c r="A2765" t="s">
        <v>83</v>
      </c>
      <c r="B2765" t="s">
        <v>84</v>
      </c>
      <c r="C2765">
        <v>2008</v>
      </c>
      <c r="D2765" t="s">
        <v>15</v>
      </c>
      <c r="E2765">
        <v>10.096038137000001</v>
      </c>
      <c r="F2765">
        <v>10548.9564735268</v>
      </c>
      <c r="G2765" s="1" t="s">
        <v>85</v>
      </c>
    </row>
    <row r="2766" spans="1:7" ht="72" x14ac:dyDescent="0.3">
      <c r="A2766" t="s">
        <v>83</v>
      </c>
      <c r="B2766" t="s">
        <v>84</v>
      </c>
      <c r="C2766">
        <v>2009</v>
      </c>
      <c r="D2766" t="s">
        <v>16</v>
      </c>
      <c r="E2766">
        <v>6.3842775528000004</v>
      </c>
      <c r="F2766">
        <v>6063.15406041406</v>
      </c>
      <c r="G2766" s="1" t="s">
        <v>85</v>
      </c>
    </row>
    <row r="2767" spans="1:7" ht="72" x14ac:dyDescent="0.3">
      <c r="A2767" t="s">
        <v>83</v>
      </c>
      <c r="B2767" t="s">
        <v>84</v>
      </c>
      <c r="C2767">
        <v>2009</v>
      </c>
      <c r="D2767" t="s">
        <v>15</v>
      </c>
      <c r="E2767">
        <v>11.3043938477</v>
      </c>
      <c r="F2767">
        <v>10735.7928743701</v>
      </c>
      <c r="G2767" s="1" t="s">
        <v>85</v>
      </c>
    </row>
    <row r="2768" spans="1:7" ht="72" x14ac:dyDescent="0.3">
      <c r="A2768" t="s">
        <v>83</v>
      </c>
      <c r="B2768" t="s">
        <v>84</v>
      </c>
      <c r="C2768">
        <v>2010</v>
      </c>
      <c r="D2768" t="s">
        <v>16</v>
      </c>
      <c r="E2768">
        <v>7.1795072244</v>
      </c>
      <c r="F2768">
        <v>7373.9550883702104</v>
      </c>
      <c r="G2768" s="1" t="s">
        <v>85</v>
      </c>
    </row>
    <row r="2769" spans="1:7" ht="72" x14ac:dyDescent="0.3">
      <c r="A2769" t="s">
        <v>83</v>
      </c>
      <c r="B2769" t="s">
        <v>84</v>
      </c>
      <c r="C2769">
        <v>2010</v>
      </c>
      <c r="D2769" t="s">
        <v>15</v>
      </c>
      <c r="E2769">
        <v>12.500827546</v>
      </c>
      <c r="F2769">
        <v>12839.396634044801</v>
      </c>
      <c r="G2769" s="1" t="s">
        <v>85</v>
      </c>
    </row>
    <row r="2770" spans="1:7" ht="72" x14ac:dyDescent="0.3">
      <c r="A2770" t="s">
        <v>83</v>
      </c>
      <c r="B2770" t="s">
        <v>84</v>
      </c>
      <c r="C2770">
        <v>2011</v>
      </c>
      <c r="D2770" t="s">
        <v>16</v>
      </c>
      <c r="E2770">
        <v>8.0090288266999998</v>
      </c>
      <c r="F2770">
        <v>12898.5421666854</v>
      </c>
      <c r="G2770" s="1" t="s">
        <v>85</v>
      </c>
    </row>
    <row r="2771" spans="1:7" ht="72" x14ac:dyDescent="0.3">
      <c r="A2771" t="s">
        <v>83</v>
      </c>
      <c r="B2771" t="s">
        <v>84</v>
      </c>
      <c r="C2771">
        <v>2011</v>
      </c>
      <c r="D2771" t="s">
        <v>15</v>
      </c>
      <c r="E2771">
        <v>13.5693722245</v>
      </c>
      <c r="F2771">
        <v>21853.476070884299</v>
      </c>
      <c r="G2771" s="1" t="s">
        <v>85</v>
      </c>
    </row>
    <row r="2772" spans="1:7" ht="72" x14ac:dyDescent="0.3">
      <c r="A2772" t="s">
        <v>83</v>
      </c>
      <c r="B2772" t="s">
        <v>84</v>
      </c>
      <c r="C2772">
        <v>2012</v>
      </c>
      <c r="D2772" t="s">
        <v>16</v>
      </c>
      <c r="E2772">
        <v>8.8620201628000004</v>
      </c>
      <c r="F2772">
        <v>14590.7440483926</v>
      </c>
      <c r="G2772" s="1" t="s">
        <v>85</v>
      </c>
    </row>
    <row r="2773" spans="1:7" ht="72" x14ac:dyDescent="0.3">
      <c r="A2773" t="s">
        <v>83</v>
      </c>
      <c r="B2773" t="s">
        <v>84</v>
      </c>
      <c r="C2773">
        <v>2012</v>
      </c>
      <c r="D2773" t="s">
        <v>15</v>
      </c>
      <c r="E2773">
        <v>14.5680009971</v>
      </c>
      <c r="F2773">
        <v>23985.273102464202</v>
      </c>
      <c r="G2773" s="1" t="s">
        <v>85</v>
      </c>
    </row>
    <row r="2774" spans="1:7" ht="72" x14ac:dyDescent="0.3">
      <c r="A2774" t="s">
        <v>83</v>
      </c>
      <c r="B2774" t="s">
        <v>84</v>
      </c>
      <c r="C2774">
        <v>2013</v>
      </c>
      <c r="D2774" t="s">
        <v>16</v>
      </c>
      <c r="E2774">
        <v>9.7393704917000008</v>
      </c>
      <c r="F2774">
        <v>19329.748833887599</v>
      </c>
      <c r="G2774" s="1" t="s">
        <v>85</v>
      </c>
    </row>
    <row r="2775" spans="1:7" ht="72" x14ac:dyDescent="0.3">
      <c r="A2775" t="s">
        <v>83</v>
      </c>
      <c r="B2775" t="s">
        <v>84</v>
      </c>
      <c r="C2775">
        <v>2013</v>
      </c>
      <c r="D2775" t="s">
        <v>15</v>
      </c>
      <c r="E2775">
        <v>15.485739967500001</v>
      </c>
      <c r="F2775">
        <v>30734.5802619272</v>
      </c>
      <c r="G2775" s="1" t="s">
        <v>85</v>
      </c>
    </row>
    <row r="2776" spans="1:7" ht="72" x14ac:dyDescent="0.3">
      <c r="A2776" t="s">
        <v>83</v>
      </c>
      <c r="B2776" t="s">
        <v>84</v>
      </c>
      <c r="C2776">
        <v>2014</v>
      </c>
      <c r="D2776" t="s">
        <v>16</v>
      </c>
      <c r="E2776">
        <v>10.642014490999999</v>
      </c>
      <c r="F2776">
        <v>22167.370916678501</v>
      </c>
      <c r="G2776" s="1" t="s">
        <v>85</v>
      </c>
    </row>
    <row r="2777" spans="1:7" ht="72" x14ac:dyDescent="0.3">
      <c r="A2777" t="s">
        <v>83</v>
      </c>
      <c r="B2777" t="s">
        <v>84</v>
      </c>
      <c r="C2777">
        <v>2014</v>
      </c>
      <c r="D2777" t="s">
        <v>15</v>
      </c>
      <c r="E2777">
        <v>16.311053481999998</v>
      </c>
      <c r="F2777">
        <v>33976.008290758597</v>
      </c>
      <c r="G2777" s="1" t="s">
        <v>85</v>
      </c>
    </row>
    <row r="2778" spans="1:7" ht="72" x14ac:dyDescent="0.3">
      <c r="A2778" t="s">
        <v>83</v>
      </c>
      <c r="B2778" t="s">
        <v>84</v>
      </c>
      <c r="C2778">
        <v>2015</v>
      </c>
      <c r="D2778" t="s">
        <v>16</v>
      </c>
      <c r="E2778">
        <v>11.586270130600001</v>
      </c>
      <c r="F2778">
        <v>26457.566129496801</v>
      </c>
      <c r="G2778" s="1" t="s">
        <v>85</v>
      </c>
    </row>
    <row r="2779" spans="1:7" ht="72" x14ac:dyDescent="0.3">
      <c r="A2779" t="s">
        <v>83</v>
      </c>
      <c r="B2779" t="s">
        <v>84</v>
      </c>
      <c r="C2779">
        <v>2015</v>
      </c>
      <c r="D2779" t="s">
        <v>15</v>
      </c>
      <c r="E2779">
        <v>17.031647036100001</v>
      </c>
      <c r="F2779">
        <v>38892.233883272602</v>
      </c>
      <c r="G2779" s="1" t="s">
        <v>85</v>
      </c>
    </row>
    <row r="2780" spans="1:7" ht="72" x14ac:dyDescent="0.3">
      <c r="A2780" t="s">
        <v>83</v>
      </c>
      <c r="B2780" t="s">
        <v>84</v>
      </c>
      <c r="C2780">
        <v>2016</v>
      </c>
      <c r="D2780" t="s">
        <v>16</v>
      </c>
      <c r="E2780">
        <v>12.526969513799999</v>
      </c>
      <c r="F2780">
        <v>32948.654925606897</v>
      </c>
      <c r="G2780" s="1" t="s">
        <v>85</v>
      </c>
    </row>
    <row r="2781" spans="1:7" ht="72" x14ac:dyDescent="0.3">
      <c r="A2781" t="s">
        <v>83</v>
      </c>
      <c r="B2781" t="s">
        <v>84</v>
      </c>
      <c r="C2781">
        <v>2016</v>
      </c>
      <c r="D2781" t="s">
        <v>15</v>
      </c>
      <c r="E2781">
        <v>17.6346815265</v>
      </c>
      <c r="F2781">
        <v>46383.048645674302</v>
      </c>
      <c r="G2781" s="1" t="s">
        <v>85</v>
      </c>
    </row>
    <row r="2782" spans="1:7" ht="72" x14ac:dyDescent="0.3">
      <c r="A2782" t="s">
        <v>83</v>
      </c>
      <c r="B2782" t="s">
        <v>84</v>
      </c>
      <c r="C2782">
        <v>2017</v>
      </c>
      <c r="D2782" t="s">
        <v>16</v>
      </c>
      <c r="E2782">
        <v>13.5112612203</v>
      </c>
      <c r="F2782">
        <v>40398.870218213102</v>
      </c>
      <c r="G2782" s="1" t="s">
        <v>85</v>
      </c>
    </row>
    <row r="2783" spans="1:7" ht="72" x14ac:dyDescent="0.3">
      <c r="A2783" t="s">
        <v>83</v>
      </c>
      <c r="B2783" t="s">
        <v>84</v>
      </c>
      <c r="C2783">
        <v>2017</v>
      </c>
      <c r="D2783" t="s">
        <v>15</v>
      </c>
      <c r="E2783">
        <v>18.106488868</v>
      </c>
      <c r="F2783">
        <v>54138.6686230739</v>
      </c>
      <c r="G2783" s="1" t="s">
        <v>85</v>
      </c>
    </row>
    <row r="2784" spans="1:7" ht="72" x14ac:dyDescent="0.3">
      <c r="A2784" t="s">
        <v>83</v>
      </c>
      <c r="B2784" t="s">
        <v>84</v>
      </c>
      <c r="C2784">
        <v>2018</v>
      </c>
      <c r="D2784" t="s">
        <v>16</v>
      </c>
      <c r="E2784">
        <v>14.524720604100001</v>
      </c>
      <c r="F2784">
        <v>38266.634025431398</v>
      </c>
      <c r="G2784" s="1" t="s">
        <v>85</v>
      </c>
    </row>
    <row r="2785" spans="1:7" ht="72" x14ac:dyDescent="0.3">
      <c r="A2785" t="s">
        <v>83</v>
      </c>
      <c r="B2785" t="s">
        <v>84</v>
      </c>
      <c r="C2785">
        <v>2018</v>
      </c>
      <c r="D2785" t="s">
        <v>15</v>
      </c>
      <c r="E2785">
        <v>18.4327141901</v>
      </c>
      <c r="F2785">
        <v>48562.581493448502</v>
      </c>
      <c r="G2785" s="1" t="s">
        <v>85</v>
      </c>
    </row>
    <row r="2786" spans="1:7" ht="72" x14ac:dyDescent="0.3">
      <c r="A2786" t="s">
        <v>83</v>
      </c>
      <c r="B2786" t="s">
        <v>84</v>
      </c>
      <c r="C2786">
        <v>2019</v>
      </c>
      <c r="D2786" t="s">
        <v>16</v>
      </c>
      <c r="E2786">
        <v>15.575035270100001</v>
      </c>
      <c r="F2786">
        <v>41033.778952246001</v>
      </c>
      <c r="G2786" s="1" t="s">
        <v>85</v>
      </c>
    </row>
    <row r="2787" spans="1:7" ht="72" x14ac:dyDescent="0.3">
      <c r="A2787" t="s">
        <v>83</v>
      </c>
      <c r="B2787" t="s">
        <v>84</v>
      </c>
      <c r="C2787">
        <v>2019</v>
      </c>
      <c r="D2787" t="s">
        <v>15</v>
      </c>
      <c r="E2787">
        <v>18.274322052500001</v>
      </c>
      <c r="F2787">
        <v>48145.283692981197</v>
      </c>
      <c r="G2787" s="1" t="s">
        <v>85</v>
      </c>
    </row>
    <row r="2788" spans="1:7" ht="100.8" x14ac:dyDescent="0.3">
      <c r="A2788" t="s">
        <v>86</v>
      </c>
      <c r="B2788" t="s">
        <v>87</v>
      </c>
      <c r="C2788">
        <v>1950</v>
      </c>
      <c r="D2788" t="s">
        <v>13</v>
      </c>
      <c r="E2788">
        <v>55.5067264065</v>
      </c>
      <c r="F2788">
        <v>70229.830911728801</v>
      </c>
      <c r="G2788" s="1" t="s">
        <v>88</v>
      </c>
    </row>
    <row r="2789" spans="1:7" ht="100.8" x14ac:dyDescent="0.3">
      <c r="A2789" t="s">
        <v>86</v>
      </c>
      <c r="B2789" t="s">
        <v>87</v>
      </c>
      <c r="C2789">
        <v>1950</v>
      </c>
      <c r="D2789" t="s">
        <v>15</v>
      </c>
      <c r="E2789">
        <v>64.008880720199997</v>
      </c>
      <c r="F2789">
        <v>80987.173282499207</v>
      </c>
      <c r="G2789" s="1" t="s">
        <v>88</v>
      </c>
    </row>
    <row r="2790" spans="1:7" ht="100.8" x14ac:dyDescent="0.3">
      <c r="A2790" t="s">
        <v>86</v>
      </c>
      <c r="B2790" t="s">
        <v>87</v>
      </c>
      <c r="C2790">
        <v>1951</v>
      </c>
      <c r="D2790" t="s">
        <v>13</v>
      </c>
      <c r="E2790">
        <v>60.4077680491</v>
      </c>
      <c r="F2790">
        <v>82433.127840990099</v>
      </c>
      <c r="G2790" s="1" t="s">
        <v>88</v>
      </c>
    </row>
    <row r="2791" spans="1:7" ht="100.8" x14ac:dyDescent="0.3">
      <c r="A2791" t="s">
        <v>86</v>
      </c>
      <c r="B2791" t="s">
        <v>87</v>
      </c>
      <c r="C2791">
        <v>1951</v>
      </c>
      <c r="D2791" t="s">
        <v>15</v>
      </c>
      <c r="E2791">
        <v>64.888478786199997</v>
      </c>
      <c r="F2791">
        <v>88547.556712300604</v>
      </c>
      <c r="G2791" s="1" t="s">
        <v>88</v>
      </c>
    </row>
    <row r="2792" spans="1:7" ht="100.8" x14ac:dyDescent="0.3">
      <c r="A2792" t="s">
        <v>86</v>
      </c>
      <c r="B2792" t="s">
        <v>87</v>
      </c>
      <c r="C2792">
        <v>1952</v>
      </c>
      <c r="D2792" t="s">
        <v>13</v>
      </c>
      <c r="E2792">
        <v>61.779767844399998</v>
      </c>
      <c r="F2792">
        <v>77203.4367456615</v>
      </c>
      <c r="G2792" s="1" t="s">
        <v>88</v>
      </c>
    </row>
    <row r="2793" spans="1:7" ht="100.8" x14ac:dyDescent="0.3">
      <c r="A2793" t="s">
        <v>86</v>
      </c>
      <c r="B2793" t="s">
        <v>87</v>
      </c>
      <c r="C2793">
        <v>1952</v>
      </c>
      <c r="D2793" t="s">
        <v>15</v>
      </c>
      <c r="E2793">
        <v>65.703838441599999</v>
      </c>
      <c r="F2793">
        <v>82107.173789358203</v>
      </c>
      <c r="G2793" s="1" t="s">
        <v>88</v>
      </c>
    </row>
    <row r="2794" spans="1:7" ht="100.8" x14ac:dyDescent="0.3">
      <c r="A2794" t="s">
        <v>86</v>
      </c>
      <c r="B2794" t="s">
        <v>87</v>
      </c>
      <c r="C2794">
        <v>1953</v>
      </c>
      <c r="D2794" t="s">
        <v>13</v>
      </c>
      <c r="E2794">
        <v>63.142327219599999</v>
      </c>
      <c r="F2794">
        <v>81760.695074251897</v>
      </c>
      <c r="G2794" s="1" t="s">
        <v>88</v>
      </c>
    </row>
    <row r="2795" spans="1:7" ht="100.8" x14ac:dyDescent="0.3">
      <c r="A2795" t="s">
        <v>86</v>
      </c>
      <c r="B2795" t="s">
        <v>87</v>
      </c>
      <c r="C2795">
        <v>1953</v>
      </c>
      <c r="D2795" t="s">
        <v>15</v>
      </c>
      <c r="E2795">
        <v>66.454959686400002</v>
      </c>
      <c r="F2795">
        <v>86050.1019576869</v>
      </c>
      <c r="G2795" s="1" t="s">
        <v>88</v>
      </c>
    </row>
    <row r="2796" spans="1:7" ht="100.8" x14ac:dyDescent="0.3">
      <c r="A2796" t="s">
        <v>86</v>
      </c>
      <c r="B2796" t="s">
        <v>87</v>
      </c>
      <c r="C2796">
        <v>1954</v>
      </c>
      <c r="D2796" t="s">
        <v>13</v>
      </c>
      <c r="E2796">
        <v>70.398078957699994</v>
      </c>
      <c r="F2796">
        <v>82336.566674591406</v>
      </c>
      <c r="G2796" s="1" t="s">
        <v>88</v>
      </c>
    </row>
    <row r="2797" spans="1:7" ht="100.8" x14ac:dyDescent="0.3">
      <c r="A2797" t="s">
        <v>86</v>
      </c>
      <c r="B2797" t="s">
        <v>87</v>
      </c>
      <c r="C2797">
        <v>1954</v>
      </c>
      <c r="D2797" t="s">
        <v>15</v>
      </c>
      <c r="E2797">
        <v>67.141842520599994</v>
      </c>
      <c r="F2797">
        <v>78528.120016880697</v>
      </c>
      <c r="G2797" s="1" t="s">
        <v>88</v>
      </c>
    </row>
    <row r="2798" spans="1:7" ht="100.8" x14ac:dyDescent="0.3">
      <c r="A2798" t="s">
        <v>86</v>
      </c>
      <c r="B2798" t="s">
        <v>87</v>
      </c>
      <c r="C2798">
        <v>1955</v>
      </c>
      <c r="D2798" t="s">
        <v>13</v>
      </c>
      <c r="E2798">
        <v>65.839124708900002</v>
      </c>
      <c r="F2798">
        <v>81056.317765010899</v>
      </c>
      <c r="G2798" s="1" t="s">
        <v>88</v>
      </c>
    </row>
    <row r="2799" spans="1:7" ht="100.8" x14ac:dyDescent="0.3">
      <c r="A2799" t="s">
        <v>86</v>
      </c>
      <c r="B2799" t="s">
        <v>87</v>
      </c>
      <c r="C2799">
        <v>1955</v>
      </c>
      <c r="D2799" t="s">
        <v>15</v>
      </c>
      <c r="E2799">
        <v>67.764486944200002</v>
      </c>
      <c r="F2799">
        <v>83426.683012781999</v>
      </c>
      <c r="G2799" s="1" t="s">
        <v>88</v>
      </c>
    </row>
    <row r="2800" spans="1:7" ht="100.8" x14ac:dyDescent="0.3">
      <c r="A2800" t="s">
        <v>86</v>
      </c>
      <c r="B2800" t="s">
        <v>87</v>
      </c>
      <c r="C2800">
        <v>1956</v>
      </c>
      <c r="D2800" t="s">
        <v>13</v>
      </c>
      <c r="E2800">
        <v>73.075995606500001</v>
      </c>
      <c r="F2800">
        <v>101403.82477372</v>
      </c>
      <c r="G2800" s="1" t="s">
        <v>88</v>
      </c>
    </row>
    <row r="2801" spans="1:7" ht="100.8" x14ac:dyDescent="0.3">
      <c r="A2801" t="s">
        <v>86</v>
      </c>
      <c r="B2801" t="s">
        <v>87</v>
      </c>
      <c r="C2801">
        <v>1956</v>
      </c>
      <c r="D2801" t="s">
        <v>15</v>
      </c>
      <c r="E2801">
        <v>68.322892957299999</v>
      </c>
      <c r="F2801">
        <v>94808.187120300994</v>
      </c>
      <c r="G2801" s="1" t="s">
        <v>88</v>
      </c>
    </row>
    <row r="2802" spans="1:7" ht="100.8" x14ac:dyDescent="0.3">
      <c r="A2802" t="s">
        <v>86</v>
      </c>
      <c r="B2802" t="s">
        <v>87</v>
      </c>
      <c r="C2802">
        <v>1957</v>
      </c>
      <c r="D2802" t="s">
        <v>13</v>
      </c>
      <c r="E2802">
        <v>68.498160517200006</v>
      </c>
      <c r="F2802">
        <v>80944.109353200402</v>
      </c>
      <c r="G2802" s="1" t="s">
        <v>88</v>
      </c>
    </row>
    <row r="2803" spans="1:7" ht="100.8" x14ac:dyDescent="0.3">
      <c r="A2803" t="s">
        <v>86</v>
      </c>
      <c r="B2803" t="s">
        <v>87</v>
      </c>
      <c r="C2803">
        <v>1957</v>
      </c>
      <c r="D2803" t="s">
        <v>15</v>
      </c>
      <c r="E2803">
        <v>68.817060559699996</v>
      </c>
      <c r="F2803">
        <v>81320.952756215804</v>
      </c>
      <c r="G2803" s="1" t="s">
        <v>88</v>
      </c>
    </row>
    <row r="2804" spans="1:7" ht="100.8" x14ac:dyDescent="0.3">
      <c r="A2804" t="s">
        <v>86</v>
      </c>
      <c r="B2804" t="s">
        <v>87</v>
      </c>
      <c r="C2804">
        <v>1958</v>
      </c>
      <c r="D2804" t="s">
        <v>13</v>
      </c>
      <c r="E2804">
        <v>75.716150574300002</v>
      </c>
      <c r="F2804">
        <v>69907.868186226304</v>
      </c>
      <c r="G2804" s="1" t="s">
        <v>88</v>
      </c>
    </row>
    <row r="2805" spans="1:7" ht="100.8" x14ac:dyDescent="0.3">
      <c r="A2805" t="s">
        <v>86</v>
      </c>
      <c r="B2805" t="s">
        <v>87</v>
      </c>
      <c r="C2805">
        <v>1958</v>
      </c>
      <c r="D2805" t="s">
        <v>15</v>
      </c>
      <c r="E2805">
        <v>69.246989751599997</v>
      </c>
      <c r="F2805">
        <v>63934.964933195602</v>
      </c>
      <c r="G2805" s="1" t="s">
        <v>88</v>
      </c>
    </row>
    <row r="2806" spans="1:7" ht="100.8" x14ac:dyDescent="0.3">
      <c r="A2806" t="s">
        <v>86</v>
      </c>
      <c r="B2806" t="s">
        <v>87</v>
      </c>
      <c r="C2806">
        <v>1959</v>
      </c>
      <c r="D2806" t="s">
        <v>13</v>
      </c>
      <c r="E2806">
        <v>71.119434644400002</v>
      </c>
      <c r="F2806">
        <v>51656.499927278201</v>
      </c>
      <c r="G2806" s="1" t="s">
        <v>88</v>
      </c>
    </row>
    <row r="2807" spans="1:7" ht="100.8" x14ac:dyDescent="0.3">
      <c r="A2807" t="s">
        <v>86</v>
      </c>
      <c r="B2807" t="s">
        <v>87</v>
      </c>
      <c r="C2807">
        <v>1959</v>
      </c>
      <c r="D2807" t="s">
        <v>15</v>
      </c>
      <c r="E2807">
        <v>69.612680532799999</v>
      </c>
      <c r="F2807">
        <v>50562.0924134292</v>
      </c>
      <c r="G2807" s="1" t="s">
        <v>88</v>
      </c>
    </row>
    <row r="2808" spans="1:7" ht="100.8" x14ac:dyDescent="0.3">
      <c r="A2808" t="s">
        <v>86</v>
      </c>
      <c r="B2808" t="s">
        <v>87</v>
      </c>
      <c r="C2808">
        <v>1960</v>
      </c>
      <c r="D2808" t="s">
        <v>13</v>
      </c>
      <c r="E2808">
        <v>72.415911077499999</v>
      </c>
      <c r="F2808">
        <v>59278.956066336701</v>
      </c>
      <c r="G2808" s="1" t="s">
        <v>88</v>
      </c>
    </row>
    <row r="2809" spans="1:7" ht="100.8" x14ac:dyDescent="0.3">
      <c r="A2809" t="s">
        <v>86</v>
      </c>
      <c r="B2809" t="s">
        <v>87</v>
      </c>
      <c r="C2809">
        <v>1960</v>
      </c>
      <c r="D2809" t="s">
        <v>15</v>
      </c>
      <c r="E2809">
        <v>69.914132903500004</v>
      </c>
      <c r="F2809">
        <v>57231.024938191702</v>
      </c>
      <c r="G2809" s="1" t="s">
        <v>88</v>
      </c>
    </row>
    <row r="2810" spans="1:7" ht="100.8" x14ac:dyDescent="0.3">
      <c r="A2810" t="s">
        <v>86</v>
      </c>
      <c r="B2810" t="s">
        <v>87</v>
      </c>
      <c r="C2810">
        <v>1961</v>
      </c>
      <c r="D2810" t="s">
        <v>13</v>
      </c>
      <c r="E2810">
        <v>70.7516306988</v>
      </c>
      <c r="F2810">
        <v>75714.714603266097</v>
      </c>
      <c r="G2810" s="1" t="s">
        <v>88</v>
      </c>
    </row>
    <row r="2811" spans="1:7" ht="100.8" x14ac:dyDescent="0.3">
      <c r="A2811" t="s">
        <v>86</v>
      </c>
      <c r="B2811" t="s">
        <v>87</v>
      </c>
      <c r="C2811">
        <v>1961</v>
      </c>
      <c r="D2811" t="s">
        <v>15</v>
      </c>
      <c r="E2811">
        <v>70.663932798199994</v>
      </c>
      <c r="F2811">
        <v>75620.864872151098</v>
      </c>
      <c r="G2811" s="1" t="s">
        <v>88</v>
      </c>
    </row>
    <row r="2812" spans="1:7" ht="100.8" x14ac:dyDescent="0.3">
      <c r="A2812" t="s">
        <v>86</v>
      </c>
      <c r="B2812" t="s">
        <v>87</v>
      </c>
      <c r="C2812">
        <v>1962</v>
      </c>
      <c r="D2812" t="s">
        <v>13</v>
      </c>
      <c r="E2812">
        <v>75.092665215400004</v>
      </c>
      <c r="F2812">
        <v>78181.001257688695</v>
      </c>
      <c r="G2812" s="1" t="s">
        <v>88</v>
      </c>
    </row>
    <row r="2813" spans="1:7" ht="100.8" x14ac:dyDescent="0.3">
      <c r="A2813" t="s">
        <v>86</v>
      </c>
      <c r="B2813" t="s">
        <v>87</v>
      </c>
      <c r="C2813">
        <v>1962</v>
      </c>
      <c r="D2813" t="s">
        <v>15</v>
      </c>
      <c r="E2813">
        <v>71.231196955800002</v>
      </c>
      <c r="F2813">
        <v>74160.7223930482</v>
      </c>
      <c r="G2813" s="1" t="s">
        <v>88</v>
      </c>
    </row>
    <row r="2814" spans="1:7" ht="100.8" x14ac:dyDescent="0.3">
      <c r="A2814" t="s">
        <v>86</v>
      </c>
      <c r="B2814" t="s">
        <v>87</v>
      </c>
      <c r="C2814">
        <v>1963</v>
      </c>
      <c r="D2814" t="s">
        <v>13</v>
      </c>
      <c r="E2814">
        <v>76.472233238000001</v>
      </c>
      <c r="F2814">
        <v>87365.167557198496</v>
      </c>
      <c r="G2814" s="1" t="s">
        <v>88</v>
      </c>
    </row>
    <row r="2815" spans="1:7" ht="100.8" x14ac:dyDescent="0.3">
      <c r="A2815" t="s">
        <v>86</v>
      </c>
      <c r="B2815" t="s">
        <v>87</v>
      </c>
      <c r="C2815">
        <v>1963</v>
      </c>
      <c r="D2815" t="s">
        <v>15</v>
      </c>
      <c r="E2815">
        <v>71.720012034800007</v>
      </c>
      <c r="F2815">
        <v>81936.025709058405</v>
      </c>
      <c r="G2815" s="1" t="s">
        <v>88</v>
      </c>
    </row>
    <row r="2816" spans="1:7" ht="100.8" x14ac:dyDescent="0.3">
      <c r="A2816" t="s">
        <v>86</v>
      </c>
      <c r="B2816" t="s">
        <v>87</v>
      </c>
      <c r="C2816">
        <v>1964</v>
      </c>
      <c r="D2816" t="s">
        <v>13</v>
      </c>
      <c r="E2816">
        <v>77.841651158499999</v>
      </c>
      <c r="F2816">
        <v>88102.737614258294</v>
      </c>
      <c r="G2816" s="1" t="s">
        <v>88</v>
      </c>
    </row>
    <row r="2817" spans="1:7" ht="100.8" x14ac:dyDescent="0.3">
      <c r="A2817" t="s">
        <v>86</v>
      </c>
      <c r="B2817" t="s">
        <v>87</v>
      </c>
      <c r="C2817">
        <v>1964</v>
      </c>
      <c r="D2817" t="s">
        <v>15</v>
      </c>
      <c r="E2817">
        <v>72.130378035000007</v>
      </c>
      <c r="F2817">
        <v>81638.604467566707</v>
      </c>
      <c r="G2817" s="1" t="s">
        <v>88</v>
      </c>
    </row>
    <row r="2818" spans="1:7" ht="100.8" x14ac:dyDescent="0.3">
      <c r="A2818" t="s">
        <v>86</v>
      </c>
      <c r="B2818" t="s">
        <v>87</v>
      </c>
      <c r="C2818">
        <v>1965</v>
      </c>
      <c r="D2818" t="s">
        <v>13</v>
      </c>
      <c r="E2818">
        <v>79.200918976799997</v>
      </c>
      <c r="F2818">
        <v>84250.690369831005</v>
      </c>
      <c r="G2818" s="1" t="s">
        <v>88</v>
      </c>
    </row>
    <row r="2819" spans="1:7" ht="100.8" x14ac:dyDescent="0.3">
      <c r="A2819" t="s">
        <v>86</v>
      </c>
      <c r="B2819" t="s">
        <v>87</v>
      </c>
      <c r="C2819">
        <v>1965</v>
      </c>
      <c r="D2819" t="s">
        <v>15</v>
      </c>
      <c r="E2819">
        <v>72.462294956500003</v>
      </c>
      <c r="F2819">
        <v>77082.418420593996</v>
      </c>
      <c r="G2819" s="1" t="s">
        <v>88</v>
      </c>
    </row>
    <row r="2820" spans="1:7" ht="100.8" x14ac:dyDescent="0.3">
      <c r="A2820" t="s">
        <v>86</v>
      </c>
      <c r="B2820" t="s">
        <v>87</v>
      </c>
      <c r="C2820">
        <v>1966</v>
      </c>
      <c r="D2820" t="s">
        <v>13</v>
      </c>
      <c r="E2820">
        <v>80.727676660699998</v>
      </c>
      <c r="F2820">
        <v>94217.594341451404</v>
      </c>
      <c r="G2820" s="1" t="s">
        <v>88</v>
      </c>
    </row>
    <row r="2821" spans="1:7" ht="100.8" x14ac:dyDescent="0.3">
      <c r="A2821" t="s">
        <v>86</v>
      </c>
      <c r="B2821" t="s">
        <v>87</v>
      </c>
      <c r="C2821">
        <v>1966</v>
      </c>
      <c r="D2821" t="s">
        <v>15</v>
      </c>
      <c r="E2821">
        <v>72.560576537800003</v>
      </c>
      <c r="F2821">
        <v>84685.739119586506</v>
      </c>
      <c r="G2821" s="1" t="s">
        <v>88</v>
      </c>
    </row>
    <row r="2822" spans="1:7" ht="100.8" x14ac:dyDescent="0.3">
      <c r="A2822" t="s">
        <v>86</v>
      </c>
      <c r="B2822" t="s">
        <v>87</v>
      </c>
      <c r="C2822">
        <v>1967</v>
      </c>
      <c r="D2822" t="s">
        <v>13</v>
      </c>
      <c r="E2822">
        <v>82.243145450499995</v>
      </c>
      <c r="F2822">
        <v>85063.509637438401</v>
      </c>
      <c r="G2822" s="1" t="s">
        <v>88</v>
      </c>
    </row>
    <row r="2823" spans="1:7" ht="100.8" x14ac:dyDescent="0.3">
      <c r="A2823" t="s">
        <v>86</v>
      </c>
      <c r="B2823" t="s">
        <v>87</v>
      </c>
      <c r="C2823">
        <v>1967</v>
      </c>
      <c r="D2823" t="s">
        <v>15</v>
      </c>
      <c r="E2823">
        <v>72.584354545699995</v>
      </c>
      <c r="F2823">
        <v>75073.489816131798</v>
      </c>
      <c r="G2823" s="1" t="s">
        <v>88</v>
      </c>
    </row>
    <row r="2824" spans="1:7" ht="100.8" x14ac:dyDescent="0.3">
      <c r="A2824" t="s">
        <v>86</v>
      </c>
      <c r="B2824" t="s">
        <v>87</v>
      </c>
      <c r="C2824">
        <v>1968</v>
      </c>
      <c r="D2824" t="s">
        <v>13</v>
      </c>
      <c r="E2824">
        <v>89.649958129400005</v>
      </c>
      <c r="F2824">
        <v>120716.178820114</v>
      </c>
      <c r="G2824" s="1" t="s">
        <v>88</v>
      </c>
    </row>
    <row r="2825" spans="1:7" ht="100.8" x14ac:dyDescent="0.3">
      <c r="A2825" t="s">
        <v>86</v>
      </c>
      <c r="B2825" t="s">
        <v>87</v>
      </c>
      <c r="C2825">
        <v>1968</v>
      </c>
      <c r="D2825" t="s">
        <v>15</v>
      </c>
      <c r="E2825">
        <v>72.533628980100005</v>
      </c>
      <c r="F2825">
        <v>97668.562363339806</v>
      </c>
      <c r="G2825" s="1" t="s">
        <v>88</v>
      </c>
    </row>
    <row r="2826" spans="1:7" ht="100.8" x14ac:dyDescent="0.3">
      <c r="A2826" t="s">
        <v>86</v>
      </c>
      <c r="B2826" t="s">
        <v>87</v>
      </c>
      <c r="C2826">
        <v>1969</v>
      </c>
      <c r="D2826" t="s">
        <v>13</v>
      </c>
      <c r="E2826">
        <v>85.240216347499995</v>
      </c>
      <c r="F2826">
        <v>112170.24313839299</v>
      </c>
      <c r="G2826" s="1" t="s">
        <v>88</v>
      </c>
    </row>
    <row r="2827" spans="1:7" ht="100.8" x14ac:dyDescent="0.3">
      <c r="A2827" t="s">
        <v>86</v>
      </c>
      <c r="B2827" t="s">
        <v>87</v>
      </c>
      <c r="C2827">
        <v>1969</v>
      </c>
      <c r="D2827" t="s">
        <v>15</v>
      </c>
      <c r="E2827">
        <v>72.408399841100007</v>
      </c>
      <c r="F2827">
        <v>95284.458011267299</v>
      </c>
      <c r="G2827" s="1" t="s">
        <v>88</v>
      </c>
    </row>
    <row r="2828" spans="1:7" ht="100.8" x14ac:dyDescent="0.3">
      <c r="A2828" t="s">
        <v>86</v>
      </c>
      <c r="B2828" t="s">
        <v>87</v>
      </c>
      <c r="C2828">
        <v>1970</v>
      </c>
      <c r="D2828" t="s">
        <v>13</v>
      </c>
      <c r="E2828">
        <v>86.721818454699999</v>
      </c>
      <c r="F2828">
        <v>132432.19518769201</v>
      </c>
      <c r="G2828" s="1" t="s">
        <v>88</v>
      </c>
    </row>
    <row r="2829" spans="1:7" ht="100.8" x14ac:dyDescent="0.3">
      <c r="A2829" t="s">
        <v>86</v>
      </c>
      <c r="B2829" t="s">
        <v>87</v>
      </c>
      <c r="C2829">
        <v>1970</v>
      </c>
      <c r="D2829" t="s">
        <v>15</v>
      </c>
      <c r="E2829">
        <v>72.208667128599998</v>
      </c>
      <c r="F2829">
        <v>110269.277902705</v>
      </c>
      <c r="G2829" s="1" t="s">
        <v>88</v>
      </c>
    </row>
    <row r="2830" spans="1:7" ht="100.8" x14ac:dyDescent="0.3">
      <c r="A2830" t="s">
        <v>86</v>
      </c>
      <c r="B2830" t="s">
        <v>87</v>
      </c>
      <c r="C2830">
        <v>1971</v>
      </c>
      <c r="D2830" t="s">
        <v>13</v>
      </c>
      <c r="E2830">
        <v>86.884984105200004</v>
      </c>
      <c r="F2830">
        <v>139608.70392984501</v>
      </c>
      <c r="G2830" s="1" t="s">
        <v>88</v>
      </c>
    </row>
    <row r="2831" spans="1:7" ht="100.8" x14ac:dyDescent="0.3">
      <c r="A2831" t="s">
        <v>86</v>
      </c>
      <c r="B2831" t="s">
        <v>87</v>
      </c>
      <c r="C2831">
        <v>1971</v>
      </c>
      <c r="D2831" t="s">
        <v>15</v>
      </c>
      <c r="E2831">
        <v>72.1672314395</v>
      </c>
      <c r="F2831">
        <v>115959.89515603</v>
      </c>
      <c r="G2831" s="1" t="s">
        <v>88</v>
      </c>
    </row>
    <row r="2832" spans="1:7" ht="100.8" x14ac:dyDescent="0.3">
      <c r="A2832" t="s">
        <v>86</v>
      </c>
      <c r="B2832" t="s">
        <v>87</v>
      </c>
      <c r="C2832">
        <v>1972</v>
      </c>
      <c r="D2832" t="s">
        <v>13</v>
      </c>
      <c r="E2832">
        <v>81.157500843400001</v>
      </c>
      <c r="F2832">
        <v>115697.808572307</v>
      </c>
      <c r="G2832" s="1" t="s">
        <v>88</v>
      </c>
    </row>
    <row r="2833" spans="1:7" ht="100.8" x14ac:dyDescent="0.3">
      <c r="A2833" t="s">
        <v>86</v>
      </c>
      <c r="B2833" t="s">
        <v>87</v>
      </c>
      <c r="C2833">
        <v>1972</v>
      </c>
      <c r="D2833" t="s">
        <v>15</v>
      </c>
      <c r="E2833">
        <v>72.054950113800004</v>
      </c>
      <c r="F2833">
        <v>102721.24866239401</v>
      </c>
      <c r="G2833" s="1" t="s">
        <v>88</v>
      </c>
    </row>
    <row r="2834" spans="1:7" ht="100.8" x14ac:dyDescent="0.3">
      <c r="A2834" t="s">
        <v>86</v>
      </c>
      <c r="B2834" t="s">
        <v>87</v>
      </c>
      <c r="C2834">
        <v>1973</v>
      </c>
      <c r="D2834" t="s">
        <v>13</v>
      </c>
      <c r="E2834">
        <v>81.315121072099998</v>
      </c>
      <c r="F2834">
        <v>243150.101332216</v>
      </c>
      <c r="G2834" s="1" t="s">
        <v>88</v>
      </c>
    </row>
    <row r="2835" spans="1:7" ht="100.8" x14ac:dyDescent="0.3">
      <c r="A2835" t="s">
        <v>86</v>
      </c>
      <c r="B2835" t="s">
        <v>87</v>
      </c>
      <c r="C2835">
        <v>1973</v>
      </c>
      <c r="D2835" t="s">
        <v>15</v>
      </c>
      <c r="E2835">
        <v>71.871823151499996</v>
      </c>
      <c r="F2835">
        <v>214912.56302403301</v>
      </c>
      <c r="G2835" s="1" t="s">
        <v>88</v>
      </c>
    </row>
    <row r="2836" spans="1:7" ht="100.8" x14ac:dyDescent="0.3">
      <c r="A2836" t="s">
        <v>86</v>
      </c>
      <c r="B2836" t="s">
        <v>87</v>
      </c>
      <c r="C2836">
        <v>1974</v>
      </c>
      <c r="D2836" t="s">
        <v>13</v>
      </c>
      <c r="E2836">
        <v>85.114844333700006</v>
      </c>
      <c r="F2836">
        <v>235387.229875936</v>
      </c>
      <c r="G2836" s="1" t="s">
        <v>88</v>
      </c>
    </row>
    <row r="2837" spans="1:7" ht="100.8" x14ac:dyDescent="0.3">
      <c r="A2837" t="s">
        <v>86</v>
      </c>
      <c r="B2837" t="s">
        <v>87</v>
      </c>
      <c r="C2837">
        <v>1974</v>
      </c>
      <c r="D2837" t="s">
        <v>15</v>
      </c>
      <c r="E2837">
        <v>71.617850552600004</v>
      </c>
      <c r="F2837">
        <v>198060.95614949099</v>
      </c>
      <c r="G2837" s="1" t="s">
        <v>88</v>
      </c>
    </row>
    <row r="2838" spans="1:7" ht="100.8" x14ac:dyDescent="0.3">
      <c r="A2838" t="s">
        <v>86</v>
      </c>
      <c r="B2838" t="s">
        <v>87</v>
      </c>
      <c r="C2838">
        <v>1975</v>
      </c>
      <c r="D2838" t="s">
        <v>13</v>
      </c>
      <c r="E2838">
        <v>87.037708975699999</v>
      </c>
      <c r="F2838">
        <v>154134.55659885501</v>
      </c>
      <c r="G2838" s="1" t="s">
        <v>88</v>
      </c>
    </row>
    <row r="2839" spans="1:7" ht="100.8" x14ac:dyDescent="0.3">
      <c r="A2839" t="s">
        <v>86</v>
      </c>
      <c r="B2839" t="s">
        <v>87</v>
      </c>
      <c r="C2839">
        <v>1975</v>
      </c>
      <c r="D2839" t="s">
        <v>15</v>
      </c>
      <c r="E2839">
        <v>71.2930323171</v>
      </c>
      <c r="F2839">
        <v>126252.40317221401</v>
      </c>
      <c r="G2839" s="1" t="s">
        <v>88</v>
      </c>
    </row>
    <row r="2840" spans="1:7" ht="100.8" x14ac:dyDescent="0.3">
      <c r="A2840" t="s">
        <v>86</v>
      </c>
      <c r="B2840" t="s">
        <v>87</v>
      </c>
      <c r="C2840">
        <v>1976</v>
      </c>
      <c r="D2840" t="s">
        <v>13</v>
      </c>
      <c r="E2840">
        <v>92.912564871800001</v>
      </c>
      <c r="F2840">
        <v>133934.85595108999</v>
      </c>
      <c r="G2840" s="1" t="s">
        <v>88</v>
      </c>
    </row>
    <row r="2841" spans="1:7" ht="100.8" x14ac:dyDescent="0.3">
      <c r="A2841" t="s">
        <v>86</v>
      </c>
      <c r="B2841" t="s">
        <v>87</v>
      </c>
      <c r="C2841">
        <v>1976</v>
      </c>
      <c r="D2841" t="s">
        <v>15</v>
      </c>
      <c r="E2841">
        <v>70.8973684451</v>
      </c>
      <c r="F2841">
        <v>102199.620074088</v>
      </c>
      <c r="G2841" s="1" t="s">
        <v>88</v>
      </c>
    </row>
    <row r="2842" spans="1:7" ht="100.8" x14ac:dyDescent="0.3">
      <c r="A2842" t="s">
        <v>86</v>
      </c>
      <c r="B2842" t="s">
        <v>87</v>
      </c>
      <c r="C2842">
        <v>1977</v>
      </c>
      <c r="D2842" t="s">
        <v>13</v>
      </c>
      <c r="E2842">
        <v>103.16995700130001</v>
      </c>
      <c r="F2842">
        <v>190452.565983946</v>
      </c>
      <c r="G2842" s="1" t="s">
        <v>88</v>
      </c>
    </row>
    <row r="2843" spans="1:7" ht="100.8" x14ac:dyDescent="0.3">
      <c r="A2843" t="s">
        <v>86</v>
      </c>
      <c r="B2843" t="s">
        <v>87</v>
      </c>
      <c r="C2843">
        <v>1977</v>
      </c>
      <c r="D2843" t="s">
        <v>15</v>
      </c>
      <c r="E2843">
        <v>70.4308589364</v>
      </c>
      <c r="F2843">
        <v>130015.929043479</v>
      </c>
      <c r="G2843" s="1" t="s">
        <v>88</v>
      </c>
    </row>
    <row r="2844" spans="1:7" ht="100.8" x14ac:dyDescent="0.3">
      <c r="A2844" t="s">
        <v>86</v>
      </c>
      <c r="B2844" t="s">
        <v>87</v>
      </c>
      <c r="C2844">
        <v>1978</v>
      </c>
      <c r="D2844" t="s">
        <v>13</v>
      </c>
      <c r="E2844">
        <v>99.537764762799995</v>
      </c>
      <c r="F2844">
        <v>136268.49395127501</v>
      </c>
      <c r="G2844" s="1" t="s">
        <v>88</v>
      </c>
    </row>
    <row r="2845" spans="1:7" ht="100.8" x14ac:dyDescent="0.3">
      <c r="A2845" t="s">
        <v>86</v>
      </c>
      <c r="B2845" t="s">
        <v>87</v>
      </c>
      <c r="C2845">
        <v>1978</v>
      </c>
      <c r="D2845" t="s">
        <v>15</v>
      </c>
      <c r="E2845">
        <v>69.893503791200004</v>
      </c>
      <c r="F2845">
        <v>95685.115305642394</v>
      </c>
      <c r="G2845" s="1" t="s">
        <v>88</v>
      </c>
    </row>
    <row r="2846" spans="1:7" ht="100.8" x14ac:dyDescent="0.3">
      <c r="A2846" t="s">
        <v>86</v>
      </c>
      <c r="B2846" t="s">
        <v>87</v>
      </c>
      <c r="C2846">
        <v>1979</v>
      </c>
      <c r="D2846" t="s">
        <v>13</v>
      </c>
      <c r="E2846">
        <v>95.034765580799998</v>
      </c>
      <c r="F2846">
        <v>145732.29673175601</v>
      </c>
      <c r="G2846" s="1" t="s">
        <v>88</v>
      </c>
    </row>
    <row r="2847" spans="1:7" ht="100.8" x14ac:dyDescent="0.3">
      <c r="A2847" t="s">
        <v>86</v>
      </c>
      <c r="B2847" t="s">
        <v>87</v>
      </c>
      <c r="C2847">
        <v>1979</v>
      </c>
      <c r="D2847" t="s">
        <v>15</v>
      </c>
      <c r="E2847">
        <v>69.285303009299994</v>
      </c>
      <c r="F2847">
        <v>106246.44860857</v>
      </c>
      <c r="G2847" s="1" t="s">
        <v>88</v>
      </c>
    </row>
    <row r="2848" spans="1:7" ht="100.8" x14ac:dyDescent="0.3">
      <c r="A2848" t="s">
        <v>86</v>
      </c>
      <c r="B2848" t="s">
        <v>87</v>
      </c>
      <c r="C2848">
        <v>1980</v>
      </c>
      <c r="D2848" t="s">
        <v>13</v>
      </c>
      <c r="E2848">
        <v>98.818720611399996</v>
      </c>
      <c r="F2848">
        <v>155340.85478938199</v>
      </c>
      <c r="G2848" s="1" t="s">
        <v>88</v>
      </c>
    </row>
    <row r="2849" spans="1:7" ht="100.8" x14ac:dyDescent="0.3">
      <c r="A2849" t="s">
        <v>86</v>
      </c>
      <c r="B2849" t="s">
        <v>87</v>
      </c>
      <c r="C2849">
        <v>1980</v>
      </c>
      <c r="D2849" t="s">
        <v>15</v>
      </c>
      <c r="E2849">
        <v>68.606256590900003</v>
      </c>
      <c r="F2849">
        <v>107847.526023214</v>
      </c>
      <c r="G2849" s="1" t="s">
        <v>88</v>
      </c>
    </row>
    <row r="2850" spans="1:7" ht="100.8" x14ac:dyDescent="0.3">
      <c r="A2850" t="s">
        <v>86</v>
      </c>
      <c r="B2850" t="s">
        <v>87</v>
      </c>
      <c r="C2850">
        <v>1981</v>
      </c>
      <c r="D2850" t="s">
        <v>13</v>
      </c>
      <c r="E2850">
        <v>95.735379279300005</v>
      </c>
      <c r="F2850">
        <v>275483.14917441999</v>
      </c>
      <c r="G2850" s="1" t="s">
        <v>88</v>
      </c>
    </row>
    <row r="2851" spans="1:7" ht="100.8" x14ac:dyDescent="0.3">
      <c r="A2851" t="s">
        <v>86</v>
      </c>
      <c r="B2851" t="s">
        <v>87</v>
      </c>
      <c r="C2851">
        <v>1981</v>
      </c>
      <c r="D2851" t="s">
        <v>15</v>
      </c>
      <c r="E2851">
        <v>69.063209628799996</v>
      </c>
      <c r="F2851">
        <v>198732.70074099599</v>
      </c>
      <c r="G2851" s="1" t="s">
        <v>88</v>
      </c>
    </row>
    <row r="2852" spans="1:7" ht="100.8" x14ac:dyDescent="0.3">
      <c r="A2852" t="s">
        <v>86</v>
      </c>
      <c r="B2852" t="s">
        <v>87</v>
      </c>
      <c r="C2852">
        <v>1982</v>
      </c>
      <c r="D2852" t="s">
        <v>13</v>
      </c>
      <c r="E2852">
        <v>100.02555770310001</v>
      </c>
      <c r="F2852">
        <v>226676.31845785899</v>
      </c>
      <c r="G2852" s="1" t="s">
        <v>88</v>
      </c>
    </row>
    <row r="2853" spans="1:7" ht="100.8" x14ac:dyDescent="0.3">
      <c r="A2853" t="s">
        <v>86</v>
      </c>
      <c r="B2853" t="s">
        <v>87</v>
      </c>
      <c r="C2853">
        <v>1982</v>
      </c>
      <c r="D2853" t="s">
        <v>15</v>
      </c>
      <c r="E2853">
        <v>69.387457696699997</v>
      </c>
      <c r="F2853">
        <v>157244.746432919</v>
      </c>
      <c r="G2853" s="1" t="s">
        <v>88</v>
      </c>
    </row>
    <row r="2854" spans="1:7" ht="100.8" x14ac:dyDescent="0.3">
      <c r="A2854" t="s">
        <v>86</v>
      </c>
      <c r="B2854" t="s">
        <v>87</v>
      </c>
      <c r="C2854">
        <v>1983</v>
      </c>
      <c r="D2854" t="s">
        <v>13</v>
      </c>
      <c r="E2854">
        <v>105.6130162529</v>
      </c>
      <c r="F2854">
        <v>285946.502213759</v>
      </c>
      <c r="G2854" s="1" t="s">
        <v>88</v>
      </c>
    </row>
    <row r="2855" spans="1:7" ht="100.8" x14ac:dyDescent="0.3">
      <c r="A2855" t="s">
        <v>86</v>
      </c>
      <c r="B2855" t="s">
        <v>87</v>
      </c>
      <c r="C2855">
        <v>1983</v>
      </c>
      <c r="D2855" t="s">
        <v>15</v>
      </c>
      <c r="E2855">
        <v>69.579000794500004</v>
      </c>
      <c r="F2855">
        <v>188384.657598069</v>
      </c>
      <c r="G2855" s="1" t="s">
        <v>88</v>
      </c>
    </row>
    <row r="2856" spans="1:7" ht="100.8" x14ac:dyDescent="0.3">
      <c r="A2856" t="s">
        <v>86</v>
      </c>
      <c r="B2856" t="s">
        <v>87</v>
      </c>
      <c r="C2856">
        <v>1984</v>
      </c>
      <c r="D2856" t="s">
        <v>13</v>
      </c>
      <c r="E2856">
        <v>97.176950719199994</v>
      </c>
      <c r="F2856">
        <v>571681.79750091897</v>
      </c>
      <c r="G2856" s="1" t="s">
        <v>88</v>
      </c>
    </row>
    <row r="2857" spans="1:7" ht="100.8" x14ac:dyDescent="0.3">
      <c r="A2857" t="s">
        <v>86</v>
      </c>
      <c r="B2857" t="s">
        <v>87</v>
      </c>
      <c r="C2857">
        <v>1984</v>
      </c>
      <c r="D2857" t="s">
        <v>15</v>
      </c>
      <c r="E2857">
        <v>69.637838922200004</v>
      </c>
      <c r="F2857">
        <v>409672.09440627001</v>
      </c>
      <c r="G2857" s="1" t="s">
        <v>88</v>
      </c>
    </row>
    <row r="2858" spans="1:7" ht="100.8" x14ac:dyDescent="0.3">
      <c r="A2858" t="s">
        <v>86</v>
      </c>
      <c r="B2858" t="s">
        <v>87</v>
      </c>
      <c r="C2858">
        <v>1985</v>
      </c>
      <c r="D2858" t="s">
        <v>13</v>
      </c>
      <c r="E2858">
        <v>97.633464848700001</v>
      </c>
      <c r="F2858">
        <v>756211.21497437696</v>
      </c>
      <c r="G2858" s="1" t="s">
        <v>88</v>
      </c>
    </row>
    <row r="2859" spans="1:7" ht="100.8" x14ac:dyDescent="0.3">
      <c r="A2859" t="s">
        <v>86</v>
      </c>
      <c r="B2859" t="s">
        <v>87</v>
      </c>
      <c r="C2859">
        <v>1985</v>
      </c>
      <c r="D2859" t="s">
        <v>15</v>
      </c>
      <c r="E2859">
        <v>69.563972079899997</v>
      </c>
      <c r="F2859">
        <v>538801.48498704797</v>
      </c>
      <c r="G2859" s="1" t="s">
        <v>88</v>
      </c>
    </row>
    <row r="2860" spans="1:7" ht="100.8" x14ac:dyDescent="0.3">
      <c r="A2860" t="s">
        <v>86</v>
      </c>
      <c r="B2860" t="s">
        <v>87</v>
      </c>
      <c r="C2860">
        <v>1986</v>
      </c>
      <c r="D2860" t="s">
        <v>13</v>
      </c>
      <c r="E2860">
        <v>102.77259261250001</v>
      </c>
      <c r="F2860">
        <v>809363.559785333</v>
      </c>
      <c r="G2860" s="1" t="s">
        <v>88</v>
      </c>
    </row>
    <row r="2861" spans="1:7" ht="100.8" x14ac:dyDescent="0.3">
      <c r="A2861" t="s">
        <v>86</v>
      </c>
      <c r="B2861" t="s">
        <v>87</v>
      </c>
      <c r="C2861">
        <v>1986</v>
      </c>
      <c r="D2861" t="s">
        <v>15</v>
      </c>
      <c r="E2861">
        <v>69.357400267399996</v>
      </c>
      <c r="F2861">
        <v>546209.363322497</v>
      </c>
      <c r="G2861" s="1" t="s">
        <v>88</v>
      </c>
    </row>
    <row r="2862" spans="1:7" ht="100.8" x14ac:dyDescent="0.3">
      <c r="A2862" t="s">
        <v>86</v>
      </c>
      <c r="B2862" t="s">
        <v>87</v>
      </c>
      <c r="C2862">
        <v>1987</v>
      </c>
      <c r="D2862" t="s">
        <v>13</v>
      </c>
      <c r="E2862">
        <v>105.3028464546</v>
      </c>
      <c r="F2862">
        <v>870878.02271409798</v>
      </c>
      <c r="G2862" s="1" t="s">
        <v>88</v>
      </c>
    </row>
    <row r="2863" spans="1:7" ht="100.8" x14ac:dyDescent="0.3">
      <c r="A2863" t="s">
        <v>86</v>
      </c>
      <c r="B2863" t="s">
        <v>87</v>
      </c>
      <c r="C2863">
        <v>1987</v>
      </c>
      <c r="D2863" t="s">
        <v>15</v>
      </c>
      <c r="E2863">
        <v>69.018123484900002</v>
      </c>
      <c r="F2863">
        <v>570795.27226191701</v>
      </c>
      <c r="G2863" s="1" t="s">
        <v>88</v>
      </c>
    </row>
    <row r="2864" spans="1:7" ht="100.8" x14ac:dyDescent="0.3">
      <c r="A2864" t="s">
        <v>86</v>
      </c>
      <c r="B2864" t="s">
        <v>87</v>
      </c>
      <c r="C2864">
        <v>1988</v>
      </c>
      <c r="D2864" t="s">
        <v>13</v>
      </c>
      <c r="E2864">
        <v>103.61836304409999</v>
      </c>
      <c r="F2864">
        <v>713514.59726449801</v>
      </c>
      <c r="G2864" s="1" t="s">
        <v>88</v>
      </c>
    </row>
    <row r="2865" spans="1:7" ht="100.8" x14ac:dyDescent="0.3">
      <c r="A2865" t="s">
        <v>86</v>
      </c>
      <c r="B2865" t="s">
        <v>87</v>
      </c>
      <c r="C2865">
        <v>1988</v>
      </c>
      <c r="D2865" t="s">
        <v>15</v>
      </c>
      <c r="E2865">
        <v>68.546141732400002</v>
      </c>
      <c r="F2865">
        <v>472007.77232302597</v>
      </c>
      <c r="G2865" s="1" t="s">
        <v>88</v>
      </c>
    </row>
    <row r="2866" spans="1:7" ht="100.8" x14ac:dyDescent="0.3">
      <c r="A2866" t="s">
        <v>86</v>
      </c>
      <c r="B2866" t="s">
        <v>87</v>
      </c>
      <c r="C2866">
        <v>1989</v>
      </c>
      <c r="D2866" t="s">
        <v>13</v>
      </c>
      <c r="E2866">
        <v>99.238202288500005</v>
      </c>
      <c r="F2866">
        <v>730240.44125050295</v>
      </c>
      <c r="G2866" s="1" t="s">
        <v>88</v>
      </c>
    </row>
    <row r="2867" spans="1:7" ht="100.8" x14ac:dyDescent="0.3">
      <c r="A2867" t="s">
        <v>86</v>
      </c>
      <c r="B2867" t="s">
        <v>87</v>
      </c>
      <c r="C2867">
        <v>1989</v>
      </c>
      <c r="D2867" t="s">
        <v>15</v>
      </c>
      <c r="E2867">
        <v>67.941455009699993</v>
      </c>
      <c r="F2867">
        <v>499944.546972198</v>
      </c>
      <c r="G2867" s="1" t="s">
        <v>88</v>
      </c>
    </row>
    <row r="2868" spans="1:7" ht="100.8" x14ac:dyDescent="0.3">
      <c r="A2868" t="s">
        <v>86</v>
      </c>
      <c r="B2868" t="s">
        <v>87</v>
      </c>
      <c r="C2868">
        <v>1990</v>
      </c>
      <c r="D2868" t="s">
        <v>13</v>
      </c>
      <c r="E2868">
        <v>99.236843185699996</v>
      </c>
      <c r="F2868">
        <v>599782.41913528997</v>
      </c>
      <c r="G2868" s="1" t="s">
        <v>88</v>
      </c>
    </row>
    <row r="2869" spans="1:7" ht="100.8" x14ac:dyDescent="0.3">
      <c r="A2869" t="s">
        <v>86</v>
      </c>
      <c r="B2869" t="s">
        <v>87</v>
      </c>
      <c r="C2869">
        <v>1990</v>
      </c>
      <c r="D2869" t="s">
        <v>15</v>
      </c>
      <c r="E2869">
        <v>67.204063317000006</v>
      </c>
      <c r="F2869">
        <v>406177.93128063902</v>
      </c>
      <c r="G2869" s="1" t="s">
        <v>88</v>
      </c>
    </row>
    <row r="2870" spans="1:7" ht="100.8" x14ac:dyDescent="0.3">
      <c r="A2870" t="s">
        <v>86</v>
      </c>
      <c r="B2870" t="s">
        <v>87</v>
      </c>
      <c r="C2870">
        <v>1991</v>
      </c>
      <c r="D2870" t="s">
        <v>13</v>
      </c>
      <c r="E2870">
        <v>100.42101161070001</v>
      </c>
      <c r="F2870">
        <v>121373.654841233</v>
      </c>
      <c r="G2870" s="1" t="s">
        <v>88</v>
      </c>
    </row>
    <row r="2871" spans="1:7" ht="100.8" x14ac:dyDescent="0.3">
      <c r="A2871" t="s">
        <v>86</v>
      </c>
      <c r="B2871" t="s">
        <v>87</v>
      </c>
      <c r="C2871">
        <v>1991</v>
      </c>
      <c r="D2871" t="s">
        <v>15</v>
      </c>
      <c r="E2871">
        <v>62.393397932500001</v>
      </c>
      <c r="F2871">
        <v>75411.655624298597</v>
      </c>
      <c r="G2871" s="1" t="s">
        <v>88</v>
      </c>
    </row>
    <row r="2872" spans="1:7" ht="100.8" x14ac:dyDescent="0.3">
      <c r="A2872" t="s">
        <v>86</v>
      </c>
      <c r="B2872" t="s">
        <v>87</v>
      </c>
      <c r="C2872">
        <v>1992</v>
      </c>
      <c r="D2872" t="s">
        <v>13</v>
      </c>
      <c r="E2872">
        <v>94.320664321699994</v>
      </c>
      <c r="F2872">
        <v>223631.84276947999</v>
      </c>
      <c r="G2872" s="1" t="s">
        <v>88</v>
      </c>
    </row>
    <row r="2873" spans="1:7" ht="100.8" x14ac:dyDescent="0.3">
      <c r="A2873" t="s">
        <v>86</v>
      </c>
      <c r="B2873" t="s">
        <v>87</v>
      </c>
      <c r="C2873">
        <v>1992</v>
      </c>
      <c r="D2873" t="s">
        <v>15</v>
      </c>
      <c r="E2873">
        <v>64.455036300100005</v>
      </c>
      <c r="F2873">
        <v>152821.215236505</v>
      </c>
      <c r="G2873" s="1" t="s">
        <v>88</v>
      </c>
    </row>
    <row r="2874" spans="1:7" ht="100.8" x14ac:dyDescent="0.3">
      <c r="A2874" t="s">
        <v>86</v>
      </c>
      <c r="B2874" t="s">
        <v>87</v>
      </c>
      <c r="C2874">
        <v>1993</v>
      </c>
      <c r="D2874" t="s">
        <v>13</v>
      </c>
      <c r="E2874">
        <v>91.212284568200005</v>
      </c>
      <c r="F2874">
        <v>163985.914598503</v>
      </c>
      <c r="G2874" s="1" t="s">
        <v>88</v>
      </c>
    </row>
    <row r="2875" spans="1:7" ht="100.8" x14ac:dyDescent="0.3">
      <c r="A2875" t="s">
        <v>86</v>
      </c>
      <c r="B2875" t="s">
        <v>87</v>
      </c>
      <c r="C2875">
        <v>1993</v>
      </c>
      <c r="D2875" t="s">
        <v>15</v>
      </c>
      <c r="E2875">
        <v>63.471875033899998</v>
      </c>
      <c r="F2875">
        <v>114112.847057893</v>
      </c>
      <c r="G2875" s="1" t="s">
        <v>88</v>
      </c>
    </row>
    <row r="2876" spans="1:7" ht="100.8" x14ac:dyDescent="0.3">
      <c r="A2876" t="s">
        <v>86</v>
      </c>
      <c r="B2876" t="s">
        <v>87</v>
      </c>
      <c r="C2876">
        <v>1994</v>
      </c>
      <c r="D2876" t="s">
        <v>13</v>
      </c>
      <c r="E2876">
        <v>86.190134024700001</v>
      </c>
      <c r="F2876">
        <v>166822.12487652499</v>
      </c>
      <c r="G2876" s="1" t="s">
        <v>88</v>
      </c>
    </row>
    <row r="2877" spans="1:7" ht="100.8" x14ac:dyDescent="0.3">
      <c r="A2877" t="s">
        <v>86</v>
      </c>
      <c r="B2877" t="s">
        <v>87</v>
      </c>
      <c r="C2877">
        <v>1994</v>
      </c>
      <c r="D2877" t="s">
        <v>15</v>
      </c>
      <c r="E2877">
        <v>64.250308139099999</v>
      </c>
      <c r="F2877">
        <v>124357.306657211</v>
      </c>
      <c r="G2877" s="1" t="s">
        <v>88</v>
      </c>
    </row>
    <row r="2878" spans="1:7" ht="100.8" x14ac:dyDescent="0.3">
      <c r="A2878" t="s">
        <v>86</v>
      </c>
      <c r="B2878" t="s">
        <v>87</v>
      </c>
      <c r="C2878">
        <v>1995</v>
      </c>
      <c r="D2878" t="s">
        <v>13</v>
      </c>
      <c r="E2878">
        <v>84.971142459500001</v>
      </c>
      <c r="F2878">
        <v>132302.02314571099</v>
      </c>
      <c r="G2878" s="1" t="s">
        <v>88</v>
      </c>
    </row>
    <row r="2879" spans="1:7" ht="100.8" x14ac:dyDescent="0.3">
      <c r="A2879" t="s">
        <v>86</v>
      </c>
      <c r="B2879" t="s">
        <v>87</v>
      </c>
      <c r="C2879">
        <v>1995</v>
      </c>
      <c r="D2879" t="s">
        <v>15</v>
      </c>
      <c r="E2879">
        <v>64.840507932700007</v>
      </c>
      <c r="F2879">
        <v>100958.162182899</v>
      </c>
      <c r="G2879" s="1" t="s">
        <v>88</v>
      </c>
    </row>
    <row r="2880" spans="1:7" ht="100.8" x14ac:dyDescent="0.3">
      <c r="A2880" t="s">
        <v>86</v>
      </c>
      <c r="B2880" t="s">
        <v>87</v>
      </c>
      <c r="C2880">
        <v>1996</v>
      </c>
      <c r="D2880" t="s">
        <v>13</v>
      </c>
      <c r="E2880">
        <v>92.763515269600006</v>
      </c>
      <c r="F2880">
        <v>98798.431282501304</v>
      </c>
      <c r="G2880" s="1" t="s">
        <v>88</v>
      </c>
    </row>
    <row r="2881" spans="1:7" ht="100.8" x14ac:dyDescent="0.3">
      <c r="A2881" t="s">
        <v>86</v>
      </c>
      <c r="B2881" t="s">
        <v>87</v>
      </c>
      <c r="C2881">
        <v>1996</v>
      </c>
      <c r="D2881" t="s">
        <v>15</v>
      </c>
      <c r="E2881">
        <v>65.2424744148</v>
      </c>
      <c r="F2881">
        <v>69486.954072780703</v>
      </c>
      <c r="G2881" s="1" t="s">
        <v>88</v>
      </c>
    </row>
    <row r="2882" spans="1:7" ht="100.8" x14ac:dyDescent="0.3">
      <c r="A2882" t="s">
        <v>86</v>
      </c>
      <c r="B2882" t="s">
        <v>87</v>
      </c>
      <c r="C2882">
        <v>1997</v>
      </c>
      <c r="D2882" t="s">
        <v>13</v>
      </c>
      <c r="E2882">
        <v>78.057609802800002</v>
      </c>
      <c r="F2882">
        <v>86613.348298031997</v>
      </c>
      <c r="G2882" s="1" t="s">
        <v>88</v>
      </c>
    </row>
    <row r="2883" spans="1:7" ht="100.8" x14ac:dyDescent="0.3">
      <c r="A2883" t="s">
        <v>86</v>
      </c>
      <c r="B2883" t="s">
        <v>87</v>
      </c>
      <c r="C2883">
        <v>1997</v>
      </c>
      <c r="D2883" t="s">
        <v>15</v>
      </c>
      <c r="E2883">
        <v>62.762598109300001</v>
      </c>
      <c r="F2883">
        <v>69641.880962877607</v>
      </c>
      <c r="G2883" s="1" t="s">
        <v>88</v>
      </c>
    </row>
    <row r="2884" spans="1:7" ht="100.8" x14ac:dyDescent="0.3">
      <c r="A2884" t="s">
        <v>86</v>
      </c>
      <c r="B2884" t="s">
        <v>87</v>
      </c>
      <c r="C2884">
        <v>1998</v>
      </c>
      <c r="D2884" t="s">
        <v>13</v>
      </c>
      <c r="E2884">
        <v>76.607145522500005</v>
      </c>
      <c r="F2884">
        <v>65549.172191354693</v>
      </c>
      <c r="G2884" s="1" t="s">
        <v>88</v>
      </c>
    </row>
    <row r="2885" spans="1:7" ht="100.8" x14ac:dyDescent="0.3">
      <c r="A2885" t="s">
        <v>86</v>
      </c>
      <c r="B2885" t="s">
        <v>87</v>
      </c>
      <c r="C2885">
        <v>1998</v>
      </c>
      <c r="D2885" t="s">
        <v>15</v>
      </c>
      <c r="E2885">
        <v>59.665572769000001</v>
      </c>
      <c r="F2885">
        <v>51053.056169270203</v>
      </c>
      <c r="G2885" s="1" t="s">
        <v>88</v>
      </c>
    </row>
    <row r="2886" spans="1:7" ht="100.8" x14ac:dyDescent="0.3">
      <c r="A2886" t="s">
        <v>86</v>
      </c>
      <c r="B2886" t="s">
        <v>87</v>
      </c>
      <c r="C2886">
        <v>1999</v>
      </c>
      <c r="D2886" t="s">
        <v>13</v>
      </c>
      <c r="E2886">
        <v>73.175731467800006</v>
      </c>
      <c r="F2886">
        <v>70176.111883488396</v>
      </c>
      <c r="G2886" s="1" t="s">
        <v>88</v>
      </c>
    </row>
    <row r="2887" spans="1:7" ht="100.8" x14ac:dyDescent="0.3">
      <c r="A2887" t="s">
        <v>86</v>
      </c>
      <c r="B2887" t="s">
        <v>87</v>
      </c>
      <c r="C2887">
        <v>1999</v>
      </c>
      <c r="D2887" t="s">
        <v>15</v>
      </c>
      <c r="E2887">
        <v>58.4129350738</v>
      </c>
      <c r="F2887">
        <v>56018.472039213702</v>
      </c>
      <c r="G2887" s="1" t="s">
        <v>88</v>
      </c>
    </row>
    <row r="2888" spans="1:7" ht="100.8" x14ac:dyDescent="0.3">
      <c r="A2888" t="s">
        <v>86</v>
      </c>
      <c r="B2888" t="s">
        <v>87</v>
      </c>
      <c r="C2888">
        <v>2000</v>
      </c>
      <c r="D2888" t="s">
        <v>13</v>
      </c>
      <c r="E2888">
        <v>61.5250421884</v>
      </c>
      <c r="F2888">
        <v>51453.780389963897</v>
      </c>
      <c r="G2888" s="1" t="s">
        <v>88</v>
      </c>
    </row>
    <row r="2889" spans="1:7" ht="100.8" x14ac:dyDescent="0.3">
      <c r="A2889" t="s">
        <v>86</v>
      </c>
      <c r="B2889" t="s">
        <v>87</v>
      </c>
      <c r="C2889">
        <v>2000</v>
      </c>
      <c r="D2889" t="s">
        <v>15</v>
      </c>
      <c r="E2889">
        <v>58.527523361900002</v>
      </c>
      <c r="F2889">
        <v>48946.936510973101</v>
      </c>
      <c r="G2889" s="1" t="s">
        <v>88</v>
      </c>
    </row>
    <row r="2890" spans="1:7" ht="100.8" x14ac:dyDescent="0.3">
      <c r="A2890" t="s">
        <v>86</v>
      </c>
      <c r="B2890" t="s">
        <v>87</v>
      </c>
      <c r="C2890">
        <v>2001</v>
      </c>
      <c r="D2890" t="s">
        <v>13</v>
      </c>
      <c r="E2890">
        <v>56.888896563499998</v>
      </c>
      <c r="F2890">
        <v>141764.11512487999</v>
      </c>
      <c r="G2890" s="1" t="s">
        <v>88</v>
      </c>
    </row>
    <row r="2891" spans="1:7" ht="100.8" x14ac:dyDescent="0.3">
      <c r="A2891" t="s">
        <v>86</v>
      </c>
      <c r="B2891" t="s">
        <v>87</v>
      </c>
      <c r="C2891">
        <v>2001</v>
      </c>
      <c r="D2891" t="s">
        <v>15</v>
      </c>
      <c r="E2891">
        <v>58.585513298099997</v>
      </c>
      <c r="F2891">
        <v>145991.994106617</v>
      </c>
      <c r="G2891" s="1" t="s">
        <v>88</v>
      </c>
    </row>
    <row r="2892" spans="1:7" ht="100.8" x14ac:dyDescent="0.3">
      <c r="A2892" t="s">
        <v>86</v>
      </c>
      <c r="B2892" t="s">
        <v>87</v>
      </c>
      <c r="C2892">
        <v>2002</v>
      </c>
      <c r="D2892" t="s">
        <v>13</v>
      </c>
      <c r="E2892">
        <v>54.936099555600002</v>
      </c>
      <c r="F2892">
        <v>142790.73400650799</v>
      </c>
      <c r="G2892" s="1" t="s">
        <v>88</v>
      </c>
    </row>
    <row r="2893" spans="1:7" ht="100.8" x14ac:dyDescent="0.3">
      <c r="A2893" t="s">
        <v>86</v>
      </c>
      <c r="B2893" t="s">
        <v>87</v>
      </c>
      <c r="C2893">
        <v>2002</v>
      </c>
      <c r="D2893" t="s">
        <v>15</v>
      </c>
      <c r="E2893">
        <v>58.434886865099998</v>
      </c>
      <c r="F2893">
        <v>151884.834463003</v>
      </c>
      <c r="G2893" s="1" t="s">
        <v>88</v>
      </c>
    </row>
    <row r="2894" spans="1:7" ht="100.8" x14ac:dyDescent="0.3">
      <c r="A2894" t="s">
        <v>86</v>
      </c>
      <c r="B2894" t="s">
        <v>87</v>
      </c>
      <c r="C2894">
        <v>2003</v>
      </c>
      <c r="D2894" t="s">
        <v>13</v>
      </c>
      <c r="E2894">
        <v>50.900140316200002</v>
      </c>
      <c r="F2894">
        <v>114880.242389833</v>
      </c>
      <c r="G2894" s="1" t="s">
        <v>88</v>
      </c>
    </row>
    <row r="2895" spans="1:7" ht="100.8" x14ac:dyDescent="0.3">
      <c r="A2895" t="s">
        <v>86</v>
      </c>
      <c r="B2895" t="s">
        <v>87</v>
      </c>
      <c r="C2895">
        <v>2003</v>
      </c>
      <c r="D2895" t="s">
        <v>15</v>
      </c>
      <c r="E2895">
        <v>58.0745642766</v>
      </c>
      <c r="F2895">
        <v>131072.723559017</v>
      </c>
      <c r="G2895" s="1" t="s">
        <v>88</v>
      </c>
    </row>
    <row r="2896" spans="1:7" ht="100.8" x14ac:dyDescent="0.3">
      <c r="A2896" t="s">
        <v>86</v>
      </c>
      <c r="B2896" t="s">
        <v>87</v>
      </c>
      <c r="C2896">
        <v>2004</v>
      </c>
      <c r="D2896" t="s">
        <v>13</v>
      </c>
      <c r="E2896">
        <v>46.822649756600001</v>
      </c>
      <c r="F2896">
        <v>92350.325488750896</v>
      </c>
      <c r="G2896" s="1" t="s">
        <v>88</v>
      </c>
    </row>
    <row r="2897" spans="1:7" ht="100.8" x14ac:dyDescent="0.3">
      <c r="A2897" t="s">
        <v>86</v>
      </c>
      <c r="B2897" t="s">
        <v>87</v>
      </c>
      <c r="C2897">
        <v>2004</v>
      </c>
      <c r="D2897" t="s">
        <v>15</v>
      </c>
      <c r="E2897">
        <v>57.5034702194</v>
      </c>
      <c r="F2897">
        <v>113416.566962885</v>
      </c>
      <c r="G2897" s="1" t="s">
        <v>88</v>
      </c>
    </row>
    <row r="2898" spans="1:7" ht="100.8" x14ac:dyDescent="0.3">
      <c r="A2898" t="s">
        <v>86</v>
      </c>
      <c r="B2898" t="s">
        <v>87</v>
      </c>
      <c r="C2898">
        <v>2005</v>
      </c>
      <c r="D2898" t="s">
        <v>13</v>
      </c>
      <c r="E2898">
        <v>43.5284776819</v>
      </c>
      <c r="F2898">
        <v>84100.283517107804</v>
      </c>
      <c r="G2898" s="1" t="s">
        <v>88</v>
      </c>
    </row>
    <row r="2899" spans="1:7" ht="100.8" x14ac:dyDescent="0.3">
      <c r="A2899" t="s">
        <v>86</v>
      </c>
      <c r="B2899" t="s">
        <v>87</v>
      </c>
      <c r="C2899">
        <v>2005</v>
      </c>
      <c r="D2899" t="s">
        <v>15</v>
      </c>
      <c r="E2899">
        <v>56.720533853299997</v>
      </c>
      <c r="F2899">
        <v>109588.325444527</v>
      </c>
      <c r="G2899" s="1" t="s">
        <v>88</v>
      </c>
    </row>
    <row r="2900" spans="1:7" ht="100.8" x14ac:dyDescent="0.3">
      <c r="A2900" t="s">
        <v>86</v>
      </c>
      <c r="B2900" t="s">
        <v>87</v>
      </c>
      <c r="C2900">
        <v>2006</v>
      </c>
      <c r="D2900" t="s">
        <v>13</v>
      </c>
      <c r="E2900">
        <v>40.154769179699997</v>
      </c>
      <c r="F2900">
        <v>74733.606956320305</v>
      </c>
      <c r="G2900" s="1" t="s">
        <v>88</v>
      </c>
    </row>
    <row r="2901" spans="1:7" ht="100.8" x14ac:dyDescent="0.3">
      <c r="A2901" t="s">
        <v>86</v>
      </c>
      <c r="B2901" t="s">
        <v>87</v>
      </c>
      <c r="C2901">
        <v>2006</v>
      </c>
      <c r="D2901" t="s">
        <v>15</v>
      </c>
      <c r="E2901">
        <v>55.724688811100002</v>
      </c>
      <c r="F2901">
        <v>103711.39160925199</v>
      </c>
      <c r="G2901" s="1" t="s">
        <v>88</v>
      </c>
    </row>
    <row r="2902" spans="1:7" ht="100.8" x14ac:dyDescent="0.3">
      <c r="A2902" t="s">
        <v>86</v>
      </c>
      <c r="B2902" t="s">
        <v>87</v>
      </c>
      <c r="C2902">
        <v>2007</v>
      </c>
      <c r="D2902" t="s">
        <v>13</v>
      </c>
      <c r="E2902">
        <v>36.747989785599998</v>
      </c>
      <c r="F2902">
        <v>131619.20932345101</v>
      </c>
      <c r="G2902" s="1" t="s">
        <v>88</v>
      </c>
    </row>
    <row r="2903" spans="1:7" ht="100.8" x14ac:dyDescent="0.3">
      <c r="A2903" t="s">
        <v>86</v>
      </c>
      <c r="B2903" t="s">
        <v>87</v>
      </c>
      <c r="C2903">
        <v>2007</v>
      </c>
      <c r="D2903" t="s">
        <v>15</v>
      </c>
      <c r="E2903">
        <v>54.514873198899998</v>
      </c>
      <c r="F2903">
        <v>195254.340405341</v>
      </c>
      <c r="G2903" s="1" t="s">
        <v>88</v>
      </c>
    </row>
    <row r="2904" spans="1:7" ht="100.8" x14ac:dyDescent="0.3">
      <c r="A2904" t="s">
        <v>86</v>
      </c>
      <c r="B2904" t="s">
        <v>87</v>
      </c>
      <c r="C2904">
        <v>2008</v>
      </c>
      <c r="D2904" t="s">
        <v>13</v>
      </c>
      <c r="E2904">
        <v>30.247693523300001</v>
      </c>
      <c r="F2904">
        <v>94906.282363509905</v>
      </c>
      <c r="G2904" s="1" t="s">
        <v>88</v>
      </c>
    </row>
    <row r="2905" spans="1:7" ht="100.8" x14ac:dyDescent="0.3">
      <c r="A2905" t="s">
        <v>86</v>
      </c>
      <c r="B2905" t="s">
        <v>87</v>
      </c>
      <c r="C2905">
        <v>2008</v>
      </c>
      <c r="D2905" t="s">
        <v>15</v>
      </c>
      <c r="E2905">
        <v>53.090029595700003</v>
      </c>
      <c r="F2905">
        <v>166577.241190676</v>
      </c>
      <c r="G2905" s="1" t="s">
        <v>88</v>
      </c>
    </row>
    <row r="2906" spans="1:7" ht="100.8" x14ac:dyDescent="0.3">
      <c r="A2906" t="s">
        <v>86</v>
      </c>
      <c r="B2906" t="s">
        <v>87</v>
      </c>
      <c r="C2906">
        <v>2009</v>
      </c>
      <c r="D2906" t="s">
        <v>16</v>
      </c>
      <c r="E2906">
        <v>29.8197207435</v>
      </c>
      <c r="F2906">
        <v>44541.806333734799</v>
      </c>
      <c r="G2906" s="1" t="s">
        <v>88</v>
      </c>
    </row>
    <row r="2907" spans="1:7" ht="100.8" x14ac:dyDescent="0.3">
      <c r="A2907" t="s">
        <v>86</v>
      </c>
      <c r="B2907" t="s">
        <v>87</v>
      </c>
      <c r="C2907">
        <v>2009</v>
      </c>
      <c r="D2907" t="s">
        <v>15</v>
      </c>
      <c r="E2907">
        <v>52.800628564599997</v>
      </c>
      <c r="F2907">
        <v>78868.457288816193</v>
      </c>
      <c r="G2907" s="1" t="s">
        <v>88</v>
      </c>
    </row>
    <row r="2908" spans="1:7" ht="100.8" x14ac:dyDescent="0.3">
      <c r="A2908" t="s">
        <v>86</v>
      </c>
      <c r="B2908" t="s">
        <v>87</v>
      </c>
      <c r="C2908">
        <v>2010</v>
      </c>
      <c r="D2908" t="s">
        <v>16</v>
      </c>
      <c r="E2908">
        <v>30.158593001700002</v>
      </c>
      <c r="F2908">
        <v>84538.034580532796</v>
      </c>
      <c r="G2908" s="1" t="s">
        <v>88</v>
      </c>
    </row>
    <row r="2909" spans="1:7" ht="100.8" x14ac:dyDescent="0.3">
      <c r="A2909" t="s">
        <v>86</v>
      </c>
      <c r="B2909" t="s">
        <v>87</v>
      </c>
      <c r="C2909">
        <v>2010</v>
      </c>
      <c r="D2909" t="s">
        <v>15</v>
      </c>
      <c r="E2909">
        <v>52.5115942304</v>
      </c>
      <c r="F2909">
        <v>147196.08997265401</v>
      </c>
      <c r="G2909" s="1" t="s">
        <v>88</v>
      </c>
    </row>
    <row r="2910" spans="1:7" ht="100.8" x14ac:dyDescent="0.3">
      <c r="A2910" t="s">
        <v>86</v>
      </c>
      <c r="B2910" t="s">
        <v>87</v>
      </c>
      <c r="C2910">
        <v>2011</v>
      </c>
      <c r="D2910" t="s">
        <v>16</v>
      </c>
      <c r="E2910">
        <v>30.5622620975</v>
      </c>
      <c r="F2910">
        <v>80313.143784033804</v>
      </c>
      <c r="G2910" s="1" t="s">
        <v>88</v>
      </c>
    </row>
    <row r="2911" spans="1:7" ht="100.8" x14ac:dyDescent="0.3">
      <c r="A2911" t="s">
        <v>86</v>
      </c>
      <c r="B2911" t="s">
        <v>87</v>
      </c>
      <c r="C2911">
        <v>2011</v>
      </c>
      <c r="D2911" t="s">
        <v>15</v>
      </c>
      <c r="E2911">
        <v>51.7803992722</v>
      </c>
      <c r="F2911">
        <v>136071.29729707199</v>
      </c>
      <c r="G2911" s="1" t="s">
        <v>88</v>
      </c>
    </row>
    <row r="2912" spans="1:7" ht="100.8" x14ac:dyDescent="0.3">
      <c r="A2912" t="s">
        <v>86</v>
      </c>
      <c r="B2912" t="s">
        <v>87</v>
      </c>
      <c r="C2912">
        <v>2012</v>
      </c>
      <c r="D2912" t="s">
        <v>16</v>
      </c>
      <c r="E2912">
        <v>30.976437067799999</v>
      </c>
      <c r="F2912">
        <v>68887.674267127397</v>
      </c>
      <c r="G2912" s="1" t="s">
        <v>88</v>
      </c>
    </row>
    <row r="2913" spans="1:7" ht="100.8" x14ac:dyDescent="0.3">
      <c r="A2913" t="s">
        <v>86</v>
      </c>
      <c r="B2913" t="s">
        <v>87</v>
      </c>
      <c r="C2913">
        <v>2012</v>
      </c>
      <c r="D2913" t="s">
        <v>15</v>
      </c>
      <c r="E2913">
        <v>50.9212073319</v>
      </c>
      <c r="F2913">
        <v>113242.31822658</v>
      </c>
      <c r="G2913" s="1" t="s">
        <v>88</v>
      </c>
    </row>
    <row r="2914" spans="1:7" ht="100.8" x14ac:dyDescent="0.3">
      <c r="A2914" t="s">
        <v>86</v>
      </c>
      <c r="B2914" t="s">
        <v>87</v>
      </c>
      <c r="C2914">
        <v>2013</v>
      </c>
      <c r="D2914" t="s">
        <v>16</v>
      </c>
      <c r="E2914">
        <v>31.401394013800001</v>
      </c>
      <c r="F2914">
        <v>64423.701797720598</v>
      </c>
      <c r="G2914" s="1" t="s">
        <v>88</v>
      </c>
    </row>
    <row r="2915" spans="1:7" ht="100.8" x14ac:dyDescent="0.3">
      <c r="A2915" t="s">
        <v>86</v>
      </c>
      <c r="B2915" t="s">
        <v>87</v>
      </c>
      <c r="C2915">
        <v>2013</v>
      </c>
      <c r="D2915" t="s">
        <v>15</v>
      </c>
      <c r="E2915">
        <v>49.928670721300001</v>
      </c>
      <c r="F2915">
        <v>102434.61778464699</v>
      </c>
      <c r="G2915" s="1" t="s">
        <v>88</v>
      </c>
    </row>
    <row r="2916" spans="1:7" ht="100.8" x14ac:dyDescent="0.3">
      <c r="A2916" t="s">
        <v>86</v>
      </c>
      <c r="B2916" t="s">
        <v>87</v>
      </c>
      <c r="C2916">
        <v>2014</v>
      </c>
      <c r="D2916" t="s">
        <v>16</v>
      </c>
      <c r="E2916">
        <v>31.8374582147</v>
      </c>
      <c r="F2916">
        <v>88265.786054357901</v>
      </c>
      <c r="G2916" s="1" t="s">
        <v>88</v>
      </c>
    </row>
    <row r="2917" spans="1:7" ht="100.8" x14ac:dyDescent="0.3">
      <c r="A2917" t="s">
        <v>86</v>
      </c>
      <c r="B2917" t="s">
        <v>87</v>
      </c>
      <c r="C2917">
        <v>2014</v>
      </c>
      <c r="D2917" t="s">
        <v>15</v>
      </c>
      <c r="E2917">
        <v>48.797385505299999</v>
      </c>
      <c r="F2917">
        <v>135285.284395942</v>
      </c>
      <c r="G2917" s="1" t="s">
        <v>88</v>
      </c>
    </row>
    <row r="2918" spans="1:7" ht="100.8" x14ac:dyDescent="0.3">
      <c r="A2918" t="s">
        <v>86</v>
      </c>
      <c r="B2918" t="s">
        <v>87</v>
      </c>
      <c r="C2918">
        <v>2015</v>
      </c>
      <c r="D2918" t="s">
        <v>16</v>
      </c>
      <c r="E2918">
        <v>32.327782701399997</v>
      </c>
      <c r="F2918">
        <v>87109.437646797305</v>
      </c>
      <c r="G2918" s="1" t="s">
        <v>88</v>
      </c>
    </row>
    <row r="2919" spans="1:7" ht="100.8" x14ac:dyDescent="0.3">
      <c r="A2919" t="s">
        <v>86</v>
      </c>
      <c r="B2919" t="s">
        <v>87</v>
      </c>
      <c r="C2919">
        <v>2015</v>
      </c>
      <c r="D2919" t="s">
        <v>15</v>
      </c>
      <c r="E2919">
        <v>47.521366084699999</v>
      </c>
      <c r="F2919">
        <v>128049.594804662</v>
      </c>
      <c r="G2919" s="1" t="s">
        <v>88</v>
      </c>
    </row>
    <row r="2920" spans="1:7" ht="100.8" x14ac:dyDescent="0.3">
      <c r="A2920" t="s">
        <v>86</v>
      </c>
      <c r="B2920" t="s">
        <v>87</v>
      </c>
      <c r="C2920">
        <v>2016</v>
      </c>
      <c r="D2920" t="s">
        <v>16</v>
      </c>
      <c r="E2920">
        <v>32.743890606199997</v>
      </c>
      <c r="F2920">
        <v>108502.054141467</v>
      </c>
      <c r="G2920" s="1" t="s">
        <v>88</v>
      </c>
    </row>
    <row r="2921" spans="1:7" ht="100.8" x14ac:dyDescent="0.3">
      <c r="A2921" t="s">
        <v>86</v>
      </c>
      <c r="B2921" t="s">
        <v>87</v>
      </c>
      <c r="C2921">
        <v>2016</v>
      </c>
      <c r="D2921" t="s">
        <v>15</v>
      </c>
      <c r="E2921">
        <v>46.094794287200003</v>
      </c>
      <c r="F2921">
        <v>152742.38255741401</v>
      </c>
      <c r="G2921" s="1" t="s">
        <v>88</v>
      </c>
    </row>
    <row r="2922" spans="1:7" ht="100.8" x14ac:dyDescent="0.3">
      <c r="A2922" t="s">
        <v>86</v>
      </c>
      <c r="B2922" t="s">
        <v>87</v>
      </c>
      <c r="C2922">
        <v>2017</v>
      </c>
      <c r="D2922" t="s">
        <v>16</v>
      </c>
      <c r="E2922">
        <v>33.214803874899999</v>
      </c>
      <c r="F2922">
        <v>105785.57141313401</v>
      </c>
      <c r="G2922" s="1" t="s">
        <v>88</v>
      </c>
    </row>
    <row r="2923" spans="1:7" ht="100.8" x14ac:dyDescent="0.3">
      <c r="A2923" t="s">
        <v>86</v>
      </c>
      <c r="B2923" t="s">
        <v>87</v>
      </c>
      <c r="C2923">
        <v>2017</v>
      </c>
      <c r="D2923" t="s">
        <v>15</v>
      </c>
      <c r="E2923">
        <v>44.511275950300004</v>
      </c>
      <c r="F2923">
        <v>141763.617767118</v>
      </c>
      <c r="G2923" s="1" t="s">
        <v>88</v>
      </c>
    </row>
    <row r="2924" spans="1:7" ht="100.8" x14ac:dyDescent="0.3">
      <c r="A2924" t="s">
        <v>86</v>
      </c>
      <c r="B2924" t="s">
        <v>87</v>
      </c>
      <c r="C2924">
        <v>2018</v>
      </c>
      <c r="D2924" t="s">
        <v>16</v>
      </c>
      <c r="E2924">
        <v>33.697699287600003</v>
      </c>
      <c r="F2924">
        <v>82312.067027255194</v>
      </c>
      <c r="G2924" s="1" t="s">
        <v>88</v>
      </c>
    </row>
    <row r="2925" spans="1:7" ht="100.8" x14ac:dyDescent="0.3">
      <c r="A2925" t="s">
        <v>86</v>
      </c>
      <c r="B2925" t="s">
        <v>87</v>
      </c>
      <c r="C2925">
        <v>2018</v>
      </c>
      <c r="D2925" t="s">
        <v>15</v>
      </c>
      <c r="E2925">
        <v>42.764337900999998</v>
      </c>
      <c r="F2925">
        <v>104458.794579339</v>
      </c>
      <c r="G2925" s="1" t="s">
        <v>88</v>
      </c>
    </row>
    <row r="2926" spans="1:7" ht="100.8" x14ac:dyDescent="0.3">
      <c r="A2926" t="s">
        <v>86</v>
      </c>
      <c r="B2926" t="s">
        <v>87</v>
      </c>
      <c r="C2926">
        <v>2019</v>
      </c>
      <c r="D2926" t="s">
        <v>16</v>
      </c>
      <c r="E2926">
        <v>34.207427549000002</v>
      </c>
      <c r="F2926">
        <v>87484.963210092697</v>
      </c>
      <c r="G2926" s="1" t="s">
        <v>88</v>
      </c>
    </row>
    <row r="2927" spans="1:7" ht="100.8" x14ac:dyDescent="0.3">
      <c r="A2927" t="s">
        <v>86</v>
      </c>
      <c r="B2927" t="s">
        <v>87</v>
      </c>
      <c r="C2927">
        <v>2019</v>
      </c>
      <c r="D2927" t="s">
        <v>15</v>
      </c>
      <c r="E2927">
        <v>40.1358672247</v>
      </c>
      <c r="F2927">
        <v>102646.855351094</v>
      </c>
      <c r="G2927" s="1" t="s">
        <v>88</v>
      </c>
    </row>
    <row r="2928" spans="1:7" ht="72" x14ac:dyDescent="0.3">
      <c r="A2928" t="s">
        <v>89</v>
      </c>
      <c r="B2928" t="s">
        <v>90</v>
      </c>
      <c r="C2928">
        <v>1985</v>
      </c>
      <c r="D2928" t="s">
        <v>9</v>
      </c>
      <c r="E2928">
        <v>42.073603665299999</v>
      </c>
      <c r="F2928">
        <v>109674.314514356</v>
      </c>
      <c r="G2928" s="1" t="s">
        <v>91</v>
      </c>
    </row>
    <row r="2929" spans="1:7" ht="72" x14ac:dyDescent="0.3">
      <c r="A2929" t="s">
        <v>89</v>
      </c>
      <c r="B2929" t="s">
        <v>90</v>
      </c>
      <c r="C2929">
        <v>1986</v>
      </c>
      <c r="D2929" t="s">
        <v>9</v>
      </c>
      <c r="E2929">
        <v>56.658671696100001</v>
      </c>
      <c r="F2929">
        <v>85651.650565749995</v>
      </c>
      <c r="G2929" s="1" t="s">
        <v>91</v>
      </c>
    </row>
    <row r="2930" spans="1:7" ht="72" x14ac:dyDescent="0.3">
      <c r="A2930" t="s">
        <v>89</v>
      </c>
      <c r="B2930" t="s">
        <v>90</v>
      </c>
      <c r="C2930">
        <v>1987</v>
      </c>
      <c r="D2930" t="s">
        <v>9</v>
      </c>
      <c r="E2930">
        <v>2.8667947621000001</v>
      </c>
      <c r="F2930">
        <v>4374.5023301801302</v>
      </c>
      <c r="G2930" s="1" t="s">
        <v>91</v>
      </c>
    </row>
    <row r="2931" spans="1:7" ht="72" x14ac:dyDescent="0.3">
      <c r="A2931" t="s">
        <v>89</v>
      </c>
      <c r="B2931" t="s">
        <v>90</v>
      </c>
      <c r="C2931">
        <v>1989</v>
      </c>
      <c r="D2931" t="s">
        <v>9</v>
      </c>
      <c r="E2931">
        <v>6.0384696739999999</v>
      </c>
      <c r="F2931">
        <v>20378.536878604398</v>
      </c>
      <c r="G2931" s="1" t="s">
        <v>91</v>
      </c>
    </row>
    <row r="2932" spans="1:7" ht="72" x14ac:dyDescent="0.3">
      <c r="A2932" t="s">
        <v>89</v>
      </c>
      <c r="B2932" t="s">
        <v>90</v>
      </c>
      <c r="C2932">
        <v>1990</v>
      </c>
      <c r="D2932" t="s">
        <v>9</v>
      </c>
      <c r="E2932">
        <v>9.501348557</v>
      </c>
      <c r="F2932">
        <v>29561.612274863601</v>
      </c>
      <c r="G2932" s="1" t="s">
        <v>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A3:J26"/>
  <sheetViews>
    <sheetView workbookViewId="0">
      <selection activeCell="E23" sqref="E23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3" width="11.44140625" bestFit="1" customWidth="1"/>
    <col min="4" max="4" width="16.33203125" bestFit="1" customWidth="1"/>
    <col min="5" max="5" width="19.109375" bestFit="1" customWidth="1"/>
    <col min="6" max="6" width="18.44140625" bestFit="1" customWidth="1"/>
    <col min="7" max="7" width="21.109375" bestFit="1" customWidth="1"/>
    <col min="8" max="8" width="21" bestFit="1" customWidth="1"/>
    <col min="9" max="9" width="13.44140625" bestFit="1" customWidth="1"/>
    <col min="10" max="10" width="12" bestFit="1" customWidth="1"/>
  </cols>
  <sheetData>
    <row r="3" spans="1:10" x14ac:dyDescent="0.3">
      <c r="A3" s="4" t="s">
        <v>212</v>
      </c>
      <c r="B3" s="4" t="s">
        <v>208</v>
      </c>
    </row>
    <row r="4" spans="1:10" x14ac:dyDescent="0.3">
      <c r="A4" s="4" t="s">
        <v>211</v>
      </c>
      <c r="B4" t="s">
        <v>45</v>
      </c>
      <c r="C4" t="s">
        <v>68</v>
      </c>
      <c r="D4" t="s">
        <v>13</v>
      </c>
      <c r="E4" t="s">
        <v>16</v>
      </c>
      <c r="F4" t="s">
        <v>26</v>
      </c>
      <c r="G4" t="s">
        <v>55</v>
      </c>
      <c r="H4" t="s">
        <v>15</v>
      </c>
      <c r="I4" t="s">
        <v>70</v>
      </c>
      <c r="J4" t="s">
        <v>209</v>
      </c>
    </row>
    <row r="5" spans="1:10" x14ac:dyDescent="0.3">
      <c r="A5" s="7" t="s">
        <v>11</v>
      </c>
      <c r="E5">
        <v>36.702850646880002</v>
      </c>
      <c r="H5">
        <v>54.892622141079983</v>
      </c>
      <c r="J5">
        <v>45.797736393980003</v>
      </c>
    </row>
    <row r="6" spans="1:10" x14ac:dyDescent="0.3">
      <c r="A6" s="7" t="s">
        <v>17</v>
      </c>
      <c r="E6">
        <v>12.41751265708</v>
      </c>
      <c r="H6">
        <v>18.192695244500001</v>
      </c>
      <c r="J6">
        <v>15.305103950790002</v>
      </c>
    </row>
    <row r="7" spans="1:10" x14ac:dyDescent="0.3">
      <c r="A7" s="7" t="s">
        <v>23</v>
      </c>
      <c r="D7">
        <v>0.84927664956999993</v>
      </c>
      <c r="F7">
        <v>0.13995294025714283</v>
      </c>
      <c r="H7">
        <v>1.4908710927999997</v>
      </c>
      <c r="J7">
        <v>0.90300548168518513</v>
      </c>
    </row>
    <row r="8" spans="1:10" x14ac:dyDescent="0.3">
      <c r="A8" s="7" t="s">
        <v>27</v>
      </c>
      <c r="F8">
        <v>2.3365259358299997</v>
      </c>
      <c r="H8">
        <v>3.5493763614200007</v>
      </c>
      <c r="J8">
        <v>2.9429511486249997</v>
      </c>
    </row>
    <row r="9" spans="1:10" x14ac:dyDescent="0.3">
      <c r="A9" s="7" t="s">
        <v>30</v>
      </c>
      <c r="D9">
        <v>1.0619060092900001</v>
      </c>
      <c r="F9">
        <v>0.16426831235714284</v>
      </c>
      <c r="H9">
        <v>1.77794231191</v>
      </c>
      <c r="J9">
        <v>1.0943837555</v>
      </c>
    </row>
    <row r="10" spans="1:10" x14ac:dyDescent="0.3">
      <c r="A10" s="7" t="s">
        <v>33</v>
      </c>
      <c r="D10">
        <v>38.470612653650001</v>
      </c>
      <c r="H10">
        <v>55.739792450939987</v>
      </c>
      <c r="J10">
        <v>47.105202552295012</v>
      </c>
    </row>
    <row r="11" spans="1:10" x14ac:dyDescent="0.3">
      <c r="A11" s="7" t="s">
        <v>36</v>
      </c>
      <c r="E11">
        <v>21.045721181569995</v>
      </c>
      <c r="H11">
        <v>30.382759103689999</v>
      </c>
      <c r="J11">
        <v>25.71424014263</v>
      </c>
    </row>
    <row r="12" spans="1:10" x14ac:dyDescent="0.3">
      <c r="A12" s="7" t="s">
        <v>39</v>
      </c>
      <c r="E12">
        <v>14.259494202659999</v>
      </c>
      <c r="H12">
        <v>21.434981258169998</v>
      </c>
      <c r="J12">
        <v>17.847237730415003</v>
      </c>
    </row>
    <row r="13" spans="1:10" x14ac:dyDescent="0.3">
      <c r="A13" s="7" t="s">
        <v>42</v>
      </c>
      <c r="B13">
        <v>10.197946562739997</v>
      </c>
      <c r="H13">
        <v>14.923818712229998</v>
      </c>
      <c r="J13">
        <v>12.560882637484998</v>
      </c>
    </row>
    <row r="14" spans="1:10" x14ac:dyDescent="0.3">
      <c r="A14" s="7" t="s">
        <v>46</v>
      </c>
      <c r="E14">
        <v>63.915577247729992</v>
      </c>
      <c r="H14">
        <v>96.993589822659999</v>
      </c>
      <c r="J14">
        <v>80.454583535195013</v>
      </c>
    </row>
    <row r="15" spans="1:10" x14ac:dyDescent="0.3">
      <c r="A15" s="7" t="s">
        <v>49</v>
      </c>
      <c r="E15">
        <v>13.137141669810001</v>
      </c>
      <c r="H15">
        <v>18.965499315549998</v>
      </c>
      <c r="J15">
        <v>16.051320492680002</v>
      </c>
    </row>
    <row r="16" spans="1:10" x14ac:dyDescent="0.3">
      <c r="A16" s="7" t="s">
        <v>52</v>
      </c>
      <c r="G16">
        <v>24.224816198870002</v>
      </c>
      <c r="H16">
        <v>35.253388117749992</v>
      </c>
      <c r="J16">
        <v>29.739102158310004</v>
      </c>
    </row>
    <row r="17" spans="1:10" x14ac:dyDescent="0.3">
      <c r="A17" s="7" t="s">
        <v>56</v>
      </c>
      <c r="E17">
        <v>14.83829758764</v>
      </c>
      <c r="H17">
        <v>21.702494264979997</v>
      </c>
      <c r="J17">
        <v>18.270395926310002</v>
      </c>
    </row>
    <row r="18" spans="1:10" x14ac:dyDescent="0.3">
      <c r="A18" s="7" t="s">
        <v>63</v>
      </c>
      <c r="E18">
        <v>111.59070892386001</v>
      </c>
      <c r="H18">
        <v>163.66460515906002</v>
      </c>
      <c r="J18">
        <v>137.62765704146</v>
      </c>
    </row>
    <row r="19" spans="1:10" x14ac:dyDescent="0.3">
      <c r="A19" s="7" t="s">
        <v>66</v>
      </c>
      <c r="C19">
        <v>2.2388059701</v>
      </c>
      <c r="E19">
        <v>24.352761463370001</v>
      </c>
      <c r="H19">
        <v>35.156984104590002</v>
      </c>
      <c r="I19">
        <v>0.1399253731</v>
      </c>
      <c r="J19">
        <v>23.915838525684002</v>
      </c>
    </row>
    <row r="20" spans="1:10" x14ac:dyDescent="0.3">
      <c r="A20" s="7" t="s">
        <v>71</v>
      </c>
      <c r="F20">
        <v>1.5757318462299998</v>
      </c>
      <c r="H20">
        <v>2.32716711071</v>
      </c>
      <c r="J20">
        <v>1.9514494784700003</v>
      </c>
    </row>
    <row r="21" spans="1:10" x14ac:dyDescent="0.3">
      <c r="A21" s="7" t="s">
        <v>74</v>
      </c>
      <c r="E21">
        <v>74.169656782290005</v>
      </c>
      <c r="H21">
        <v>112.31747155159</v>
      </c>
      <c r="J21">
        <v>93.243564166940004</v>
      </c>
    </row>
    <row r="22" spans="1:10" x14ac:dyDescent="0.3">
      <c r="A22" s="7" t="s">
        <v>77</v>
      </c>
      <c r="D22">
        <v>1.9277381486200003</v>
      </c>
      <c r="H22">
        <v>2.9844915770299996</v>
      </c>
      <c r="J22">
        <v>2.4561148628250002</v>
      </c>
    </row>
    <row r="23" spans="1:10" x14ac:dyDescent="0.3">
      <c r="A23" s="7" t="s">
        <v>80</v>
      </c>
      <c r="D23">
        <v>6.0027230867400005</v>
      </c>
      <c r="H23">
        <v>8.6934558164600002</v>
      </c>
      <c r="J23">
        <v>7.3480894516000008</v>
      </c>
    </row>
    <row r="24" spans="1:10" x14ac:dyDescent="0.3">
      <c r="A24" s="7" t="s">
        <v>83</v>
      </c>
      <c r="E24">
        <v>11.215619793550001</v>
      </c>
      <c r="H24">
        <v>16.19148478903</v>
      </c>
      <c r="J24">
        <v>13.70355229129</v>
      </c>
    </row>
    <row r="25" spans="1:10" x14ac:dyDescent="0.3">
      <c r="A25" s="7" t="s">
        <v>86</v>
      </c>
      <c r="E25">
        <v>32.112774841459995</v>
      </c>
      <c r="H25">
        <v>47.496689850899998</v>
      </c>
      <c r="J25">
        <v>39.804732346179996</v>
      </c>
    </row>
    <row r="26" spans="1:10" x14ac:dyDescent="0.3">
      <c r="A26" s="7" t="s">
        <v>209</v>
      </c>
      <c r="B26">
        <v>10.197946562739997</v>
      </c>
      <c r="C26">
        <v>2.2388059701</v>
      </c>
      <c r="D26">
        <v>9.6624513095740028</v>
      </c>
      <c r="E26">
        <v>35.81317641649165</v>
      </c>
      <c r="F26">
        <v>1.2132978408499997</v>
      </c>
      <c r="G26">
        <v>24.224816198870002</v>
      </c>
      <c r="H26">
        <v>36.387246674145246</v>
      </c>
      <c r="I26">
        <v>0.1399253731</v>
      </c>
      <c r="J26">
        <v>29.180646466277221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F440"/>
  <sheetViews>
    <sheetView workbookViewId="0">
      <selection sqref="A1:F44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11</v>
      </c>
      <c r="B2" t="s">
        <v>12</v>
      </c>
      <c r="C2">
        <v>2010</v>
      </c>
      <c r="D2" t="s">
        <v>16</v>
      </c>
      <c r="E2">
        <v>39.5953566516</v>
      </c>
      <c r="F2">
        <v>64461.319819502001</v>
      </c>
    </row>
    <row r="3" spans="1:6" x14ac:dyDescent="0.3">
      <c r="A3" t="s">
        <v>11</v>
      </c>
      <c r="B3" t="s">
        <v>12</v>
      </c>
      <c r="C3">
        <v>2010</v>
      </c>
      <c r="D3" t="s">
        <v>15</v>
      </c>
      <c r="E3">
        <v>68.942715655800001</v>
      </c>
      <c r="F3">
        <v>112238.87897309101</v>
      </c>
    </row>
    <row r="4" spans="1:6" x14ac:dyDescent="0.3">
      <c r="A4" t="s">
        <v>11</v>
      </c>
      <c r="B4" t="s">
        <v>12</v>
      </c>
      <c r="C4">
        <v>2011</v>
      </c>
      <c r="D4" t="s">
        <v>16</v>
      </c>
      <c r="E4">
        <v>39.004288727700001</v>
      </c>
      <c r="F4">
        <v>79255.661696030598</v>
      </c>
    </row>
    <row r="5" spans="1:6" x14ac:dyDescent="0.3">
      <c r="A5" t="s">
        <v>11</v>
      </c>
      <c r="B5" t="s">
        <v>12</v>
      </c>
      <c r="C5">
        <v>2011</v>
      </c>
      <c r="D5" t="s">
        <v>15</v>
      </c>
      <c r="E5">
        <v>66.0833820876</v>
      </c>
      <c r="F5">
        <v>134279.64834892601</v>
      </c>
    </row>
    <row r="6" spans="1:6" x14ac:dyDescent="0.3">
      <c r="A6" t="s">
        <v>11</v>
      </c>
      <c r="B6" t="s">
        <v>12</v>
      </c>
      <c r="C6">
        <v>2012</v>
      </c>
      <c r="D6" t="s">
        <v>16</v>
      </c>
      <c r="E6">
        <v>38.394963118</v>
      </c>
      <c r="F6">
        <v>74011.386152868901</v>
      </c>
    </row>
    <row r="7" spans="1:6" x14ac:dyDescent="0.3">
      <c r="A7" t="s">
        <v>11</v>
      </c>
      <c r="B7" t="s">
        <v>12</v>
      </c>
      <c r="C7">
        <v>2012</v>
      </c>
      <c r="D7" t="s">
        <v>15</v>
      </c>
      <c r="E7">
        <v>63.116292979400001</v>
      </c>
      <c r="F7">
        <v>121665.029807995</v>
      </c>
    </row>
    <row r="8" spans="1:6" x14ac:dyDescent="0.3">
      <c r="A8" t="s">
        <v>11</v>
      </c>
      <c r="B8" t="s">
        <v>12</v>
      </c>
      <c r="C8">
        <v>2013</v>
      </c>
      <c r="D8" t="s">
        <v>16</v>
      </c>
      <c r="E8">
        <v>37.766483542499998</v>
      </c>
      <c r="F8">
        <v>82754.874683513</v>
      </c>
    </row>
    <row r="9" spans="1:6" x14ac:dyDescent="0.3">
      <c r="A9" t="s">
        <v>11</v>
      </c>
      <c r="B9" t="s">
        <v>12</v>
      </c>
      <c r="C9">
        <v>2013</v>
      </c>
      <c r="D9" t="s">
        <v>15</v>
      </c>
      <c r="E9">
        <v>60.049255146699998</v>
      </c>
      <c r="F9">
        <v>131581.44784412201</v>
      </c>
    </row>
    <row r="10" spans="1:6" x14ac:dyDescent="0.3">
      <c r="A10" t="s">
        <v>11</v>
      </c>
      <c r="B10" t="s">
        <v>12</v>
      </c>
      <c r="C10">
        <v>2014</v>
      </c>
      <c r="D10" t="s">
        <v>16</v>
      </c>
      <c r="E10">
        <v>37.117966758999998</v>
      </c>
      <c r="F10">
        <v>85872.748970867106</v>
      </c>
    </row>
    <row r="11" spans="1:6" x14ac:dyDescent="0.3">
      <c r="A11" t="s">
        <v>11</v>
      </c>
      <c r="B11" t="s">
        <v>12</v>
      </c>
      <c r="C11">
        <v>2014</v>
      </c>
      <c r="D11" t="s">
        <v>15</v>
      </c>
      <c r="E11">
        <v>56.890839742799997</v>
      </c>
      <c r="F11">
        <v>131617.467942002</v>
      </c>
    </row>
    <row r="12" spans="1:6" x14ac:dyDescent="0.3">
      <c r="A12" t="s">
        <v>11</v>
      </c>
      <c r="B12" t="s">
        <v>12</v>
      </c>
      <c r="C12">
        <v>2015</v>
      </c>
      <c r="D12" t="s">
        <v>16</v>
      </c>
      <c r="E12">
        <v>36.4968286983</v>
      </c>
      <c r="F12">
        <v>94547.570688498497</v>
      </c>
    </row>
    <row r="13" spans="1:6" x14ac:dyDescent="0.3">
      <c r="A13" t="s">
        <v>11</v>
      </c>
      <c r="B13" t="s">
        <v>12</v>
      </c>
      <c r="C13">
        <v>2015</v>
      </c>
      <c r="D13" t="s">
        <v>15</v>
      </c>
      <c r="E13">
        <v>53.649802509499999</v>
      </c>
      <c r="F13">
        <v>138983.54120384401</v>
      </c>
    </row>
    <row r="14" spans="1:6" x14ac:dyDescent="0.3">
      <c r="A14" t="s">
        <v>11</v>
      </c>
      <c r="B14" t="s">
        <v>12</v>
      </c>
      <c r="C14">
        <v>2016</v>
      </c>
      <c r="D14" t="s">
        <v>16</v>
      </c>
      <c r="E14">
        <v>35.756681583499997</v>
      </c>
      <c r="F14">
        <v>102192.179722252</v>
      </c>
    </row>
    <row r="15" spans="1:6" x14ac:dyDescent="0.3">
      <c r="A15" t="s">
        <v>11</v>
      </c>
      <c r="B15" t="s">
        <v>12</v>
      </c>
      <c r="C15">
        <v>2016</v>
      </c>
      <c r="D15" t="s">
        <v>15</v>
      </c>
      <c r="E15">
        <v>50.336012351400001</v>
      </c>
      <c r="F15">
        <v>143859.737338804</v>
      </c>
    </row>
    <row r="16" spans="1:6" x14ac:dyDescent="0.3">
      <c r="A16" t="s">
        <v>11</v>
      </c>
      <c r="B16" t="s">
        <v>12</v>
      </c>
      <c r="C16">
        <v>2017</v>
      </c>
      <c r="D16" t="s">
        <v>16</v>
      </c>
      <c r="E16">
        <v>35.041799673900002</v>
      </c>
      <c r="F16">
        <v>108191.77778213999</v>
      </c>
    </row>
    <row r="17" spans="1:6" x14ac:dyDescent="0.3">
      <c r="A17" t="s">
        <v>11</v>
      </c>
      <c r="B17" t="s">
        <v>12</v>
      </c>
      <c r="C17">
        <v>2017</v>
      </c>
      <c r="D17" t="s">
        <v>15</v>
      </c>
      <c r="E17">
        <v>46.959639471499997</v>
      </c>
      <c r="F17">
        <v>144988.18341825501</v>
      </c>
    </row>
    <row r="18" spans="1:6" x14ac:dyDescent="0.3">
      <c r="A18" t="s">
        <v>11</v>
      </c>
      <c r="B18" t="s">
        <v>12</v>
      </c>
      <c r="C18">
        <v>2018</v>
      </c>
      <c r="D18" t="s">
        <v>16</v>
      </c>
      <c r="E18">
        <v>34.302426094499999</v>
      </c>
      <c r="F18">
        <v>35849.776600131598</v>
      </c>
    </row>
    <row r="19" spans="1:6" x14ac:dyDescent="0.3">
      <c r="A19" t="s">
        <v>11</v>
      </c>
      <c r="B19" t="s">
        <v>12</v>
      </c>
      <c r="C19">
        <v>2018</v>
      </c>
      <c r="D19" t="s">
        <v>15</v>
      </c>
      <c r="E19">
        <v>43.531771347700001</v>
      </c>
      <c r="F19">
        <v>45495.4490250905</v>
      </c>
    </row>
    <row r="20" spans="1:6" x14ac:dyDescent="0.3">
      <c r="A20" t="s">
        <v>11</v>
      </c>
      <c r="B20" t="s">
        <v>12</v>
      </c>
      <c r="C20">
        <v>2019</v>
      </c>
      <c r="D20" t="s">
        <v>16</v>
      </c>
      <c r="E20">
        <v>33.551711619800002</v>
      </c>
      <c r="F20">
        <v>36713.520979660098</v>
      </c>
    </row>
    <row r="21" spans="1:6" x14ac:dyDescent="0.3">
      <c r="A21" t="s">
        <v>11</v>
      </c>
      <c r="B21" t="s">
        <v>12</v>
      </c>
      <c r="C21">
        <v>2019</v>
      </c>
      <c r="D21" t="s">
        <v>15</v>
      </c>
      <c r="E21">
        <v>39.366510118400001</v>
      </c>
      <c r="F21">
        <v>43076.288074540098</v>
      </c>
    </row>
    <row r="22" spans="1:6" x14ac:dyDescent="0.3">
      <c r="A22" t="s">
        <v>17</v>
      </c>
      <c r="B22" t="s">
        <v>18</v>
      </c>
      <c r="C22">
        <v>2010</v>
      </c>
      <c r="D22" t="s">
        <v>16</v>
      </c>
      <c r="E22">
        <v>10.196206201300001</v>
      </c>
      <c r="F22">
        <v>38670.121442713702</v>
      </c>
    </row>
    <row r="23" spans="1:6" x14ac:dyDescent="0.3">
      <c r="A23" t="s">
        <v>17</v>
      </c>
      <c r="B23" t="s">
        <v>18</v>
      </c>
      <c r="C23">
        <v>2010</v>
      </c>
      <c r="D23" t="s">
        <v>15</v>
      </c>
      <c r="E23">
        <v>17.7534489988</v>
      </c>
      <c r="F23">
        <v>67331.712919262602</v>
      </c>
    </row>
    <row r="24" spans="1:6" x14ac:dyDescent="0.3">
      <c r="A24" t="s">
        <v>17</v>
      </c>
      <c r="B24" t="s">
        <v>18</v>
      </c>
      <c r="C24">
        <v>2011</v>
      </c>
      <c r="D24" t="s">
        <v>16</v>
      </c>
      <c r="E24">
        <v>10.6532165079</v>
      </c>
      <c r="F24">
        <v>45542.841911024901</v>
      </c>
    </row>
    <row r="25" spans="1:6" x14ac:dyDescent="0.3">
      <c r="A25" t="s">
        <v>17</v>
      </c>
      <c r="B25" t="s">
        <v>18</v>
      </c>
      <c r="C25">
        <v>2011</v>
      </c>
      <c r="D25" t="s">
        <v>15</v>
      </c>
      <c r="E25">
        <v>18.049312009499999</v>
      </c>
      <c r="F25">
        <v>77161.387158407</v>
      </c>
    </row>
    <row r="26" spans="1:6" x14ac:dyDescent="0.3">
      <c r="A26" t="s">
        <v>17</v>
      </c>
      <c r="B26" t="s">
        <v>18</v>
      </c>
      <c r="C26">
        <v>2012</v>
      </c>
      <c r="D26" t="s">
        <v>16</v>
      </c>
      <c r="E26">
        <v>11.1229428586</v>
      </c>
      <c r="F26">
        <v>45136.691373914102</v>
      </c>
    </row>
    <row r="27" spans="1:6" x14ac:dyDescent="0.3">
      <c r="A27" t="s">
        <v>17</v>
      </c>
      <c r="B27" t="s">
        <v>18</v>
      </c>
      <c r="C27">
        <v>2012</v>
      </c>
      <c r="D27" t="s">
        <v>15</v>
      </c>
      <c r="E27">
        <v>18.284661925599998</v>
      </c>
      <c r="F27">
        <v>74198.811654450401</v>
      </c>
    </row>
    <row r="28" spans="1:6" x14ac:dyDescent="0.3">
      <c r="A28" t="s">
        <v>17</v>
      </c>
      <c r="B28" t="s">
        <v>18</v>
      </c>
      <c r="C28">
        <v>2013</v>
      </c>
      <c r="D28" t="s">
        <v>16</v>
      </c>
      <c r="E28">
        <v>11.6058385144</v>
      </c>
      <c r="F28">
        <v>59053.994890764698</v>
      </c>
    </row>
    <row r="29" spans="1:6" x14ac:dyDescent="0.3">
      <c r="A29" t="s">
        <v>17</v>
      </c>
      <c r="B29" t="s">
        <v>18</v>
      </c>
      <c r="C29">
        <v>2013</v>
      </c>
      <c r="D29" t="s">
        <v>15</v>
      </c>
      <c r="E29">
        <v>18.453451123099999</v>
      </c>
      <c r="F29">
        <v>93896.706126657693</v>
      </c>
    </row>
    <row r="30" spans="1:6" x14ac:dyDescent="0.3">
      <c r="A30" t="s">
        <v>17</v>
      </c>
      <c r="B30" t="s">
        <v>18</v>
      </c>
      <c r="C30">
        <v>2014</v>
      </c>
      <c r="D30" t="s">
        <v>16</v>
      </c>
      <c r="E30">
        <v>12.1023880962</v>
      </c>
      <c r="F30">
        <v>64191.612546424702</v>
      </c>
    </row>
    <row r="31" spans="1:6" x14ac:dyDescent="0.3">
      <c r="A31" t="s">
        <v>17</v>
      </c>
      <c r="B31" t="s">
        <v>18</v>
      </c>
      <c r="C31">
        <v>2014</v>
      </c>
      <c r="D31" t="s">
        <v>15</v>
      </c>
      <c r="E31">
        <v>18.549373303700001</v>
      </c>
      <c r="F31">
        <v>98386.712987851206</v>
      </c>
    </row>
    <row r="32" spans="1:6" x14ac:dyDescent="0.3">
      <c r="A32" t="s">
        <v>17</v>
      </c>
      <c r="B32" t="s">
        <v>18</v>
      </c>
      <c r="C32">
        <v>2015</v>
      </c>
      <c r="D32" t="s">
        <v>16</v>
      </c>
      <c r="E32">
        <v>12.629822964700001</v>
      </c>
      <c r="F32">
        <v>66375.750710321707</v>
      </c>
    </row>
    <row r="33" spans="1:6" x14ac:dyDescent="0.3">
      <c r="A33" t="s">
        <v>17</v>
      </c>
      <c r="B33" t="s">
        <v>18</v>
      </c>
      <c r="C33">
        <v>2015</v>
      </c>
      <c r="D33" t="s">
        <v>15</v>
      </c>
      <c r="E33">
        <v>18.5656543857</v>
      </c>
      <c r="F33">
        <v>97571.379323723901</v>
      </c>
    </row>
    <row r="34" spans="1:6" x14ac:dyDescent="0.3">
      <c r="A34" t="s">
        <v>17</v>
      </c>
      <c r="B34" t="s">
        <v>18</v>
      </c>
      <c r="C34">
        <v>2016</v>
      </c>
      <c r="D34" t="s">
        <v>16</v>
      </c>
      <c r="E34">
        <v>13.138333558799999</v>
      </c>
      <c r="F34">
        <v>64481.954023817903</v>
      </c>
    </row>
    <row r="35" spans="1:6" x14ac:dyDescent="0.3">
      <c r="A35" t="s">
        <v>17</v>
      </c>
      <c r="B35" t="s">
        <v>18</v>
      </c>
      <c r="C35">
        <v>2016</v>
      </c>
      <c r="D35" t="s">
        <v>15</v>
      </c>
      <c r="E35">
        <v>18.4953214618</v>
      </c>
      <c r="F35">
        <v>90773.648181020297</v>
      </c>
    </row>
    <row r="36" spans="1:6" x14ac:dyDescent="0.3">
      <c r="A36" t="s">
        <v>17</v>
      </c>
      <c r="B36" t="s">
        <v>18</v>
      </c>
      <c r="C36">
        <v>2017</v>
      </c>
      <c r="D36" t="s">
        <v>16</v>
      </c>
      <c r="E36">
        <v>13.678722648700001</v>
      </c>
      <c r="F36">
        <v>74954.9809984366</v>
      </c>
    </row>
    <row r="37" spans="1:6" x14ac:dyDescent="0.3">
      <c r="A37" t="s">
        <v>17</v>
      </c>
      <c r="B37" t="s">
        <v>18</v>
      </c>
      <c r="C37">
        <v>2017</v>
      </c>
      <c r="D37" t="s">
        <v>15</v>
      </c>
      <c r="E37">
        <v>18.330904519499999</v>
      </c>
      <c r="F37">
        <v>100447.434693203</v>
      </c>
    </row>
    <row r="38" spans="1:6" x14ac:dyDescent="0.3">
      <c r="A38" t="s">
        <v>17</v>
      </c>
      <c r="B38" t="s">
        <v>18</v>
      </c>
      <c r="C38">
        <v>2018</v>
      </c>
      <c r="D38" t="s">
        <v>16</v>
      </c>
      <c r="E38">
        <v>14.234663521</v>
      </c>
      <c r="F38">
        <v>74224.656888656595</v>
      </c>
    </row>
    <row r="39" spans="1:6" x14ac:dyDescent="0.3">
      <c r="A39" t="s">
        <v>17</v>
      </c>
      <c r="B39" t="s">
        <v>18</v>
      </c>
      <c r="C39">
        <v>2018</v>
      </c>
      <c r="D39" t="s">
        <v>15</v>
      </c>
      <c r="E39">
        <v>18.064614902100001</v>
      </c>
      <c r="F39">
        <v>94195.401314448201</v>
      </c>
    </row>
    <row r="40" spans="1:6" x14ac:dyDescent="0.3">
      <c r="A40" t="s">
        <v>17</v>
      </c>
      <c r="B40" t="s">
        <v>18</v>
      </c>
      <c r="C40">
        <v>2019</v>
      </c>
      <c r="D40" t="s">
        <v>16</v>
      </c>
      <c r="E40">
        <v>14.812991699199999</v>
      </c>
      <c r="F40">
        <v>77240.268078429202</v>
      </c>
    </row>
    <row r="41" spans="1:6" x14ac:dyDescent="0.3">
      <c r="A41" t="s">
        <v>17</v>
      </c>
      <c r="B41" t="s">
        <v>18</v>
      </c>
      <c r="C41">
        <v>2019</v>
      </c>
      <c r="D41" t="s">
        <v>15</v>
      </c>
      <c r="E41">
        <v>17.380209815200001</v>
      </c>
      <c r="F41">
        <v>90626.666958597096</v>
      </c>
    </row>
    <row r="42" spans="1:6" x14ac:dyDescent="0.3">
      <c r="A42" t="s">
        <v>23</v>
      </c>
      <c r="B42" t="s">
        <v>24</v>
      </c>
      <c r="C42">
        <v>2010</v>
      </c>
      <c r="D42" t="s">
        <v>13</v>
      </c>
      <c r="E42">
        <v>1.4741060866</v>
      </c>
      <c r="F42">
        <v>4219.5269595867203</v>
      </c>
    </row>
    <row r="43" spans="1:6" x14ac:dyDescent="0.3">
      <c r="A43" t="s">
        <v>23</v>
      </c>
      <c r="B43" t="s">
        <v>24</v>
      </c>
      <c r="C43">
        <v>2010</v>
      </c>
      <c r="D43" t="s">
        <v>26</v>
      </c>
      <c r="E43">
        <v>0.1742683247</v>
      </c>
      <c r="F43">
        <v>498.83105480540098</v>
      </c>
    </row>
    <row r="44" spans="1:6" x14ac:dyDescent="0.3">
      <c r="A44" t="s">
        <v>23</v>
      </c>
      <c r="B44" t="s">
        <v>24</v>
      </c>
      <c r="C44">
        <v>2010</v>
      </c>
      <c r="D44" t="s">
        <v>15</v>
      </c>
      <c r="E44">
        <v>2.8701195782000002</v>
      </c>
      <c r="F44">
        <v>8215.5192542125806</v>
      </c>
    </row>
    <row r="45" spans="1:6" x14ac:dyDescent="0.3">
      <c r="A45" t="s">
        <v>23</v>
      </c>
      <c r="B45" t="s">
        <v>24</v>
      </c>
      <c r="C45">
        <v>2011</v>
      </c>
      <c r="D45" t="s">
        <v>13</v>
      </c>
      <c r="E45">
        <v>1.5044955527999999</v>
      </c>
      <c r="F45">
        <v>9810.0942909729001</v>
      </c>
    </row>
    <row r="46" spans="1:6" x14ac:dyDescent="0.3">
      <c r="A46" t="s">
        <v>23</v>
      </c>
      <c r="B46" t="s">
        <v>24</v>
      </c>
      <c r="C46">
        <v>2011</v>
      </c>
      <c r="D46" t="s">
        <v>15</v>
      </c>
      <c r="E46">
        <v>2.5490057043999998</v>
      </c>
      <c r="F46">
        <v>16620.844283830102</v>
      </c>
    </row>
    <row r="47" spans="1:6" x14ac:dyDescent="0.3">
      <c r="A47" t="s">
        <v>23</v>
      </c>
      <c r="B47" t="s">
        <v>24</v>
      </c>
      <c r="C47">
        <v>2012</v>
      </c>
      <c r="D47" t="s">
        <v>13</v>
      </c>
      <c r="E47">
        <v>0.96646235120000001</v>
      </c>
      <c r="F47">
        <v>5416.2896277846203</v>
      </c>
    </row>
    <row r="48" spans="1:6" x14ac:dyDescent="0.3">
      <c r="A48" t="s">
        <v>23</v>
      </c>
      <c r="B48" t="s">
        <v>24</v>
      </c>
      <c r="C48">
        <v>2012</v>
      </c>
      <c r="D48" t="s">
        <v>26</v>
      </c>
      <c r="E48">
        <v>0.38998425079999999</v>
      </c>
      <c r="F48">
        <v>2185.5664115853201</v>
      </c>
    </row>
    <row r="49" spans="1:6" x14ac:dyDescent="0.3">
      <c r="A49" t="s">
        <v>23</v>
      </c>
      <c r="B49" t="s">
        <v>24</v>
      </c>
      <c r="C49">
        <v>2012</v>
      </c>
      <c r="D49" t="s">
        <v>15</v>
      </c>
      <c r="E49">
        <v>2.2298206377000001</v>
      </c>
      <c r="F49">
        <v>12496.4561495404</v>
      </c>
    </row>
    <row r="50" spans="1:6" x14ac:dyDescent="0.3">
      <c r="A50" t="s">
        <v>23</v>
      </c>
      <c r="B50" t="s">
        <v>24</v>
      </c>
      <c r="C50">
        <v>2013</v>
      </c>
      <c r="D50" t="s">
        <v>13</v>
      </c>
      <c r="E50">
        <v>1.2040563207999999</v>
      </c>
      <c r="F50">
        <v>7115.3750589872998</v>
      </c>
    </row>
    <row r="51" spans="1:6" x14ac:dyDescent="0.3">
      <c r="A51" t="s">
        <v>23</v>
      </c>
      <c r="B51" t="s">
        <v>24</v>
      </c>
      <c r="C51">
        <v>2013</v>
      </c>
      <c r="D51" t="s">
        <v>15</v>
      </c>
      <c r="E51">
        <v>1.9144669674999999</v>
      </c>
      <c r="F51">
        <v>11313.5492718235</v>
      </c>
    </row>
    <row r="52" spans="1:6" x14ac:dyDescent="0.3">
      <c r="A52" t="s">
        <v>23</v>
      </c>
      <c r="B52" t="s">
        <v>24</v>
      </c>
      <c r="C52">
        <v>2014</v>
      </c>
      <c r="D52" t="s">
        <v>13</v>
      </c>
      <c r="E52">
        <v>0.79139798989999999</v>
      </c>
      <c r="F52">
        <v>5725.2390983309397</v>
      </c>
    </row>
    <row r="53" spans="1:6" x14ac:dyDescent="0.3">
      <c r="A53" t="s">
        <v>23</v>
      </c>
      <c r="B53" t="s">
        <v>24</v>
      </c>
      <c r="C53">
        <v>2014</v>
      </c>
      <c r="D53" t="s">
        <v>26</v>
      </c>
      <c r="E53">
        <v>0.25575054130000002</v>
      </c>
      <c r="F53">
        <v>1850.1853900004301</v>
      </c>
    </row>
    <row r="54" spans="1:6" x14ac:dyDescent="0.3">
      <c r="A54" t="s">
        <v>23</v>
      </c>
      <c r="B54" t="s">
        <v>24</v>
      </c>
      <c r="C54">
        <v>2014</v>
      </c>
      <c r="D54" t="s">
        <v>15</v>
      </c>
      <c r="E54">
        <v>1.6049682802</v>
      </c>
      <c r="F54">
        <v>11610.8800718406</v>
      </c>
    </row>
    <row r="55" spans="1:6" x14ac:dyDescent="0.3">
      <c r="A55" t="s">
        <v>23</v>
      </c>
      <c r="B55" t="s">
        <v>24</v>
      </c>
      <c r="C55">
        <v>2015</v>
      </c>
      <c r="D55" t="s">
        <v>13</v>
      </c>
      <c r="E55">
        <v>0.88671411600000005</v>
      </c>
      <c r="F55">
        <v>5908.13656209895</v>
      </c>
    </row>
    <row r="56" spans="1:6" x14ac:dyDescent="0.3">
      <c r="A56" t="s">
        <v>23</v>
      </c>
      <c r="B56" t="s">
        <v>24</v>
      </c>
      <c r="C56">
        <v>2015</v>
      </c>
      <c r="D56" t="s">
        <v>15</v>
      </c>
      <c r="E56">
        <v>1.3034567359</v>
      </c>
      <c r="F56">
        <v>8684.8740304684197</v>
      </c>
    </row>
    <row r="57" spans="1:6" x14ac:dyDescent="0.3">
      <c r="A57" t="s">
        <v>23</v>
      </c>
      <c r="B57" t="s">
        <v>24</v>
      </c>
      <c r="C57">
        <v>2016</v>
      </c>
      <c r="D57" t="s">
        <v>13</v>
      </c>
      <c r="E57">
        <v>0.6370771945</v>
      </c>
      <c r="F57">
        <v>4831.3541960108696</v>
      </c>
    </row>
    <row r="58" spans="1:6" x14ac:dyDescent="0.3">
      <c r="A58" t="s">
        <v>23</v>
      </c>
      <c r="B58" t="s">
        <v>24</v>
      </c>
      <c r="C58">
        <v>2016</v>
      </c>
      <c r="D58" t="s">
        <v>26</v>
      </c>
      <c r="E58">
        <v>8.1953212100000006E-2</v>
      </c>
      <c r="F58">
        <v>621.50238419851803</v>
      </c>
    </row>
    <row r="59" spans="1:6" x14ac:dyDescent="0.3">
      <c r="A59" t="s">
        <v>23</v>
      </c>
      <c r="B59" t="s">
        <v>24</v>
      </c>
      <c r="C59">
        <v>2016</v>
      </c>
      <c r="D59" t="s">
        <v>15</v>
      </c>
      <c r="E59">
        <v>1.0122058823</v>
      </c>
      <c r="F59">
        <v>7676.1892887219201</v>
      </c>
    </row>
    <row r="60" spans="1:6" x14ac:dyDescent="0.3">
      <c r="A60" t="s">
        <v>23</v>
      </c>
      <c r="B60" t="s">
        <v>24</v>
      </c>
      <c r="C60">
        <v>2017</v>
      </c>
      <c r="D60" t="s">
        <v>13</v>
      </c>
      <c r="E60">
        <v>0.50504148820000005</v>
      </c>
      <c r="F60">
        <v>4444.7002629750796</v>
      </c>
    </row>
    <row r="61" spans="1:6" x14ac:dyDescent="0.3">
      <c r="A61" t="s">
        <v>23</v>
      </c>
      <c r="B61" t="s">
        <v>24</v>
      </c>
      <c r="C61">
        <v>2017</v>
      </c>
      <c r="D61" t="s">
        <v>26</v>
      </c>
      <c r="E61">
        <v>4.2389592500000003E-2</v>
      </c>
      <c r="F61">
        <v>373.05654536620102</v>
      </c>
    </row>
    <row r="62" spans="1:6" x14ac:dyDescent="0.3">
      <c r="A62" t="s">
        <v>23</v>
      </c>
      <c r="B62" t="s">
        <v>24</v>
      </c>
      <c r="C62">
        <v>2017</v>
      </c>
      <c r="D62" t="s">
        <v>15</v>
      </c>
      <c r="E62">
        <v>0.73361432410000005</v>
      </c>
      <c r="F62">
        <v>6456.2929097893002</v>
      </c>
    </row>
    <row r="63" spans="1:6" x14ac:dyDescent="0.3">
      <c r="A63" t="s">
        <v>23</v>
      </c>
      <c r="B63" t="s">
        <v>24</v>
      </c>
      <c r="C63">
        <v>2018</v>
      </c>
      <c r="D63" t="s">
        <v>13</v>
      </c>
      <c r="E63">
        <v>0.3469828955</v>
      </c>
      <c r="F63">
        <v>1017.0101659189201</v>
      </c>
    </row>
    <row r="64" spans="1:6" x14ac:dyDescent="0.3">
      <c r="A64" t="s">
        <v>23</v>
      </c>
      <c r="B64" t="s">
        <v>24</v>
      </c>
      <c r="C64">
        <v>2018</v>
      </c>
      <c r="D64" t="s">
        <v>26</v>
      </c>
      <c r="E64">
        <v>2.3549773600000001E-2</v>
      </c>
      <c r="F64">
        <v>69.024610338077807</v>
      </c>
    </row>
    <row r="65" spans="1:6" x14ac:dyDescent="0.3">
      <c r="A65" t="s">
        <v>23</v>
      </c>
      <c r="B65" t="s">
        <v>24</v>
      </c>
      <c r="C65">
        <v>2018</v>
      </c>
      <c r="D65" t="s">
        <v>15</v>
      </c>
      <c r="E65">
        <v>0.47022748139999998</v>
      </c>
      <c r="F65">
        <v>1378.2412190120799</v>
      </c>
    </row>
    <row r="66" spans="1:6" x14ac:dyDescent="0.3">
      <c r="A66" t="s">
        <v>23</v>
      </c>
      <c r="B66" t="s">
        <v>24</v>
      </c>
      <c r="C66">
        <v>2019</v>
      </c>
      <c r="D66" t="s">
        <v>13</v>
      </c>
      <c r="E66">
        <v>0.17643250020000001</v>
      </c>
      <c r="F66">
        <v>541.43403934651303</v>
      </c>
    </row>
    <row r="67" spans="1:6" x14ac:dyDescent="0.3">
      <c r="A67" t="s">
        <v>23</v>
      </c>
      <c r="B67" t="s">
        <v>24</v>
      </c>
      <c r="C67">
        <v>2019</v>
      </c>
      <c r="D67" t="s">
        <v>26</v>
      </c>
      <c r="E67">
        <v>1.17748868E-2</v>
      </c>
      <c r="F67">
        <v>36.134637992297201</v>
      </c>
    </row>
    <row r="68" spans="1:6" x14ac:dyDescent="0.3">
      <c r="A68" t="s">
        <v>23</v>
      </c>
      <c r="B68" t="s">
        <v>24</v>
      </c>
      <c r="C68">
        <v>2019</v>
      </c>
      <c r="D68" t="s">
        <v>15</v>
      </c>
      <c r="E68">
        <v>0.22082533630000001</v>
      </c>
      <c r="F68">
        <v>677.66626746754901</v>
      </c>
    </row>
    <row r="69" spans="1:6" x14ac:dyDescent="0.3">
      <c r="A69" t="s">
        <v>27</v>
      </c>
      <c r="B69" t="s">
        <v>28</v>
      </c>
      <c r="C69">
        <v>2010</v>
      </c>
      <c r="D69" t="s">
        <v>26</v>
      </c>
      <c r="E69">
        <v>2.9841500946999999</v>
      </c>
      <c r="F69">
        <v>20368.764094039601</v>
      </c>
    </row>
    <row r="70" spans="1:6" x14ac:dyDescent="0.3">
      <c r="A70" t="s">
        <v>27</v>
      </c>
      <c r="B70" t="s">
        <v>28</v>
      </c>
      <c r="C70">
        <v>2010</v>
      </c>
      <c r="D70" t="s">
        <v>15</v>
      </c>
      <c r="E70">
        <v>5.1959479306</v>
      </c>
      <c r="F70">
        <v>35465.7219924112</v>
      </c>
    </row>
    <row r="71" spans="1:6" x14ac:dyDescent="0.3">
      <c r="A71" t="s">
        <v>27</v>
      </c>
      <c r="B71" t="s">
        <v>28</v>
      </c>
      <c r="C71">
        <v>2011</v>
      </c>
      <c r="D71" t="s">
        <v>26</v>
      </c>
      <c r="E71">
        <v>2.8513628303999998</v>
      </c>
      <c r="F71">
        <v>18592.3701624358</v>
      </c>
    </row>
    <row r="72" spans="1:6" x14ac:dyDescent="0.3">
      <c r="A72" t="s">
        <v>27</v>
      </c>
      <c r="B72" t="s">
        <v>28</v>
      </c>
      <c r="C72">
        <v>2011</v>
      </c>
      <c r="D72" t="s">
        <v>15</v>
      </c>
      <c r="E72">
        <v>4.8309482250000002</v>
      </c>
      <c r="F72">
        <v>31500.297568141799</v>
      </c>
    </row>
    <row r="73" spans="1:6" x14ac:dyDescent="0.3">
      <c r="A73" t="s">
        <v>27</v>
      </c>
      <c r="B73" t="s">
        <v>28</v>
      </c>
      <c r="C73">
        <v>2012</v>
      </c>
      <c r="D73" t="s">
        <v>26</v>
      </c>
      <c r="E73">
        <v>2.7146767387000001</v>
      </c>
      <c r="F73">
        <v>15213.707439264401</v>
      </c>
    </row>
    <row r="74" spans="1:6" x14ac:dyDescent="0.3">
      <c r="A74" t="s">
        <v>27</v>
      </c>
      <c r="B74" t="s">
        <v>28</v>
      </c>
      <c r="C74">
        <v>2012</v>
      </c>
      <c r="D74" t="s">
        <v>15</v>
      </c>
      <c r="E74">
        <v>4.4625731728</v>
      </c>
      <c r="F74">
        <v>25009.343363263899</v>
      </c>
    </row>
    <row r="75" spans="1:6" x14ac:dyDescent="0.3">
      <c r="A75" t="s">
        <v>27</v>
      </c>
      <c r="B75" t="s">
        <v>28</v>
      </c>
      <c r="C75">
        <v>2013</v>
      </c>
      <c r="D75" t="s">
        <v>26</v>
      </c>
      <c r="E75">
        <v>2.5739251885000001</v>
      </c>
      <c r="F75">
        <v>17262.096919119602</v>
      </c>
    </row>
    <row r="76" spans="1:6" x14ac:dyDescent="0.3">
      <c r="A76" t="s">
        <v>27</v>
      </c>
      <c r="B76" t="s">
        <v>28</v>
      </c>
      <c r="C76">
        <v>2013</v>
      </c>
      <c r="D76" t="s">
        <v>15</v>
      </c>
      <c r="E76">
        <v>4.0925782829999999</v>
      </c>
      <c r="F76">
        <v>27446.983807659901</v>
      </c>
    </row>
    <row r="77" spans="1:6" x14ac:dyDescent="0.3">
      <c r="A77" t="s">
        <v>27</v>
      </c>
      <c r="B77" t="s">
        <v>28</v>
      </c>
      <c r="C77">
        <v>2014</v>
      </c>
      <c r="D77" t="s">
        <v>26</v>
      </c>
      <c r="E77">
        <v>2.4289384757999999</v>
      </c>
      <c r="F77">
        <v>17571.757454906299</v>
      </c>
    </row>
    <row r="78" spans="1:6" x14ac:dyDescent="0.3">
      <c r="A78" t="s">
        <v>27</v>
      </c>
      <c r="B78" t="s">
        <v>28</v>
      </c>
      <c r="C78">
        <v>2014</v>
      </c>
      <c r="D78" t="s">
        <v>15</v>
      </c>
      <c r="E78">
        <v>3.7228426455000001</v>
      </c>
      <c r="F78">
        <v>26932.295183544102</v>
      </c>
    </row>
    <row r="79" spans="1:6" x14ac:dyDescent="0.3">
      <c r="A79" t="s">
        <v>27</v>
      </c>
      <c r="B79" t="s">
        <v>28</v>
      </c>
      <c r="C79">
        <v>2015</v>
      </c>
      <c r="D79" t="s">
        <v>26</v>
      </c>
      <c r="E79">
        <v>2.2825628600000001</v>
      </c>
      <c r="F79">
        <v>16982.718507821599</v>
      </c>
    </row>
    <row r="80" spans="1:6" x14ac:dyDescent="0.3">
      <c r="A80" t="s">
        <v>27</v>
      </c>
      <c r="B80" t="s">
        <v>28</v>
      </c>
      <c r="C80">
        <v>2015</v>
      </c>
      <c r="D80" t="s">
        <v>15</v>
      </c>
      <c r="E80">
        <v>3.3553339022999999</v>
      </c>
      <c r="F80">
        <v>24964.3469451112</v>
      </c>
    </row>
    <row r="81" spans="1:6" x14ac:dyDescent="0.3">
      <c r="A81" t="s">
        <v>27</v>
      </c>
      <c r="B81" t="s">
        <v>28</v>
      </c>
      <c r="C81">
        <v>2016</v>
      </c>
      <c r="D81" t="s">
        <v>26</v>
      </c>
      <c r="E81">
        <v>2.1255201725999999</v>
      </c>
      <c r="F81">
        <v>16904.106189076902</v>
      </c>
    </row>
    <row r="82" spans="1:6" x14ac:dyDescent="0.3">
      <c r="A82" t="s">
        <v>27</v>
      </c>
      <c r="B82" t="s">
        <v>28</v>
      </c>
      <c r="C82">
        <v>2016</v>
      </c>
      <c r="D82" t="s">
        <v>15</v>
      </c>
      <c r="E82">
        <v>2.9921739076999998</v>
      </c>
      <c r="F82">
        <v>23796.539842063201</v>
      </c>
    </row>
    <row r="83" spans="1:6" x14ac:dyDescent="0.3">
      <c r="A83" t="s">
        <v>27</v>
      </c>
      <c r="B83" t="s">
        <v>28</v>
      </c>
      <c r="C83">
        <v>2017</v>
      </c>
      <c r="D83" t="s">
        <v>26</v>
      </c>
      <c r="E83">
        <v>1.9667066039000001</v>
      </c>
      <c r="F83">
        <v>16840.2182659803</v>
      </c>
    </row>
    <row r="84" spans="1:6" x14ac:dyDescent="0.3">
      <c r="A84" t="s">
        <v>27</v>
      </c>
      <c r="B84" t="s">
        <v>28</v>
      </c>
      <c r="C84">
        <v>2017</v>
      </c>
      <c r="D84" t="s">
        <v>15</v>
      </c>
      <c r="E84">
        <v>2.6355904639999999</v>
      </c>
      <c r="F84">
        <v>22567.635959064999</v>
      </c>
    </row>
    <row r="85" spans="1:6" x14ac:dyDescent="0.3">
      <c r="A85" t="s">
        <v>27</v>
      </c>
      <c r="B85" t="s">
        <v>28</v>
      </c>
      <c r="C85">
        <v>2018</v>
      </c>
      <c r="D85" t="s">
        <v>26</v>
      </c>
      <c r="E85">
        <v>1.8028811205999999</v>
      </c>
      <c r="F85">
        <v>1071.26669566245</v>
      </c>
    </row>
    <row r="86" spans="1:6" x14ac:dyDescent="0.3">
      <c r="A86" t="s">
        <v>27</v>
      </c>
      <c r="B86" t="s">
        <v>28</v>
      </c>
      <c r="C86">
        <v>2018</v>
      </c>
      <c r="D86" t="s">
        <v>15</v>
      </c>
      <c r="E86">
        <v>2.2879608717000002</v>
      </c>
      <c r="F86">
        <v>1359.4996668573201</v>
      </c>
    </row>
    <row r="87" spans="1:6" x14ac:dyDescent="0.3">
      <c r="A87" t="s">
        <v>27</v>
      </c>
      <c r="B87" t="s">
        <v>28</v>
      </c>
      <c r="C87">
        <v>2019</v>
      </c>
      <c r="D87" t="s">
        <v>26</v>
      </c>
      <c r="E87">
        <v>1.6345352731</v>
      </c>
      <c r="F87">
        <v>1016.89134247042</v>
      </c>
    </row>
    <row r="88" spans="1:6" x14ac:dyDescent="0.3">
      <c r="A88" t="s">
        <v>27</v>
      </c>
      <c r="B88" t="s">
        <v>28</v>
      </c>
      <c r="C88">
        <v>2019</v>
      </c>
      <c r="D88" t="s">
        <v>15</v>
      </c>
      <c r="E88">
        <v>1.9178142116000001</v>
      </c>
      <c r="F88">
        <v>1193.12730677698</v>
      </c>
    </row>
    <row r="89" spans="1:6" x14ac:dyDescent="0.3">
      <c r="A89" t="s">
        <v>30</v>
      </c>
      <c r="B89" t="s">
        <v>31</v>
      </c>
      <c r="C89">
        <v>2010</v>
      </c>
      <c r="D89" t="s">
        <v>13</v>
      </c>
      <c r="E89">
        <v>1.2697418683999999</v>
      </c>
      <c r="F89">
        <v>8666.8135839269908</v>
      </c>
    </row>
    <row r="90" spans="1:6" x14ac:dyDescent="0.3">
      <c r="A90" t="s">
        <v>30</v>
      </c>
      <c r="B90" t="s">
        <v>31</v>
      </c>
      <c r="C90">
        <v>2010</v>
      </c>
      <c r="D90" t="s">
        <v>26</v>
      </c>
      <c r="E90">
        <v>0.1501084557</v>
      </c>
      <c r="F90">
        <v>1024.58778040264</v>
      </c>
    </row>
    <row r="91" spans="1:6" x14ac:dyDescent="0.3">
      <c r="A91" t="s">
        <v>30</v>
      </c>
      <c r="B91" t="s">
        <v>31</v>
      </c>
      <c r="C91">
        <v>2010</v>
      </c>
      <c r="D91" t="s">
        <v>15</v>
      </c>
      <c r="E91">
        <v>2.4722175892</v>
      </c>
      <c r="F91">
        <v>16874.4919876983</v>
      </c>
    </row>
    <row r="92" spans="1:6" x14ac:dyDescent="0.3">
      <c r="A92" t="s">
        <v>30</v>
      </c>
      <c r="B92" t="s">
        <v>31</v>
      </c>
      <c r="C92">
        <v>2011</v>
      </c>
      <c r="D92" t="s">
        <v>13</v>
      </c>
      <c r="E92">
        <v>1.3700580405</v>
      </c>
      <c r="F92">
        <v>8933.4917188097497</v>
      </c>
    </row>
    <row r="93" spans="1:6" x14ac:dyDescent="0.3">
      <c r="A93" t="s">
        <v>30</v>
      </c>
      <c r="B93" t="s">
        <v>31</v>
      </c>
      <c r="C93">
        <v>2011</v>
      </c>
      <c r="D93" t="s">
        <v>15</v>
      </c>
      <c r="E93">
        <v>2.321233688</v>
      </c>
      <c r="F93">
        <v>15135.652152278901</v>
      </c>
    </row>
    <row r="94" spans="1:6" x14ac:dyDescent="0.3">
      <c r="A94" t="s">
        <v>30</v>
      </c>
      <c r="B94" t="s">
        <v>31</v>
      </c>
      <c r="C94">
        <v>2012</v>
      </c>
      <c r="D94" t="s">
        <v>13</v>
      </c>
      <c r="E94">
        <v>0.93963464789999995</v>
      </c>
      <c r="F94">
        <v>5265.94066571855</v>
      </c>
    </row>
    <row r="95" spans="1:6" x14ac:dyDescent="0.3">
      <c r="A95" t="s">
        <v>30</v>
      </c>
      <c r="B95" t="s">
        <v>31</v>
      </c>
      <c r="C95">
        <v>2012</v>
      </c>
      <c r="D95" t="s">
        <v>26</v>
      </c>
      <c r="E95">
        <v>0.3791588092</v>
      </c>
      <c r="F95">
        <v>2124.8980086582201</v>
      </c>
    </row>
    <row r="96" spans="1:6" x14ac:dyDescent="0.3">
      <c r="A96" t="s">
        <v>30</v>
      </c>
      <c r="B96" t="s">
        <v>31</v>
      </c>
      <c r="C96">
        <v>2012</v>
      </c>
      <c r="D96" t="s">
        <v>15</v>
      </c>
      <c r="E96">
        <v>2.1679237965999998</v>
      </c>
      <c r="F96">
        <v>12149.5712263359</v>
      </c>
    </row>
    <row r="97" spans="1:6" x14ac:dyDescent="0.3">
      <c r="A97" t="s">
        <v>30</v>
      </c>
      <c r="B97" t="s">
        <v>31</v>
      </c>
      <c r="C97">
        <v>2013</v>
      </c>
      <c r="D97" t="s">
        <v>13</v>
      </c>
      <c r="E97">
        <v>1.2659923233999999</v>
      </c>
      <c r="F97">
        <v>8490.4107874853198</v>
      </c>
    </row>
    <row r="98" spans="1:6" x14ac:dyDescent="0.3">
      <c r="A98" t="s">
        <v>30</v>
      </c>
      <c r="B98" t="s">
        <v>31</v>
      </c>
      <c r="C98">
        <v>2013</v>
      </c>
      <c r="D98" t="s">
        <v>15</v>
      </c>
      <c r="E98">
        <v>2.0129461075999999</v>
      </c>
      <c r="F98">
        <v>13499.8759708259</v>
      </c>
    </row>
    <row r="99" spans="1:6" x14ac:dyDescent="0.3">
      <c r="A99" t="s">
        <v>30</v>
      </c>
      <c r="B99" t="s">
        <v>31</v>
      </c>
      <c r="C99">
        <v>2014</v>
      </c>
      <c r="D99" t="s">
        <v>13</v>
      </c>
      <c r="E99">
        <v>0.91567671630000003</v>
      </c>
      <c r="F99">
        <v>6624.3131833118596</v>
      </c>
    </row>
    <row r="100" spans="1:6" x14ac:dyDescent="0.3">
      <c r="A100" t="s">
        <v>30</v>
      </c>
      <c r="B100" t="s">
        <v>31</v>
      </c>
      <c r="C100">
        <v>2014</v>
      </c>
      <c r="D100" t="s">
        <v>26</v>
      </c>
      <c r="E100">
        <v>0.29591282619999998</v>
      </c>
      <c r="F100">
        <v>2140.7328602440102</v>
      </c>
    </row>
    <row r="101" spans="1:6" x14ac:dyDescent="0.3">
      <c r="A101" t="s">
        <v>30</v>
      </c>
      <c r="B101" t="s">
        <v>31</v>
      </c>
      <c r="C101">
        <v>2014</v>
      </c>
      <c r="D101" t="s">
        <v>15</v>
      </c>
      <c r="E101">
        <v>1.8570076035</v>
      </c>
      <c r="F101">
        <v>13434.217263025699</v>
      </c>
    </row>
    <row r="102" spans="1:6" x14ac:dyDescent="0.3">
      <c r="A102" t="s">
        <v>30</v>
      </c>
      <c r="B102" t="s">
        <v>31</v>
      </c>
      <c r="C102">
        <v>2015</v>
      </c>
      <c r="D102" t="s">
        <v>13</v>
      </c>
      <c r="E102">
        <v>1.1570496993999999</v>
      </c>
      <c r="F102">
        <v>8608.6782920317291</v>
      </c>
    </row>
    <row r="103" spans="1:6" x14ac:dyDescent="0.3">
      <c r="A103" t="s">
        <v>30</v>
      </c>
      <c r="B103" t="s">
        <v>31</v>
      </c>
      <c r="C103">
        <v>2015</v>
      </c>
      <c r="D103" t="s">
        <v>15</v>
      </c>
      <c r="E103">
        <v>1.7008460755999999</v>
      </c>
      <c r="F103">
        <v>12654.6307366602</v>
      </c>
    </row>
    <row r="104" spans="1:6" x14ac:dyDescent="0.3">
      <c r="A104" t="s">
        <v>30</v>
      </c>
      <c r="B104" t="s">
        <v>31</v>
      </c>
      <c r="C104">
        <v>2016</v>
      </c>
      <c r="D104" t="s">
        <v>13</v>
      </c>
      <c r="E104">
        <v>0.972579996</v>
      </c>
      <c r="F104">
        <v>7734.8574439848499</v>
      </c>
    </row>
    <row r="105" spans="1:6" x14ac:dyDescent="0.3">
      <c r="A105" t="s">
        <v>30</v>
      </c>
      <c r="B105" t="s">
        <v>31</v>
      </c>
      <c r="C105">
        <v>2016</v>
      </c>
      <c r="D105" t="s">
        <v>26</v>
      </c>
      <c r="E105">
        <v>0.1251120828</v>
      </c>
      <c r="F105">
        <v>995.00722734040903</v>
      </c>
    </row>
    <row r="106" spans="1:6" x14ac:dyDescent="0.3">
      <c r="A106" t="s">
        <v>30</v>
      </c>
      <c r="B106" t="s">
        <v>31</v>
      </c>
      <c r="C106">
        <v>2016</v>
      </c>
      <c r="D106" t="s">
        <v>15</v>
      </c>
      <c r="E106">
        <v>1.5452620206000001</v>
      </c>
      <c r="F106">
        <v>12289.355624212199</v>
      </c>
    </row>
    <row r="107" spans="1:6" x14ac:dyDescent="0.3">
      <c r="A107" t="s">
        <v>30</v>
      </c>
      <c r="B107" t="s">
        <v>31</v>
      </c>
      <c r="C107">
        <v>2017</v>
      </c>
      <c r="D107" t="s">
        <v>13</v>
      </c>
      <c r="E107">
        <v>0.95766946959999999</v>
      </c>
      <c r="F107">
        <v>8200.1874929421192</v>
      </c>
    </row>
    <row r="108" spans="1:6" x14ac:dyDescent="0.3">
      <c r="A108" t="s">
        <v>30</v>
      </c>
      <c r="B108" t="s">
        <v>31</v>
      </c>
      <c r="C108">
        <v>2017</v>
      </c>
      <c r="D108" t="s">
        <v>26</v>
      </c>
      <c r="E108">
        <v>8.0379967799999993E-2</v>
      </c>
      <c r="F108">
        <v>688.26544794372205</v>
      </c>
    </row>
    <row r="109" spans="1:6" x14ac:dyDescent="0.3">
      <c r="A109" t="s">
        <v>30</v>
      </c>
      <c r="B109" t="s">
        <v>31</v>
      </c>
      <c r="C109">
        <v>2017</v>
      </c>
      <c r="D109" t="s">
        <v>15</v>
      </c>
      <c r="E109">
        <v>1.3910937162999999</v>
      </c>
      <c r="F109">
        <v>11911.4471701602</v>
      </c>
    </row>
    <row r="110" spans="1:6" x14ac:dyDescent="0.3">
      <c r="A110" t="s">
        <v>30</v>
      </c>
      <c r="B110" t="s">
        <v>31</v>
      </c>
      <c r="C110">
        <v>2018</v>
      </c>
      <c r="D110" t="s">
        <v>13</v>
      </c>
      <c r="E110">
        <v>0.91443936749999999</v>
      </c>
      <c r="F110">
        <v>7302.03403126796</v>
      </c>
    </row>
    <row r="111" spans="1:6" x14ac:dyDescent="0.3">
      <c r="A111" t="s">
        <v>30</v>
      </c>
      <c r="B111" t="s">
        <v>31</v>
      </c>
      <c r="C111">
        <v>2018</v>
      </c>
      <c r="D111" t="s">
        <v>26</v>
      </c>
      <c r="E111">
        <v>6.2063117100000002E-2</v>
      </c>
      <c r="F111">
        <v>495.58998579748101</v>
      </c>
    </row>
    <row r="112" spans="1:6" x14ac:dyDescent="0.3">
      <c r="A112" t="s">
        <v>30</v>
      </c>
      <c r="B112" t="s">
        <v>31</v>
      </c>
      <c r="C112">
        <v>2018</v>
      </c>
      <c r="D112" t="s">
        <v>15</v>
      </c>
      <c r="E112">
        <v>1.2392383781</v>
      </c>
      <c r="F112">
        <v>9895.6378429404194</v>
      </c>
    </row>
    <row r="113" spans="1:6" x14ac:dyDescent="0.3">
      <c r="A113" t="s">
        <v>30</v>
      </c>
      <c r="B113" t="s">
        <v>31</v>
      </c>
      <c r="C113">
        <v>2019</v>
      </c>
      <c r="D113" t="s">
        <v>13</v>
      </c>
      <c r="E113">
        <v>0.85621796390000005</v>
      </c>
      <c r="F113">
        <v>6837.1211185398597</v>
      </c>
    </row>
    <row r="114" spans="1:6" x14ac:dyDescent="0.3">
      <c r="A114" t="s">
        <v>30</v>
      </c>
      <c r="B114" t="s">
        <v>31</v>
      </c>
      <c r="C114">
        <v>2019</v>
      </c>
      <c r="D114" t="s">
        <v>26</v>
      </c>
      <c r="E114">
        <v>5.7142927699999999E-2</v>
      </c>
      <c r="F114">
        <v>456.30100543016101</v>
      </c>
    </row>
    <row r="115" spans="1:6" x14ac:dyDescent="0.3">
      <c r="A115" t="s">
        <v>30</v>
      </c>
      <c r="B115" t="s">
        <v>31</v>
      </c>
      <c r="C115">
        <v>2019</v>
      </c>
      <c r="D115" t="s">
        <v>15</v>
      </c>
      <c r="E115">
        <v>1.0716541436</v>
      </c>
      <c r="F115">
        <v>8557.4345385019005</v>
      </c>
    </row>
    <row r="116" spans="1:6" x14ac:dyDescent="0.3">
      <c r="A116" t="s">
        <v>33</v>
      </c>
      <c r="B116" t="s">
        <v>34</v>
      </c>
      <c r="C116">
        <v>2010</v>
      </c>
      <c r="D116" t="s">
        <v>13</v>
      </c>
      <c r="E116">
        <v>26.328201410399998</v>
      </c>
      <c r="F116">
        <v>27041.267414105601</v>
      </c>
    </row>
    <row r="117" spans="1:6" x14ac:dyDescent="0.3">
      <c r="A117" t="s">
        <v>33</v>
      </c>
      <c r="B117" t="s">
        <v>34</v>
      </c>
      <c r="C117">
        <v>2010</v>
      </c>
      <c r="D117" t="s">
        <v>15</v>
      </c>
      <c r="E117">
        <v>45.842185979999996</v>
      </c>
      <c r="F117">
        <v>47083.763551061602</v>
      </c>
    </row>
    <row r="118" spans="1:6" x14ac:dyDescent="0.3">
      <c r="A118" t="s">
        <v>33</v>
      </c>
      <c r="B118" t="s">
        <v>34</v>
      </c>
      <c r="C118">
        <v>2011</v>
      </c>
      <c r="D118" t="s">
        <v>13</v>
      </c>
      <c r="E118">
        <v>28.8241300422</v>
      </c>
      <c r="F118">
        <v>81612.521258985798</v>
      </c>
    </row>
    <row r="119" spans="1:6" x14ac:dyDescent="0.3">
      <c r="A119" t="s">
        <v>33</v>
      </c>
      <c r="B119" t="s">
        <v>34</v>
      </c>
      <c r="C119">
        <v>2011</v>
      </c>
      <c r="D119" t="s">
        <v>15</v>
      </c>
      <c r="E119">
        <v>48.835552731600004</v>
      </c>
      <c r="F119">
        <v>138272.77977384799</v>
      </c>
    </row>
    <row r="120" spans="1:6" x14ac:dyDescent="0.3">
      <c r="A120" t="s">
        <v>33</v>
      </c>
      <c r="B120" t="s">
        <v>34</v>
      </c>
      <c r="C120">
        <v>2012</v>
      </c>
      <c r="D120" t="s">
        <v>13</v>
      </c>
      <c r="E120">
        <v>31.390514020600001</v>
      </c>
      <c r="F120">
        <v>77455.821315646303</v>
      </c>
    </row>
    <row r="121" spans="1:6" x14ac:dyDescent="0.3">
      <c r="A121" t="s">
        <v>33</v>
      </c>
      <c r="B121" t="s">
        <v>34</v>
      </c>
      <c r="C121">
        <v>2012</v>
      </c>
      <c r="D121" t="s">
        <v>15</v>
      </c>
      <c r="E121">
        <v>51.601895634199998</v>
      </c>
      <c r="F121">
        <v>127327.23029543601</v>
      </c>
    </row>
    <row r="122" spans="1:6" x14ac:dyDescent="0.3">
      <c r="A122" t="s">
        <v>33</v>
      </c>
      <c r="B122" t="s">
        <v>34</v>
      </c>
      <c r="C122">
        <v>2013</v>
      </c>
      <c r="D122" t="s">
        <v>13</v>
      </c>
      <c r="E122">
        <v>34.030001253800002</v>
      </c>
      <c r="F122">
        <v>88845.093799405498</v>
      </c>
    </row>
    <row r="123" spans="1:6" x14ac:dyDescent="0.3">
      <c r="A123" t="s">
        <v>33</v>
      </c>
      <c r="B123" t="s">
        <v>34</v>
      </c>
      <c r="C123">
        <v>2013</v>
      </c>
      <c r="D123" t="s">
        <v>15</v>
      </c>
      <c r="E123">
        <v>54.108194257400001</v>
      </c>
      <c r="F123">
        <v>141264.98433694799</v>
      </c>
    </row>
    <row r="124" spans="1:6" x14ac:dyDescent="0.3">
      <c r="A124" t="s">
        <v>33</v>
      </c>
      <c r="B124" t="s">
        <v>34</v>
      </c>
      <c r="C124">
        <v>2014</v>
      </c>
      <c r="D124" t="s">
        <v>13</v>
      </c>
      <c r="E124">
        <v>36.745381109599997</v>
      </c>
      <c r="F124">
        <v>96210.058062993994</v>
      </c>
    </row>
    <row r="125" spans="1:6" x14ac:dyDescent="0.3">
      <c r="A125" t="s">
        <v>33</v>
      </c>
      <c r="B125" t="s">
        <v>34</v>
      </c>
      <c r="C125">
        <v>2014</v>
      </c>
      <c r="D125" t="s">
        <v>15</v>
      </c>
      <c r="E125">
        <v>56.319776392100003</v>
      </c>
      <c r="F125">
        <v>147461.49837476699</v>
      </c>
    </row>
    <row r="126" spans="1:6" x14ac:dyDescent="0.3">
      <c r="A126" t="s">
        <v>33</v>
      </c>
      <c r="B126" t="s">
        <v>34</v>
      </c>
      <c r="C126">
        <v>2015</v>
      </c>
      <c r="D126" t="s">
        <v>13</v>
      </c>
      <c r="E126">
        <v>39.591993200300003</v>
      </c>
      <c r="F126">
        <v>122103.264182774</v>
      </c>
    </row>
    <row r="127" spans="1:6" x14ac:dyDescent="0.3">
      <c r="A127" t="s">
        <v>33</v>
      </c>
      <c r="B127" t="s">
        <v>34</v>
      </c>
      <c r="C127">
        <v>2015</v>
      </c>
      <c r="D127" t="s">
        <v>15</v>
      </c>
      <c r="E127">
        <v>58.199648898699998</v>
      </c>
      <c r="F127">
        <v>179490.00619573699</v>
      </c>
    </row>
    <row r="128" spans="1:6" x14ac:dyDescent="0.3">
      <c r="A128" t="s">
        <v>33</v>
      </c>
      <c r="B128" t="s">
        <v>34</v>
      </c>
      <c r="C128">
        <v>2016</v>
      </c>
      <c r="D128" t="s">
        <v>13</v>
      </c>
      <c r="E128">
        <v>42.415057886500001</v>
      </c>
      <c r="F128">
        <v>139643.678965392</v>
      </c>
    </row>
    <row r="129" spans="1:6" x14ac:dyDescent="0.3">
      <c r="A129" t="s">
        <v>33</v>
      </c>
      <c r="B129" t="s">
        <v>34</v>
      </c>
      <c r="C129">
        <v>2016</v>
      </c>
      <c r="D129" t="s">
        <v>15</v>
      </c>
      <c r="E129">
        <v>59.709256650999997</v>
      </c>
      <c r="F129">
        <v>196581.60762972001</v>
      </c>
    </row>
    <row r="130" spans="1:6" x14ac:dyDescent="0.3">
      <c r="A130" t="s">
        <v>33</v>
      </c>
      <c r="B130" t="s">
        <v>34</v>
      </c>
      <c r="C130">
        <v>2017</v>
      </c>
      <c r="D130" t="s">
        <v>13</v>
      </c>
      <c r="E130">
        <v>45.375240217399998</v>
      </c>
      <c r="F130">
        <v>161288.12188068399</v>
      </c>
    </row>
    <row r="131" spans="1:6" x14ac:dyDescent="0.3">
      <c r="A131" t="s">
        <v>33</v>
      </c>
      <c r="B131" t="s">
        <v>34</v>
      </c>
      <c r="C131">
        <v>2017</v>
      </c>
      <c r="D131" t="s">
        <v>15</v>
      </c>
      <c r="E131">
        <v>60.807519630000002</v>
      </c>
      <c r="F131">
        <v>216142.78162164299</v>
      </c>
    </row>
    <row r="132" spans="1:6" x14ac:dyDescent="0.3">
      <c r="A132" t="s">
        <v>33</v>
      </c>
      <c r="B132" t="s">
        <v>34</v>
      </c>
      <c r="C132">
        <v>2018</v>
      </c>
      <c r="D132" t="s">
        <v>13</v>
      </c>
      <c r="E132">
        <v>48.422792518599998</v>
      </c>
      <c r="F132">
        <v>160293.86412513</v>
      </c>
    </row>
    <row r="133" spans="1:6" x14ac:dyDescent="0.3">
      <c r="A133" t="s">
        <v>33</v>
      </c>
      <c r="B133" t="s">
        <v>34</v>
      </c>
      <c r="C133">
        <v>2018</v>
      </c>
      <c r="D133" t="s">
        <v>15</v>
      </c>
      <c r="E133">
        <v>61.451336594200001</v>
      </c>
      <c r="F133">
        <v>203422.225072189</v>
      </c>
    </row>
    <row r="134" spans="1:6" x14ac:dyDescent="0.3">
      <c r="A134" t="s">
        <v>33</v>
      </c>
      <c r="B134" t="s">
        <v>34</v>
      </c>
      <c r="C134">
        <v>2019</v>
      </c>
      <c r="D134" t="s">
        <v>13</v>
      </c>
      <c r="E134">
        <v>51.582814877099999</v>
      </c>
      <c r="F134">
        <v>170754.47922426899</v>
      </c>
    </row>
    <row r="135" spans="1:6" x14ac:dyDescent="0.3">
      <c r="A135" t="s">
        <v>33</v>
      </c>
      <c r="B135" t="s">
        <v>34</v>
      </c>
      <c r="C135">
        <v>2019</v>
      </c>
      <c r="D135" t="s">
        <v>15</v>
      </c>
      <c r="E135">
        <v>60.5225577402</v>
      </c>
      <c r="F135">
        <v>200347.690464168</v>
      </c>
    </row>
    <row r="136" spans="1:6" x14ac:dyDescent="0.3">
      <c r="A136" t="s">
        <v>36</v>
      </c>
      <c r="B136" t="s">
        <v>37</v>
      </c>
      <c r="C136">
        <v>2010</v>
      </c>
      <c r="D136" t="s">
        <v>16</v>
      </c>
      <c r="E136">
        <v>13.4720960632</v>
      </c>
      <c r="F136">
        <v>13836.970729394399</v>
      </c>
    </row>
    <row r="137" spans="1:6" x14ac:dyDescent="0.3">
      <c r="A137" t="s">
        <v>36</v>
      </c>
      <c r="B137" t="s">
        <v>37</v>
      </c>
      <c r="C137">
        <v>2010</v>
      </c>
      <c r="D137" t="s">
        <v>15</v>
      </c>
      <c r="E137">
        <v>23.457368911900002</v>
      </c>
      <c r="F137">
        <v>24092.682051800901</v>
      </c>
    </row>
    <row r="138" spans="1:6" x14ac:dyDescent="0.3">
      <c r="A138" t="s">
        <v>36</v>
      </c>
      <c r="B138" t="s">
        <v>37</v>
      </c>
      <c r="C138">
        <v>2011</v>
      </c>
      <c r="D138" t="s">
        <v>16</v>
      </c>
      <c r="E138">
        <v>15.028664552</v>
      </c>
      <c r="F138">
        <v>24203.6665905072</v>
      </c>
    </row>
    <row r="139" spans="1:6" x14ac:dyDescent="0.3">
      <c r="A139" t="s">
        <v>36</v>
      </c>
      <c r="B139" t="s">
        <v>37</v>
      </c>
      <c r="C139">
        <v>2011</v>
      </c>
      <c r="D139" t="s">
        <v>15</v>
      </c>
      <c r="E139">
        <v>25.462455905599999</v>
      </c>
      <c r="F139">
        <v>41007.289182606299</v>
      </c>
    </row>
    <row r="140" spans="1:6" x14ac:dyDescent="0.3">
      <c r="A140" t="s">
        <v>36</v>
      </c>
      <c r="B140" t="s">
        <v>37</v>
      </c>
      <c r="C140">
        <v>2012</v>
      </c>
      <c r="D140" t="s">
        <v>16</v>
      </c>
      <c r="E140">
        <v>16.629273181999999</v>
      </c>
      <c r="F140">
        <v>27379.0246751171</v>
      </c>
    </row>
    <row r="141" spans="1:6" x14ac:dyDescent="0.3">
      <c r="A141" t="s">
        <v>36</v>
      </c>
      <c r="B141" t="s">
        <v>37</v>
      </c>
      <c r="C141">
        <v>2012</v>
      </c>
      <c r="D141" t="s">
        <v>15</v>
      </c>
      <c r="E141">
        <v>27.336348128899999</v>
      </c>
      <c r="F141">
        <v>45007.532304984903</v>
      </c>
    </row>
    <row r="142" spans="1:6" x14ac:dyDescent="0.3">
      <c r="A142" t="s">
        <v>36</v>
      </c>
      <c r="B142" t="s">
        <v>37</v>
      </c>
      <c r="C142">
        <v>2013</v>
      </c>
      <c r="D142" t="s">
        <v>16</v>
      </c>
      <c r="E142">
        <v>18.275590616100001</v>
      </c>
      <c r="F142">
        <v>36271.602635996598</v>
      </c>
    </row>
    <row r="143" spans="1:6" x14ac:dyDescent="0.3">
      <c r="A143" t="s">
        <v>36</v>
      </c>
      <c r="B143" t="s">
        <v>37</v>
      </c>
      <c r="C143">
        <v>2013</v>
      </c>
      <c r="D143" t="s">
        <v>15</v>
      </c>
      <c r="E143">
        <v>29.0584534467</v>
      </c>
      <c r="F143">
        <v>57672.372881037503</v>
      </c>
    </row>
    <row r="144" spans="1:6" x14ac:dyDescent="0.3">
      <c r="A144" t="s">
        <v>36</v>
      </c>
      <c r="B144" t="s">
        <v>37</v>
      </c>
      <c r="C144">
        <v>2014</v>
      </c>
      <c r="D144" t="s">
        <v>16</v>
      </c>
      <c r="E144">
        <v>19.969370744599999</v>
      </c>
      <c r="F144">
        <v>41596.301963578</v>
      </c>
    </row>
    <row r="145" spans="1:6" x14ac:dyDescent="0.3">
      <c r="A145" t="s">
        <v>36</v>
      </c>
      <c r="B145" t="s">
        <v>37</v>
      </c>
      <c r="C145">
        <v>2014</v>
      </c>
      <c r="D145" t="s">
        <v>15</v>
      </c>
      <c r="E145">
        <v>30.607125605099998</v>
      </c>
      <c r="F145">
        <v>63754.800047852797</v>
      </c>
    </row>
    <row r="146" spans="1:6" x14ac:dyDescent="0.3">
      <c r="A146" t="s">
        <v>36</v>
      </c>
      <c r="B146" t="s">
        <v>37</v>
      </c>
      <c r="C146">
        <v>2015</v>
      </c>
      <c r="D146" t="s">
        <v>16</v>
      </c>
      <c r="E146">
        <v>21.741233671500002</v>
      </c>
      <c r="F146">
        <v>49646.704342184399</v>
      </c>
    </row>
    <row r="147" spans="1:6" x14ac:dyDescent="0.3">
      <c r="A147" t="s">
        <v>36</v>
      </c>
      <c r="B147" t="s">
        <v>37</v>
      </c>
      <c r="C147">
        <v>2015</v>
      </c>
      <c r="D147" t="s">
        <v>15</v>
      </c>
      <c r="E147">
        <v>31.9592943932</v>
      </c>
      <c r="F147">
        <v>72979.926700712895</v>
      </c>
    </row>
    <row r="148" spans="1:6" x14ac:dyDescent="0.3">
      <c r="A148" t="s">
        <v>36</v>
      </c>
      <c r="B148" t="s">
        <v>37</v>
      </c>
      <c r="C148">
        <v>2016</v>
      </c>
      <c r="D148" t="s">
        <v>16</v>
      </c>
      <c r="E148">
        <v>23.5064234068</v>
      </c>
      <c r="F148">
        <v>61827.007123704301</v>
      </c>
    </row>
    <row r="149" spans="1:6" x14ac:dyDescent="0.3">
      <c r="A149" t="s">
        <v>36</v>
      </c>
      <c r="B149" t="s">
        <v>37</v>
      </c>
      <c r="C149">
        <v>2016</v>
      </c>
      <c r="D149" t="s">
        <v>15</v>
      </c>
      <c r="E149">
        <v>33.090867679600002</v>
      </c>
      <c r="F149">
        <v>87036.180551531404</v>
      </c>
    </row>
    <row r="150" spans="1:6" x14ac:dyDescent="0.3">
      <c r="A150" t="s">
        <v>36</v>
      </c>
      <c r="B150" t="s">
        <v>37</v>
      </c>
      <c r="C150">
        <v>2017</v>
      </c>
      <c r="D150" t="s">
        <v>16</v>
      </c>
      <c r="E150">
        <v>25.353412623499999</v>
      </c>
      <c r="F150">
        <v>75807.077478901105</v>
      </c>
    </row>
    <row r="151" spans="1:6" x14ac:dyDescent="0.3">
      <c r="A151" t="s">
        <v>36</v>
      </c>
      <c r="B151" t="s">
        <v>37</v>
      </c>
      <c r="C151">
        <v>2017</v>
      </c>
      <c r="D151" t="s">
        <v>15</v>
      </c>
      <c r="E151">
        <v>33.976197776699998</v>
      </c>
      <c r="F151">
        <v>101589.332195326</v>
      </c>
    </row>
    <row r="152" spans="1:6" x14ac:dyDescent="0.3">
      <c r="A152" t="s">
        <v>36</v>
      </c>
      <c r="B152" t="s">
        <v>37</v>
      </c>
      <c r="C152">
        <v>2018</v>
      </c>
      <c r="D152" t="s">
        <v>16</v>
      </c>
      <c r="E152">
        <v>27.255133974</v>
      </c>
      <c r="F152">
        <v>71806.010285773693</v>
      </c>
    </row>
    <row r="153" spans="1:6" x14ac:dyDescent="0.3">
      <c r="A153" t="s">
        <v>36</v>
      </c>
      <c r="B153" t="s">
        <v>37</v>
      </c>
      <c r="C153">
        <v>2018</v>
      </c>
      <c r="D153" t="s">
        <v>15</v>
      </c>
      <c r="E153">
        <v>34.588348268300003</v>
      </c>
      <c r="F153">
        <v>91125.998275803897</v>
      </c>
    </row>
    <row r="154" spans="1:6" x14ac:dyDescent="0.3">
      <c r="A154" t="s">
        <v>36</v>
      </c>
      <c r="B154" t="s">
        <v>37</v>
      </c>
      <c r="C154">
        <v>2019</v>
      </c>
      <c r="D154" t="s">
        <v>16</v>
      </c>
      <c r="E154">
        <v>29.226012982</v>
      </c>
      <c r="F154">
        <v>76998.461676847699</v>
      </c>
    </row>
    <row r="155" spans="1:6" x14ac:dyDescent="0.3">
      <c r="A155" t="s">
        <v>36</v>
      </c>
      <c r="B155" t="s">
        <v>37</v>
      </c>
      <c r="C155">
        <v>2019</v>
      </c>
      <c r="D155" t="s">
        <v>15</v>
      </c>
      <c r="E155">
        <v>34.291130920900002</v>
      </c>
      <c r="F155">
        <v>90342.953440120895</v>
      </c>
    </row>
    <row r="156" spans="1:6" x14ac:dyDescent="0.3">
      <c r="A156" t="s">
        <v>39</v>
      </c>
      <c r="B156" t="s">
        <v>40</v>
      </c>
      <c r="C156">
        <v>2010</v>
      </c>
      <c r="D156" t="s">
        <v>16</v>
      </c>
      <c r="E156">
        <v>16.299997833100001</v>
      </c>
      <c r="F156">
        <v>16741.4626386241</v>
      </c>
    </row>
    <row r="157" spans="1:6" x14ac:dyDescent="0.3">
      <c r="A157" t="s">
        <v>39</v>
      </c>
      <c r="B157" t="s">
        <v>40</v>
      </c>
      <c r="C157">
        <v>2010</v>
      </c>
      <c r="D157" t="s">
        <v>15</v>
      </c>
      <c r="E157">
        <v>28.3812600979</v>
      </c>
      <c r="F157">
        <v>29149.930596992999</v>
      </c>
    </row>
    <row r="158" spans="1:6" x14ac:dyDescent="0.3">
      <c r="A158" t="s">
        <v>39</v>
      </c>
      <c r="B158" t="s">
        <v>40</v>
      </c>
      <c r="C158">
        <v>2011</v>
      </c>
      <c r="D158" t="s">
        <v>16</v>
      </c>
      <c r="E158">
        <v>15.8821443363</v>
      </c>
      <c r="F158">
        <v>29474.426561200002</v>
      </c>
    </row>
    <row r="159" spans="1:6" x14ac:dyDescent="0.3">
      <c r="A159" t="s">
        <v>39</v>
      </c>
      <c r="B159" t="s">
        <v>40</v>
      </c>
      <c r="C159">
        <v>2011</v>
      </c>
      <c r="D159" t="s">
        <v>15</v>
      </c>
      <c r="E159">
        <v>26.908472036700001</v>
      </c>
      <c r="F159">
        <v>49937.323709485703</v>
      </c>
    </row>
    <row r="160" spans="1:6" x14ac:dyDescent="0.3">
      <c r="A160" t="s">
        <v>39</v>
      </c>
      <c r="B160" t="s">
        <v>40</v>
      </c>
      <c r="C160">
        <v>2012</v>
      </c>
      <c r="D160" t="s">
        <v>16</v>
      </c>
      <c r="E160">
        <v>15.451784908200001</v>
      </c>
      <c r="F160">
        <v>23351.401671821</v>
      </c>
    </row>
    <row r="161" spans="1:6" x14ac:dyDescent="0.3">
      <c r="A161" t="s">
        <v>39</v>
      </c>
      <c r="B161" t="s">
        <v>40</v>
      </c>
      <c r="C161">
        <v>2012</v>
      </c>
      <c r="D161" t="s">
        <v>15</v>
      </c>
      <c r="E161">
        <v>25.400711554800001</v>
      </c>
      <c r="F161">
        <v>38386.647354400797</v>
      </c>
    </row>
    <row r="162" spans="1:6" x14ac:dyDescent="0.3">
      <c r="A162" t="s">
        <v>39</v>
      </c>
      <c r="B162" t="s">
        <v>40</v>
      </c>
      <c r="C162">
        <v>2013</v>
      </c>
      <c r="D162" t="s">
        <v>16</v>
      </c>
      <c r="E162">
        <v>15.008354608199999</v>
      </c>
      <c r="F162">
        <v>26041.9962673429</v>
      </c>
    </row>
    <row r="163" spans="1:6" x14ac:dyDescent="0.3">
      <c r="A163" t="s">
        <v>39</v>
      </c>
      <c r="B163" t="s">
        <v>40</v>
      </c>
      <c r="C163">
        <v>2013</v>
      </c>
      <c r="D163" t="s">
        <v>15</v>
      </c>
      <c r="E163">
        <v>23.863500931499999</v>
      </c>
      <c r="F163">
        <v>41407.150777679402</v>
      </c>
    </row>
    <row r="164" spans="1:6" x14ac:dyDescent="0.3">
      <c r="A164" t="s">
        <v>39</v>
      </c>
      <c r="B164" t="s">
        <v>40</v>
      </c>
      <c r="C164">
        <v>2014</v>
      </c>
      <c r="D164" t="s">
        <v>16</v>
      </c>
      <c r="E164">
        <v>14.5512858403</v>
      </c>
      <c r="F164">
        <v>27169.1875418993</v>
      </c>
    </row>
    <row r="165" spans="1:6" x14ac:dyDescent="0.3">
      <c r="A165" t="s">
        <v>39</v>
      </c>
      <c r="B165" t="s">
        <v>40</v>
      </c>
      <c r="C165">
        <v>2014</v>
      </c>
      <c r="D165" t="s">
        <v>15</v>
      </c>
      <c r="E165">
        <v>22.302807591000001</v>
      </c>
      <c r="F165">
        <v>41642.310432141101</v>
      </c>
    </row>
    <row r="166" spans="1:6" x14ac:dyDescent="0.3">
      <c r="A166" t="s">
        <v>39</v>
      </c>
      <c r="B166" t="s">
        <v>40</v>
      </c>
      <c r="C166">
        <v>2015</v>
      </c>
      <c r="D166" t="s">
        <v>16</v>
      </c>
      <c r="E166">
        <v>14.098659529200001</v>
      </c>
      <c r="F166">
        <v>24809.123941405</v>
      </c>
    </row>
    <row r="167" spans="1:6" x14ac:dyDescent="0.3">
      <c r="A167" t="s">
        <v>39</v>
      </c>
      <c r="B167" t="s">
        <v>40</v>
      </c>
      <c r="C167">
        <v>2015</v>
      </c>
      <c r="D167" t="s">
        <v>15</v>
      </c>
      <c r="E167">
        <v>20.724822576800001</v>
      </c>
      <c r="F167">
        <v>36469.0480615489</v>
      </c>
    </row>
    <row r="168" spans="1:6" x14ac:dyDescent="0.3">
      <c r="A168" t="s">
        <v>39</v>
      </c>
      <c r="B168" t="s">
        <v>40</v>
      </c>
      <c r="C168">
        <v>2016</v>
      </c>
      <c r="D168" t="s">
        <v>16</v>
      </c>
      <c r="E168">
        <v>13.593683309299999</v>
      </c>
      <c r="F168">
        <v>28504.236922164499</v>
      </c>
    </row>
    <row r="169" spans="1:6" x14ac:dyDescent="0.3">
      <c r="A169" t="s">
        <v>39</v>
      </c>
      <c r="B169" t="s">
        <v>40</v>
      </c>
      <c r="C169">
        <v>2016</v>
      </c>
      <c r="D169" t="s">
        <v>15</v>
      </c>
      <c r="E169">
        <v>19.1363342641</v>
      </c>
      <c r="F169">
        <v>40126.475898749602</v>
      </c>
    </row>
    <row r="170" spans="1:6" x14ac:dyDescent="0.3">
      <c r="A170" t="s">
        <v>39</v>
      </c>
      <c r="B170" t="s">
        <v>40</v>
      </c>
      <c r="C170">
        <v>2017</v>
      </c>
      <c r="D170" t="s">
        <v>16</v>
      </c>
      <c r="E170">
        <v>13.091839025000001</v>
      </c>
      <c r="F170">
        <v>32493.1295848218</v>
      </c>
    </row>
    <row r="171" spans="1:6" x14ac:dyDescent="0.3">
      <c r="A171" t="s">
        <v>39</v>
      </c>
      <c r="B171" t="s">
        <v>40</v>
      </c>
      <c r="C171">
        <v>2017</v>
      </c>
      <c r="D171" t="s">
        <v>15</v>
      </c>
      <c r="E171">
        <v>17.544419703199999</v>
      </c>
      <c r="F171">
        <v>43544.157686028302</v>
      </c>
    </row>
    <row r="172" spans="1:6" x14ac:dyDescent="0.3">
      <c r="A172" t="s">
        <v>39</v>
      </c>
      <c r="B172" t="s">
        <v>40</v>
      </c>
      <c r="C172">
        <v>2018</v>
      </c>
      <c r="D172" t="s">
        <v>16</v>
      </c>
      <c r="E172">
        <v>12.5736502016</v>
      </c>
      <c r="F172">
        <v>26565.989869307799</v>
      </c>
    </row>
    <row r="173" spans="1:6" x14ac:dyDescent="0.3">
      <c r="A173" t="s">
        <v>39</v>
      </c>
      <c r="B173" t="s">
        <v>40</v>
      </c>
      <c r="C173">
        <v>2018</v>
      </c>
      <c r="D173" t="s">
        <v>15</v>
      </c>
      <c r="E173">
        <v>15.9566925112</v>
      </c>
      <c r="F173">
        <v>33713.78436695</v>
      </c>
    </row>
    <row r="174" spans="1:6" x14ac:dyDescent="0.3">
      <c r="A174" t="s">
        <v>39</v>
      </c>
      <c r="B174" t="s">
        <v>40</v>
      </c>
      <c r="C174">
        <v>2019</v>
      </c>
      <c r="D174" t="s">
        <v>16</v>
      </c>
      <c r="E174">
        <v>12.043542435399999</v>
      </c>
      <c r="F174">
        <v>25445.962087358199</v>
      </c>
    </row>
    <row r="175" spans="1:6" x14ac:dyDescent="0.3">
      <c r="A175" t="s">
        <v>39</v>
      </c>
      <c r="B175" t="s">
        <v>40</v>
      </c>
      <c r="C175">
        <v>2019</v>
      </c>
      <c r="D175" t="s">
        <v>15</v>
      </c>
      <c r="E175">
        <v>14.1307913145</v>
      </c>
      <c r="F175">
        <v>29855.964885964899</v>
      </c>
    </row>
    <row r="176" spans="1:6" x14ac:dyDescent="0.3">
      <c r="A176" t="s">
        <v>42</v>
      </c>
      <c r="B176" t="s">
        <v>43</v>
      </c>
      <c r="C176">
        <v>2010</v>
      </c>
      <c r="D176" t="s">
        <v>45</v>
      </c>
      <c r="E176">
        <v>8.2298872564999996</v>
      </c>
      <c r="F176">
        <v>8452.7833338099299</v>
      </c>
    </row>
    <row r="177" spans="1:6" x14ac:dyDescent="0.3">
      <c r="A177" t="s">
        <v>42</v>
      </c>
      <c r="B177" t="s">
        <v>43</v>
      </c>
      <c r="C177">
        <v>2010</v>
      </c>
      <c r="D177" t="s">
        <v>15</v>
      </c>
      <c r="E177">
        <v>14.3297301751</v>
      </c>
      <c r="F177">
        <v>14717.8327754659</v>
      </c>
    </row>
    <row r="178" spans="1:6" x14ac:dyDescent="0.3">
      <c r="A178" t="s">
        <v>42</v>
      </c>
      <c r="B178" t="s">
        <v>43</v>
      </c>
      <c r="C178">
        <v>2011</v>
      </c>
      <c r="D178" t="s">
        <v>45</v>
      </c>
      <c r="E178">
        <v>8.6347332995000006</v>
      </c>
      <c r="F178">
        <v>20634.969029239699</v>
      </c>
    </row>
    <row r="179" spans="1:6" x14ac:dyDescent="0.3">
      <c r="A179" t="s">
        <v>42</v>
      </c>
      <c r="B179" t="s">
        <v>43</v>
      </c>
      <c r="C179">
        <v>2011</v>
      </c>
      <c r="D179" t="s">
        <v>15</v>
      </c>
      <c r="E179">
        <v>14.629477897499999</v>
      </c>
      <c r="F179">
        <v>34960.989860438698</v>
      </c>
    </row>
    <row r="180" spans="1:6" x14ac:dyDescent="0.3">
      <c r="A180" t="s">
        <v>42</v>
      </c>
      <c r="B180" t="s">
        <v>43</v>
      </c>
      <c r="C180">
        <v>2012</v>
      </c>
      <c r="D180" t="s">
        <v>45</v>
      </c>
      <c r="E180">
        <v>9.0508714893000004</v>
      </c>
      <c r="F180">
        <v>27604.5209242114</v>
      </c>
    </row>
    <row r="181" spans="1:6" x14ac:dyDescent="0.3">
      <c r="A181" t="s">
        <v>42</v>
      </c>
      <c r="B181" t="s">
        <v>43</v>
      </c>
      <c r="C181">
        <v>2012</v>
      </c>
      <c r="D181" t="s">
        <v>15</v>
      </c>
      <c r="E181">
        <v>14.878447854699999</v>
      </c>
      <c r="F181">
        <v>45378.218618182298</v>
      </c>
    </row>
    <row r="182" spans="1:6" x14ac:dyDescent="0.3">
      <c r="A182" t="s">
        <v>42</v>
      </c>
      <c r="B182" t="s">
        <v>43</v>
      </c>
      <c r="C182">
        <v>2013</v>
      </c>
      <c r="D182" t="s">
        <v>45</v>
      </c>
      <c r="E182">
        <v>9.4787080646999993</v>
      </c>
      <c r="F182">
        <v>27707.572891406999</v>
      </c>
    </row>
    <row r="183" spans="1:6" x14ac:dyDescent="0.3">
      <c r="A183" t="s">
        <v>42</v>
      </c>
      <c r="B183" t="s">
        <v>43</v>
      </c>
      <c r="C183">
        <v>2013</v>
      </c>
      <c r="D183" t="s">
        <v>15</v>
      </c>
      <c r="E183">
        <v>15.071282938</v>
      </c>
      <c r="F183">
        <v>44055.441703474702</v>
      </c>
    </row>
    <row r="184" spans="1:6" x14ac:dyDescent="0.3">
      <c r="A184" t="s">
        <v>42</v>
      </c>
      <c r="B184" t="s">
        <v>43</v>
      </c>
      <c r="C184">
        <v>2014</v>
      </c>
      <c r="D184" t="s">
        <v>45</v>
      </c>
      <c r="E184">
        <v>9.9186762303999991</v>
      </c>
      <c r="F184">
        <v>32483.6638708549</v>
      </c>
    </row>
    <row r="185" spans="1:6" x14ac:dyDescent="0.3">
      <c r="A185" t="s">
        <v>42</v>
      </c>
      <c r="B185" t="s">
        <v>43</v>
      </c>
      <c r="C185">
        <v>2014</v>
      </c>
      <c r="D185" t="s">
        <v>15</v>
      </c>
      <c r="E185">
        <v>15.2023903558</v>
      </c>
      <c r="F185">
        <v>49787.827214096702</v>
      </c>
    </row>
    <row r="186" spans="1:6" x14ac:dyDescent="0.3">
      <c r="A186" t="s">
        <v>42</v>
      </c>
      <c r="B186" t="s">
        <v>43</v>
      </c>
      <c r="C186">
        <v>2015</v>
      </c>
      <c r="D186" t="s">
        <v>45</v>
      </c>
      <c r="E186">
        <v>10.384980777499999</v>
      </c>
      <c r="F186">
        <v>39284.415988865301</v>
      </c>
    </row>
    <row r="187" spans="1:6" x14ac:dyDescent="0.3">
      <c r="A187" t="s">
        <v>42</v>
      </c>
      <c r="B187" t="s">
        <v>43</v>
      </c>
      <c r="C187">
        <v>2015</v>
      </c>
      <c r="D187" t="s">
        <v>15</v>
      </c>
      <c r="E187">
        <v>15.2657693188</v>
      </c>
      <c r="F187">
        <v>57747.514912316998</v>
      </c>
    </row>
    <row r="188" spans="1:6" x14ac:dyDescent="0.3">
      <c r="A188" t="s">
        <v>42</v>
      </c>
      <c r="B188" t="s">
        <v>43</v>
      </c>
      <c r="C188">
        <v>2016</v>
      </c>
      <c r="D188" t="s">
        <v>45</v>
      </c>
      <c r="E188">
        <v>10.8367026362</v>
      </c>
      <c r="F188">
        <v>41182.680910576099</v>
      </c>
    </row>
    <row r="189" spans="1:6" x14ac:dyDescent="0.3">
      <c r="A189" t="s">
        <v>42</v>
      </c>
      <c r="B189" t="s">
        <v>43</v>
      </c>
      <c r="C189">
        <v>2016</v>
      </c>
      <c r="D189" t="s">
        <v>15</v>
      </c>
      <c r="E189">
        <v>15.255229892199999</v>
      </c>
      <c r="F189">
        <v>57974.393684580602</v>
      </c>
    </row>
    <row r="190" spans="1:6" x14ac:dyDescent="0.3">
      <c r="A190" t="s">
        <v>42</v>
      </c>
      <c r="B190" t="s">
        <v>43</v>
      </c>
      <c r="C190">
        <v>2017</v>
      </c>
      <c r="D190" t="s">
        <v>45</v>
      </c>
      <c r="E190">
        <v>11.315653321499999</v>
      </c>
      <c r="F190">
        <v>53013.182400426798</v>
      </c>
    </row>
    <row r="191" spans="1:6" x14ac:dyDescent="0.3">
      <c r="A191" t="s">
        <v>42</v>
      </c>
      <c r="B191" t="s">
        <v>43</v>
      </c>
      <c r="C191">
        <v>2017</v>
      </c>
      <c r="D191" t="s">
        <v>15</v>
      </c>
      <c r="E191">
        <v>15.164146970499999</v>
      </c>
      <c r="F191">
        <v>71043.152918107604</v>
      </c>
    </row>
    <row r="192" spans="1:6" x14ac:dyDescent="0.3">
      <c r="A192" t="s">
        <v>42</v>
      </c>
      <c r="B192" t="s">
        <v>43</v>
      </c>
      <c r="C192">
        <v>2018</v>
      </c>
      <c r="D192" t="s">
        <v>45</v>
      </c>
      <c r="E192">
        <v>11.808447233800001</v>
      </c>
      <c r="F192">
        <v>20082.148948407001</v>
      </c>
    </row>
    <row r="193" spans="1:6" x14ac:dyDescent="0.3">
      <c r="A193" t="s">
        <v>42</v>
      </c>
      <c r="B193" t="s">
        <v>43</v>
      </c>
      <c r="C193">
        <v>2018</v>
      </c>
      <c r="D193" t="s">
        <v>15</v>
      </c>
      <c r="E193">
        <v>14.9856054943</v>
      </c>
      <c r="F193">
        <v>25485.413590922399</v>
      </c>
    </row>
    <row r="194" spans="1:6" x14ac:dyDescent="0.3">
      <c r="A194" t="s">
        <v>42</v>
      </c>
      <c r="B194" t="s">
        <v>43</v>
      </c>
      <c r="C194">
        <v>2019</v>
      </c>
      <c r="D194" t="s">
        <v>45</v>
      </c>
      <c r="E194">
        <v>12.320805318</v>
      </c>
      <c r="F194">
        <v>21938.4644394307</v>
      </c>
    </row>
    <row r="195" spans="1:6" x14ac:dyDescent="0.3">
      <c r="A195" t="s">
        <v>42</v>
      </c>
      <c r="B195" t="s">
        <v>43</v>
      </c>
      <c r="C195">
        <v>2019</v>
      </c>
      <c r="D195" t="s">
        <v>15</v>
      </c>
      <c r="E195">
        <v>14.456106225399999</v>
      </c>
      <c r="F195">
        <v>25740.587905734599</v>
      </c>
    </row>
    <row r="196" spans="1:6" x14ac:dyDescent="0.3">
      <c r="A196" t="s">
        <v>46</v>
      </c>
      <c r="B196" t="s">
        <v>47</v>
      </c>
      <c r="C196">
        <v>2010</v>
      </c>
      <c r="D196" t="s">
        <v>16</v>
      </c>
      <c r="E196">
        <v>80.791268597599995</v>
      </c>
      <c r="F196">
        <v>207818.410718339</v>
      </c>
    </row>
    <row r="197" spans="1:6" x14ac:dyDescent="0.3">
      <c r="A197" t="s">
        <v>46</v>
      </c>
      <c r="B197" t="s">
        <v>47</v>
      </c>
      <c r="C197">
        <v>2010</v>
      </c>
      <c r="D197" t="s">
        <v>15</v>
      </c>
      <c r="E197">
        <v>140.67228911230001</v>
      </c>
      <c r="F197">
        <v>361849.64121598698</v>
      </c>
    </row>
    <row r="198" spans="1:6" x14ac:dyDescent="0.3">
      <c r="A198" t="s">
        <v>46</v>
      </c>
      <c r="B198" t="s">
        <v>47</v>
      </c>
      <c r="C198">
        <v>2011</v>
      </c>
      <c r="D198" t="s">
        <v>16</v>
      </c>
      <c r="E198">
        <v>77.331349630099993</v>
      </c>
      <c r="F198">
        <v>230896.624627991</v>
      </c>
    </row>
    <row r="199" spans="1:6" x14ac:dyDescent="0.3">
      <c r="A199" t="s">
        <v>46</v>
      </c>
      <c r="B199" t="s">
        <v>47</v>
      </c>
      <c r="C199">
        <v>2011</v>
      </c>
      <c r="D199" t="s">
        <v>15</v>
      </c>
      <c r="E199">
        <v>131.0193645786</v>
      </c>
      <c r="F199">
        <v>391198.77238440199</v>
      </c>
    </row>
    <row r="200" spans="1:6" x14ac:dyDescent="0.3">
      <c r="A200" t="s">
        <v>46</v>
      </c>
      <c r="B200" t="s">
        <v>47</v>
      </c>
      <c r="C200">
        <v>2012</v>
      </c>
      <c r="D200" t="s">
        <v>16</v>
      </c>
      <c r="E200">
        <v>73.769738203100005</v>
      </c>
      <c r="F200">
        <v>146896.97289605599</v>
      </c>
    </row>
    <row r="201" spans="1:6" x14ac:dyDescent="0.3">
      <c r="A201" t="s">
        <v>46</v>
      </c>
      <c r="B201" t="s">
        <v>47</v>
      </c>
      <c r="C201">
        <v>2012</v>
      </c>
      <c r="D201" t="s">
        <v>15</v>
      </c>
      <c r="E201">
        <v>121.2677922134</v>
      </c>
      <c r="F201">
        <v>241479.392767866</v>
      </c>
    </row>
    <row r="202" spans="1:6" x14ac:dyDescent="0.3">
      <c r="A202" t="s">
        <v>46</v>
      </c>
      <c r="B202" t="s">
        <v>47</v>
      </c>
      <c r="C202">
        <v>2013</v>
      </c>
      <c r="D202" t="s">
        <v>16</v>
      </c>
      <c r="E202">
        <v>70.102074732299997</v>
      </c>
      <c r="F202">
        <v>237414.16680433901</v>
      </c>
    </row>
    <row r="203" spans="1:6" x14ac:dyDescent="0.3">
      <c r="A203" t="s">
        <v>46</v>
      </c>
      <c r="B203" t="s">
        <v>47</v>
      </c>
      <c r="C203">
        <v>2013</v>
      </c>
      <c r="D203" t="s">
        <v>15</v>
      </c>
      <c r="E203">
        <v>111.4633128915</v>
      </c>
      <c r="F203">
        <v>377491.95955273899</v>
      </c>
    </row>
    <row r="204" spans="1:6" x14ac:dyDescent="0.3">
      <c r="A204" t="s">
        <v>46</v>
      </c>
      <c r="B204" t="s">
        <v>47</v>
      </c>
      <c r="C204">
        <v>2014</v>
      </c>
      <c r="D204" t="s">
        <v>16</v>
      </c>
      <c r="E204">
        <v>66.323922635700001</v>
      </c>
      <c r="F204">
        <v>237159.02572334299</v>
      </c>
    </row>
    <row r="205" spans="1:6" x14ac:dyDescent="0.3">
      <c r="A205" t="s">
        <v>46</v>
      </c>
      <c r="B205" t="s">
        <v>47</v>
      </c>
      <c r="C205">
        <v>2014</v>
      </c>
      <c r="D205" t="s">
        <v>15</v>
      </c>
      <c r="E205">
        <v>101.65491225</v>
      </c>
      <c r="F205">
        <v>363494.48270123999</v>
      </c>
    </row>
    <row r="206" spans="1:6" x14ac:dyDescent="0.3">
      <c r="A206" t="s">
        <v>46</v>
      </c>
      <c r="B206" t="s">
        <v>47</v>
      </c>
      <c r="C206">
        <v>2015</v>
      </c>
      <c r="D206" t="s">
        <v>16</v>
      </c>
      <c r="E206">
        <v>62.513453463300003</v>
      </c>
      <c r="F206">
        <v>223902.86068040901</v>
      </c>
    </row>
    <row r="207" spans="1:6" x14ac:dyDescent="0.3">
      <c r="A207" t="s">
        <v>46</v>
      </c>
      <c r="B207" t="s">
        <v>47</v>
      </c>
      <c r="C207">
        <v>2015</v>
      </c>
      <c r="D207" t="s">
        <v>15</v>
      </c>
      <c r="E207">
        <v>91.893859058900006</v>
      </c>
      <c r="F207">
        <v>329133.91889845498</v>
      </c>
    </row>
    <row r="208" spans="1:6" x14ac:dyDescent="0.3">
      <c r="A208" t="s">
        <v>46</v>
      </c>
      <c r="B208" t="s">
        <v>47</v>
      </c>
      <c r="C208">
        <v>2016</v>
      </c>
      <c r="D208" t="s">
        <v>16</v>
      </c>
      <c r="E208">
        <v>58.416789009600002</v>
      </c>
      <c r="F208">
        <v>246041.78797824099</v>
      </c>
    </row>
    <row r="209" spans="1:6" x14ac:dyDescent="0.3">
      <c r="A209" t="s">
        <v>46</v>
      </c>
      <c r="B209" t="s">
        <v>47</v>
      </c>
      <c r="C209">
        <v>2016</v>
      </c>
      <c r="D209" t="s">
        <v>15</v>
      </c>
      <c r="E209">
        <v>82.235489505499999</v>
      </c>
      <c r="F209">
        <v>346362.18827234203</v>
      </c>
    </row>
    <row r="210" spans="1:6" x14ac:dyDescent="0.3">
      <c r="A210" t="s">
        <v>46</v>
      </c>
      <c r="B210" t="s">
        <v>47</v>
      </c>
      <c r="C210">
        <v>2017</v>
      </c>
      <c r="D210" t="s">
        <v>16</v>
      </c>
      <c r="E210">
        <v>54.277806932799997</v>
      </c>
      <c r="F210">
        <v>216624.512122888</v>
      </c>
    </row>
    <row r="211" spans="1:6" x14ac:dyDescent="0.3">
      <c r="A211" t="s">
        <v>46</v>
      </c>
      <c r="B211" t="s">
        <v>47</v>
      </c>
      <c r="C211">
        <v>2017</v>
      </c>
      <c r="D211" t="s">
        <v>15</v>
      </c>
      <c r="E211">
        <v>72.737880719100005</v>
      </c>
      <c r="F211">
        <v>290299.27357148897</v>
      </c>
    </row>
    <row r="212" spans="1:6" x14ac:dyDescent="0.3">
      <c r="A212" t="s">
        <v>46</v>
      </c>
      <c r="B212" t="s">
        <v>47</v>
      </c>
      <c r="C212">
        <v>2018</v>
      </c>
      <c r="D212" t="s">
        <v>16</v>
      </c>
      <c r="E212">
        <v>50.007982069299999</v>
      </c>
      <c r="F212">
        <v>78851.807452546796</v>
      </c>
    </row>
    <row r="213" spans="1:6" x14ac:dyDescent="0.3">
      <c r="A213" t="s">
        <v>46</v>
      </c>
      <c r="B213" t="s">
        <v>47</v>
      </c>
      <c r="C213">
        <v>2018</v>
      </c>
      <c r="D213" t="s">
        <v>15</v>
      </c>
      <c r="E213">
        <v>63.463034217999997</v>
      </c>
      <c r="F213">
        <v>100067.52417197599</v>
      </c>
    </row>
    <row r="214" spans="1:6" x14ac:dyDescent="0.3">
      <c r="A214" t="s">
        <v>46</v>
      </c>
      <c r="B214" t="s">
        <v>47</v>
      </c>
      <c r="C214">
        <v>2019</v>
      </c>
      <c r="D214" t="s">
        <v>16</v>
      </c>
      <c r="E214">
        <v>45.621387203499999</v>
      </c>
      <c r="F214">
        <v>75316.572773914493</v>
      </c>
    </row>
    <row r="215" spans="1:6" x14ac:dyDescent="0.3">
      <c r="A215" t="s">
        <v>46</v>
      </c>
      <c r="B215" t="s">
        <v>47</v>
      </c>
      <c r="C215">
        <v>2019</v>
      </c>
      <c r="D215" t="s">
        <v>15</v>
      </c>
      <c r="E215">
        <v>53.527963679300001</v>
      </c>
      <c r="F215">
        <v>88369.578809769795</v>
      </c>
    </row>
    <row r="216" spans="1:6" x14ac:dyDescent="0.3">
      <c r="A216" t="s">
        <v>49</v>
      </c>
      <c r="B216" t="s">
        <v>50</v>
      </c>
      <c r="C216">
        <v>2010</v>
      </c>
      <c r="D216" t="s">
        <v>16</v>
      </c>
      <c r="E216">
        <v>8.4095400221999999</v>
      </c>
      <c r="F216">
        <v>8637.3017671712405</v>
      </c>
    </row>
    <row r="217" spans="1:6" x14ac:dyDescent="0.3">
      <c r="A217" t="s">
        <v>49</v>
      </c>
      <c r="B217" t="s">
        <v>50</v>
      </c>
      <c r="C217">
        <v>2010</v>
      </c>
      <c r="D217" t="s">
        <v>15</v>
      </c>
      <c r="E217">
        <v>14.642538306800001</v>
      </c>
      <c r="F217">
        <v>15039.112919408601</v>
      </c>
    </row>
    <row r="218" spans="1:6" x14ac:dyDescent="0.3">
      <c r="A218" t="s">
        <v>49</v>
      </c>
      <c r="B218" t="s">
        <v>50</v>
      </c>
      <c r="C218">
        <v>2011</v>
      </c>
      <c r="D218" t="s">
        <v>16</v>
      </c>
      <c r="E218">
        <v>9.3811798429</v>
      </c>
      <c r="F218">
        <v>15108.391591095</v>
      </c>
    </row>
    <row r="219" spans="1:6" x14ac:dyDescent="0.3">
      <c r="A219" t="s">
        <v>49</v>
      </c>
      <c r="B219" t="s">
        <v>50</v>
      </c>
      <c r="C219">
        <v>2011</v>
      </c>
      <c r="D219" t="s">
        <v>15</v>
      </c>
      <c r="E219">
        <v>15.8941519564</v>
      </c>
      <c r="F219">
        <v>25597.5341894308</v>
      </c>
    </row>
    <row r="220" spans="1:6" x14ac:dyDescent="0.3">
      <c r="A220" t="s">
        <v>49</v>
      </c>
      <c r="B220" t="s">
        <v>50</v>
      </c>
      <c r="C220">
        <v>2012</v>
      </c>
      <c r="D220" t="s">
        <v>16</v>
      </c>
      <c r="E220">
        <v>10.380310362099999</v>
      </c>
      <c r="F220">
        <v>17090.510837567101</v>
      </c>
    </row>
    <row r="221" spans="1:6" x14ac:dyDescent="0.3">
      <c r="A221" t="s">
        <v>49</v>
      </c>
      <c r="B221" t="s">
        <v>50</v>
      </c>
      <c r="C221">
        <v>2012</v>
      </c>
      <c r="D221" t="s">
        <v>15</v>
      </c>
      <c r="E221">
        <v>17.063871321200001</v>
      </c>
      <c r="F221">
        <v>28094.562452751201</v>
      </c>
    </row>
    <row r="222" spans="1:6" x14ac:dyDescent="0.3">
      <c r="A222" t="s">
        <v>49</v>
      </c>
      <c r="B222" t="s">
        <v>50</v>
      </c>
      <c r="C222">
        <v>2013</v>
      </c>
      <c r="D222" t="s">
        <v>16</v>
      </c>
      <c r="E222">
        <v>11.407973191</v>
      </c>
      <c r="F222">
        <v>22641.4280750406</v>
      </c>
    </row>
    <row r="223" spans="1:6" x14ac:dyDescent="0.3">
      <c r="A223" t="s">
        <v>49</v>
      </c>
      <c r="B223" t="s">
        <v>50</v>
      </c>
      <c r="C223">
        <v>2013</v>
      </c>
      <c r="D223" t="s">
        <v>15</v>
      </c>
      <c r="E223">
        <v>18.138842396600001</v>
      </c>
      <c r="F223">
        <v>36000.198160724402</v>
      </c>
    </row>
    <row r="224" spans="1:6" x14ac:dyDescent="0.3">
      <c r="A224" t="s">
        <v>49</v>
      </c>
      <c r="B224" t="s">
        <v>50</v>
      </c>
      <c r="C224">
        <v>2014</v>
      </c>
      <c r="D224" t="s">
        <v>16</v>
      </c>
      <c r="E224">
        <v>12.465263141399999</v>
      </c>
      <c r="F224">
        <v>25965.207232430501</v>
      </c>
    </row>
    <row r="225" spans="1:6" x14ac:dyDescent="0.3">
      <c r="A225" t="s">
        <v>49</v>
      </c>
      <c r="B225" t="s">
        <v>50</v>
      </c>
      <c r="C225">
        <v>2014</v>
      </c>
      <c r="D225" t="s">
        <v>15</v>
      </c>
      <c r="E225">
        <v>19.105553176800001</v>
      </c>
      <c r="F225">
        <v>39796.965527227498</v>
      </c>
    </row>
    <row r="226" spans="1:6" x14ac:dyDescent="0.3">
      <c r="A226" t="s">
        <v>49</v>
      </c>
      <c r="B226" t="s">
        <v>50</v>
      </c>
      <c r="C226">
        <v>2015</v>
      </c>
      <c r="D226" t="s">
        <v>16</v>
      </c>
      <c r="E226">
        <v>13.5712938679</v>
      </c>
      <c r="F226">
        <v>30990.422364487102</v>
      </c>
    </row>
    <row r="227" spans="1:6" x14ac:dyDescent="0.3">
      <c r="A227" t="s">
        <v>49</v>
      </c>
      <c r="B227" t="s">
        <v>50</v>
      </c>
      <c r="C227">
        <v>2015</v>
      </c>
      <c r="D227" t="s">
        <v>15</v>
      </c>
      <c r="E227">
        <v>19.949602795200001</v>
      </c>
      <c r="F227">
        <v>45555.466018368897</v>
      </c>
    </row>
    <row r="228" spans="1:6" x14ac:dyDescent="0.3">
      <c r="A228" t="s">
        <v>49</v>
      </c>
      <c r="B228" t="s">
        <v>50</v>
      </c>
      <c r="C228">
        <v>2016</v>
      </c>
      <c r="D228" t="s">
        <v>16</v>
      </c>
      <c r="E228">
        <v>14.6731590608</v>
      </c>
      <c r="F228">
        <v>38593.600314123898</v>
      </c>
    </row>
    <row r="229" spans="1:6" x14ac:dyDescent="0.3">
      <c r="A229" t="s">
        <v>49</v>
      </c>
      <c r="B229" t="s">
        <v>50</v>
      </c>
      <c r="C229">
        <v>2016</v>
      </c>
      <c r="D229" t="s">
        <v>15</v>
      </c>
      <c r="E229">
        <v>20.655952482299998</v>
      </c>
      <c r="F229">
        <v>54329.648503815202</v>
      </c>
    </row>
    <row r="230" spans="1:6" x14ac:dyDescent="0.3">
      <c r="A230" t="s">
        <v>49</v>
      </c>
      <c r="B230" t="s">
        <v>50</v>
      </c>
      <c r="C230">
        <v>2017</v>
      </c>
      <c r="D230" t="s">
        <v>16</v>
      </c>
      <c r="E230">
        <v>15.8260850542</v>
      </c>
      <c r="F230">
        <v>47320.227604561398</v>
      </c>
    </row>
    <row r="231" spans="1:6" x14ac:dyDescent="0.3">
      <c r="A231" t="s">
        <v>49</v>
      </c>
      <c r="B231" t="s">
        <v>50</v>
      </c>
      <c r="C231">
        <v>2017</v>
      </c>
      <c r="D231" t="s">
        <v>15</v>
      </c>
      <c r="E231">
        <v>21.2085924613</v>
      </c>
      <c r="F231">
        <v>63414.004095015996</v>
      </c>
    </row>
    <row r="232" spans="1:6" x14ac:dyDescent="0.3">
      <c r="A232" t="s">
        <v>49</v>
      </c>
      <c r="B232" t="s">
        <v>50</v>
      </c>
      <c r="C232">
        <v>2018</v>
      </c>
      <c r="D232" t="s">
        <v>16</v>
      </c>
      <c r="E232">
        <v>17.013175892500001</v>
      </c>
      <c r="F232">
        <v>44822.684940519001</v>
      </c>
    </row>
    <row r="233" spans="1:6" x14ac:dyDescent="0.3">
      <c r="A233" t="s">
        <v>49</v>
      </c>
      <c r="B233" t="s">
        <v>50</v>
      </c>
      <c r="C233">
        <v>2018</v>
      </c>
      <c r="D233" t="s">
        <v>15</v>
      </c>
      <c r="E233">
        <v>21.590708505799999</v>
      </c>
      <c r="F233">
        <v>56882.590946789598</v>
      </c>
    </row>
    <row r="234" spans="1:6" x14ac:dyDescent="0.3">
      <c r="A234" t="s">
        <v>49</v>
      </c>
      <c r="B234" t="s">
        <v>50</v>
      </c>
      <c r="C234">
        <v>2019</v>
      </c>
      <c r="D234" t="s">
        <v>16</v>
      </c>
      <c r="E234">
        <v>18.243436263100001</v>
      </c>
      <c r="F234">
        <v>48063.912406643401</v>
      </c>
    </row>
    <row r="235" spans="1:6" x14ac:dyDescent="0.3">
      <c r="A235" t="s">
        <v>49</v>
      </c>
      <c r="B235" t="s">
        <v>50</v>
      </c>
      <c r="C235">
        <v>2019</v>
      </c>
      <c r="D235" t="s">
        <v>15</v>
      </c>
      <c r="E235">
        <v>21.405179753100001</v>
      </c>
      <c r="F235">
        <v>56393.7993842945</v>
      </c>
    </row>
    <row r="236" spans="1:6" x14ac:dyDescent="0.3">
      <c r="A236" t="s">
        <v>52</v>
      </c>
      <c r="B236" t="s">
        <v>53</v>
      </c>
      <c r="C236">
        <v>2010</v>
      </c>
      <c r="D236" t="s">
        <v>55</v>
      </c>
      <c r="E236">
        <v>17.881332564099999</v>
      </c>
      <c r="F236">
        <v>45503.431635617402</v>
      </c>
    </row>
    <row r="237" spans="1:6" x14ac:dyDescent="0.3">
      <c r="A237" t="s">
        <v>52</v>
      </c>
      <c r="B237" t="s">
        <v>53</v>
      </c>
      <c r="C237">
        <v>2010</v>
      </c>
      <c r="D237" t="s">
        <v>15</v>
      </c>
      <c r="E237">
        <v>31.134651402599999</v>
      </c>
      <c r="F237">
        <v>79229.748483450297</v>
      </c>
    </row>
    <row r="238" spans="1:6" x14ac:dyDescent="0.3">
      <c r="A238" t="s">
        <v>52</v>
      </c>
      <c r="B238" t="s">
        <v>53</v>
      </c>
      <c r="C238">
        <v>2011</v>
      </c>
      <c r="D238" t="s">
        <v>55</v>
      </c>
      <c r="E238">
        <v>19.185579793100001</v>
      </c>
      <c r="F238">
        <v>57284.473075173097</v>
      </c>
    </row>
    <row r="239" spans="1:6" x14ac:dyDescent="0.3">
      <c r="A239" t="s">
        <v>52</v>
      </c>
      <c r="B239" t="s">
        <v>53</v>
      </c>
      <c r="C239">
        <v>2011</v>
      </c>
      <c r="D239" t="s">
        <v>15</v>
      </c>
      <c r="E239">
        <v>32.505348549899999</v>
      </c>
      <c r="F239">
        <v>97054.755909923901</v>
      </c>
    </row>
    <row r="240" spans="1:6" x14ac:dyDescent="0.3">
      <c r="A240" t="s">
        <v>52</v>
      </c>
      <c r="B240" t="s">
        <v>53</v>
      </c>
      <c r="C240">
        <v>2012</v>
      </c>
      <c r="D240" t="s">
        <v>55</v>
      </c>
      <c r="E240">
        <v>20.5265019303</v>
      </c>
      <c r="F240">
        <v>40874.226629409299</v>
      </c>
    </row>
    <row r="241" spans="1:6" x14ac:dyDescent="0.3">
      <c r="A241" t="s">
        <v>52</v>
      </c>
      <c r="B241" t="s">
        <v>53</v>
      </c>
      <c r="C241">
        <v>2012</v>
      </c>
      <c r="D241" t="s">
        <v>15</v>
      </c>
      <c r="E241">
        <v>33.742881994500003</v>
      </c>
      <c r="F241">
        <v>67191.8776250761</v>
      </c>
    </row>
    <row r="242" spans="1:6" x14ac:dyDescent="0.3">
      <c r="A242" t="s">
        <v>52</v>
      </c>
      <c r="B242" t="s">
        <v>53</v>
      </c>
      <c r="C242">
        <v>2013</v>
      </c>
      <c r="D242" t="s">
        <v>55</v>
      </c>
      <c r="E242">
        <v>21.905458416999998</v>
      </c>
      <c r="F242">
        <v>74187.050503020699</v>
      </c>
    </row>
    <row r="243" spans="1:6" x14ac:dyDescent="0.3">
      <c r="A243" t="s">
        <v>52</v>
      </c>
      <c r="B243" t="s">
        <v>53</v>
      </c>
      <c r="C243">
        <v>2013</v>
      </c>
      <c r="D243" t="s">
        <v>15</v>
      </c>
      <c r="E243">
        <v>34.829995758099997</v>
      </c>
      <c r="F243">
        <v>117958.483458585</v>
      </c>
    </row>
    <row r="244" spans="1:6" x14ac:dyDescent="0.3">
      <c r="A244" t="s">
        <v>52</v>
      </c>
      <c r="B244" t="s">
        <v>53</v>
      </c>
      <c r="C244">
        <v>2014</v>
      </c>
      <c r="D244" t="s">
        <v>55</v>
      </c>
      <c r="E244">
        <v>23.323886800899999</v>
      </c>
      <c r="F244">
        <v>83400.831102406097</v>
      </c>
    </row>
    <row r="245" spans="1:6" x14ac:dyDescent="0.3">
      <c r="A245" t="s">
        <v>52</v>
      </c>
      <c r="B245" t="s">
        <v>53</v>
      </c>
      <c r="C245">
        <v>2014</v>
      </c>
      <c r="D245" t="s">
        <v>15</v>
      </c>
      <c r="E245">
        <v>35.7486043022</v>
      </c>
      <c r="F245">
        <v>127828.750628227</v>
      </c>
    </row>
    <row r="246" spans="1:6" x14ac:dyDescent="0.3">
      <c r="A246" t="s">
        <v>52</v>
      </c>
      <c r="B246" t="s">
        <v>53</v>
      </c>
      <c r="C246">
        <v>2015</v>
      </c>
      <c r="D246" t="s">
        <v>55</v>
      </c>
      <c r="E246">
        <v>24.8161501208</v>
      </c>
      <c r="F246">
        <v>88883.379421539401</v>
      </c>
    </row>
    <row r="247" spans="1:6" x14ac:dyDescent="0.3">
      <c r="A247" t="s">
        <v>52</v>
      </c>
      <c r="B247" t="s">
        <v>53</v>
      </c>
      <c r="C247">
        <v>2015</v>
      </c>
      <c r="D247" t="s">
        <v>15</v>
      </c>
      <c r="E247">
        <v>36.4793764422</v>
      </c>
      <c r="F247">
        <v>130657.26317676</v>
      </c>
    </row>
    <row r="248" spans="1:6" x14ac:dyDescent="0.3">
      <c r="A248" t="s">
        <v>52</v>
      </c>
      <c r="B248" t="s">
        <v>53</v>
      </c>
      <c r="C248">
        <v>2016</v>
      </c>
      <c r="D248" t="s">
        <v>55</v>
      </c>
      <c r="E248">
        <v>26.2848992849</v>
      </c>
      <c r="F248">
        <v>110707.61893175</v>
      </c>
    </row>
    <row r="249" spans="1:6" x14ac:dyDescent="0.3">
      <c r="A249" t="s">
        <v>52</v>
      </c>
      <c r="B249" t="s">
        <v>53</v>
      </c>
      <c r="C249">
        <v>2016</v>
      </c>
      <c r="D249" t="s">
        <v>15</v>
      </c>
      <c r="E249">
        <v>37.002231651999999</v>
      </c>
      <c r="F249">
        <v>155847.23825455399</v>
      </c>
    </row>
    <row r="250" spans="1:6" x14ac:dyDescent="0.3">
      <c r="A250" t="s">
        <v>52</v>
      </c>
      <c r="B250" t="s">
        <v>53</v>
      </c>
      <c r="C250">
        <v>2017</v>
      </c>
      <c r="D250" t="s">
        <v>55</v>
      </c>
      <c r="E250">
        <v>27.830494043800002</v>
      </c>
      <c r="F250">
        <v>111072.416795461</v>
      </c>
    </row>
    <row r="251" spans="1:6" x14ac:dyDescent="0.3">
      <c r="A251" t="s">
        <v>52</v>
      </c>
      <c r="B251" t="s">
        <v>53</v>
      </c>
      <c r="C251">
        <v>2017</v>
      </c>
      <c r="D251" t="s">
        <v>15</v>
      </c>
      <c r="E251">
        <v>37.295743334299999</v>
      </c>
      <c r="F251">
        <v>148848.537931203</v>
      </c>
    </row>
    <row r="252" spans="1:6" x14ac:dyDescent="0.3">
      <c r="A252" t="s">
        <v>52</v>
      </c>
      <c r="B252" t="s">
        <v>53</v>
      </c>
      <c r="C252">
        <v>2018</v>
      </c>
      <c r="D252" t="s">
        <v>55</v>
      </c>
      <c r="E252">
        <v>29.421401948700002</v>
      </c>
      <c r="F252">
        <v>47858.996082486097</v>
      </c>
    </row>
    <row r="253" spans="1:6" x14ac:dyDescent="0.3">
      <c r="A253" t="s">
        <v>52</v>
      </c>
      <c r="B253" t="s">
        <v>53</v>
      </c>
      <c r="C253">
        <v>2018</v>
      </c>
      <c r="D253" t="s">
        <v>15</v>
      </c>
      <c r="E253">
        <v>37.337468166999997</v>
      </c>
      <c r="F253">
        <v>60735.846165768402</v>
      </c>
    </row>
    <row r="254" spans="1:6" x14ac:dyDescent="0.3">
      <c r="A254" t="s">
        <v>52</v>
      </c>
      <c r="B254" t="s">
        <v>53</v>
      </c>
      <c r="C254">
        <v>2019</v>
      </c>
      <c r="D254" t="s">
        <v>55</v>
      </c>
      <c r="E254">
        <v>31.072457085100002</v>
      </c>
      <c r="F254">
        <v>52920.697329811002</v>
      </c>
    </row>
    <row r="255" spans="1:6" x14ac:dyDescent="0.3">
      <c r="A255" t="s">
        <v>52</v>
      </c>
      <c r="B255" t="s">
        <v>53</v>
      </c>
      <c r="C255">
        <v>2019</v>
      </c>
      <c r="D255" t="s">
        <v>15</v>
      </c>
      <c r="E255">
        <v>36.457579574699999</v>
      </c>
      <c r="F255">
        <v>62092.306661282499</v>
      </c>
    </row>
    <row r="256" spans="1:6" x14ac:dyDescent="0.3">
      <c r="A256" t="s">
        <v>56</v>
      </c>
      <c r="B256" t="s">
        <v>57</v>
      </c>
      <c r="C256">
        <v>2010</v>
      </c>
      <c r="D256" t="s">
        <v>16</v>
      </c>
      <c r="E256">
        <v>11.872696445600001</v>
      </c>
      <c r="F256">
        <v>12779.4736366628</v>
      </c>
    </row>
    <row r="257" spans="1:6" x14ac:dyDescent="0.3">
      <c r="A257" t="s">
        <v>56</v>
      </c>
      <c r="B257" t="s">
        <v>57</v>
      </c>
      <c r="C257">
        <v>2010</v>
      </c>
      <c r="D257" t="s">
        <v>15</v>
      </c>
      <c r="E257">
        <v>20.672523354700001</v>
      </c>
      <c r="F257">
        <v>22251.3873259428</v>
      </c>
    </row>
    <row r="258" spans="1:6" x14ac:dyDescent="0.3">
      <c r="A258" t="s">
        <v>56</v>
      </c>
      <c r="B258" t="s">
        <v>57</v>
      </c>
      <c r="C258">
        <v>2011</v>
      </c>
      <c r="D258" t="s">
        <v>16</v>
      </c>
      <c r="E258">
        <v>12.482704738200001</v>
      </c>
      <c r="F258">
        <v>37230.274015528797</v>
      </c>
    </row>
    <row r="259" spans="1:6" x14ac:dyDescent="0.3">
      <c r="A259" t="s">
        <v>56</v>
      </c>
      <c r="B259" t="s">
        <v>57</v>
      </c>
      <c r="C259">
        <v>2011</v>
      </c>
      <c r="D259" t="s">
        <v>15</v>
      </c>
      <c r="E259">
        <v>21.148939606599999</v>
      </c>
      <c r="F259">
        <v>63077.741018844303</v>
      </c>
    </row>
    <row r="260" spans="1:6" x14ac:dyDescent="0.3">
      <c r="A260" t="s">
        <v>56</v>
      </c>
      <c r="B260" t="s">
        <v>57</v>
      </c>
      <c r="C260">
        <v>2012</v>
      </c>
      <c r="D260" t="s">
        <v>16</v>
      </c>
      <c r="E260">
        <v>13.1097457703</v>
      </c>
      <c r="F260">
        <v>29241.976621936301</v>
      </c>
    </row>
    <row r="261" spans="1:6" x14ac:dyDescent="0.3">
      <c r="A261" t="s">
        <v>56</v>
      </c>
      <c r="B261" t="s">
        <v>57</v>
      </c>
      <c r="C261">
        <v>2012</v>
      </c>
      <c r="D261" t="s">
        <v>15</v>
      </c>
      <c r="E261">
        <v>21.550705814800001</v>
      </c>
      <c r="F261">
        <v>48069.981421563403</v>
      </c>
    </row>
    <row r="262" spans="1:6" x14ac:dyDescent="0.3">
      <c r="A262" t="s">
        <v>56</v>
      </c>
      <c r="B262" t="s">
        <v>57</v>
      </c>
      <c r="C262">
        <v>2013</v>
      </c>
      <c r="D262" t="s">
        <v>16</v>
      </c>
      <c r="E262">
        <v>13.7544347495</v>
      </c>
      <c r="F262">
        <v>47856.950430837998</v>
      </c>
    </row>
    <row r="263" spans="1:6" x14ac:dyDescent="0.3">
      <c r="A263" t="s">
        <v>56</v>
      </c>
      <c r="B263" t="s">
        <v>57</v>
      </c>
      <c r="C263">
        <v>2013</v>
      </c>
      <c r="D263" t="s">
        <v>15</v>
      </c>
      <c r="E263">
        <v>21.8697502176</v>
      </c>
      <c r="F263">
        <v>76093.243463621198</v>
      </c>
    </row>
    <row r="264" spans="1:6" x14ac:dyDescent="0.3">
      <c r="A264" t="s">
        <v>56</v>
      </c>
      <c r="B264" t="s">
        <v>57</v>
      </c>
      <c r="C264">
        <v>2014</v>
      </c>
      <c r="D264" t="s">
        <v>16</v>
      </c>
      <c r="E264">
        <v>14.417426978</v>
      </c>
      <c r="F264">
        <v>52633.164470002397</v>
      </c>
    </row>
    <row r="265" spans="1:6" x14ac:dyDescent="0.3">
      <c r="A265" t="s">
        <v>56</v>
      </c>
      <c r="B265" t="s">
        <v>57</v>
      </c>
      <c r="C265">
        <v>2014</v>
      </c>
      <c r="D265" t="s">
        <v>15</v>
      </c>
      <c r="E265">
        <v>22.097641636300001</v>
      </c>
      <c r="F265">
        <v>80671.038488203994</v>
      </c>
    </row>
    <row r="266" spans="1:6" x14ac:dyDescent="0.3">
      <c r="A266" t="s">
        <v>56</v>
      </c>
      <c r="B266" t="s">
        <v>57</v>
      </c>
      <c r="C266">
        <v>2015</v>
      </c>
      <c r="D266" t="s">
        <v>16</v>
      </c>
      <c r="E266">
        <v>15.1194287433</v>
      </c>
      <c r="F266">
        <v>55593.556740858701</v>
      </c>
    </row>
    <row r="267" spans="1:6" x14ac:dyDescent="0.3">
      <c r="A267" t="s">
        <v>56</v>
      </c>
      <c r="B267" t="s">
        <v>57</v>
      </c>
      <c r="C267">
        <v>2015</v>
      </c>
      <c r="D267" t="s">
        <v>15</v>
      </c>
      <c r="E267">
        <v>22.2253383394</v>
      </c>
      <c r="F267">
        <v>81721.712442700504</v>
      </c>
    </row>
    <row r="268" spans="1:6" x14ac:dyDescent="0.3">
      <c r="A268" t="s">
        <v>56</v>
      </c>
      <c r="B268" t="s">
        <v>57</v>
      </c>
      <c r="C268">
        <v>2016</v>
      </c>
      <c r="D268" t="s">
        <v>16</v>
      </c>
      <c r="E268">
        <v>15.8008926364</v>
      </c>
      <c r="F268">
        <v>66076.319285289195</v>
      </c>
    </row>
    <row r="269" spans="1:6" x14ac:dyDescent="0.3">
      <c r="A269" t="s">
        <v>56</v>
      </c>
      <c r="B269" t="s">
        <v>57</v>
      </c>
      <c r="C269">
        <v>2016</v>
      </c>
      <c r="D269" t="s">
        <v>15</v>
      </c>
      <c r="E269">
        <v>22.2435050369</v>
      </c>
      <c r="F269">
        <v>93018.095538545604</v>
      </c>
    </row>
    <row r="270" spans="1:6" x14ac:dyDescent="0.3">
      <c r="A270" t="s">
        <v>56</v>
      </c>
      <c r="B270" t="s">
        <v>57</v>
      </c>
      <c r="C270">
        <v>2017</v>
      </c>
      <c r="D270" t="s">
        <v>16</v>
      </c>
      <c r="E270">
        <v>16.522719062099998</v>
      </c>
      <c r="F270">
        <v>67225.947393617593</v>
      </c>
    </row>
    <row r="271" spans="1:6" x14ac:dyDescent="0.3">
      <c r="A271" t="s">
        <v>56</v>
      </c>
      <c r="B271" t="s">
        <v>57</v>
      </c>
      <c r="C271">
        <v>2017</v>
      </c>
      <c r="D271" t="s">
        <v>15</v>
      </c>
      <c r="E271">
        <v>22.142154155</v>
      </c>
      <c r="F271">
        <v>90089.729469079597</v>
      </c>
    </row>
    <row r="272" spans="1:6" x14ac:dyDescent="0.3">
      <c r="A272" t="s">
        <v>56</v>
      </c>
      <c r="B272" t="s">
        <v>57</v>
      </c>
      <c r="C272">
        <v>2018</v>
      </c>
      <c r="D272" t="s">
        <v>16</v>
      </c>
      <c r="E272">
        <v>17.265447772000002</v>
      </c>
      <c r="F272">
        <v>42172.0765395462</v>
      </c>
    </row>
    <row r="273" spans="1:6" x14ac:dyDescent="0.3">
      <c r="A273" t="s">
        <v>56</v>
      </c>
      <c r="B273" t="s">
        <v>57</v>
      </c>
      <c r="C273">
        <v>2018</v>
      </c>
      <c r="D273" t="s">
        <v>15</v>
      </c>
      <c r="E273">
        <v>21.910856175399999</v>
      </c>
      <c r="F273">
        <v>53518.814911669397</v>
      </c>
    </row>
    <row r="274" spans="1:6" x14ac:dyDescent="0.3">
      <c r="A274" t="s">
        <v>56</v>
      </c>
      <c r="B274" t="s">
        <v>57</v>
      </c>
      <c r="C274">
        <v>2019</v>
      </c>
      <c r="D274" t="s">
        <v>16</v>
      </c>
      <c r="E274">
        <v>18.037478981</v>
      </c>
      <c r="F274">
        <v>46128.859623128199</v>
      </c>
    </row>
    <row r="275" spans="1:6" x14ac:dyDescent="0.3">
      <c r="A275" t="s">
        <v>56</v>
      </c>
      <c r="B275" t="s">
        <v>57</v>
      </c>
      <c r="C275">
        <v>2019</v>
      </c>
      <c r="D275" t="s">
        <v>15</v>
      </c>
      <c r="E275">
        <v>21.163528313099999</v>
      </c>
      <c r="F275">
        <v>54123.385408246802</v>
      </c>
    </row>
    <row r="276" spans="1:6" x14ac:dyDescent="0.3">
      <c r="A276" t="s">
        <v>63</v>
      </c>
      <c r="B276" t="s">
        <v>64</v>
      </c>
      <c r="C276">
        <v>2010</v>
      </c>
      <c r="D276" t="s">
        <v>16</v>
      </c>
      <c r="E276">
        <v>93.105768123600001</v>
      </c>
      <c r="F276">
        <v>249819.441808184</v>
      </c>
    </row>
    <row r="277" spans="1:6" x14ac:dyDescent="0.3">
      <c r="A277" t="s">
        <v>63</v>
      </c>
      <c r="B277" t="s">
        <v>64</v>
      </c>
      <c r="C277">
        <v>2010</v>
      </c>
      <c r="D277" t="s">
        <v>15</v>
      </c>
      <c r="E277">
        <v>162.11407196420001</v>
      </c>
      <c r="F277">
        <v>434981.07349876303</v>
      </c>
    </row>
    <row r="278" spans="1:6" x14ac:dyDescent="0.3">
      <c r="A278" t="s">
        <v>63</v>
      </c>
      <c r="B278" t="s">
        <v>64</v>
      </c>
      <c r="C278">
        <v>2011</v>
      </c>
      <c r="D278" t="s">
        <v>16</v>
      </c>
      <c r="E278">
        <v>96.909479197300001</v>
      </c>
      <c r="F278">
        <v>289353.17627544299</v>
      </c>
    </row>
    <row r="279" spans="1:6" x14ac:dyDescent="0.3">
      <c r="A279" t="s">
        <v>63</v>
      </c>
      <c r="B279" t="s">
        <v>64</v>
      </c>
      <c r="C279">
        <v>2011</v>
      </c>
      <c r="D279" t="s">
        <v>15</v>
      </c>
      <c r="E279">
        <v>164.18979426620001</v>
      </c>
      <c r="F279">
        <v>490239.33341101801</v>
      </c>
    </row>
    <row r="280" spans="1:6" x14ac:dyDescent="0.3">
      <c r="A280" t="s">
        <v>63</v>
      </c>
      <c r="B280" t="s">
        <v>64</v>
      </c>
      <c r="C280">
        <v>2012</v>
      </c>
      <c r="D280" t="s">
        <v>16</v>
      </c>
      <c r="E280">
        <v>100.81874341220001</v>
      </c>
      <c r="F280">
        <v>200759.39781238299</v>
      </c>
    </row>
    <row r="281" spans="1:6" x14ac:dyDescent="0.3">
      <c r="A281" t="s">
        <v>63</v>
      </c>
      <c r="B281" t="s">
        <v>64</v>
      </c>
      <c r="C281">
        <v>2012</v>
      </c>
      <c r="D281" t="s">
        <v>15</v>
      </c>
      <c r="E281">
        <v>165.73281571999999</v>
      </c>
      <c r="F281">
        <v>330022.16805706703</v>
      </c>
    </row>
    <row r="282" spans="1:6" x14ac:dyDescent="0.3">
      <c r="A282" t="s">
        <v>63</v>
      </c>
      <c r="B282" t="s">
        <v>64</v>
      </c>
      <c r="C282">
        <v>2013</v>
      </c>
      <c r="D282" t="s">
        <v>16</v>
      </c>
      <c r="E282">
        <v>104.83728485509999</v>
      </c>
      <c r="F282">
        <v>355051.64046828501</v>
      </c>
    </row>
    <row r="283" spans="1:6" x14ac:dyDescent="0.3">
      <c r="A283" t="s">
        <v>63</v>
      </c>
      <c r="B283" t="s">
        <v>64</v>
      </c>
      <c r="C283">
        <v>2013</v>
      </c>
      <c r="D283" t="s">
        <v>15</v>
      </c>
      <c r="E283">
        <v>166.69279945189999</v>
      </c>
      <c r="F283">
        <v>564537.24437280803</v>
      </c>
    </row>
    <row r="284" spans="1:6" x14ac:dyDescent="0.3">
      <c r="A284" t="s">
        <v>63</v>
      </c>
      <c r="B284" t="s">
        <v>64</v>
      </c>
      <c r="C284">
        <v>2014</v>
      </c>
      <c r="D284" t="s">
        <v>16</v>
      </c>
      <c r="E284">
        <v>108.96909699219999</v>
      </c>
      <c r="F284">
        <v>389648.317675055</v>
      </c>
    </row>
    <row r="285" spans="1:6" x14ac:dyDescent="0.3">
      <c r="A285" t="s">
        <v>63</v>
      </c>
      <c r="B285" t="s">
        <v>64</v>
      </c>
      <c r="C285">
        <v>2014</v>
      </c>
      <c r="D285" t="s">
        <v>15</v>
      </c>
      <c r="E285">
        <v>167.01732274700001</v>
      </c>
      <c r="F285">
        <v>597215.36313749896</v>
      </c>
    </row>
    <row r="286" spans="1:6" x14ac:dyDescent="0.3">
      <c r="A286" t="s">
        <v>63</v>
      </c>
      <c r="B286" t="s">
        <v>64</v>
      </c>
      <c r="C286">
        <v>2015</v>
      </c>
      <c r="D286" t="s">
        <v>16</v>
      </c>
      <c r="E286">
        <v>113.3684815063</v>
      </c>
      <c r="F286">
        <v>406049.03287184099</v>
      </c>
    </row>
    <row r="287" spans="1:6" x14ac:dyDescent="0.3">
      <c r="A287" t="s">
        <v>63</v>
      </c>
      <c r="B287" t="s">
        <v>64</v>
      </c>
      <c r="C287">
        <v>2015</v>
      </c>
      <c r="D287" t="s">
        <v>15</v>
      </c>
      <c r="E287">
        <v>166.6500038648</v>
      </c>
      <c r="F287">
        <v>596886.11859584996</v>
      </c>
    </row>
    <row r="288" spans="1:6" x14ac:dyDescent="0.3">
      <c r="A288" t="s">
        <v>63</v>
      </c>
      <c r="B288" t="s">
        <v>64</v>
      </c>
      <c r="C288">
        <v>2016</v>
      </c>
      <c r="D288" t="s">
        <v>16</v>
      </c>
      <c r="E288">
        <v>117.58795239</v>
      </c>
      <c r="F288">
        <v>495260.87519115099</v>
      </c>
    </row>
    <row r="289" spans="1:6" x14ac:dyDescent="0.3">
      <c r="A289" t="s">
        <v>63</v>
      </c>
      <c r="B289" t="s">
        <v>64</v>
      </c>
      <c r="C289">
        <v>2016</v>
      </c>
      <c r="D289" t="s">
        <v>15</v>
      </c>
      <c r="E289">
        <v>165.532939908</v>
      </c>
      <c r="F289">
        <v>697197.179009491</v>
      </c>
    </row>
    <row r="290" spans="1:6" x14ac:dyDescent="0.3">
      <c r="A290" t="s">
        <v>63</v>
      </c>
      <c r="B290" t="s">
        <v>64</v>
      </c>
      <c r="C290">
        <v>2017</v>
      </c>
      <c r="D290" t="s">
        <v>16</v>
      </c>
      <c r="E290">
        <v>122.08313271119999</v>
      </c>
      <c r="F290">
        <v>487237.79674385098</v>
      </c>
    </row>
    <row r="291" spans="1:6" x14ac:dyDescent="0.3">
      <c r="A291" t="s">
        <v>63</v>
      </c>
      <c r="B291" t="s">
        <v>64</v>
      </c>
      <c r="C291">
        <v>2017</v>
      </c>
      <c r="D291" t="s">
        <v>15</v>
      </c>
      <c r="E291">
        <v>163.60403720740001</v>
      </c>
      <c r="F291">
        <v>652949.09179563599</v>
      </c>
    </row>
    <row r="292" spans="1:6" x14ac:dyDescent="0.3">
      <c r="A292" t="s">
        <v>63</v>
      </c>
      <c r="B292" t="s">
        <v>64</v>
      </c>
      <c r="C292">
        <v>2018</v>
      </c>
      <c r="D292" t="s">
        <v>16</v>
      </c>
      <c r="E292">
        <v>126.7070673441</v>
      </c>
      <c r="F292">
        <v>209875.66775037599</v>
      </c>
    </row>
    <row r="293" spans="1:6" x14ac:dyDescent="0.3">
      <c r="A293" t="s">
        <v>63</v>
      </c>
      <c r="B293" t="s">
        <v>64</v>
      </c>
      <c r="C293">
        <v>2018</v>
      </c>
      <c r="D293" t="s">
        <v>15</v>
      </c>
      <c r="E293">
        <v>160.7986288944</v>
      </c>
      <c r="F293">
        <v>266344.41408789699</v>
      </c>
    </row>
    <row r="294" spans="1:6" x14ac:dyDescent="0.3">
      <c r="A294" t="s">
        <v>63</v>
      </c>
      <c r="B294" t="s">
        <v>64</v>
      </c>
      <c r="C294">
        <v>2019</v>
      </c>
      <c r="D294" t="s">
        <v>16</v>
      </c>
      <c r="E294">
        <v>131.52008270659999</v>
      </c>
      <c r="F294">
        <v>228088.329916786</v>
      </c>
    </row>
    <row r="295" spans="1:6" x14ac:dyDescent="0.3">
      <c r="A295" t="s">
        <v>63</v>
      </c>
      <c r="B295" t="s">
        <v>64</v>
      </c>
      <c r="C295">
        <v>2019</v>
      </c>
      <c r="D295" t="s">
        <v>15</v>
      </c>
      <c r="E295">
        <v>154.31363756670001</v>
      </c>
      <c r="F295">
        <v>267617.98769939702</v>
      </c>
    </row>
    <row r="296" spans="1:6" x14ac:dyDescent="0.3">
      <c r="A296" t="s">
        <v>66</v>
      </c>
      <c r="B296" t="s">
        <v>67</v>
      </c>
      <c r="C296">
        <v>2010</v>
      </c>
      <c r="D296" t="s">
        <v>68</v>
      </c>
      <c r="E296">
        <v>2.2388059701</v>
      </c>
      <c r="F296">
        <v>0</v>
      </c>
    </row>
    <row r="297" spans="1:6" x14ac:dyDescent="0.3">
      <c r="A297" t="s">
        <v>66</v>
      </c>
      <c r="B297" t="s">
        <v>67</v>
      </c>
      <c r="C297">
        <v>2010</v>
      </c>
      <c r="D297" t="s">
        <v>16</v>
      </c>
      <c r="E297">
        <v>15.5890472466</v>
      </c>
      <c r="F297">
        <v>16011.2568555415</v>
      </c>
    </row>
    <row r="298" spans="1:6" x14ac:dyDescent="0.3">
      <c r="A298" t="s">
        <v>66</v>
      </c>
      <c r="B298" t="s">
        <v>67</v>
      </c>
      <c r="C298">
        <v>2010</v>
      </c>
      <c r="D298" t="s">
        <v>15</v>
      </c>
      <c r="E298">
        <v>27.143365852799999</v>
      </c>
      <c r="F298">
        <v>27878.509553453299</v>
      </c>
    </row>
    <row r="299" spans="1:6" x14ac:dyDescent="0.3">
      <c r="A299" t="s">
        <v>66</v>
      </c>
      <c r="B299" t="s">
        <v>67</v>
      </c>
      <c r="C299">
        <v>2011</v>
      </c>
      <c r="D299" t="s">
        <v>16</v>
      </c>
      <c r="E299">
        <v>17.3902086696</v>
      </c>
      <c r="F299">
        <v>28006.933757780502</v>
      </c>
    </row>
    <row r="300" spans="1:6" x14ac:dyDescent="0.3">
      <c r="A300" t="s">
        <v>66</v>
      </c>
      <c r="B300" t="s">
        <v>67</v>
      </c>
      <c r="C300">
        <v>2011</v>
      </c>
      <c r="D300" t="s">
        <v>15</v>
      </c>
      <c r="E300">
        <v>29.463524181</v>
      </c>
      <c r="F300">
        <v>47451.010260315299</v>
      </c>
    </row>
    <row r="301" spans="1:6" x14ac:dyDescent="0.3">
      <c r="A301" t="s">
        <v>66</v>
      </c>
      <c r="B301" t="s">
        <v>67</v>
      </c>
      <c r="C301">
        <v>2011</v>
      </c>
      <c r="D301" t="s">
        <v>70</v>
      </c>
      <c r="E301">
        <v>0.1399253731</v>
      </c>
      <c r="F301">
        <v>0</v>
      </c>
    </row>
    <row r="302" spans="1:6" x14ac:dyDescent="0.3">
      <c r="A302" t="s">
        <v>66</v>
      </c>
      <c r="B302" t="s">
        <v>67</v>
      </c>
      <c r="C302">
        <v>2012</v>
      </c>
      <c r="D302" t="s">
        <v>16</v>
      </c>
      <c r="E302">
        <v>19.242330525</v>
      </c>
      <c r="F302">
        <v>31681.254885959799</v>
      </c>
    </row>
    <row r="303" spans="1:6" x14ac:dyDescent="0.3">
      <c r="A303" t="s">
        <v>66</v>
      </c>
      <c r="B303" t="s">
        <v>67</v>
      </c>
      <c r="C303">
        <v>2012</v>
      </c>
      <c r="D303" t="s">
        <v>15</v>
      </c>
      <c r="E303">
        <v>31.631872318300001</v>
      </c>
      <c r="F303">
        <v>52079.835555215599</v>
      </c>
    </row>
    <row r="304" spans="1:6" x14ac:dyDescent="0.3">
      <c r="A304" t="s">
        <v>66</v>
      </c>
      <c r="B304" t="s">
        <v>67</v>
      </c>
      <c r="C304">
        <v>2012</v>
      </c>
      <c r="D304" t="s">
        <v>70</v>
      </c>
      <c r="E304">
        <v>0.1399253731</v>
      </c>
      <c r="F304">
        <v>0</v>
      </c>
    </row>
    <row r="305" spans="1:6" x14ac:dyDescent="0.3">
      <c r="A305" t="s">
        <v>66</v>
      </c>
      <c r="B305" t="s">
        <v>67</v>
      </c>
      <c r="C305">
        <v>2013</v>
      </c>
      <c r="D305" t="s">
        <v>16</v>
      </c>
      <c r="E305">
        <v>21.147343682700001</v>
      </c>
      <c r="F305">
        <v>41971.176908928297</v>
      </c>
    </row>
    <row r="306" spans="1:6" x14ac:dyDescent="0.3">
      <c r="A306" t="s">
        <v>66</v>
      </c>
      <c r="B306" t="s">
        <v>67</v>
      </c>
      <c r="C306">
        <v>2013</v>
      </c>
      <c r="D306" t="s">
        <v>15</v>
      </c>
      <c r="E306">
        <v>33.6245823641</v>
      </c>
      <c r="F306">
        <v>66734.778422651696</v>
      </c>
    </row>
    <row r="307" spans="1:6" x14ac:dyDescent="0.3">
      <c r="A307" t="s">
        <v>66</v>
      </c>
      <c r="B307" t="s">
        <v>67</v>
      </c>
      <c r="C307">
        <v>2013</v>
      </c>
      <c r="D307" t="s">
        <v>70</v>
      </c>
      <c r="E307">
        <v>0.1399253731</v>
      </c>
      <c r="F307">
        <v>0</v>
      </c>
    </row>
    <row r="308" spans="1:6" x14ac:dyDescent="0.3">
      <c r="A308" t="s">
        <v>66</v>
      </c>
      <c r="B308" t="s">
        <v>67</v>
      </c>
      <c r="C308">
        <v>2014</v>
      </c>
      <c r="D308" t="s">
        <v>16</v>
      </c>
      <c r="E308">
        <v>23.107277632399999</v>
      </c>
      <c r="F308">
        <v>48132.578149109097</v>
      </c>
    </row>
    <row r="309" spans="1:6" x14ac:dyDescent="0.3">
      <c r="A309" t="s">
        <v>66</v>
      </c>
      <c r="B309" t="s">
        <v>67</v>
      </c>
      <c r="C309">
        <v>2014</v>
      </c>
      <c r="D309" t="s">
        <v>15</v>
      </c>
      <c r="E309">
        <v>35.416606658799999</v>
      </c>
      <c r="F309">
        <v>73772.973817986305</v>
      </c>
    </row>
    <row r="310" spans="1:6" x14ac:dyDescent="0.3">
      <c r="A310" t="s">
        <v>66</v>
      </c>
      <c r="B310" t="s">
        <v>67</v>
      </c>
      <c r="C310">
        <v>2014</v>
      </c>
      <c r="D310" t="s">
        <v>70</v>
      </c>
      <c r="E310">
        <v>0.1399253731</v>
      </c>
      <c r="F310">
        <v>0</v>
      </c>
    </row>
    <row r="311" spans="1:6" x14ac:dyDescent="0.3">
      <c r="A311" t="s">
        <v>66</v>
      </c>
      <c r="B311" t="s">
        <v>67</v>
      </c>
      <c r="C311">
        <v>2015</v>
      </c>
      <c r="D311" t="s">
        <v>16</v>
      </c>
      <c r="E311">
        <v>25.157563998499999</v>
      </c>
      <c r="F311">
        <v>57447.988493983998</v>
      </c>
    </row>
    <row r="312" spans="1:6" x14ac:dyDescent="0.3">
      <c r="A312" t="s">
        <v>66</v>
      </c>
      <c r="B312" t="s">
        <v>67</v>
      </c>
      <c r="C312">
        <v>2015</v>
      </c>
      <c r="D312" t="s">
        <v>15</v>
      </c>
      <c r="E312">
        <v>36.981249831299998</v>
      </c>
      <c r="F312">
        <v>84447.699901641798</v>
      </c>
    </row>
    <row r="313" spans="1:6" x14ac:dyDescent="0.3">
      <c r="A313" t="s">
        <v>66</v>
      </c>
      <c r="B313" t="s">
        <v>67</v>
      </c>
      <c r="C313">
        <v>2016</v>
      </c>
      <c r="D313" t="s">
        <v>16</v>
      </c>
      <c r="E313">
        <v>27.200128574499999</v>
      </c>
      <c r="F313">
        <v>71542.255239730803</v>
      </c>
    </row>
    <row r="314" spans="1:6" x14ac:dyDescent="0.3">
      <c r="A314" t="s">
        <v>66</v>
      </c>
      <c r="B314" t="s">
        <v>67</v>
      </c>
      <c r="C314">
        <v>2016</v>
      </c>
      <c r="D314" t="s">
        <v>15</v>
      </c>
      <c r="E314">
        <v>38.290634008799998</v>
      </c>
      <c r="F314">
        <v>100712.69714949001</v>
      </c>
    </row>
    <row r="315" spans="1:6" x14ac:dyDescent="0.3">
      <c r="A315" t="s">
        <v>66</v>
      </c>
      <c r="B315" t="s">
        <v>67</v>
      </c>
      <c r="C315">
        <v>2017</v>
      </c>
      <c r="D315" t="s">
        <v>16</v>
      </c>
      <c r="E315">
        <v>29.337346274600002</v>
      </c>
      <c r="F315">
        <v>87719.097822774798</v>
      </c>
    </row>
    <row r="316" spans="1:6" x14ac:dyDescent="0.3">
      <c r="A316" t="s">
        <v>66</v>
      </c>
      <c r="B316" t="s">
        <v>67</v>
      </c>
      <c r="C316">
        <v>2017</v>
      </c>
      <c r="D316" t="s">
        <v>15</v>
      </c>
      <c r="E316">
        <v>39.3150813293</v>
      </c>
      <c r="F316">
        <v>117552.67271809001</v>
      </c>
    </row>
    <row r="317" spans="1:6" x14ac:dyDescent="0.3">
      <c r="A317" t="s">
        <v>66</v>
      </c>
      <c r="B317" t="s">
        <v>67</v>
      </c>
      <c r="C317">
        <v>2018</v>
      </c>
      <c r="D317" t="s">
        <v>16</v>
      </c>
      <c r="E317">
        <v>31.537896496599998</v>
      </c>
      <c r="F317">
        <v>83089.318965950602</v>
      </c>
    </row>
    <row r="318" spans="1:6" x14ac:dyDescent="0.3">
      <c r="A318" t="s">
        <v>66</v>
      </c>
      <c r="B318" t="s">
        <v>67</v>
      </c>
      <c r="C318">
        <v>2018</v>
      </c>
      <c r="D318" t="s">
        <v>15</v>
      </c>
      <c r="E318">
        <v>40.023422695900003</v>
      </c>
      <c r="F318">
        <v>105445.17244023801</v>
      </c>
    </row>
    <row r="319" spans="1:6" x14ac:dyDescent="0.3">
      <c r="A319" t="s">
        <v>66</v>
      </c>
      <c r="B319" t="s">
        <v>67</v>
      </c>
      <c r="C319">
        <v>2019</v>
      </c>
      <c r="D319" t="s">
        <v>16</v>
      </c>
      <c r="E319">
        <v>33.818471533199997</v>
      </c>
      <c r="F319">
        <v>89097.691358889599</v>
      </c>
    </row>
    <row r="320" spans="1:6" x14ac:dyDescent="0.3">
      <c r="A320" t="s">
        <v>66</v>
      </c>
      <c r="B320" t="s">
        <v>67</v>
      </c>
      <c r="C320">
        <v>2019</v>
      </c>
      <c r="D320" t="s">
        <v>15</v>
      </c>
      <c r="E320">
        <v>39.679501805599998</v>
      </c>
      <c r="F320">
        <v>104539.08307727599</v>
      </c>
    </row>
    <row r="321" spans="1:6" x14ac:dyDescent="0.3">
      <c r="A321" t="s">
        <v>71</v>
      </c>
      <c r="B321" t="s">
        <v>72</v>
      </c>
      <c r="C321">
        <v>2010</v>
      </c>
      <c r="D321" t="s">
        <v>26</v>
      </c>
      <c r="E321">
        <v>1.4508460188000001</v>
      </c>
      <c r="F321">
        <v>5485.8867360383801</v>
      </c>
    </row>
    <row r="322" spans="1:6" x14ac:dyDescent="0.3">
      <c r="A322" t="s">
        <v>71</v>
      </c>
      <c r="B322" t="s">
        <v>72</v>
      </c>
      <c r="C322">
        <v>2010</v>
      </c>
      <c r="D322" t="s">
        <v>15</v>
      </c>
      <c r="E322">
        <v>2.5261867299</v>
      </c>
      <c r="F322">
        <v>9551.9263203173705</v>
      </c>
    </row>
    <row r="323" spans="1:6" x14ac:dyDescent="0.3">
      <c r="A323" t="s">
        <v>71</v>
      </c>
      <c r="B323" t="s">
        <v>72</v>
      </c>
      <c r="C323">
        <v>2011</v>
      </c>
      <c r="D323" t="s">
        <v>26</v>
      </c>
      <c r="E323">
        <v>1.4766069244</v>
      </c>
      <c r="F323">
        <v>6482.8336599227796</v>
      </c>
    </row>
    <row r="324" spans="1:6" x14ac:dyDescent="0.3">
      <c r="A324" t="s">
        <v>71</v>
      </c>
      <c r="B324" t="s">
        <v>72</v>
      </c>
      <c r="C324">
        <v>2011</v>
      </c>
      <c r="D324" t="s">
        <v>15</v>
      </c>
      <c r="E324">
        <v>2.5017551342000002</v>
      </c>
      <c r="F324">
        <v>10983.601745673301</v>
      </c>
    </row>
    <row r="325" spans="1:6" x14ac:dyDescent="0.3">
      <c r="A325" t="s">
        <v>71</v>
      </c>
      <c r="B325" t="s">
        <v>72</v>
      </c>
      <c r="C325">
        <v>2012</v>
      </c>
      <c r="D325" t="s">
        <v>26</v>
      </c>
      <c r="E325">
        <v>1.5030545431</v>
      </c>
      <c r="F325">
        <v>6411.0543655419497</v>
      </c>
    </row>
    <row r="326" spans="1:6" x14ac:dyDescent="0.3">
      <c r="A326" t="s">
        <v>71</v>
      </c>
      <c r="B326" t="s">
        <v>72</v>
      </c>
      <c r="C326">
        <v>2012</v>
      </c>
      <c r="D326" t="s">
        <v>15</v>
      </c>
      <c r="E326">
        <v>2.4708248999000002</v>
      </c>
      <c r="F326">
        <v>10538.934088780001</v>
      </c>
    </row>
    <row r="327" spans="1:6" x14ac:dyDescent="0.3">
      <c r="A327" t="s">
        <v>71</v>
      </c>
      <c r="B327" t="s">
        <v>72</v>
      </c>
      <c r="C327">
        <v>2013</v>
      </c>
      <c r="D327" t="s">
        <v>26</v>
      </c>
      <c r="E327">
        <v>1.5302092778</v>
      </c>
      <c r="F327">
        <v>9473.6257618088894</v>
      </c>
    </row>
    <row r="328" spans="1:6" x14ac:dyDescent="0.3">
      <c r="A328" t="s">
        <v>71</v>
      </c>
      <c r="B328" t="s">
        <v>72</v>
      </c>
      <c r="C328">
        <v>2013</v>
      </c>
      <c r="D328" t="s">
        <v>15</v>
      </c>
      <c r="E328">
        <v>2.4330548869999999</v>
      </c>
      <c r="F328">
        <v>15063.202002776199</v>
      </c>
    </row>
    <row r="329" spans="1:6" x14ac:dyDescent="0.3">
      <c r="A329" t="s">
        <v>71</v>
      </c>
      <c r="B329" t="s">
        <v>72</v>
      </c>
      <c r="C329">
        <v>2014</v>
      </c>
      <c r="D329" t="s">
        <v>26</v>
      </c>
      <c r="E329">
        <v>1.558094189</v>
      </c>
      <c r="F329">
        <v>11558.6279468346</v>
      </c>
    </row>
    <row r="330" spans="1:6" x14ac:dyDescent="0.3">
      <c r="A330" t="s">
        <v>71</v>
      </c>
      <c r="B330" t="s">
        <v>72</v>
      </c>
      <c r="C330">
        <v>2014</v>
      </c>
      <c r="D330" t="s">
        <v>15</v>
      </c>
      <c r="E330">
        <v>2.3880965081999999</v>
      </c>
      <c r="F330">
        <v>17715.950187668299</v>
      </c>
    </row>
    <row r="331" spans="1:6" x14ac:dyDescent="0.3">
      <c r="A331" t="s">
        <v>71</v>
      </c>
      <c r="B331" t="s">
        <v>72</v>
      </c>
      <c r="C331">
        <v>2015</v>
      </c>
      <c r="D331" t="s">
        <v>26</v>
      </c>
      <c r="E331">
        <v>1.5888375168</v>
      </c>
      <c r="F331">
        <v>11581.255848582001</v>
      </c>
    </row>
    <row r="332" spans="1:6" x14ac:dyDescent="0.3">
      <c r="A332" t="s">
        <v>71</v>
      </c>
      <c r="B332" t="s">
        <v>72</v>
      </c>
      <c r="C332">
        <v>2015</v>
      </c>
      <c r="D332" t="s">
        <v>15</v>
      </c>
      <c r="E332">
        <v>2.3355678299</v>
      </c>
      <c r="F332">
        <v>17024.276115213499</v>
      </c>
    </row>
    <row r="333" spans="1:6" x14ac:dyDescent="0.3">
      <c r="A333" t="s">
        <v>71</v>
      </c>
      <c r="B333" t="s">
        <v>72</v>
      </c>
      <c r="C333">
        <v>2016</v>
      </c>
      <c r="D333" t="s">
        <v>26</v>
      </c>
      <c r="E333">
        <v>1.6161325067000001</v>
      </c>
      <c r="F333">
        <v>13231.863011613599</v>
      </c>
    </row>
    <row r="334" spans="1:6" x14ac:dyDescent="0.3">
      <c r="A334" t="s">
        <v>71</v>
      </c>
      <c r="B334" t="s">
        <v>72</v>
      </c>
      <c r="C334">
        <v>2016</v>
      </c>
      <c r="D334" t="s">
        <v>15</v>
      </c>
      <c r="E334">
        <v>2.2750899193</v>
      </c>
      <c r="F334">
        <v>18626.986355779802</v>
      </c>
    </row>
    <row r="335" spans="1:6" x14ac:dyDescent="0.3">
      <c r="A335" t="s">
        <v>71</v>
      </c>
      <c r="B335" t="s">
        <v>72</v>
      </c>
      <c r="C335">
        <v>2017</v>
      </c>
      <c r="D335" t="s">
        <v>26</v>
      </c>
      <c r="E335">
        <v>1.6463281392</v>
      </c>
      <c r="F335">
        <v>13913.2742877459</v>
      </c>
    </row>
    <row r="336" spans="1:6" x14ac:dyDescent="0.3">
      <c r="A336" t="s">
        <v>71</v>
      </c>
      <c r="B336" t="s">
        <v>72</v>
      </c>
      <c r="C336">
        <v>2017</v>
      </c>
      <c r="D336" t="s">
        <v>15</v>
      </c>
      <c r="E336">
        <v>2.2062501524</v>
      </c>
      <c r="F336">
        <v>18645.227999138999</v>
      </c>
    </row>
    <row r="337" spans="1:6" x14ac:dyDescent="0.3">
      <c r="A337" t="s">
        <v>71</v>
      </c>
      <c r="B337" t="s">
        <v>72</v>
      </c>
      <c r="C337">
        <v>2018</v>
      </c>
      <c r="D337" t="s">
        <v>26</v>
      </c>
      <c r="E337">
        <v>1.6773277323</v>
      </c>
      <c r="F337">
        <v>5449.5237858660603</v>
      </c>
    </row>
    <row r="338" spans="1:6" x14ac:dyDescent="0.3">
      <c r="A338" t="s">
        <v>71</v>
      </c>
      <c r="B338" t="s">
        <v>72</v>
      </c>
      <c r="C338">
        <v>2018</v>
      </c>
      <c r="D338" t="s">
        <v>15</v>
      </c>
      <c r="E338">
        <v>2.1286263285000002</v>
      </c>
      <c r="F338">
        <v>6915.7622480129203</v>
      </c>
    </row>
    <row r="339" spans="1:6" x14ac:dyDescent="0.3">
      <c r="A339" t="s">
        <v>71</v>
      </c>
      <c r="B339" t="s">
        <v>72</v>
      </c>
      <c r="C339">
        <v>2019</v>
      </c>
      <c r="D339" t="s">
        <v>26</v>
      </c>
      <c r="E339">
        <v>1.7098816142</v>
      </c>
      <c r="F339">
        <v>5816.4286880478903</v>
      </c>
    </row>
    <row r="340" spans="1:6" x14ac:dyDescent="0.3">
      <c r="A340" t="s">
        <v>71</v>
      </c>
      <c r="B340" t="s">
        <v>72</v>
      </c>
      <c r="C340">
        <v>2019</v>
      </c>
      <c r="D340" t="s">
        <v>15</v>
      </c>
      <c r="E340">
        <v>2.0062187177999999</v>
      </c>
      <c r="F340">
        <v>6824.4655114985599</v>
      </c>
    </row>
    <row r="341" spans="1:6" x14ac:dyDescent="0.3">
      <c r="A341" t="s">
        <v>74</v>
      </c>
      <c r="B341" t="s">
        <v>75</v>
      </c>
      <c r="C341">
        <v>2010</v>
      </c>
      <c r="D341" t="s">
        <v>16</v>
      </c>
      <c r="E341">
        <v>91.7514815551</v>
      </c>
      <c r="F341">
        <v>262224.72501832101</v>
      </c>
    </row>
    <row r="342" spans="1:6" x14ac:dyDescent="0.3">
      <c r="A342" t="s">
        <v>74</v>
      </c>
      <c r="B342" t="s">
        <v>75</v>
      </c>
      <c r="C342">
        <v>2010</v>
      </c>
      <c r="D342" t="s">
        <v>15</v>
      </c>
      <c r="E342">
        <v>159.75601279509999</v>
      </c>
      <c r="F342">
        <v>456580.92725211801</v>
      </c>
    </row>
    <row r="343" spans="1:6" x14ac:dyDescent="0.3">
      <c r="A343" t="s">
        <v>74</v>
      </c>
      <c r="B343" t="s">
        <v>75</v>
      </c>
      <c r="C343">
        <v>2011</v>
      </c>
      <c r="D343" t="s">
        <v>16</v>
      </c>
      <c r="E343">
        <v>88.147366791899998</v>
      </c>
      <c r="F343">
        <v>278012.43597428402</v>
      </c>
    </row>
    <row r="344" spans="1:6" x14ac:dyDescent="0.3">
      <c r="A344" t="s">
        <v>74</v>
      </c>
      <c r="B344" t="s">
        <v>75</v>
      </c>
      <c r="C344">
        <v>2011</v>
      </c>
      <c r="D344" t="s">
        <v>15</v>
      </c>
      <c r="E344">
        <v>149.34450312320001</v>
      </c>
      <c r="F344">
        <v>471025.17776499398</v>
      </c>
    </row>
    <row r="345" spans="1:6" x14ac:dyDescent="0.3">
      <c r="A345" t="s">
        <v>74</v>
      </c>
      <c r="B345" t="s">
        <v>75</v>
      </c>
      <c r="C345">
        <v>2012</v>
      </c>
      <c r="D345" t="s">
        <v>16</v>
      </c>
      <c r="E345">
        <v>84.437060820599996</v>
      </c>
      <c r="F345">
        <v>205650.645062795</v>
      </c>
    </row>
    <row r="346" spans="1:6" x14ac:dyDescent="0.3">
      <c r="A346" t="s">
        <v>74</v>
      </c>
      <c r="B346" t="s">
        <v>75</v>
      </c>
      <c r="C346">
        <v>2012</v>
      </c>
      <c r="D346" t="s">
        <v>15</v>
      </c>
      <c r="E346">
        <v>138.80347410900001</v>
      </c>
      <c r="F346">
        <v>338062.738210565</v>
      </c>
    </row>
    <row r="347" spans="1:6" x14ac:dyDescent="0.3">
      <c r="A347" t="s">
        <v>74</v>
      </c>
      <c r="B347" t="s">
        <v>75</v>
      </c>
      <c r="C347">
        <v>2013</v>
      </c>
      <c r="D347" t="s">
        <v>16</v>
      </c>
      <c r="E347">
        <v>80.615977761899998</v>
      </c>
      <c r="F347">
        <v>270461.95433291502</v>
      </c>
    </row>
    <row r="348" spans="1:6" x14ac:dyDescent="0.3">
      <c r="A348" t="s">
        <v>74</v>
      </c>
      <c r="B348" t="s">
        <v>75</v>
      </c>
      <c r="C348">
        <v>2013</v>
      </c>
      <c r="D348" t="s">
        <v>15</v>
      </c>
      <c r="E348">
        <v>128.1805707984</v>
      </c>
      <c r="F348">
        <v>430038.41977861902</v>
      </c>
    </row>
    <row r="349" spans="1:6" x14ac:dyDescent="0.3">
      <c r="A349" t="s">
        <v>74</v>
      </c>
      <c r="B349" t="s">
        <v>75</v>
      </c>
      <c r="C349">
        <v>2014</v>
      </c>
      <c r="D349" t="s">
        <v>16</v>
      </c>
      <c r="E349">
        <v>76.679459240599996</v>
      </c>
      <c r="F349">
        <v>285407.09966978198</v>
      </c>
    </row>
    <row r="350" spans="1:6" x14ac:dyDescent="0.3">
      <c r="A350" t="s">
        <v>74</v>
      </c>
      <c r="B350" t="s">
        <v>75</v>
      </c>
      <c r="C350">
        <v>2014</v>
      </c>
      <c r="D350" t="s">
        <v>15</v>
      </c>
      <c r="E350">
        <v>117.5268800563</v>
      </c>
      <c r="F350">
        <v>437444.47733880702</v>
      </c>
    </row>
    <row r="351" spans="1:6" x14ac:dyDescent="0.3">
      <c r="A351" t="s">
        <v>74</v>
      </c>
      <c r="B351" t="s">
        <v>75</v>
      </c>
      <c r="C351">
        <v>2015</v>
      </c>
      <c r="D351" t="s">
        <v>16</v>
      </c>
      <c r="E351">
        <v>72.718961819900002</v>
      </c>
      <c r="F351">
        <v>254223.92946439001</v>
      </c>
    </row>
    <row r="352" spans="1:6" x14ac:dyDescent="0.3">
      <c r="A352" t="s">
        <v>74</v>
      </c>
      <c r="B352" t="s">
        <v>75</v>
      </c>
      <c r="C352">
        <v>2015</v>
      </c>
      <c r="D352" t="s">
        <v>15</v>
      </c>
      <c r="E352">
        <v>106.8958065532</v>
      </c>
      <c r="F352">
        <v>373705.44497781998</v>
      </c>
    </row>
    <row r="353" spans="1:6" x14ac:dyDescent="0.3">
      <c r="A353" t="s">
        <v>74</v>
      </c>
      <c r="B353" t="s">
        <v>75</v>
      </c>
      <c r="C353">
        <v>2016</v>
      </c>
      <c r="D353" t="s">
        <v>16</v>
      </c>
      <c r="E353">
        <v>68.439700315799996</v>
      </c>
      <c r="F353">
        <v>290261.22784402501</v>
      </c>
    </row>
    <row r="354" spans="1:6" x14ac:dyDescent="0.3">
      <c r="A354" t="s">
        <v>74</v>
      </c>
      <c r="B354" t="s">
        <v>75</v>
      </c>
      <c r="C354">
        <v>2016</v>
      </c>
      <c r="D354" t="s">
        <v>15</v>
      </c>
      <c r="E354">
        <v>96.345115034599999</v>
      </c>
      <c r="F354">
        <v>408611.54063619499</v>
      </c>
    </row>
    <row r="355" spans="1:6" x14ac:dyDescent="0.3">
      <c r="A355" t="s">
        <v>74</v>
      </c>
      <c r="B355" t="s">
        <v>75</v>
      </c>
      <c r="C355">
        <v>2017</v>
      </c>
      <c r="D355" t="s">
        <v>16</v>
      </c>
      <c r="E355">
        <v>64.125923329100004</v>
      </c>
      <c r="F355">
        <v>277315.17722499103</v>
      </c>
    </row>
    <row r="356" spans="1:6" x14ac:dyDescent="0.3">
      <c r="A356" t="s">
        <v>74</v>
      </c>
      <c r="B356" t="s">
        <v>75</v>
      </c>
      <c r="C356">
        <v>2017</v>
      </c>
      <c r="D356" t="s">
        <v>15</v>
      </c>
      <c r="E356">
        <v>85.935376274399999</v>
      </c>
      <c r="F356">
        <v>371631.04816639802</v>
      </c>
    </row>
    <row r="357" spans="1:6" x14ac:dyDescent="0.3">
      <c r="A357" t="s">
        <v>74</v>
      </c>
      <c r="B357" t="s">
        <v>75</v>
      </c>
      <c r="C357">
        <v>2018</v>
      </c>
      <c r="D357" t="s">
        <v>16</v>
      </c>
      <c r="E357">
        <v>59.6752207376</v>
      </c>
      <c r="F357">
        <v>100735.490013274</v>
      </c>
    </row>
    <row r="358" spans="1:6" x14ac:dyDescent="0.3">
      <c r="A358" t="s">
        <v>74</v>
      </c>
      <c r="B358" t="s">
        <v>75</v>
      </c>
      <c r="C358">
        <v>2018</v>
      </c>
      <c r="D358" t="s">
        <v>15</v>
      </c>
      <c r="E358">
        <v>75.731321659599999</v>
      </c>
      <c r="F358">
        <v>127839.188568322</v>
      </c>
    </row>
    <row r="359" spans="1:6" x14ac:dyDescent="0.3">
      <c r="A359" t="s">
        <v>74</v>
      </c>
      <c r="B359" t="s">
        <v>75</v>
      </c>
      <c r="C359">
        <v>2019</v>
      </c>
      <c r="D359" t="s">
        <v>16</v>
      </c>
      <c r="E359">
        <v>55.105415450400002</v>
      </c>
      <c r="F359">
        <v>97394.064503064903</v>
      </c>
    </row>
    <row r="360" spans="1:6" x14ac:dyDescent="0.3">
      <c r="A360" t="s">
        <v>74</v>
      </c>
      <c r="B360" t="s">
        <v>75</v>
      </c>
      <c r="C360">
        <v>2019</v>
      </c>
      <c r="D360" t="s">
        <v>15</v>
      </c>
      <c r="E360">
        <v>64.655655112100007</v>
      </c>
      <c r="F360">
        <v>114273.28862324799</v>
      </c>
    </row>
    <row r="361" spans="1:6" x14ac:dyDescent="0.3">
      <c r="A361" t="s">
        <v>77</v>
      </c>
      <c r="B361" t="s">
        <v>78</v>
      </c>
      <c r="C361">
        <v>2010</v>
      </c>
      <c r="D361" t="s">
        <v>13</v>
      </c>
      <c r="E361">
        <v>2.9358400125999999</v>
      </c>
      <c r="F361">
        <v>4820.6052630781196</v>
      </c>
    </row>
    <row r="362" spans="1:6" x14ac:dyDescent="0.3">
      <c r="A362" t="s">
        <v>77</v>
      </c>
      <c r="B362" t="s">
        <v>78</v>
      </c>
      <c r="C362">
        <v>2010</v>
      </c>
      <c r="D362" t="s">
        <v>15</v>
      </c>
      <c r="E362">
        <v>5.1118312932999999</v>
      </c>
      <c r="F362">
        <v>8393.5503060547198</v>
      </c>
    </row>
    <row r="363" spans="1:6" x14ac:dyDescent="0.3">
      <c r="A363" t="s">
        <v>77</v>
      </c>
      <c r="B363" t="s">
        <v>78</v>
      </c>
      <c r="C363">
        <v>2011</v>
      </c>
      <c r="D363" t="s">
        <v>13</v>
      </c>
      <c r="E363">
        <v>2.7290108507999999</v>
      </c>
      <c r="F363">
        <v>6641.3241603287697</v>
      </c>
    </row>
    <row r="364" spans="1:6" x14ac:dyDescent="0.3">
      <c r="A364" t="s">
        <v>77</v>
      </c>
      <c r="B364" t="s">
        <v>78</v>
      </c>
      <c r="C364">
        <v>2011</v>
      </c>
      <c r="D364" t="s">
        <v>15</v>
      </c>
      <c r="E364">
        <v>4.6236522354999998</v>
      </c>
      <c r="F364">
        <v>11252.1257628316</v>
      </c>
    </row>
    <row r="365" spans="1:6" x14ac:dyDescent="0.3">
      <c r="A365" t="s">
        <v>77</v>
      </c>
      <c r="B365" t="s">
        <v>78</v>
      </c>
      <c r="C365">
        <v>2012</v>
      </c>
      <c r="D365" t="s">
        <v>13</v>
      </c>
      <c r="E365">
        <v>2.5161676506999999</v>
      </c>
      <c r="F365">
        <v>5384.51602828674</v>
      </c>
    </row>
    <row r="366" spans="1:6" x14ac:dyDescent="0.3">
      <c r="A366" t="s">
        <v>77</v>
      </c>
      <c r="B366" t="s">
        <v>78</v>
      </c>
      <c r="C366">
        <v>2012</v>
      </c>
      <c r="D366" t="s">
        <v>15</v>
      </c>
      <c r="E366">
        <v>4.1362502194999999</v>
      </c>
      <c r="F366">
        <v>8851.4394491953099</v>
      </c>
    </row>
    <row r="367" spans="1:6" x14ac:dyDescent="0.3">
      <c r="A367" t="s">
        <v>77</v>
      </c>
      <c r="B367" t="s">
        <v>78</v>
      </c>
      <c r="C367">
        <v>2013</v>
      </c>
      <c r="D367" t="s">
        <v>13</v>
      </c>
      <c r="E367">
        <v>2.297060927</v>
      </c>
      <c r="F367">
        <v>4844.8997387300797</v>
      </c>
    </row>
    <row r="368" spans="1:6" x14ac:dyDescent="0.3">
      <c r="A368" t="s">
        <v>77</v>
      </c>
      <c r="B368" t="s">
        <v>78</v>
      </c>
      <c r="C368">
        <v>2013</v>
      </c>
      <c r="D368" t="s">
        <v>15</v>
      </c>
      <c r="E368">
        <v>3.6523601021999998</v>
      </c>
      <c r="F368">
        <v>7703.4606688700196</v>
      </c>
    </row>
    <row r="369" spans="1:6" x14ac:dyDescent="0.3">
      <c r="A369" t="s">
        <v>77</v>
      </c>
      <c r="B369" t="s">
        <v>78</v>
      </c>
      <c r="C369">
        <v>2014</v>
      </c>
      <c r="D369" t="s">
        <v>13</v>
      </c>
      <c r="E369">
        <v>2.0714346683999998</v>
      </c>
      <c r="F369">
        <v>6175.3911749867502</v>
      </c>
    </row>
    <row r="370" spans="1:6" x14ac:dyDescent="0.3">
      <c r="A370" t="s">
        <v>77</v>
      </c>
      <c r="B370" t="s">
        <v>78</v>
      </c>
      <c r="C370">
        <v>2014</v>
      </c>
      <c r="D370" t="s">
        <v>15</v>
      </c>
      <c r="E370">
        <v>3.1748952879000001</v>
      </c>
      <c r="F370">
        <v>9465.0440301950493</v>
      </c>
    </row>
    <row r="371" spans="1:6" x14ac:dyDescent="0.3">
      <c r="A371" t="s">
        <v>77</v>
      </c>
      <c r="B371" t="s">
        <v>78</v>
      </c>
      <c r="C371">
        <v>2015</v>
      </c>
      <c r="D371" t="s">
        <v>13</v>
      </c>
      <c r="E371">
        <v>1.8414610714999999</v>
      </c>
      <c r="F371">
        <v>5036.6827623942199</v>
      </c>
    </row>
    <row r="372" spans="1:6" x14ac:dyDescent="0.3">
      <c r="A372" t="s">
        <v>77</v>
      </c>
      <c r="B372" t="s">
        <v>78</v>
      </c>
      <c r="C372">
        <v>2015</v>
      </c>
      <c r="D372" t="s">
        <v>15</v>
      </c>
      <c r="E372">
        <v>2.7069207471999999</v>
      </c>
      <c r="F372">
        <v>7403.8497355391601</v>
      </c>
    </row>
    <row r="373" spans="1:6" x14ac:dyDescent="0.3">
      <c r="A373" t="s">
        <v>77</v>
      </c>
      <c r="B373" t="s">
        <v>78</v>
      </c>
      <c r="C373">
        <v>2016</v>
      </c>
      <c r="D373" t="s">
        <v>13</v>
      </c>
      <c r="E373">
        <v>1.5995271092000001</v>
      </c>
      <c r="F373">
        <v>5619.7860377369498</v>
      </c>
    </row>
    <row r="374" spans="1:6" x14ac:dyDescent="0.3">
      <c r="A374" t="s">
        <v>77</v>
      </c>
      <c r="B374" t="s">
        <v>78</v>
      </c>
      <c r="C374">
        <v>2016</v>
      </c>
      <c r="D374" t="s">
        <v>15</v>
      </c>
      <c r="E374">
        <v>2.2517138828999999</v>
      </c>
      <c r="F374">
        <v>7911.1821030379697</v>
      </c>
    </row>
    <row r="375" spans="1:6" x14ac:dyDescent="0.3">
      <c r="A375" t="s">
        <v>77</v>
      </c>
      <c r="B375" t="s">
        <v>78</v>
      </c>
      <c r="C375">
        <v>2017</v>
      </c>
      <c r="D375" t="s">
        <v>13</v>
      </c>
      <c r="E375">
        <v>1.3526777316</v>
      </c>
      <c r="F375">
        <v>4715.6185933616798</v>
      </c>
    </row>
    <row r="376" spans="1:6" x14ac:dyDescent="0.3">
      <c r="A376" t="s">
        <v>77</v>
      </c>
      <c r="B376" t="s">
        <v>78</v>
      </c>
      <c r="C376">
        <v>2017</v>
      </c>
      <c r="D376" t="s">
        <v>15</v>
      </c>
      <c r="E376">
        <v>1.8127282042999999</v>
      </c>
      <c r="F376">
        <v>6319.4171272571502</v>
      </c>
    </row>
    <row r="377" spans="1:6" x14ac:dyDescent="0.3">
      <c r="A377" t="s">
        <v>77</v>
      </c>
      <c r="B377" t="s">
        <v>78</v>
      </c>
      <c r="C377">
        <v>2018</v>
      </c>
      <c r="D377" t="s">
        <v>13</v>
      </c>
      <c r="E377">
        <v>1.0981638285999999</v>
      </c>
      <c r="F377">
        <v>2012.19073556698</v>
      </c>
    </row>
    <row r="378" spans="1:6" x14ac:dyDescent="0.3">
      <c r="A378" t="s">
        <v>77</v>
      </c>
      <c r="B378" t="s">
        <v>78</v>
      </c>
      <c r="C378">
        <v>2018</v>
      </c>
      <c r="D378" t="s">
        <v>15</v>
      </c>
      <c r="E378">
        <v>1.3936336911</v>
      </c>
      <c r="F378">
        <v>2553.58693193115</v>
      </c>
    </row>
    <row r="379" spans="1:6" x14ac:dyDescent="0.3">
      <c r="A379" t="s">
        <v>77</v>
      </c>
      <c r="B379" t="s">
        <v>78</v>
      </c>
      <c r="C379">
        <v>2019</v>
      </c>
      <c r="D379" t="s">
        <v>13</v>
      </c>
      <c r="E379">
        <v>0.83603763580000001</v>
      </c>
      <c r="F379">
        <v>1603.9010767544601</v>
      </c>
    </row>
    <row r="380" spans="1:6" x14ac:dyDescent="0.3">
      <c r="A380" t="s">
        <v>77</v>
      </c>
      <c r="B380" t="s">
        <v>78</v>
      </c>
      <c r="C380">
        <v>2019</v>
      </c>
      <c r="D380" t="s">
        <v>15</v>
      </c>
      <c r="E380">
        <v>0.9809301064</v>
      </c>
      <c r="F380">
        <v>1881.87084708157</v>
      </c>
    </row>
    <row r="381" spans="1:6" x14ac:dyDescent="0.3">
      <c r="A381" t="s">
        <v>80</v>
      </c>
      <c r="B381" t="s">
        <v>81</v>
      </c>
      <c r="C381">
        <v>2010</v>
      </c>
      <c r="D381" t="s">
        <v>13</v>
      </c>
      <c r="E381">
        <v>4.0756100536000002</v>
      </c>
      <c r="F381">
        <v>7469.0974793504602</v>
      </c>
    </row>
    <row r="382" spans="1:6" x14ac:dyDescent="0.3">
      <c r="A382" t="s">
        <v>80</v>
      </c>
      <c r="B382" t="s">
        <v>81</v>
      </c>
      <c r="C382">
        <v>2010</v>
      </c>
      <c r="D382" t="s">
        <v>15</v>
      </c>
      <c r="E382">
        <v>7.0963781819999996</v>
      </c>
      <c r="F382">
        <v>13005.056836726701</v>
      </c>
    </row>
    <row r="383" spans="1:6" x14ac:dyDescent="0.3">
      <c r="A383" t="s">
        <v>80</v>
      </c>
      <c r="B383" t="s">
        <v>81</v>
      </c>
      <c r="C383">
        <v>2011</v>
      </c>
      <c r="D383" t="s">
        <v>13</v>
      </c>
      <c r="E383">
        <v>4.4717291717999998</v>
      </c>
      <c r="F383">
        <v>9826.8865407278809</v>
      </c>
    </row>
    <row r="384" spans="1:6" x14ac:dyDescent="0.3">
      <c r="A384" t="s">
        <v>80</v>
      </c>
      <c r="B384" t="s">
        <v>81</v>
      </c>
      <c r="C384">
        <v>2011</v>
      </c>
      <c r="D384" t="s">
        <v>15</v>
      </c>
      <c r="E384">
        <v>7.5762691000000002</v>
      </c>
      <c r="F384">
        <v>16649.294710510501</v>
      </c>
    </row>
    <row r="385" spans="1:6" x14ac:dyDescent="0.3">
      <c r="A385" t="s">
        <v>80</v>
      </c>
      <c r="B385" t="s">
        <v>81</v>
      </c>
      <c r="C385">
        <v>2012</v>
      </c>
      <c r="D385" t="s">
        <v>13</v>
      </c>
      <c r="E385">
        <v>4.8790335133999996</v>
      </c>
      <c r="F385">
        <v>12479.468071216201</v>
      </c>
    </row>
    <row r="386" spans="1:6" x14ac:dyDescent="0.3">
      <c r="A386" t="s">
        <v>80</v>
      </c>
      <c r="B386" t="s">
        <v>81</v>
      </c>
      <c r="C386">
        <v>2012</v>
      </c>
      <c r="D386" t="s">
        <v>15</v>
      </c>
      <c r="E386">
        <v>8.0204923687999994</v>
      </c>
      <c r="F386">
        <v>20514.611788737398</v>
      </c>
    </row>
    <row r="387" spans="1:6" x14ac:dyDescent="0.3">
      <c r="A387" t="s">
        <v>80</v>
      </c>
      <c r="B387" t="s">
        <v>81</v>
      </c>
      <c r="C387">
        <v>2013</v>
      </c>
      <c r="D387" t="s">
        <v>13</v>
      </c>
      <c r="E387">
        <v>5.2979439215999999</v>
      </c>
      <c r="F387">
        <v>16683.675506503401</v>
      </c>
    </row>
    <row r="388" spans="1:6" x14ac:dyDescent="0.3">
      <c r="A388" t="s">
        <v>80</v>
      </c>
      <c r="B388" t="s">
        <v>81</v>
      </c>
      <c r="C388">
        <v>2013</v>
      </c>
      <c r="D388" t="s">
        <v>15</v>
      </c>
      <c r="E388">
        <v>8.4238074732000001</v>
      </c>
      <c r="F388">
        <v>26527.285394398401</v>
      </c>
    </row>
    <row r="389" spans="1:6" x14ac:dyDescent="0.3">
      <c r="A389" t="s">
        <v>80</v>
      </c>
      <c r="B389" t="s">
        <v>81</v>
      </c>
      <c r="C389">
        <v>2014</v>
      </c>
      <c r="D389" t="s">
        <v>13</v>
      </c>
      <c r="E389">
        <v>5.7289035858000004</v>
      </c>
      <c r="F389">
        <v>16242.1474664834</v>
      </c>
    </row>
    <row r="390" spans="1:6" x14ac:dyDescent="0.3">
      <c r="A390" t="s">
        <v>80</v>
      </c>
      <c r="B390" t="s">
        <v>81</v>
      </c>
      <c r="C390">
        <v>2014</v>
      </c>
      <c r="D390" t="s">
        <v>15</v>
      </c>
      <c r="E390">
        <v>8.7807109132000001</v>
      </c>
      <c r="F390">
        <v>24894.397222620501</v>
      </c>
    </row>
    <row r="391" spans="1:6" x14ac:dyDescent="0.3">
      <c r="A391" t="s">
        <v>80</v>
      </c>
      <c r="B391" t="s">
        <v>81</v>
      </c>
      <c r="C391">
        <v>2015</v>
      </c>
      <c r="D391" t="s">
        <v>13</v>
      </c>
      <c r="E391">
        <v>6.1805594398999997</v>
      </c>
      <c r="F391">
        <v>21745.310976930701</v>
      </c>
    </row>
    <row r="392" spans="1:6" x14ac:dyDescent="0.3">
      <c r="A392" t="s">
        <v>80</v>
      </c>
      <c r="B392" t="s">
        <v>81</v>
      </c>
      <c r="C392">
        <v>2015</v>
      </c>
      <c r="D392" t="s">
        <v>15</v>
      </c>
      <c r="E392">
        <v>9.0853316623999998</v>
      </c>
      <c r="F392">
        <v>31965.287972441802</v>
      </c>
    </row>
    <row r="393" spans="1:6" x14ac:dyDescent="0.3">
      <c r="A393" t="s">
        <v>80</v>
      </c>
      <c r="B393" t="s">
        <v>81</v>
      </c>
      <c r="C393">
        <v>2016</v>
      </c>
      <c r="D393" t="s">
        <v>13</v>
      </c>
      <c r="E393">
        <v>6.6287577286000001</v>
      </c>
      <c r="F393">
        <v>27376.304716635099</v>
      </c>
    </row>
    <row r="394" spans="1:6" x14ac:dyDescent="0.3">
      <c r="A394" t="s">
        <v>80</v>
      </c>
      <c r="B394" t="s">
        <v>81</v>
      </c>
      <c r="C394">
        <v>2016</v>
      </c>
      <c r="D394" t="s">
        <v>15</v>
      </c>
      <c r="E394">
        <v>9.3315491294000008</v>
      </c>
      <c r="F394">
        <v>38538.6437254419</v>
      </c>
    </row>
    <row r="395" spans="1:6" x14ac:dyDescent="0.3">
      <c r="A395" t="s">
        <v>80</v>
      </c>
      <c r="B395" t="s">
        <v>81</v>
      </c>
      <c r="C395">
        <v>2017</v>
      </c>
      <c r="D395" t="s">
        <v>13</v>
      </c>
      <c r="E395">
        <v>7.0985878727999996</v>
      </c>
      <c r="F395">
        <v>33571.737875422703</v>
      </c>
    </row>
    <row r="396" spans="1:6" x14ac:dyDescent="0.3">
      <c r="A396" t="s">
        <v>80</v>
      </c>
      <c r="B396" t="s">
        <v>81</v>
      </c>
      <c r="C396">
        <v>2017</v>
      </c>
      <c r="D396" t="s">
        <v>15</v>
      </c>
      <c r="E396">
        <v>9.5128426726999997</v>
      </c>
      <c r="F396">
        <v>44989.604464701399</v>
      </c>
    </row>
    <row r="397" spans="1:6" x14ac:dyDescent="0.3">
      <c r="A397" t="s">
        <v>80</v>
      </c>
      <c r="B397" t="s">
        <v>81</v>
      </c>
      <c r="C397">
        <v>2018</v>
      </c>
      <c r="D397" t="s">
        <v>13</v>
      </c>
      <c r="E397">
        <v>7.5822926946999996</v>
      </c>
      <c r="F397">
        <v>18194.201288615099</v>
      </c>
    </row>
    <row r="398" spans="1:6" x14ac:dyDescent="0.3">
      <c r="A398" t="s">
        <v>80</v>
      </c>
      <c r="B398" t="s">
        <v>81</v>
      </c>
      <c r="C398">
        <v>2018</v>
      </c>
      <c r="D398" t="s">
        <v>15</v>
      </c>
      <c r="E398">
        <v>9.6223698861999996</v>
      </c>
      <c r="F398">
        <v>23089.498339451002</v>
      </c>
    </row>
    <row r="399" spans="1:6" x14ac:dyDescent="0.3">
      <c r="A399" t="s">
        <v>80</v>
      </c>
      <c r="B399" t="s">
        <v>81</v>
      </c>
      <c r="C399">
        <v>2019</v>
      </c>
      <c r="D399" t="s">
        <v>13</v>
      </c>
      <c r="E399">
        <v>8.0838128852000004</v>
      </c>
      <c r="F399">
        <v>20309.463095399002</v>
      </c>
    </row>
    <row r="400" spans="1:6" x14ac:dyDescent="0.3">
      <c r="A400" t="s">
        <v>80</v>
      </c>
      <c r="B400" t="s">
        <v>81</v>
      </c>
      <c r="C400">
        <v>2019</v>
      </c>
      <c r="D400" t="s">
        <v>15</v>
      </c>
      <c r="E400">
        <v>9.4848067766999993</v>
      </c>
      <c r="F400">
        <v>23829.266700443499</v>
      </c>
    </row>
    <row r="401" spans="1:6" x14ac:dyDescent="0.3">
      <c r="A401" t="s">
        <v>83</v>
      </c>
      <c r="B401" t="s">
        <v>84</v>
      </c>
      <c r="C401">
        <v>2010</v>
      </c>
      <c r="D401" t="s">
        <v>16</v>
      </c>
      <c r="E401">
        <v>7.1795072244</v>
      </c>
      <c r="F401">
        <v>7373.9550883702104</v>
      </c>
    </row>
    <row r="402" spans="1:6" x14ac:dyDescent="0.3">
      <c r="A402" t="s">
        <v>83</v>
      </c>
      <c r="B402" t="s">
        <v>84</v>
      </c>
      <c r="C402">
        <v>2010</v>
      </c>
      <c r="D402" t="s">
        <v>15</v>
      </c>
      <c r="E402">
        <v>12.500827546</v>
      </c>
      <c r="F402">
        <v>12839.396634044801</v>
      </c>
    </row>
    <row r="403" spans="1:6" x14ac:dyDescent="0.3">
      <c r="A403" t="s">
        <v>83</v>
      </c>
      <c r="B403" t="s">
        <v>84</v>
      </c>
      <c r="C403">
        <v>2011</v>
      </c>
      <c r="D403" t="s">
        <v>16</v>
      </c>
      <c r="E403">
        <v>8.0090288266999998</v>
      </c>
      <c r="F403">
        <v>12898.5421666854</v>
      </c>
    </row>
    <row r="404" spans="1:6" x14ac:dyDescent="0.3">
      <c r="A404" t="s">
        <v>83</v>
      </c>
      <c r="B404" t="s">
        <v>84</v>
      </c>
      <c r="C404">
        <v>2011</v>
      </c>
      <c r="D404" t="s">
        <v>15</v>
      </c>
      <c r="E404">
        <v>13.5693722245</v>
      </c>
      <c r="F404">
        <v>21853.476070884299</v>
      </c>
    </row>
    <row r="405" spans="1:6" x14ac:dyDescent="0.3">
      <c r="A405" t="s">
        <v>83</v>
      </c>
      <c r="B405" t="s">
        <v>84</v>
      </c>
      <c r="C405">
        <v>2012</v>
      </c>
      <c r="D405" t="s">
        <v>16</v>
      </c>
      <c r="E405">
        <v>8.8620201628000004</v>
      </c>
      <c r="F405">
        <v>14590.7440483926</v>
      </c>
    </row>
    <row r="406" spans="1:6" x14ac:dyDescent="0.3">
      <c r="A406" t="s">
        <v>83</v>
      </c>
      <c r="B406" t="s">
        <v>84</v>
      </c>
      <c r="C406">
        <v>2012</v>
      </c>
      <c r="D406" t="s">
        <v>15</v>
      </c>
      <c r="E406">
        <v>14.5680009971</v>
      </c>
      <c r="F406">
        <v>23985.273102464202</v>
      </c>
    </row>
    <row r="407" spans="1:6" x14ac:dyDescent="0.3">
      <c r="A407" t="s">
        <v>83</v>
      </c>
      <c r="B407" t="s">
        <v>84</v>
      </c>
      <c r="C407">
        <v>2013</v>
      </c>
      <c r="D407" t="s">
        <v>16</v>
      </c>
      <c r="E407">
        <v>9.7393704917000008</v>
      </c>
      <c r="F407">
        <v>19329.748833887599</v>
      </c>
    </row>
    <row r="408" spans="1:6" x14ac:dyDescent="0.3">
      <c r="A408" t="s">
        <v>83</v>
      </c>
      <c r="B408" t="s">
        <v>84</v>
      </c>
      <c r="C408">
        <v>2013</v>
      </c>
      <c r="D408" t="s">
        <v>15</v>
      </c>
      <c r="E408">
        <v>15.485739967500001</v>
      </c>
      <c r="F408">
        <v>30734.5802619272</v>
      </c>
    </row>
    <row r="409" spans="1:6" x14ac:dyDescent="0.3">
      <c r="A409" t="s">
        <v>83</v>
      </c>
      <c r="B409" t="s">
        <v>84</v>
      </c>
      <c r="C409">
        <v>2014</v>
      </c>
      <c r="D409" t="s">
        <v>16</v>
      </c>
      <c r="E409">
        <v>10.642014490999999</v>
      </c>
      <c r="F409">
        <v>22167.370916678501</v>
      </c>
    </row>
    <row r="410" spans="1:6" x14ac:dyDescent="0.3">
      <c r="A410" t="s">
        <v>83</v>
      </c>
      <c r="B410" t="s">
        <v>84</v>
      </c>
      <c r="C410">
        <v>2014</v>
      </c>
      <c r="D410" t="s">
        <v>15</v>
      </c>
      <c r="E410">
        <v>16.311053481999998</v>
      </c>
      <c r="F410">
        <v>33976.008290758597</v>
      </c>
    </row>
    <row r="411" spans="1:6" x14ac:dyDescent="0.3">
      <c r="A411" t="s">
        <v>83</v>
      </c>
      <c r="B411" t="s">
        <v>84</v>
      </c>
      <c r="C411">
        <v>2015</v>
      </c>
      <c r="D411" t="s">
        <v>16</v>
      </c>
      <c r="E411">
        <v>11.586270130600001</v>
      </c>
      <c r="F411">
        <v>26457.566129496801</v>
      </c>
    </row>
    <row r="412" spans="1:6" x14ac:dyDescent="0.3">
      <c r="A412" t="s">
        <v>83</v>
      </c>
      <c r="B412" t="s">
        <v>84</v>
      </c>
      <c r="C412">
        <v>2015</v>
      </c>
      <c r="D412" t="s">
        <v>15</v>
      </c>
      <c r="E412">
        <v>17.031647036100001</v>
      </c>
      <c r="F412">
        <v>38892.233883272602</v>
      </c>
    </row>
    <row r="413" spans="1:6" x14ac:dyDescent="0.3">
      <c r="A413" t="s">
        <v>83</v>
      </c>
      <c r="B413" t="s">
        <v>84</v>
      </c>
      <c r="C413">
        <v>2016</v>
      </c>
      <c r="D413" t="s">
        <v>16</v>
      </c>
      <c r="E413">
        <v>12.526969513799999</v>
      </c>
      <c r="F413">
        <v>32948.654925606897</v>
      </c>
    </row>
    <row r="414" spans="1:6" x14ac:dyDescent="0.3">
      <c r="A414" t="s">
        <v>83</v>
      </c>
      <c r="B414" t="s">
        <v>84</v>
      </c>
      <c r="C414">
        <v>2016</v>
      </c>
      <c r="D414" t="s">
        <v>15</v>
      </c>
      <c r="E414">
        <v>17.6346815265</v>
      </c>
      <c r="F414">
        <v>46383.048645674302</v>
      </c>
    </row>
    <row r="415" spans="1:6" x14ac:dyDescent="0.3">
      <c r="A415" t="s">
        <v>83</v>
      </c>
      <c r="B415" t="s">
        <v>84</v>
      </c>
      <c r="C415">
        <v>2017</v>
      </c>
      <c r="D415" t="s">
        <v>16</v>
      </c>
      <c r="E415">
        <v>13.5112612203</v>
      </c>
      <c r="F415">
        <v>40398.870218213102</v>
      </c>
    </row>
    <row r="416" spans="1:6" x14ac:dyDescent="0.3">
      <c r="A416" t="s">
        <v>83</v>
      </c>
      <c r="B416" t="s">
        <v>84</v>
      </c>
      <c r="C416">
        <v>2017</v>
      </c>
      <c r="D416" t="s">
        <v>15</v>
      </c>
      <c r="E416">
        <v>18.106488868</v>
      </c>
      <c r="F416">
        <v>54138.6686230739</v>
      </c>
    </row>
    <row r="417" spans="1:6" x14ac:dyDescent="0.3">
      <c r="A417" t="s">
        <v>83</v>
      </c>
      <c r="B417" t="s">
        <v>84</v>
      </c>
      <c r="C417">
        <v>2018</v>
      </c>
      <c r="D417" t="s">
        <v>16</v>
      </c>
      <c r="E417">
        <v>14.524720604100001</v>
      </c>
      <c r="F417">
        <v>38266.634025431398</v>
      </c>
    </row>
    <row r="418" spans="1:6" x14ac:dyDescent="0.3">
      <c r="A418" t="s">
        <v>83</v>
      </c>
      <c r="B418" t="s">
        <v>84</v>
      </c>
      <c r="C418">
        <v>2018</v>
      </c>
      <c r="D418" t="s">
        <v>15</v>
      </c>
      <c r="E418">
        <v>18.4327141901</v>
      </c>
      <c r="F418">
        <v>48562.581493448502</v>
      </c>
    </row>
    <row r="419" spans="1:6" x14ac:dyDescent="0.3">
      <c r="A419" t="s">
        <v>83</v>
      </c>
      <c r="B419" t="s">
        <v>84</v>
      </c>
      <c r="C419">
        <v>2019</v>
      </c>
      <c r="D419" t="s">
        <v>16</v>
      </c>
      <c r="E419">
        <v>15.575035270100001</v>
      </c>
      <c r="F419">
        <v>41033.778952246001</v>
      </c>
    </row>
    <row r="420" spans="1:6" x14ac:dyDescent="0.3">
      <c r="A420" t="s">
        <v>83</v>
      </c>
      <c r="B420" t="s">
        <v>84</v>
      </c>
      <c r="C420">
        <v>2019</v>
      </c>
      <c r="D420" t="s">
        <v>15</v>
      </c>
      <c r="E420">
        <v>18.274322052500001</v>
      </c>
      <c r="F420">
        <v>48145.283692981197</v>
      </c>
    </row>
    <row r="421" spans="1:6" x14ac:dyDescent="0.3">
      <c r="A421" t="s">
        <v>86</v>
      </c>
      <c r="B421" t="s">
        <v>87</v>
      </c>
      <c r="C421">
        <v>2010</v>
      </c>
      <c r="D421" t="s">
        <v>16</v>
      </c>
      <c r="E421">
        <v>30.158593001700002</v>
      </c>
      <c r="F421">
        <v>84538.034580532796</v>
      </c>
    </row>
    <row r="422" spans="1:6" x14ac:dyDescent="0.3">
      <c r="A422" t="s">
        <v>86</v>
      </c>
      <c r="B422" t="s">
        <v>87</v>
      </c>
      <c r="C422">
        <v>2010</v>
      </c>
      <c r="D422" t="s">
        <v>15</v>
      </c>
      <c r="E422">
        <v>52.5115942304</v>
      </c>
      <c r="F422">
        <v>147196.08997265401</v>
      </c>
    </row>
    <row r="423" spans="1:6" x14ac:dyDescent="0.3">
      <c r="A423" t="s">
        <v>86</v>
      </c>
      <c r="B423" t="s">
        <v>87</v>
      </c>
      <c r="C423">
        <v>2011</v>
      </c>
      <c r="D423" t="s">
        <v>16</v>
      </c>
      <c r="E423">
        <v>30.5622620975</v>
      </c>
      <c r="F423">
        <v>80313.143784033804</v>
      </c>
    </row>
    <row r="424" spans="1:6" x14ac:dyDescent="0.3">
      <c r="A424" t="s">
        <v>86</v>
      </c>
      <c r="B424" t="s">
        <v>87</v>
      </c>
      <c r="C424">
        <v>2011</v>
      </c>
      <c r="D424" t="s">
        <v>15</v>
      </c>
      <c r="E424">
        <v>51.7803992722</v>
      </c>
      <c r="F424">
        <v>136071.29729707199</v>
      </c>
    </row>
    <row r="425" spans="1:6" x14ac:dyDescent="0.3">
      <c r="A425" t="s">
        <v>86</v>
      </c>
      <c r="B425" t="s">
        <v>87</v>
      </c>
      <c r="C425">
        <v>2012</v>
      </c>
      <c r="D425" t="s">
        <v>16</v>
      </c>
      <c r="E425">
        <v>30.976437067799999</v>
      </c>
      <c r="F425">
        <v>68887.674267127397</v>
      </c>
    </row>
    <row r="426" spans="1:6" x14ac:dyDescent="0.3">
      <c r="A426" t="s">
        <v>86</v>
      </c>
      <c r="B426" t="s">
        <v>87</v>
      </c>
      <c r="C426">
        <v>2012</v>
      </c>
      <c r="D426" t="s">
        <v>15</v>
      </c>
      <c r="E426">
        <v>50.9212073319</v>
      </c>
      <c r="F426">
        <v>113242.31822658</v>
      </c>
    </row>
    <row r="427" spans="1:6" x14ac:dyDescent="0.3">
      <c r="A427" t="s">
        <v>86</v>
      </c>
      <c r="B427" t="s">
        <v>87</v>
      </c>
      <c r="C427">
        <v>2013</v>
      </c>
      <c r="D427" t="s">
        <v>16</v>
      </c>
      <c r="E427">
        <v>31.401394013800001</v>
      </c>
      <c r="F427">
        <v>64423.701797720598</v>
      </c>
    </row>
    <row r="428" spans="1:6" x14ac:dyDescent="0.3">
      <c r="A428" t="s">
        <v>86</v>
      </c>
      <c r="B428" t="s">
        <v>87</v>
      </c>
      <c r="C428">
        <v>2013</v>
      </c>
      <c r="D428" t="s">
        <v>15</v>
      </c>
      <c r="E428">
        <v>49.928670721300001</v>
      </c>
      <c r="F428">
        <v>102434.61778464699</v>
      </c>
    </row>
    <row r="429" spans="1:6" x14ac:dyDescent="0.3">
      <c r="A429" t="s">
        <v>86</v>
      </c>
      <c r="B429" t="s">
        <v>87</v>
      </c>
      <c r="C429">
        <v>2014</v>
      </c>
      <c r="D429" t="s">
        <v>16</v>
      </c>
      <c r="E429">
        <v>31.8374582147</v>
      </c>
      <c r="F429">
        <v>88265.786054357901</v>
      </c>
    </row>
    <row r="430" spans="1:6" x14ac:dyDescent="0.3">
      <c r="A430" t="s">
        <v>86</v>
      </c>
      <c r="B430" t="s">
        <v>87</v>
      </c>
      <c r="C430">
        <v>2014</v>
      </c>
      <c r="D430" t="s">
        <v>15</v>
      </c>
      <c r="E430">
        <v>48.797385505299999</v>
      </c>
      <c r="F430">
        <v>135285.284395942</v>
      </c>
    </row>
    <row r="431" spans="1:6" x14ac:dyDescent="0.3">
      <c r="A431" t="s">
        <v>86</v>
      </c>
      <c r="B431" t="s">
        <v>87</v>
      </c>
      <c r="C431">
        <v>2015</v>
      </c>
      <c r="D431" t="s">
        <v>16</v>
      </c>
      <c r="E431">
        <v>32.327782701399997</v>
      </c>
      <c r="F431">
        <v>87109.437646797305</v>
      </c>
    </row>
    <row r="432" spans="1:6" x14ac:dyDescent="0.3">
      <c r="A432" t="s">
        <v>86</v>
      </c>
      <c r="B432" t="s">
        <v>87</v>
      </c>
      <c r="C432">
        <v>2015</v>
      </c>
      <c r="D432" t="s">
        <v>15</v>
      </c>
      <c r="E432">
        <v>47.521366084699999</v>
      </c>
      <c r="F432">
        <v>128049.594804662</v>
      </c>
    </row>
    <row r="433" spans="1:6" x14ac:dyDescent="0.3">
      <c r="A433" t="s">
        <v>86</v>
      </c>
      <c r="B433" t="s">
        <v>87</v>
      </c>
      <c r="C433">
        <v>2016</v>
      </c>
      <c r="D433" t="s">
        <v>16</v>
      </c>
      <c r="E433">
        <v>32.743890606199997</v>
      </c>
      <c r="F433">
        <v>108502.054141467</v>
      </c>
    </row>
    <row r="434" spans="1:6" x14ac:dyDescent="0.3">
      <c r="A434" t="s">
        <v>86</v>
      </c>
      <c r="B434" t="s">
        <v>87</v>
      </c>
      <c r="C434">
        <v>2016</v>
      </c>
      <c r="D434" t="s">
        <v>15</v>
      </c>
      <c r="E434">
        <v>46.094794287200003</v>
      </c>
      <c r="F434">
        <v>152742.38255741401</v>
      </c>
    </row>
    <row r="435" spans="1:6" x14ac:dyDescent="0.3">
      <c r="A435" t="s">
        <v>86</v>
      </c>
      <c r="B435" t="s">
        <v>87</v>
      </c>
      <c r="C435">
        <v>2017</v>
      </c>
      <c r="D435" t="s">
        <v>16</v>
      </c>
      <c r="E435">
        <v>33.214803874899999</v>
      </c>
      <c r="F435">
        <v>105785.57141313401</v>
      </c>
    </row>
    <row r="436" spans="1:6" x14ac:dyDescent="0.3">
      <c r="A436" t="s">
        <v>86</v>
      </c>
      <c r="B436" t="s">
        <v>87</v>
      </c>
      <c r="C436">
        <v>2017</v>
      </c>
      <c r="D436" t="s">
        <v>15</v>
      </c>
      <c r="E436">
        <v>44.511275950300004</v>
      </c>
      <c r="F436">
        <v>141763.617767118</v>
      </c>
    </row>
    <row r="437" spans="1:6" x14ac:dyDescent="0.3">
      <c r="A437" t="s">
        <v>86</v>
      </c>
      <c r="B437" t="s">
        <v>87</v>
      </c>
      <c r="C437">
        <v>2018</v>
      </c>
      <c r="D437" t="s">
        <v>16</v>
      </c>
      <c r="E437">
        <v>33.697699287600003</v>
      </c>
      <c r="F437">
        <v>82312.067027255194</v>
      </c>
    </row>
    <row r="438" spans="1:6" x14ac:dyDescent="0.3">
      <c r="A438" t="s">
        <v>86</v>
      </c>
      <c r="B438" t="s">
        <v>87</v>
      </c>
      <c r="C438">
        <v>2018</v>
      </c>
      <c r="D438" t="s">
        <v>15</v>
      </c>
      <c r="E438">
        <v>42.764337900999998</v>
      </c>
      <c r="F438">
        <v>104458.794579339</v>
      </c>
    </row>
    <row r="439" spans="1:6" x14ac:dyDescent="0.3">
      <c r="A439" t="s">
        <v>86</v>
      </c>
      <c r="B439" t="s">
        <v>87</v>
      </c>
      <c r="C439">
        <v>2019</v>
      </c>
      <c r="D439" t="s">
        <v>16</v>
      </c>
      <c r="E439">
        <v>34.207427549000002</v>
      </c>
      <c r="F439">
        <v>87484.963210092697</v>
      </c>
    </row>
    <row r="440" spans="1:6" x14ac:dyDescent="0.3">
      <c r="A440" t="s">
        <v>86</v>
      </c>
      <c r="B440" t="s">
        <v>87</v>
      </c>
      <c r="C440">
        <v>2019</v>
      </c>
      <c r="D440" t="s">
        <v>15</v>
      </c>
      <c r="E440">
        <v>40.1358672247</v>
      </c>
      <c r="F440">
        <v>102646.855351094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"/>
  <dimension ref="A1:F219"/>
  <sheetViews>
    <sheetView workbookViewId="0">
      <selection activeCell="G21" sqref="G2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11</v>
      </c>
      <c r="B2" t="s">
        <v>12</v>
      </c>
      <c r="C2">
        <v>2015</v>
      </c>
      <c r="D2" t="s">
        <v>16</v>
      </c>
      <c r="E2">
        <v>36.4968286983</v>
      </c>
      <c r="F2">
        <v>94547.570688498497</v>
      </c>
    </row>
    <row r="3" spans="1:6" x14ac:dyDescent="0.3">
      <c r="A3" t="s">
        <v>11</v>
      </c>
      <c r="B3" t="s">
        <v>12</v>
      </c>
      <c r="C3">
        <v>2015</v>
      </c>
      <c r="D3" t="s">
        <v>15</v>
      </c>
      <c r="E3">
        <v>53.649802509499999</v>
      </c>
      <c r="F3">
        <v>138983.54120384401</v>
      </c>
    </row>
    <row r="4" spans="1:6" x14ac:dyDescent="0.3">
      <c r="A4" t="s">
        <v>11</v>
      </c>
      <c r="B4" t="s">
        <v>12</v>
      </c>
      <c r="C4">
        <v>2016</v>
      </c>
      <c r="D4" t="s">
        <v>16</v>
      </c>
      <c r="E4">
        <v>35.756681583499997</v>
      </c>
      <c r="F4">
        <v>102192.179722252</v>
      </c>
    </row>
    <row r="5" spans="1:6" x14ac:dyDescent="0.3">
      <c r="A5" t="s">
        <v>11</v>
      </c>
      <c r="B5" t="s">
        <v>12</v>
      </c>
      <c r="C5">
        <v>2016</v>
      </c>
      <c r="D5" t="s">
        <v>15</v>
      </c>
      <c r="E5">
        <v>50.336012351400001</v>
      </c>
      <c r="F5">
        <v>143859.737338804</v>
      </c>
    </row>
    <row r="6" spans="1:6" x14ac:dyDescent="0.3">
      <c r="A6" t="s">
        <v>11</v>
      </c>
      <c r="B6" t="s">
        <v>12</v>
      </c>
      <c r="C6">
        <v>2017</v>
      </c>
      <c r="D6" t="s">
        <v>16</v>
      </c>
      <c r="E6">
        <v>35.041799673900002</v>
      </c>
      <c r="F6">
        <v>108191.77778213999</v>
      </c>
    </row>
    <row r="7" spans="1:6" x14ac:dyDescent="0.3">
      <c r="A7" t="s">
        <v>11</v>
      </c>
      <c r="B7" t="s">
        <v>12</v>
      </c>
      <c r="C7">
        <v>2017</v>
      </c>
      <c r="D7" t="s">
        <v>15</v>
      </c>
      <c r="E7">
        <v>46.959639471499997</v>
      </c>
      <c r="F7">
        <v>144988.18341825501</v>
      </c>
    </row>
    <row r="8" spans="1:6" x14ac:dyDescent="0.3">
      <c r="A8" t="s">
        <v>11</v>
      </c>
      <c r="B8" t="s">
        <v>12</v>
      </c>
      <c r="C8">
        <v>2018</v>
      </c>
      <c r="D8" t="s">
        <v>16</v>
      </c>
      <c r="E8">
        <v>34.302426094499999</v>
      </c>
      <c r="F8">
        <v>35849.776600131598</v>
      </c>
    </row>
    <row r="9" spans="1:6" x14ac:dyDescent="0.3">
      <c r="A9" t="s">
        <v>11</v>
      </c>
      <c r="B9" t="s">
        <v>12</v>
      </c>
      <c r="C9">
        <v>2018</v>
      </c>
      <c r="D9" t="s">
        <v>15</v>
      </c>
      <c r="E9">
        <v>43.531771347700001</v>
      </c>
      <c r="F9">
        <v>45495.4490250905</v>
      </c>
    </row>
    <row r="10" spans="1:6" x14ac:dyDescent="0.3">
      <c r="A10" t="s">
        <v>11</v>
      </c>
      <c r="B10" t="s">
        <v>12</v>
      </c>
      <c r="C10">
        <v>2019</v>
      </c>
      <c r="D10" t="s">
        <v>16</v>
      </c>
      <c r="E10">
        <v>33.551711619800002</v>
      </c>
      <c r="F10">
        <v>36713.520979660098</v>
      </c>
    </row>
    <row r="11" spans="1:6" x14ac:dyDescent="0.3">
      <c r="A11" t="s">
        <v>11</v>
      </c>
      <c r="B11" t="s">
        <v>12</v>
      </c>
      <c r="C11">
        <v>2019</v>
      </c>
      <c r="D11" t="s">
        <v>15</v>
      </c>
      <c r="E11">
        <v>39.366510118400001</v>
      </c>
      <c r="F11">
        <v>43076.288074540098</v>
      </c>
    </row>
    <row r="12" spans="1:6" x14ac:dyDescent="0.3">
      <c r="A12" t="s">
        <v>17</v>
      </c>
      <c r="B12" t="s">
        <v>18</v>
      </c>
      <c r="C12">
        <v>2015</v>
      </c>
      <c r="D12" t="s">
        <v>16</v>
      </c>
      <c r="E12">
        <v>12.629822964700001</v>
      </c>
      <c r="F12">
        <v>66375.750710321707</v>
      </c>
    </row>
    <row r="13" spans="1:6" x14ac:dyDescent="0.3">
      <c r="A13" t="s">
        <v>17</v>
      </c>
      <c r="B13" t="s">
        <v>18</v>
      </c>
      <c r="C13">
        <v>2015</v>
      </c>
      <c r="D13" t="s">
        <v>15</v>
      </c>
      <c r="E13">
        <v>18.5656543857</v>
      </c>
      <c r="F13">
        <v>97571.379323723901</v>
      </c>
    </row>
    <row r="14" spans="1:6" x14ac:dyDescent="0.3">
      <c r="A14" t="s">
        <v>17</v>
      </c>
      <c r="B14" t="s">
        <v>18</v>
      </c>
      <c r="C14">
        <v>2016</v>
      </c>
      <c r="D14" t="s">
        <v>16</v>
      </c>
      <c r="E14">
        <v>13.138333558799999</v>
      </c>
      <c r="F14">
        <v>64481.954023817903</v>
      </c>
    </row>
    <row r="15" spans="1:6" x14ac:dyDescent="0.3">
      <c r="A15" t="s">
        <v>17</v>
      </c>
      <c r="B15" t="s">
        <v>18</v>
      </c>
      <c r="C15">
        <v>2016</v>
      </c>
      <c r="D15" t="s">
        <v>15</v>
      </c>
      <c r="E15">
        <v>18.4953214618</v>
      </c>
      <c r="F15">
        <v>90773.648181020297</v>
      </c>
    </row>
    <row r="16" spans="1:6" x14ac:dyDescent="0.3">
      <c r="A16" t="s">
        <v>17</v>
      </c>
      <c r="B16" t="s">
        <v>18</v>
      </c>
      <c r="C16">
        <v>2017</v>
      </c>
      <c r="D16" t="s">
        <v>16</v>
      </c>
      <c r="E16">
        <v>13.678722648700001</v>
      </c>
      <c r="F16">
        <v>74954.9809984366</v>
      </c>
    </row>
    <row r="17" spans="1:6" x14ac:dyDescent="0.3">
      <c r="A17" t="s">
        <v>17</v>
      </c>
      <c r="B17" t="s">
        <v>18</v>
      </c>
      <c r="C17">
        <v>2017</v>
      </c>
      <c r="D17" t="s">
        <v>15</v>
      </c>
      <c r="E17">
        <v>18.330904519499999</v>
      </c>
      <c r="F17">
        <v>100447.434693203</v>
      </c>
    </row>
    <row r="18" spans="1:6" x14ac:dyDescent="0.3">
      <c r="A18" t="s">
        <v>17</v>
      </c>
      <c r="B18" t="s">
        <v>18</v>
      </c>
      <c r="C18">
        <v>2018</v>
      </c>
      <c r="D18" t="s">
        <v>16</v>
      </c>
      <c r="E18">
        <v>14.234663521</v>
      </c>
      <c r="F18">
        <v>74224.656888656595</v>
      </c>
    </row>
    <row r="19" spans="1:6" x14ac:dyDescent="0.3">
      <c r="A19" t="s">
        <v>17</v>
      </c>
      <c r="B19" t="s">
        <v>18</v>
      </c>
      <c r="C19">
        <v>2018</v>
      </c>
      <c r="D19" t="s">
        <v>15</v>
      </c>
      <c r="E19">
        <v>18.064614902100001</v>
      </c>
      <c r="F19">
        <v>94195.401314448201</v>
      </c>
    </row>
    <row r="20" spans="1:6" x14ac:dyDescent="0.3">
      <c r="A20" t="s">
        <v>17</v>
      </c>
      <c r="B20" t="s">
        <v>18</v>
      </c>
      <c r="C20">
        <v>2019</v>
      </c>
      <c r="D20" t="s">
        <v>16</v>
      </c>
      <c r="E20">
        <v>14.812991699199999</v>
      </c>
      <c r="F20">
        <v>77240.268078429202</v>
      </c>
    </row>
    <row r="21" spans="1:6" x14ac:dyDescent="0.3">
      <c r="A21" t="s">
        <v>17</v>
      </c>
      <c r="B21" t="s">
        <v>18</v>
      </c>
      <c r="C21">
        <v>2019</v>
      </c>
      <c r="D21" t="s">
        <v>15</v>
      </c>
      <c r="E21">
        <v>17.380209815200001</v>
      </c>
      <c r="F21">
        <v>90626.666958597096</v>
      </c>
    </row>
    <row r="22" spans="1:6" x14ac:dyDescent="0.3">
      <c r="A22" t="s">
        <v>23</v>
      </c>
      <c r="B22" t="s">
        <v>24</v>
      </c>
      <c r="C22">
        <v>2015</v>
      </c>
      <c r="D22" t="s">
        <v>13</v>
      </c>
      <c r="E22">
        <v>0.88671411600000005</v>
      </c>
      <c r="F22">
        <v>5908.13656209895</v>
      </c>
    </row>
    <row r="23" spans="1:6" x14ac:dyDescent="0.3">
      <c r="A23" t="s">
        <v>23</v>
      </c>
      <c r="B23" t="s">
        <v>24</v>
      </c>
      <c r="C23">
        <v>2015</v>
      </c>
      <c r="D23" t="s">
        <v>15</v>
      </c>
      <c r="E23">
        <v>1.3034567359</v>
      </c>
      <c r="F23">
        <v>8684.8740304684197</v>
      </c>
    </row>
    <row r="24" spans="1:6" x14ac:dyDescent="0.3">
      <c r="A24" t="s">
        <v>23</v>
      </c>
      <c r="B24" t="s">
        <v>24</v>
      </c>
      <c r="C24">
        <v>2016</v>
      </c>
      <c r="D24" t="s">
        <v>13</v>
      </c>
      <c r="E24">
        <v>0.6370771945</v>
      </c>
      <c r="F24">
        <v>4831.3541960108696</v>
      </c>
    </row>
    <row r="25" spans="1:6" x14ac:dyDescent="0.3">
      <c r="A25" t="s">
        <v>23</v>
      </c>
      <c r="B25" t="s">
        <v>24</v>
      </c>
      <c r="C25">
        <v>2016</v>
      </c>
      <c r="D25" t="s">
        <v>26</v>
      </c>
      <c r="E25">
        <v>8.1953212100000006E-2</v>
      </c>
      <c r="F25">
        <v>621.50238419851803</v>
      </c>
    </row>
    <row r="26" spans="1:6" x14ac:dyDescent="0.3">
      <c r="A26" t="s">
        <v>23</v>
      </c>
      <c r="B26" t="s">
        <v>24</v>
      </c>
      <c r="C26">
        <v>2016</v>
      </c>
      <c r="D26" t="s">
        <v>15</v>
      </c>
      <c r="E26">
        <v>1.0122058823</v>
      </c>
      <c r="F26">
        <v>7676.1892887219201</v>
      </c>
    </row>
    <row r="27" spans="1:6" x14ac:dyDescent="0.3">
      <c r="A27" t="s">
        <v>23</v>
      </c>
      <c r="B27" t="s">
        <v>24</v>
      </c>
      <c r="C27">
        <v>2017</v>
      </c>
      <c r="D27" t="s">
        <v>13</v>
      </c>
      <c r="E27">
        <v>0.50504148820000005</v>
      </c>
      <c r="F27">
        <v>4444.7002629750796</v>
      </c>
    </row>
    <row r="28" spans="1:6" x14ac:dyDescent="0.3">
      <c r="A28" t="s">
        <v>23</v>
      </c>
      <c r="B28" t="s">
        <v>24</v>
      </c>
      <c r="C28">
        <v>2017</v>
      </c>
      <c r="D28" t="s">
        <v>26</v>
      </c>
      <c r="E28">
        <v>4.2389592500000003E-2</v>
      </c>
      <c r="F28">
        <v>373.05654536620102</v>
      </c>
    </row>
    <row r="29" spans="1:6" x14ac:dyDescent="0.3">
      <c r="A29" t="s">
        <v>23</v>
      </c>
      <c r="B29" t="s">
        <v>24</v>
      </c>
      <c r="C29">
        <v>2017</v>
      </c>
      <c r="D29" t="s">
        <v>15</v>
      </c>
      <c r="E29">
        <v>0.73361432410000005</v>
      </c>
      <c r="F29">
        <v>6456.2929097893002</v>
      </c>
    </row>
    <row r="30" spans="1:6" x14ac:dyDescent="0.3">
      <c r="A30" t="s">
        <v>23</v>
      </c>
      <c r="B30" t="s">
        <v>24</v>
      </c>
      <c r="C30">
        <v>2018</v>
      </c>
      <c r="D30" t="s">
        <v>13</v>
      </c>
      <c r="E30">
        <v>0.3469828955</v>
      </c>
      <c r="F30">
        <v>1017.0101659189201</v>
      </c>
    </row>
    <row r="31" spans="1:6" x14ac:dyDescent="0.3">
      <c r="A31" t="s">
        <v>23</v>
      </c>
      <c r="B31" t="s">
        <v>24</v>
      </c>
      <c r="C31">
        <v>2018</v>
      </c>
      <c r="D31" t="s">
        <v>26</v>
      </c>
      <c r="E31">
        <v>2.3549773600000001E-2</v>
      </c>
      <c r="F31">
        <v>69.024610338077807</v>
      </c>
    </row>
    <row r="32" spans="1:6" x14ac:dyDescent="0.3">
      <c r="A32" t="s">
        <v>23</v>
      </c>
      <c r="B32" t="s">
        <v>24</v>
      </c>
      <c r="C32">
        <v>2018</v>
      </c>
      <c r="D32" t="s">
        <v>15</v>
      </c>
      <c r="E32">
        <v>0.47022748139999998</v>
      </c>
      <c r="F32">
        <v>1378.2412190120799</v>
      </c>
    </row>
    <row r="33" spans="1:6" x14ac:dyDescent="0.3">
      <c r="A33" t="s">
        <v>23</v>
      </c>
      <c r="B33" t="s">
        <v>24</v>
      </c>
      <c r="C33">
        <v>2019</v>
      </c>
      <c r="D33" t="s">
        <v>13</v>
      </c>
      <c r="E33">
        <v>0.17643250020000001</v>
      </c>
      <c r="F33">
        <v>541.43403934651303</v>
      </c>
    </row>
    <row r="34" spans="1:6" x14ac:dyDescent="0.3">
      <c r="A34" t="s">
        <v>23</v>
      </c>
      <c r="B34" t="s">
        <v>24</v>
      </c>
      <c r="C34">
        <v>2019</v>
      </c>
      <c r="D34" t="s">
        <v>26</v>
      </c>
      <c r="E34">
        <v>1.17748868E-2</v>
      </c>
      <c r="F34">
        <v>36.134637992297201</v>
      </c>
    </row>
    <row r="35" spans="1:6" x14ac:dyDescent="0.3">
      <c r="A35" t="s">
        <v>23</v>
      </c>
      <c r="B35" t="s">
        <v>24</v>
      </c>
      <c r="C35">
        <v>2019</v>
      </c>
      <c r="D35" t="s">
        <v>15</v>
      </c>
      <c r="E35">
        <v>0.22082533630000001</v>
      </c>
      <c r="F35">
        <v>677.66626746754901</v>
      </c>
    </row>
    <row r="36" spans="1:6" x14ac:dyDescent="0.3">
      <c r="A36" t="s">
        <v>27</v>
      </c>
      <c r="B36" t="s">
        <v>28</v>
      </c>
      <c r="C36">
        <v>2015</v>
      </c>
      <c r="D36" t="s">
        <v>26</v>
      </c>
      <c r="E36">
        <v>2.2825628600000001</v>
      </c>
      <c r="F36">
        <v>16982.718507821599</v>
      </c>
    </row>
    <row r="37" spans="1:6" x14ac:dyDescent="0.3">
      <c r="A37" t="s">
        <v>27</v>
      </c>
      <c r="B37" t="s">
        <v>28</v>
      </c>
      <c r="C37">
        <v>2015</v>
      </c>
      <c r="D37" t="s">
        <v>15</v>
      </c>
      <c r="E37">
        <v>3.3553339022999999</v>
      </c>
      <c r="F37">
        <v>24964.3469451112</v>
      </c>
    </row>
    <row r="38" spans="1:6" x14ac:dyDescent="0.3">
      <c r="A38" t="s">
        <v>27</v>
      </c>
      <c r="B38" t="s">
        <v>28</v>
      </c>
      <c r="C38">
        <v>2016</v>
      </c>
      <c r="D38" t="s">
        <v>26</v>
      </c>
      <c r="E38">
        <v>2.1255201725999999</v>
      </c>
      <c r="F38">
        <v>16904.106189076902</v>
      </c>
    </row>
    <row r="39" spans="1:6" x14ac:dyDescent="0.3">
      <c r="A39" t="s">
        <v>27</v>
      </c>
      <c r="B39" t="s">
        <v>28</v>
      </c>
      <c r="C39">
        <v>2016</v>
      </c>
      <c r="D39" t="s">
        <v>15</v>
      </c>
      <c r="E39">
        <v>2.9921739076999998</v>
      </c>
      <c r="F39">
        <v>23796.539842063201</v>
      </c>
    </row>
    <row r="40" spans="1:6" x14ac:dyDescent="0.3">
      <c r="A40" t="s">
        <v>27</v>
      </c>
      <c r="B40" t="s">
        <v>28</v>
      </c>
      <c r="C40">
        <v>2017</v>
      </c>
      <c r="D40" t="s">
        <v>26</v>
      </c>
      <c r="E40">
        <v>1.9667066039000001</v>
      </c>
      <c r="F40">
        <v>16840.2182659803</v>
      </c>
    </row>
    <row r="41" spans="1:6" x14ac:dyDescent="0.3">
      <c r="A41" t="s">
        <v>27</v>
      </c>
      <c r="B41" t="s">
        <v>28</v>
      </c>
      <c r="C41">
        <v>2017</v>
      </c>
      <c r="D41" t="s">
        <v>15</v>
      </c>
      <c r="E41">
        <v>2.6355904639999999</v>
      </c>
      <c r="F41">
        <v>22567.635959064999</v>
      </c>
    </row>
    <row r="42" spans="1:6" x14ac:dyDescent="0.3">
      <c r="A42" t="s">
        <v>27</v>
      </c>
      <c r="B42" t="s">
        <v>28</v>
      </c>
      <c r="C42">
        <v>2018</v>
      </c>
      <c r="D42" t="s">
        <v>26</v>
      </c>
      <c r="E42">
        <v>1.8028811205999999</v>
      </c>
      <c r="F42">
        <v>1071.26669566245</v>
      </c>
    </row>
    <row r="43" spans="1:6" x14ac:dyDescent="0.3">
      <c r="A43" t="s">
        <v>27</v>
      </c>
      <c r="B43" t="s">
        <v>28</v>
      </c>
      <c r="C43">
        <v>2018</v>
      </c>
      <c r="D43" t="s">
        <v>15</v>
      </c>
      <c r="E43">
        <v>2.2879608717000002</v>
      </c>
      <c r="F43">
        <v>1359.4996668573201</v>
      </c>
    </row>
    <row r="44" spans="1:6" x14ac:dyDescent="0.3">
      <c r="A44" t="s">
        <v>27</v>
      </c>
      <c r="B44" t="s">
        <v>28</v>
      </c>
      <c r="C44">
        <v>2019</v>
      </c>
      <c r="D44" t="s">
        <v>26</v>
      </c>
      <c r="E44">
        <v>1.6345352731</v>
      </c>
      <c r="F44">
        <v>1016.89134247042</v>
      </c>
    </row>
    <row r="45" spans="1:6" x14ac:dyDescent="0.3">
      <c r="A45" t="s">
        <v>27</v>
      </c>
      <c r="B45" t="s">
        <v>28</v>
      </c>
      <c r="C45">
        <v>2019</v>
      </c>
      <c r="D45" t="s">
        <v>15</v>
      </c>
      <c r="E45">
        <v>1.9178142116000001</v>
      </c>
      <c r="F45">
        <v>1193.12730677698</v>
      </c>
    </row>
    <row r="46" spans="1:6" x14ac:dyDescent="0.3">
      <c r="A46" t="s">
        <v>30</v>
      </c>
      <c r="B46" t="s">
        <v>31</v>
      </c>
      <c r="C46">
        <v>2015</v>
      </c>
      <c r="D46" t="s">
        <v>13</v>
      </c>
      <c r="E46">
        <v>1.1570496993999999</v>
      </c>
      <c r="F46">
        <v>8608.6782920317291</v>
      </c>
    </row>
    <row r="47" spans="1:6" x14ac:dyDescent="0.3">
      <c r="A47" t="s">
        <v>30</v>
      </c>
      <c r="B47" t="s">
        <v>31</v>
      </c>
      <c r="C47">
        <v>2015</v>
      </c>
      <c r="D47" t="s">
        <v>15</v>
      </c>
      <c r="E47">
        <v>1.7008460755999999</v>
      </c>
      <c r="F47">
        <v>12654.6307366602</v>
      </c>
    </row>
    <row r="48" spans="1:6" x14ac:dyDescent="0.3">
      <c r="A48" t="s">
        <v>30</v>
      </c>
      <c r="B48" t="s">
        <v>31</v>
      </c>
      <c r="C48">
        <v>2016</v>
      </c>
      <c r="D48" t="s">
        <v>13</v>
      </c>
      <c r="E48">
        <v>0.972579996</v>
      </c>
      <c r="F48">
        <v>7734.8574439848499</v>
      </c>
    </row>
    <row r="49" spans="1:6" x14ac:dyDescent="0.3">
      <c r="A49" t="s">
        <v>30</v>
      </c>
      <c r="B49" t="s">
        <v>31</v>
      </c>
      <c r="C49">
        <v>2016</v>
      </c>
      <c r="D49" t="s">
        <v>26</v>
      </c>
      <c r="E49">
        <v>0.1251120828</v>
      </c>
      <c r="F49">
        <v>995.00722734040903</v>
      </c>
    </row>
    <row r="50" spans="1:6" x14ac:dyDescent="0.3">
      <c r="A50" t="s">
        <v>30</v>
      </c>
      <c r="B50" t="s">
        <v>31</v>
      </c>
      <c r="C50">
        <v>2016</v>
      </c>
      <c r="D50" t="s">
        <v>15</v>
      </c>
      <c r="E50">
        <v>1.5452620206000001</v>
      </c>
      <c r="F50">
        <v>12289.355624212199</v>
      </c>
    </row>
    <row r="51" spans="1:6" x14ac:dyDescent="0.3">
      <c r="A51" t="s">
        <v>30</v>
      </c>
      <c r="B51" t="s">
        <v>31</v>
      </c>
      <c r="C51">
        <v>2017</v>
      </c>
      <c r="D51" t="s">
        <v>13</v>
      </c>
      <c r="E51">
        <v>0.95766946959999999</v>
      </c>
      <c r="F51">
        <v>8200.1874929421192</v>
      </c>
    </row>
    <row r="52" spans="1:6" x14ac:dyDescent="0.3">
      <c r="A52" t="s">
        <v>30</v>
      </c>
      <c r="B52" t="s">
        <v>31</v>
      </c>
      <c r="C52">
        <v>2017</v>
      </c>
      <c r="D52" t="s">
        <v>26</v>
      </c>
      <c r="E52">
        <v>8.0379967799999993E-2</v>
      </c>
      <c r="F52">
        <v>688.26544794372205</v>
      </c>
    </row>
    <row r="53" spans="1:6" x14ac:dyDescent="0.3">
      <c r="A53" t="s">
        <v>30</v>
      </c>
      <c r="B53" t="s">
        <v>31</v>
      </c>
      <c r="C53">
        <v>2017</v>
      </c>
      <c r="D53" t="s">
        <v>15</v>
      </c>
      <c r="E53">
        <v>1.3910937162999999</v>
      </c>
      <c r="F53">
        <v>11911.4471701602</v>
      </c>
    </row>
    <row r="54" spans="1:6" x14ac:dyDescent="0.3">
      <c r="A54" t="s">
        <v>30</v>
      </c>
      <c r="B54" t="s">
        <v>31</v>
      </c>
      <c r="C54">
        <v>2018</v>
      </c>
      <c r="D54" t="s">
        <v>13</v>
      </c>
      <c r="E54">
        <v>0.91443936749999999</v>
      </c>
      <c r="F54">
        <v>7302.03403126796</v>
      </c>
    </row>
    <row r="55" spans="1:6" x14ac:dyDescent="0.3">
      <c r="A55" t="s">
        <v>30</v>
      </c>
      <c r="B55" t="s">
        <v>31</v>
      </c>
      <c r="C55">
        <v>2018</v>
      </c>
      <c r="D55" t="s">
        <v>26</v>
      </c>
      <c r="E55">
        <v>6.2063117100000002E-2</v>
      </c>
      <c r="F55">
        <v>495.58998579748101</v>
      </c>
    </row>
    <row r="56" spans="1:6" x14ac:dyDescent="0.3">
      <c r="A56" t="s">
        <v>30</v>
      </c>
      <c r="B56" t="s">
        <v>31</v>
      </c>
      <c r="C56">
        <v>2018</v>
      </c>
      <c r="D56" t="s">
        <v>15</v>
      </c>
      <c r="E56">
        <v>1.2392383781</v>
      </c>
      <c r="F56">
        <v>9895.6378429404194</v>
      </c>
    </row>
    <row r="57" spans="1:6" x14ac:dyDescent="0.3">
      <c r="A57" t="s">
        <v>30</v>
      </c>
      <c r="B57" t="s">
        <v>31</v>
      </c>
      <c r="C57">
        <v>2019</v>
      </c>
      <c r="D57" t="s">
        <v>13</v>
      </c>
      <c r="E57">
        <v>0.85621796390000005</v>
      </c>
      <c r="F57">
        <v>6837.1211185398597</v>
      </c>
    </row>
    <row r="58" spans="1:6" x14ac:dyDescent="0.3">
      <c r="A58" t="s">
        <v>30</v>
      </c>
      <c r="B58" t="s">
        <v>31</v>
      </c>
      <c r="C58">
        <v>2019</v>
      </c>
      <c r="D58" t="s">
        <v>26</v>
      </c>
      <c r="E58">
        <v>5.7142927699999999E-2</v>
      </c>
      <c r="F58">
        <v>456.30100543016101</v>
      </c>
    </row>
    <row r="59" spans="1:6" x14ac:dyDescent="0.3">
      <c r="A59" t="s">
        <v>30</v>
      </c>
      <c r="B59" t="s">
        <v>31</v>
      </c>
      <c r="C59">
        <v>2019</v>
      </c>
      <c r="D59" t="s">
        <v>15</v>
      </c>
      <c r="E59">
        <v>1.0716541436</v>
      </c>
      <c r="F59">
        <v>8557.4345385019005</v>
      </c>
    </row>
    <row r="60" spans="1:6" x14ac:dyDescent="0.3">
      <c r="A60" t="s">
        <v>33</v>
      </c>
      <c r="B60" t="s">
        <v>34</v>
      </c>
      <c r="C60">
        <v>2015</v>
      </c>
      <c r="D60" t="s">
        <v>13</v>
      </c>
      <c r="E60">
        <v>39.591993200300003</v>
      </c>
      <c r="F60">
        <v>122103.264182774</v>
      </c>
    </row>
    <row r="61" spans="1:6" x14ac:dyDescent="0.3">
      <c r="A61" t="s">
        <v>33</v>
      </c>
      <c r="B61" t="s">
        <v>34</v>
      </c>
      <c r="C61">
        <v>2015</v>
      </c>
      <c r="D61" t="s">
        <v>15</v>
      </c>
      <c r="E61">
        <v>58.199648898699998</v>
      </c>
      <c r="F61">
        <v>179490.00619573699</v>
      </c>
    </row>
    <row r="62" spans="1:6" x14ac:dyDescent="0.3">
      <c r="A62" t="s">
        <v>33</v>
      </c>
      <c r="B62" t="s">
        <v>34</v>
      </c>
      <c r="C62">
        <v>2016</v>
      </c>
      <c r="D62" t="s">
        <v>13</v>
      </c>
      <c r="E62">
        <v>42.415057886500001</v>
      </c>
      <c r="F62">
        <v>139643.678965392</v>
      </c>
    </row>
    <row r="63" spans="1:6" x14ac:dyDescent="0.3">
      <c r="A63" t="s">
        <v>33</v>
      </c>
      <c r="B63" t="s">
        <v>34</v>
      </c>
      <c r="C63">
        <v>2016</v>
      </c>
      <c r="D63" t="s">
        <v>15</v>
      </c>
      <c r="E63">
        <v>59.709256650999997</v>
      </c>
      <c r="F63">
        <v>196581.60762972001</v>
      </c>
    </row>
    <row r="64" spans="1:6" x14ac:dyDescent="0.3">
      <c r="A64" t="s">
        <v>33</v>
      </c>
      <c r="B64" t="s">
        <v>34</v>
      </c>
      <c r="C64">
        <v>2017</v>
      </c>
      <c r="D64" t="s">
        <v>13</v>
      </c>
      <c r="E64">
        <v>45.375240217399998</v>
      </c>
      <c r="F64">
        <v>161288.12188068399</v>
      </c>
    </row>
    <row r="65" spans="1:6" x14ac:dyDescent="0.3">
      <c r="A65" t="s">
        <v>33</v>
      </c>
      <c r="B65" t="s">
        <v>34</v>
      </c>
      <c r="C65">
        <v>2017</v>
      </c>
      <c r="D65" t="s">
        <v>15</v>
      </c>
      <c r="E65">
        <v>60.807519630000002</v>
      </c>
      <c r="F65">
        <v>216142.78162164299</v>
      </c>
    </row>
    <row r="66" spans="1:6" x14ac:dyDescent="0.3">
      <c r="A66" t="s">
        <v>33</v>
      </c>
      <c r="B66" t="s">
        <v>34</v>
      </c>
      <c r="C66">
        <v>2018</v>
      </c>
      <c r="D66" t="s">
        <v>13</v>
      </c>
      <c r="E66">
        <v>48.422792518599998</v>
      </c>
      <c r="F66">
        <v>160293.86412513</v>
      </c>
    </row>
    <row r="67" spans="1:6" x14ac:dyDescent="0.3">
      <c r="A67" t="s">
        <v>33</v>
      </c>
      <c r="B67" t="s">
        <v>34</v>
      </c>
      <c r="C67">
        <v>2018</v>
      </c>
      <c r="D67" t="s">
        <v>15</v>
      </c>
      <c r="E67">
        <v>61.451336594200001</v>
      </c>
      <c r="F67">
        <v>203422.225072189</v>
      </c>
    </row>
    <row r="68" spans="1:6" x14ac:dyDescent="0.3">
      <c r="A68" t="s">
        <v>33</v>
      </c>
      <c r="B68" t="s">
        <v>34</v>
      </c>
      <c r="C68">
        <v>2019</v>
      </c>
      <c r="D68" t="s">
        <v>13</v>
      </c>
      <c r="E68">
        <v>51.582814877099999</v>
      </c>
      <c r="F68">
        <v>170754.47922426899</v>
      </c>
    </row>
    <row r="69" spans="1:6" x14ac:dyDescent="0.3">
      <c r="A69" t="s">
        <v>33</v>
      </c>
      <c r="B69" t="s">
        <v>34</v>
      </c>
      <c r="C69">
        <v>2019</v>
      </c>
      <c r="D69" t="s">
        <v>15</v>
      </c>
      <c r="E69">
        <v>60.5225577402</v>
      </c>
      <c r="F69">
        <v>200347.690464168</v>
      </c>
    </row>
    <row r="70" spans="1:6" x14ac:dyDescent="0.3">
      <c r="A70" t="s">
        <v>36</v>
      </c>
      <c r="B70" t="s">
        <v>37</v>
      </c>
      <c r="C70">
        <v>2015</v>
      </c>
      <c r="D70" t="s">
        <v>16</v>
      </c>
      <c r="E70">
        <v>21.741233671500002</v>
      </c>
      <c r="F70">
        <v>49646.704342184399</v>
      </c>
    </row>
    <row r="71" spans="1:6" x14ac:dyDescent="0.3">
      <c r="A71" t="s">
        <v>36</v>
      </c>
      <c r="B71" t="s">
        <v>37</v>
      </c>
      <c r="C71">
        <v>2015</v>
      </c>
      <c r="D71" t="s">
        <v>15</v>
      </c>
      <c r="E71">
        <v>31.9592943932</v>
      </c>
      <c r="F71">
        <v>72979.926700712895</v>
      </c>
    </row>
    <row r="72" spans="1:6" x14ac:dyDescent="0.3">
      <c r="A72" t="s">
        <v>36</v>
      </c>
      <c r="B72" t="s">
        <v>37</v>
      </c>
      <c r="C72">
        <v>2016</v>
      </c>
      <c r="D72" t="s">
        <v>16</v>
      </c>
      <c r="E72">
        <v>23.5064234068</v>
      </c>
      <c r="F72">
        <v>61827.007123704301</v>
      </c>
    </row>
    <row r="73" spans="1:6" x14ac:dyDescent="0.3">
      <c r="A73" t="s">
        <v>36</v>
      </c>
      <c r="B73" t="s">
        <v>37</v>
      </c>
      <c r="C73">
        <v>2016</v>
      </c>
      <c r="D73" t="s">
        <v>15</v>
      </c>
      <c r="E73">
        <v>33.090867679600002</v>
      </c>
      <c r="F73">
        <v>87036.180551531404</v>
      </c>
    </row>
    <row r="74" spans="1:6" x14ac:dyDescent="0.3">
      <c r="A74" t="s">
        <v>36</v>
      </c>
      <c r="B74" t="s">
        <v>37</v>
      </c>
      <c r="C74">
        <v>2017</v>
      </c>
      <c r="D74" t="s">
        <v>16</v>
      </c>
      <c r="E74">
        <v>25.353412623499999</v>
      </c>
      <c r="F74">
        <v>75807.077478901105</v>
      </c>
    </row>
    <row r="75" spans="1:6" x14ac:dyDescent="0.3">
      <c r="A75" t="s">
        <v>36</v>
      </c>
      <c r="B75" t="s">
        <v>37</v>
      </c>
      <c r="C75">
        <v>2017</v>
      </c>
      <c r="D75" t="s">
        <v>15</v>
      </c>
      <c r="E75">
        <v>33.976197776699998</v>
      </c>
      <c r="F75">
        <v>101589.332195326</v>
      </c>
    </row>
    <row r="76" spans="1:6" x14ac:dyDescent="0.3">
      <c r="A76" t="s">
        <v>36</v>
      </c>
      <c r="B76" t="s">
        <v>37</v>
      </c>
      <c r="C76">
        <v>2018</v>
      </c>
      <c r="D76" t="s">
        <v>16</v>
      </c>
      <c r="E76">
        <v>27.255133974</v>
      </c>
      <c r="F76">
        <v>71806.010285773693</v>
      </c>
    </row>
    <row r="77" spans="1:6" x14ac:dyDescent="0.3">
      <c r="A77" t="s">
        <v>36</v>
      </c>
      <c r="B77" t="s">
        <v>37</v>
      </c>
      <c r="C77">
        <v>2018</v>
      </c>
      <c r="D77" t="s">
        <v>15</v>
      </c>
      <c r="E77">
        <v>34.588348268300003</v>
      </c>
      <c r="F77">
        <v>91125.998275803897</v>
      </c>
    </row>
    <row r="78" spans="1:6" x14ac:dyDescent="0.3">
      <c r="A78" t="s">
        <v>36</v>
      </c>
      <c r="B78" t="s">
        <v>37</v>
      </c>
      <c r="C78">
        <v>2019</v>
      </c>
      <c r="D78" t="s">
        <v>16</v>
      </c>
      <c r="E78">
        <v>29.226012982</v>
      </c>
      <c r="F78">
        <v>76998.461676847699</v>
      </c>
    </row>
    <row r="79" spans="1:6" x14ac:dyDescent="0.3">
      <c r="A79" t="s">
        <v>36</v>
      </c>
      <c r="B79" t="s">
        <v>37</v>
      </c>
      <c r="C79">
        <v>2019</v>
      </c>
      <c r="D79" t="s">
        <v>15</v>
      </c>
      <c r="E79">
        <v>34.291130920900002</v>
      </c>
      <c r="F79">
        <v>90342.953440120895</v>
      </c>
    </row>
    <row r="80" spans="1:6" x14ac:dyDescent="0.3">
      <c r="A80" t="s">
        <v>39</v>
      </c>
      <c r="B80" t="s">
        <v>40</v>
      </c>
      <c r="C80">
        <v>2015</v>
      </c>
      <c r="D80" t="s">
        <v>16</v>
      </c>
      <c r="E80">
        <v>14.098659529200001</v>
      </c>
      <c r="F80">
        <v>24809.123941405</v>
      </c>
    </row>
    <row r="81" spans="1:6" x14ac:dyDescent="0.3">
      <c r="A81" t="s">
        <v>39</v>
      </c>
      <c r="B81" t="s">
        <v>40</v>
      </c>
      <c r="C81">
        <v>2015</v>
      </c>
      <c r="D81" t="s">
        <v>15</v>
      </c>
      <c r="E81">
        <v>20.724822576800001</v>
      </c>
      <c r="F81">
        <v>36469.0480615489</v>
      </c>
    </row>
    <row r="82" spans="1:6" x14ac:dyDescent="0.3">
      <c r="A82" t="s">
        <v>39</v>
      </c>
      <c r="B82" t="s">
        <v>40</v>
      </c>
      <c r="C82">
        <v>2016</v>
      </c>
      <c r="D82" t="s">
        <v>16</v>
      </c>
      <c r="E82">
        <v>13.593683309299999</v>
      </c>
      <c r="F82">
        <v>28504.236922164499</v>
      </c>
    </row>
    <row r="83" spans="1:6" x14ac:dyDescent="0.3">
      <c r="A83" t="s">
        <v>39</v>
      </c>
      <c r="B83" t="s">
        <v>40</v>
      </c>
      <c r="C83">
        <v>2016</v>
      </c>
      <c r="D83" t="s">
        <v>15</v>
      </c>
      <c r="E83">
        <v>19.1363342641</v>
      </c>
      <c r="F83">
        <v>40126.475898749602</v>
      </c>
    </row>
    <row r="84" spans="1:6" x14ac:dyDescent="0.3">
      <c r="A84" t="s">
        <v>39</v>
      </c>
      <c r="B84" t="s">
        <v>40</v>
      </c>
      <c r="C84">
        <v>2017</v>
      </c>
      <c r="D84" t="s">
        <v>16</v>
      </c>
      <c r="E84">
        <v>13.091839025000001</v>
      </c>
      <c r="F84">
        <v>32493.1295848218</v>
      </c>
    </row>
    <row r="85" spans="1:6" x14ac:dyDescent="0.3">
      <c r="A85" t="s">
        <v>39</v>
      </c>
      <c r="B85" t="s">
        <v>40</v>
      </c>
      <c r="C85">
        <v>2017</v>
      </c>
      <c r="D85" t="s">
        <v>15</v>
      </c>
      <c r="E85">
        <v>17.544419703199999</v>
      </c>
      <c r="F85">
        <v>43544.157686028302</v>
      </c>
    </row>
    <row r="86" spans="1:6" x14ac:dyDescent="0.3">
      <c r="A86" t="s">
        <v>39</v>
      </c>
      <c r="B86" t="s">
        <v>40</v>
      </c>
      <c r="C86">
        <v>2018</v>
      </c>
      <c r="D86" t="s">
        <v>16</v>
      </c>
      <c r="E86">
        <v>12.5736502016</v>
      </c>
      <c r="F86">
        <v>26565.989869307799</v>
      </c>
    </row>
    <row r="87" spans="1:6" x14ac:dyDescent="0.3">
      <c r="A87" t="s">
        <v>39</v>
      </c>
      <c r="B87" t="s">
        <v>40</v>
      </c>
      <c r="C87">
        <v>2018</v>
      </c>
      <c r="D87" t="s">
        <v>15</v>
      </c>
      <c r="E87">
        <v>15.9566925112</v>
      </c>
      <c r="F87">
        <v>33713.78436695</v>
      </c>
    </row>
    <row r="88" spans="1:6" x14ac:dyDescent="0.3">
      <c r="A88" t="s">
        <v>39</v>
      </c>
      <c r="B88" t="s">
        <v>40</v>
      </c>
      <c r="C88">
        <v>2019</v>
      </c>
      <c r="D88" t="s">
        <v>16</v>
      </c>
      <c r="E88">
        <v>12.043542435399999</v>
      </c>
      <c r="F88">
        <v>25445.962087358199</v>
      </c>
    </row>
    <row r="89" spans="1:6" x14ac:dyDescent="0.3">
      <c r="A89" t="s">
        <v>39</v>
      </c>
      <c r="B89" t="s">
        <v>40</v>
      </c>
      <c r="C89">
        <v>2019</v>
      </c>
      <c r="D89" t="s">
        <v>15</v>
      </c>
      <c r="E89">
        <v>14.1307913145</v>
      </c>
      <c r="F89">
        <v>29855.964885964899</v>
      </c>
    </row>
    <row r="90" spans="1:6" x14ac:dyDescent="0.3">
      <c r="A90" t="s">
        <v>42</v>
      </c>
      <c r="B90" t="s">
        <v>43</v>
      </c>
      <c r="C90">
        <v>2015</v>
      </c>
      <c r="D90" t="s">
        <v>45</v>
      </c>
      <c r="E90">
        <v>10.384980777499999</v>
      </c>
      <c r="F90">
        <v>39284.415988865301</v>
      </c>
    </row>
    <row r="91" spans="1:6" x14ac:dyDescent="0.3">
      <c r="A91" t="s">
        <v>42</v>
      </c>
      <c r="B91" t="s">
        <v>43</v>
      </c>
      <c r="C91">
        <v>2015</v>
      </c>
      <c r="D91" t="s">
        <v>15</v>
      </c>
      <c r="E91">
        <v>15.2657693188</v>
      </c>
      <c r="F91">
        <v>57747.514912316998</v>
      </c>
    </row>
    <row r="92" spans="1:6" x14ac:dyDescent="0.3">
      <c r="A92" t="s">
        <v>42</v>
      </c>
      <c r="B92" t="s">
        <v>43</v>
      </c>
      <c r="C92">
        <v>2016</v>
      </c>
      <c r="D92" t="s">
        <v>45</v>
      </c>
      <c r="E92">
        <v>10.8367026362</v>
      </c>
      <c r="F92">
        <v>41182.680910576099</v>
      </c>
    </row>
    <row r="93" spans="1:6" x14ac:dyDescent="0.3">
      <c r="A93" t="s">
        <v>42</v>
      </c>
      <c r="B93" t="s">
        <v>43</v>
      </c>
      <c r="C93">
        <v>2016</v>
      </c>
      <c r="D93" t="s">
        <v>15</v>
      </c>
      <c r="E93">
        <v>15.255229892199999</v>
      </c>
      <c r="F93">
        <v>57974.393684580602</v>
      </c>
    </row>
    <row r="94" spans="1:6" x14ac:dyDescent="0.3">
      <c r="A94" t="s">
        <v>42</v>
      </c>
      <c r="B94" t="s">
        <v>43</v>
      </c>
      <c r="C94">
        <v>2017</v>
      </c>
      <c r="D94" t="s">
        <v>45</v>
      </c>
      <c r="E94">
        <v>11.315653321499999</v>
      </c>
      <c r="F94">
        <v>53013.182400426798</v>
      </c>
    </row>
    <row r="95" spans="1:6" x14ac:dyDescent="0.3">
      <c r="A95" t="s">
        <v>42</v>
      </c>
      <c r="B95" t="s">
        <v>43</v>
      </c>
      <c r="C95">
        <v>2017</v>
      </c>
      <c r="D95" t="s">
        <v>15</v>
      </c>
      <c r="E95">
        <v>15.164146970499999</v>
      </c>
      <c r="F95">
        <v>71043.152918107604</v>
      </c>
    </row>
    <row r="96" spans="1:6" x14ac:dyDescent="0.3">
      <c r="A96" t="s">
        <v>42</v>
      </c>
      <c r="B96" t="s">
        <v>43</v>
      </c>
      <c r="C96">
        <v>2018</v>
      </c>
      <c r="D96" t="s">
        <v>45</v>
      </c>
      <c r="E96">
        <v>11.808447233800001</v>
      </c>
      <c r="F96">
        <v>20082.148948407001</v>
      </c>
    </row>
    <row r="97" spans="1:6" x14ac:dyDescent="0.3">
      <c r="A97" t="s">
        <v>42</v>
      </c>
      <c r="B97" t="s">
        <v>43</v>
      </c>
      <c r="C97">
        <v>2018</v>
      </c>
      <c r="D97" t="s">
        <v>15</v>
      </c>
      <c r="E97">
        <v>14.9856054943</v>
      </c>
      <c r="F97">
        <v>25485.413590922399</v>
      </c>
    </row>
    <row r="98" spans="1:6" x14ac:dyDescent="0.3">
      <c r="A98" t="s">
        <v>42</v>
      </c>
      <c r="B98" t="s">
        <v>43</v>
      </c>
      <c r="C98">
        <v>2019</v>
      </c>
      <c r="D98" t="s">
        <v>45</v>
      </c>
      <c r="E98">
        <v>12.320805318</v>
      </c>
      <c r="F98">
        <v>21938.4644394307</v>
      </c>
    </row>
    <row r="99" spans="1:6" x14ac:dyDescent="0.3">
      <c r="A99" t="s">
        <v>42</v>
      </c>
      <c r="B99" t="s">
        <v>43</v>
      </c>
      <c r="C99">
        <v>2019</v>
      </c>
      <c r="D99" t="s">
        <v>15</v>
      </c>
      <c r="E99">
        <v>14.456106225399999</v>
      </c>
      <c r="F99">
        <v>25740.587905734599</v>
      </c>
    </row>
    <row r="100" spans="1:6" x14ac:dyDescent="0.3">
      <c r="A100" t="s">
        <v>46</v>
      </c>
      <c r="B100" t="s">
        <v>47</v>
      </c>
      <c r="C100">
        <v>2015</v>
      </c>
      <c r="D100" t="s">
        <v>16</v>
      </c>
      <c r="E100">
        <v>62.513453463300003</v>
      </c>
      <c r="F100">
        <v>223902.86068040901</v>
      </c>
    </row>
    <row r="101" spans="1:6" x14ac:dyDescent="0.3">
      <c r="A101" t="s">
        <v>46</v>
      </c>
      <c r="B101" t="s">
        <v>47</v>
      </c>
      <c r="C101">
        <v>2015</v>
      </c>
      <c r="D101" t="s">
        <v>15</v>
      </c>
      <c r="E101">
        <v>91.893859058900006</v>
      </c>
      <c r="F101">
        <v>329133.91889845498</v>
      </c>
    </row>
    <row r="102" spans="1:6" x14ac:dyDescent="0.3">
      <c r="A102" t="s">
        <v>46</v>
      </c>
      <c r="B102" t="s">
        <v>47</v>
      </c>
      <c r="C102">
        <v>2016</v>
      </c>
      <c r="D102" t="s">
        <v>16</v>
      </c>
      <c r="E102">
        <v>58.416789009600002</v>
      </c>
      <c r="F102">
        <v>246041.78797824099</v>
      </c>
    </row>
    <row r="103" spans="1:6" x14ac:dyDescent="0.3">
      <c r="A103" t="s">
        <v>46</v>
      </c>
      <c r="B103" t="s">
        <v>47</v>
      </c>
      <c r="C103">
        <v>2016</v>
      </c>
      <c r="D103" t="s">
        <v>15</v>
      </c>
      <c r="E103">
        <v>82.235489505499999</v>
      </c>
      <c r="F103">
        <v>346362.18827234203</v>
      </c>
    </row>
    <row r="104" spans="1:6" x14ac:dyDescent="0.3">
      <c r="A104" t="s">
        <v>46</v>
      </c>
      <c r="B104" t="s">
        <v>47</v>
      </c>
      <c r="C104">
        <v>2017</v>
      </c>
      <c r="D104" t="s">
        <v>16</v>
      </c>
      <c r="E104">
        <v>54.277806932799997</v>
      </c>
      <c r="F104">
        <v>216624.512122888</v>
      </c>
    </row>
    <row r="105" spans="1:6" x14ac:dyDescent="0.3">
      <c r="A105" t="s">
        <v>46</v>
      </c>
      <c r="B105" t="s">
        <v>47</v>
      </c>
      <c r="C105">
        <v>2017</v>
      </c>
      <c r="D105" t="s">
        <v>15</v>
      </c>
      <c r="E105">
        <v>72.737880719100005</v>
      </c>
      <c r="F105">
        <v>290299.27357148897</v>
      </c>
    </row>
    <row r="106" spans="1:6" x14ac:dyDescent="0.3">
      <c r="A106" t="s">
        <v>46</v>
      </c>
      <c r="B106" t="s">
        <v>47</v>
      </c>
      <c r="C106">
        <v>2018</v>
      </c>
      <c r="D106" t="s">
        <v>16</v>
      </c>
      <c r="E106">
        <v>50.007982069299999</v>
      </c>
      <c r="F106">
        <v>78851.807452546796</v>
      </c>
    </row>
    <row r="107" spans="1:6" x14ac:dyDescent="0.3">
      <c r="A107" t="s">
        <v>46</v>
      </c>
      <c r="B107" t="s">
        <v>47</v>
      </c>
      <c r="C107">
        <v>2018</v>
      </c>
      <c r="D107" t="s">
        <v>15</v>
      </c>
      <c r="E107">
        <v>63.463034217999997</v>
      </c>
      <c r="F107">
        <v>100067.52417197599</v>
      </c>
    </row>
    <row r="108" spans="1:6" x14ac:dyDescent="0.3">
      <c r="A108" t="s">
        <v>46</v>
      </c>
      <c r="B108" t="s">
        <v>47</v>
      </c>
      <c r="C108">
        <v>2019</v>
      </c>
      <c r="D108" t="s">
        <v>16</v>
      </c>
      <c r="E108">
        <v>45.621387203499999</v>
      </c>
      <c r="F108">
        <v>75316.572773914493</v>
      </c>
    </row>
    <row r="109" spans="1:6" x14ac:dyDescent="0.3">
      <c r="A109" t="s">
        <v>46</v>
      </c>
      <c r="B109" t="s">
        <v>47</v>
      </c>
      <c r="C109">
        <v>2019</v>
      </c>
      <c r="D109" t="s">
        <v>15</v>
      </c>
      <c r="E109">
        <v>53.527963679300001</v>
      </c>
      <c r="F109">
        <v>88369.578809769795</v>
      </c>
    </row>
    <row r="110" spans="1:6" x14ac:dyDescent="0.3">
      <c r="A110" t="s">
        <v>49</v>
      </c>
      <c r="B110" t="s">
        <v>50</v>
      </c>
      <c r="C110">
        <v>2015</v>
      </c>
      <c r="D110" t="s">
        <v>16</v>
      </c>
      <c r="E110">
        <v>13.5712938679</v>
      </c>
      <c r="F110">
        <v>30990.422364487102</v>
      </c>
    </row>
    <row r="111" spans="1:6" x14ac:dyDescent="0.3">
      <c r="A111" t="s">
        <v>49</v>
      </c>
      <c r="B111" t="s">
        <v>50</v>
      </c>
      <c r="C111">
        <v>2015</v>
      </c>
      <c r="D111" t="s">
        <v>15</v>
      </c>
      <c r="E111">
        <v>19.949602795200001</v>
      </c>
      <c r="F111">
        <v>45555.466018368897</v>
      </c>
    </row>
    <row r="112" spans="1:6" x14ac:dyDescent="0.3">
      <c r="A112" t="s">
        <v>49</v>
      </c>
      <c r="B112" t="s">
        <v>50</v>
      </c>
      <c r="C112">
        <v>2016</v>
      </c>
      <c r="D112" t="s">
        <v>16</v>
      </c>
      <c r="E112">
        <v>14.6731590608</v>
      </c>
      <c r="F112">
        <v>38593.600314123898</v>
      </c>
    </row>
    <row r="113" spans="1:6" x14ac:dyDescent="0.3">
      <c r="A113" t="s">
        <v>49</v>
      </c>
      <c r="B113" t="s">
        <v>50</v>
      </c>
      <c r="C113">
        <v>2016</v>
      </c>
      <c r="D113" t="s">
        <v>15</v>
      </c>
      <c r="E113">
        <v>20.655952482299998</v>
      </c>
      <c r="F113">
        <v>54329.648503815202</v>
      </c>
    </row>
    <row r="114" spans="1:6" x14ac:dyDescent="0.3">
      <c r="A114" t="s">
        <v>49</v>
      </c>
      <c r="B114" t="s">
        <v>50</v>
      </c>
      <c r="C114">
        <v>2017</v>
      </c>
      <c r="D114" t="s">
        <v>16</v>
      </c>
      <c r="E114">
        <v>15.8260850542</v>
      </c>
      <c r="F114">
        <v>47320.227604561398</v>
      </c>
    </row>
    <row r="115" spans="1:6" x14ac:dyDescent="0.3">
      <c r="A115" t="s">
        <v>49</v>
      </c>
      <c r="B115" t="s">
        <v>50</v>
      </c>
      <c r="C115">
        <v>2017</v>
      </c>
      <c r="D115" t="s">
        <v>15</v>
      </c>
      <c r="E115">
        <v>21.2085924613</v>
      </c>
      <c r="F115">
        <v>63414.004095015996</v>
      </c>
    </row>
    <row r="116" spans="1:6" x14ac:dyDescent="0.3">
      <c r="A116" t="s">
        <v>49</v>
      </c>
      <c r="B116" t="s">
        <v>50</v>
      </c>
      <c r="C116">
        <v>2018</v>
      </c>
      <c r="D116" t="s">
        <v>16</v>
      </c>
      <c r="E116">
        <v>17.013175892500001</v>
      </c>
      <c r="F116">
        <v>44822.684940519001</v>
      </c>
    </row>
    <row r="117" spans="1:6" x14ac:dyDescent="0.3">
      <c r="A117" t="s">
        <v>49</v>
      </c>
      <c r="B117" t="s">
        <v>50</v>
      </c>
      <c r="C117">
        <v>2018</v>
      </c>
      <c r="D117" t="s">
        <v>15</v>
      </c>
      <c r="E117">
        <v>21.590708505799999</v>
      </c>
      <c r="F117">
        <v>56882.590946789598</v>
      </c>
    </row>
    <row r="118" spans="1:6" x14ac:dyDescent="0.3">
      <c r="A118" t="s">
        <v>49</v>
      </c>
      <c r="B118" t="s">
        <v>50</v>
      </c>
      <c r="C118">
        <v>2019</v>
      </c>
      <c r="D118" t="s">
        <v>16</v>
      </c>
      <c r="E118">
        <v>18.243436263100001</v>
      </c>
      <c r="F118">
        <v>48063.912406643401</v>
      </c>
    </row>
    <row r="119" spans="1:6" x14ac:dyDescent="0.3">
      <c r="A119" t="s">
        <v>49</v>
      </c>
      <c r="B119" t="s">
        <v>50</v>
      </c>
      <c r="C119">
        <v>2019</v>
      </c>
      <c r="D119" t="s">
        <v>15</v>
      </c>
      <c r="E119">
        <v>21.405179753100001</v>
      </c>
      <c r="F119">
        <v>56393.7993842945</v>
      </c>
    </row>
    <row r="120" spans="1:6" x14ac:dyDescent="0.3">
      <c r="A120" t="s">
        <v>52</v>
      </c>
      <c r="B120" t="s">
        <v>53</v>
      </c>
      <c r="C120">
        <v>2015</v>
      </c>
      <c r="D120" t="s">
        <v>55</v>
      </c>
      <c r="E120">
        <v>24.8161501208</v>
      </c>
      <c r="F120">
        <v>88883.379421539401</v>
      </c>
    </row>
    <row r="121" spans="1:6" x14ac:dyDescent="0.3">
      <c r="A121" t="s">
        <v>52</v>
      </c>
      <c r="B121" t="s">
        <v>53</v>
      </c>
      <c r="C121">
        <v>2015</v>
      </c>
      <c r="D121" t="s">
        <v>15</v>
      </c>
      <c r="E121">
        <v>36.4793764422</v>
      </c>
      <c r="F121">
        <v>130657.26317676</v>
      </c>
    </row>
    <row r="122" spans="1:6" x14ac:dyDescent="0.3">
      <c r="A122" t="s">
        <v>52</v>
      </c>
      <c r="B122" t="s">
        <v>53</v>
      </c>
      <c r="C122">
        <v>2016</v>
      </c>
      <c r="D122" t="s">
        <v>55</v>
      </c>
      <c r="E122">
        <v>26.2848992849</v>
      </c>
      <c r="F122">
        <v>110707.61893175</v>
      </c>
    </row>
    <row r="123" spans="1:6" x14ac:dyDescent="0.3">
      <c r="A123" t="s">
        <v>52</v>
      </c>
      <c r="B123" t="s">
        <v>53</v>
      </c>
      <c r="C123">
        <v>2016</v>
      </c>
      <c r="D123" t="s">
        <v>15</v>
      </c>
      <c r="E123">
        <v>37.002231651999999</v>
      </c>
      <c r="F123">
        <v>155847.23825455399</v>
      </c>
    </row>
    <row r="124" spans="1:6" x14ac:dyDescent="0.3">
      <c r="A124" t="s">
        <v>52</v>
      </c>
      <c r="B124" t="s">
        <v>53</v>
      </c>
      <c r="C124">
        <v>2017</v>
      </c>
      <c r="D124" t="s">
        <v>55</v>
      </c>
      <c r="E124">
        <v>27.830494043800002</v>
      </c>
      <c r="F124">
        <v>111072.416795461</v>
      </c>
    </row>
    <row r="125" spans="1:6" x14ac:dyDescent="0.3">
      <c r="A125" t="s">
        <v>52</v>
      </c>
      <c r="B125" t="s">
        <v>53</v>
      </c>
      <c r="C125">
        <v>2017</v>
      </c>
      <c r="D125" t="s">
        <v>15</v>
      </c>
      <c r="E125">
        <v>37.295743334299999</v>
      </c>
      <c r="F125">
        <v>148848.537931203</v>
      </c>
    </row>
    <row r="126" spans="1:6" x14ac:dyDescent="0.3">
      <c r="A126" t="s">
        <v>52</v>
      </c>
      <c r="B126" t="s">
        <v>53</v>
      </c>
      <c r="C126">
        <v>2018</v>
      </c>
      <c r="D126" t="s">
        <v>55</v>
      </c>
      <c r="E126">
        <v>29.421401948700002</v>
      </c>
      <c r="F126">
        <v>47858.996082486097</v>
      </c>
    </row>
    <row r="127" spans="1:6" x14ac:dyDescent="0.3">
      <c r="A127" t="s">
        <v>52</v>
      </c>
      <c r="B127" t="s">
        <v>53</v>
      </c>
      <c r="C127">
        <v>2018</v>
      </c>
      <c r="D127" t="s">
        <v>15</v>
      </c>
      <c r="E127">
        <v>37.337468166999997</v>
      </c>
      <c r="F127">
        <v>60735.846165768402</v>
      </c>
    </row>
    <row r="128" spans="1:6" x14ac:dyDescent="0.3">
      <c r="A128" t="s">
        <v>52</v>
      </c>
      <c r="B128" t="s">
        <v>53</v>
      </c>
      <c r="C128">
        <v>2019</v>
      </c>
      <c r="D128" t="s">
        <v>55</v>
      </c>
      <c r="E128">
        <v>31.072457085100002</v>
      </c>
      <c r="F128">
        <v>52920.697329811002</v>
      </c>
    </row>
    <row r="129" spans="1:6" x14ac:dyDescent="0.3">
      <c r="A129" t="s">
        <v>52</v>
      </c>
      <c r="B129" t="s">
        <v>53</v>
      </c>
      <c r="C129">
        <v>2019</v>
      </c>
      <c r="D129" t="s">
        <v>15</v>
      </c>
      <c r="E129">
        <v>36.457579574699999</v>
      </c>
      <c r="F129">
        <v>62092.306661282499</v>
      </c>
    </row>
    <row r="130" spans="1:6" x14ac:dyDescent="0.3">
      <c r="A130" t="s">
        <v>56</v>
      </c>
      <c r="B130" t="s">
        <v>57</v>
      </c>
      <c r="C130">
        <v>2015</v>
      </c>
      <c r="D130" t="s">
        <v>16</v>
      </c>
      <c r="E130">
        <v>15.1194287433</v>
      </c>
      <c r="F130">
        <v>55593.556740858701</v>
      </c>
    </row>
    <row r="131" spans="1:6" x14ac:dyDescent="0.3">
      <c r="A131" t="s">
        <v>56</v>
      </c>
      <c r="B131" t="s">
        <v>57</v>
      </c>
      <c r="C131">
        <v>2015</v>
      </c>
      <c r="D131" t="s">
        <v>15</v>
      </c>
      <c r="E131">
        <v>22.2253383394</v>
      </c>
      <c r="F131">
        <v>81721.712442700504</v>
      </c>
    </row>
    <row r="132" spans="1:6" x14ac:dyDescent="0.3">
      <c r="A132" t="s">
        <v>56</v>
      </c>
      <c r="B132" t="s">
        <v>57</v>
      </c>
      <c r="C132">
        <v>2016</v>
      </c>
      <c r="D132" t="s">
        <v>16</v>
      </c>
      <c r="E132">
        <v>15.8008926364</v>
      </c>
      <c r="F132">
        <v>66076.319285289195</v>
      </c>
    </row>
    <row r="133" spans="1:6" x14ac:dyDescent="0.3">
      <c r="A133" t="s">
        <v>56</v>
      </c>
      <c r="B133" t="s">
        <v>57</v>
      </c>
      <c r="C133">
        <v>2016</v>
      </c>
      <c r="D133" t="s">
        <v>15</v>
      </c>
      <c r="E133">
        <v>22.2435050369</v>
      </c>
      <c r="F133">
        <v>93018.095538545604</v>
      </c>
    </row>
    <row r="134" spans="1:6" x14ac:dyDescent="0.3">
      <c r="A134" t="s">
        <v>56</v>
      </c>
      <c r="B134" t="s">
        <v>57</v>
      </c>
      <c r="C134">
        <v>2017</v>
      </c>
      <c r="D134" t="s">
        <v>16</v>
      </c>
      <c r="E134">
        <v>16.522719062099998</v>
      </c>
      <c r="F134">
        <v>67225.947393617593</v>
      </c>
    </row>
    <row r="135" spans="1:6" x14ac:dyDescent="0.3">
      <c r="A135" t="s">
        <v>56</v>
      </c>
      <c r="B135" t="s">
        <v>57</v>
      </c>
      <c r="C135">
        <v>2017</v>
      </c>
      <c r="D135" t="s">
        <v>15</v>
      </c>
      <c r="E135">
        <v>22.142154155</v>
      </c>
      <c r="F135">
        <v>90089.729469079597</v>
      </c>
    </row>
    <row r="136" spans="1:6" x14ac:dyDescent="0.3">
      <c r="A136" t="s">
        <v>56</v>
      </c>
      <c r="B136" t="s">
        <v>57</v>
      </c>
      <c r="C136">
        <v>2018</v>
      </c>
      <c r="D136" t="s">
        <v>16</v>
      </c>
      <c r="E136">
        <v>17.265447772000002</v>
      </c>
      <c r="F136">
        <v>42172.0765395462</v>
      </c>
    </row>
    <row r="137" spans="1:6" x14ac:dyDescent="0.3">
      <c r="A137" t="s">
        <v>56</v>
      </c>
      <c r="B137" t="s">
        <v>57</v>
      </c>
      <c r="C137">
        <v>2018</v>
      </c>
      <c r="D137" t="s">
        <v>15</v>
      </c>
      <c r="E137">
        <v>21.910856175399999</v>
      </c>
      <c r="F137">
        <v>53518.814911669397</v>
      </c>
    </row>
    <row r="138" spans="1:6" x14ac:dyDescent="0.3">
      <c r="A138" t="s">
        <v>56</v>
      </c>
      <c r="B138" t="s">
        <v>57</v>
      </c>
      <c r="C138">
        <v>2019</v>
      </c>
      <c r="D138" t="s">
        <v>16</v>
      </c>
      <c r="E138">
        <v>18.037478981</v>
      </c>
      <c r="F138">
        <v>46128.859623128199</v>
      </c>
    </row>
    <row r="139" spans="1:6" x14ac:dyDescent="0.3">
      <c r="A139" t="s">
        <v>56</v>
      </c>
      <c r="B139" t="s">
        <v>57</v>
      </c>
      <c r="C139">
        <v>2019</v>
      </c>
      <c r="D139" t="s">
        <v>15</v>
      </c>
      <c r="E139">
        <v>21.163528313099999</v>
      </c>
      <c r="F139">
        <v>54123.385408246802</v>
      </c>
    </row>
    <row r="140" spans="1:6" x14ac:dyDescent="0.3">
      <c r="A140" t="s">
        <v>63</v>
      </c>
      <c r="B140" t="s">
        <v>64</v>
      </c>
      <c r="C140">
        <v>2015</v>
      </c>
      <c r="D140" t="s">
        <v>16</v>
      </c>
      <c r="E140">
        <v>113.3684815063</v>
      </c>
      <c r="F140">
        <v>406049.03287184099</v>
      </c>
    </row>
    <row r="141" spans="1:6" x14ac:dyDescent="0.3">
      <c r="A141" t="s">
        <v>63</v>
      </c>
      <c r="B141" t="s">
        <v>64</v>
      </c>
      <c r="C141">
        <v>2015</v>
      </c>
      <c r="D141" t="s">
        <v>15</v>
      </c>
      <c r="E141">
        <v>166.6500038648</v>
      </c>
      <c r="F141">
        <v>596886.11859584996</v>
      </c>
    </row>
    <row r="142" spans="1:6" x14ac:dyDescent="0.3">
      <c r="A142" t="s">
        <v>63</v>
      </c>
      <c r="B142" t="s">
        <v>64</v>
      </c>
      <c r="C142">
        <v>2016</v>
      </c>
      <c r="D142" t="s">
        <v>16</v>
      </c>
      <c r="E142">
        <v>117.58795239</v>
      </c>
      <c r="F142">
        <v>495260.87519115099</v>
      </c>
    </row>
    <row r="143" spans="1:6" x14ac:dyDescent="0.3">
      <c r="A143" t="s">
        <v>63</v>
      </c>
      <c r="B143" t="s">
        <v>64</v>
      </c>
      <c r="C143">
        <v>2016</v>
      </c>
      <c r="D143" t="s">
        <v>15</v>
      </c>
      <c r="E143">
        <v>165.532939908</v>
      </c>
      <c r="F143">
        <v>697197.179009491</v>
      </c>
    </row>
    <row r="144" spans="1:6" x14ac:dyDescent="0.3">
      <c r="A144" t="s">
        <v>63</v>
      </c>
      <c r="B144" t="s">
        <v>64</v>
      </c>
      <c r="C144">
        <v>2017</v>
      </c>
      <c r="D144" t="s">
        <v>16</v>
      </c>
      <c r="E144">
        <v>122.08313271119999</v>
      </c>
      <c r="F144">
        <v>487237.79674385098</v>
      </c>
    </row>
    <row r="145" spans="1:6" x14ac:dyDescent="0.3">
      <c r="A145" t="s">
        <v>63</v>
      </c>
      <c r="B145" t="s">
        <v>64</v>
      </c>
      <c r="C145">
        <v>2017</v>
      </c>
      <c r="D145" t="s">
        <v>15</v>
      </c>
      <c r="E145">
        <v>163.60403720740001</v>
      </c>
      <c r="F145">
        <v>652949.09179563599</v>
      </c>
    </row>
    <row r="146" spans="1:6" x14ac:dyDescent="0.3">
      <c r="A146" t="s">
        <v>63</v>
      </c>
      <c r="B146" t="s">
        <v>64</v>
      </c>
      <c r="C146">
        <v>2018</v>
      </c>
      <c r="D146" t="s">
        <v>16</v>
      </c>
      <c r="E146">
        <v>126.7070673441</v>
      </c>
      <c r="F146">
        <v>209875.66775037599</v>
      </c>
    </row>
    <row r="147" spans="1:6" x14ac:dyDescent="0.3">
      <c r="A147" t="s">
        <v>63</v>
      </c>
      <c r="B147" t="s">
        <v>64</v>
      </c>
      <c r="C147">
        <v>2018</v>
      </c>
      <c r="D147" t="s">
        <v>15</v>
      </c>
      <c r="E147">
        <v>160.7986288944</v>
      </c>
      <c r="F147">
        <v>266344.41408789699</v>
      </c>
    </row>
    <row r="148" spans="1:6" x14ac:dyDescent="0.3">
      <c r="A148" t="s">
        <v>63</v>
      </c>
      <c r="B148" t="s">
        <v>64</v>
      </c>
      <c r="C148">
        <v>2019</v>
      </c>
      <c r="D148" t="s">
        <v>16</v>
      </c>
      <c r="E148">
        <v>131.52008270659999</v>
      </c>
      <c r="F148">
        <v>228088.329916786</v>
      </c>
    </row>
    <row r="149" spans="1:6" x14ac:dyDescent="0.3">
      <c r="A149" t="s">
        <v>63</v>
      </c>
      <c r="B149" t="s">
        <v>64</v>
      </c>
      <c r="C149">
        <v>2019</v>
      </c>
      <c r="D149" t="s">
        <v>15</v>
      </c>
      <c r="E149">
        <v>154.31363756670001</v>
      </c>
      <c r="F149">
        <v>267617.98769939702</v>
      </c>
    </row>
    <row r="150" spans="1:6" x14ac:dyDescent="0.3">
      <c r="A150" t="s">
        <v>66</v>
      </c>
      <c r="B150" t="s">
        <v>67</v>
      </c>
      <c r="C150">
        <v>2015</v>
      </c>
      <c r="D150" t="s">
        <v>16</v>
      </c>
      <c r="E150">
        <v>25.157563998499999</v>
      </c>
      <c r="F150">
        <v>57447.988493983998</v>
      </c>
    </row>
    <row r="151" spans="1:6" x14ac:dyDescent="0.3">
      <c r="A151" t="s">
        <v>66</v>
      </c>
      <c r="B151" t="s">
        <v>67</v>
      </c>
      <c r="C151">
        <v>2015</v>
      </c>
      <c r="D151" t="s">
        <v>15</v>
      </c>
      <c r="E151">
        <v>36.981249831299998</v>
      </c>
      <c r="F151">
        <v>84447.699901641798</v>
      </c>
    </row>
    <row r="152" spans="1:6" x14ac:dyDescent="0.3">
      <c r="A152" t="s">
        <v>66</v>
      </c>
      <c r="B152" t="s">
        <v>67</v>
      </c>
      <c r="C152">
        <v>2016</v>
      </c>
      <c r="D152" t="s">
        <v>16</v>
      </c>
      <c r="E152">
        <v>27.200128574499999</v>
      </c>
      <c r="F152">
        <v>71542.255239730803</v>
      </c>
    </row>
    <row r="153" spans="1:6" x14ac:dyDescent="0.3">
      <c r="A153" t="s">
        <v>66</v>
      </c>
      <c r="B153" t="s">
        <v>67</v>
      </c>
      <c r="C153">
        <v>2016</v>
      </c>
      <c r="D153" t="s">
        <v>15</v>
      </c>
      <c r="E153">
        <v>38.290634008799998</v>
      </c>
      <c r="F153">
        <v>100712.69714949001</v>
      </c>
    </row>
    <row r="154" spans="1:6" x14ac:dyDescent="0.3">
      <c r="A154" t="s">
        <v>66</v>
      </c>
      <c r="B154" t="s">
        <v>67</v>
      </c>
      <c r="C154">
        <v>2017</v>
      </c>
      <c r="D154" t="s">
        <v>16</v>
      </c>
      <c r="E154">
        <v>29.337346274600002</v>
      </c>
      <c r="F154">
        <v>87719.097822774798</v>
      </c>
    </row>
    <row r="155" spans="1:6" x14ac:dyDescent="0.3">
      <c r="A155" t="s">
        <v>66</v>
      </c>
      <c r="B155" t="s">
        <v>67</v>
      </c>
      <c r="C155">
        <v>2017</v>
      </c>
      <c r="D155" t="s">
        <v>15</v>
      </c>
      <c r="E155">
        <v>39.3150813293</v>
      </c>
      <c r="F155">
        <v>117552.67271809001</v>
      </c>
    </row>
    <row r="156" spans="1:6" x14ac:dyDescent="0.3">
      <c r="A156" t="s">
        <v>66</v>
      </c>
      <c r="B156" t="s">
        <v>67</v>
      </c>
      <c r="C156">
        <v>2018</v>
      </c>
      <c r="D156" t="s">
        <v>16</v>
      </c>
      <c r="E156">
        <v>31.537896496599998</v>
      </c>
      <c r="F156">
        <v>83089.318965950602</v>
      </c>
    </row>
    <row r="157" spans="1:6" x14ac:dyDescent="0.3">
      <c r="A157" t="s">
        <v>66</v>
      </c>
      <c r="B157" t="s">
        <v>67</v>
      </c>
      <c r="C157">
        <v>2018</v>
      </c>
      <c r="D157" t="s">
        <v>15</v>
      </c>
      <c r="E157">
        <v>40.023422695900003</v>
      </c>
      <c r="F157">
        <v>105445.17244023801</v>
      </c>
    </row>
    <row r="158" spans="1:6" x14ac:dyDescent="0.3">
      <c r="A158" t="s">
        <v>66</v>
      </c>
      <c r="B158" t="s">
        <v>67</v>
      </c>
      <c r="C158">
        <v>2019</v>
      </c>
      <c r="D158" t="s">
        <v>16</v>
      </c>
      <c r="E158">
        <v>33.818471533199997</v>
      </c>
      <c r="F158">
        <v>89097.691358889599</v>
      </c>
    </row>
    <row r="159" spans="1:6" x14ac:dyDescent="0.3">
      <c r="A159" t="s">
        <v>66</v>
      </c>
      <c r="B159" t="s">
        <v>67</v>
      </c>
      <c r="C159">
        <v>2019</v>
      </c>
      <c r="D159" t="s">
        <v>15</v>
      </c>
      <c r="E159">
        <v>39.679501805599998</v>
      </c>
      <c r="F159">
        <v>104539.08307727599</v>
      </c>
    </row>
    <row r="160" spans="1:6" x14ac:dyDescent="0.3">
      <c r="A160" t="s">
        <v>71</v>
      </c>
      <c r="B160" t="s">
        <v>72</v>
      </c>
      <c r="C160">
        <v>2015</v>
      </c>
      <c r="D160" t="s">
        <v>26</v>
      </c>
      <c r="E160">
        <v>1.5888375168</v>
      </c>
      <c r="F160">
        <v>11581.255848582001</v>
      </c>
    </row>
    <row r="161" spans="1:6" x14ac:dyDescent="0.3">
      <c r="A161" t="s">
        <v>71</v>
      </c>
      <c r="B161" t="s">
        <v>72</v>
      </c>
      <c r="C161">
        <v>2015</v>
      </c>
      <c r="D161" t="s">
        <v>15</v>
      </c>
      <c r="E161">
        <v>2.3355678299</v>
      </c>
      <c r="F161">
        <v>17024.276115213499</v>
      </c>
    </row>
    <row r="162" spans="1:6" x14ac:dyDescent="0.3">
      <c r="A162" t="s">
        <v>71</v>
      </c>
      <c r="B162" t="s">
        <v>72</v>
      </c>
      <c r="C162">
        <v>2016</v>
      </c>
      <c r="D162" t="s">
        <v>26</v>
      </c>
      <c r="E162">
        <v>1.6161325067000001</v>
      </c>
      <c r="F162">
        <v>13231.863011613599</v>
      </c>
    </row>
    <row r="163" spans="1:6" x14ac:dyDescent="0.3">
      <c r="A163" t="s">
        <v>71</v>
      </c>
      <c r="B163" t="s">
        <v>72</v>
      </c>
      <c r="C163">
        <v>2016</v>
      </c>
      <c r="D163" t="s">
        <v>15</v>
      </c>
      <c r="E163">
        <v>2.2750899193</v>
      </c>
      <c r="F163">
        <v>18626.986355779802</v>
      </c>
    </row>
    <row r="164" spans="1:6" x14ac:dyDescent="0.3">
      <c r="A164" t="s">
        <v>71</v>
      </c>
      <c r="B164" t="s">
        <v>72</v>
      </c>
      <c r="C164">
        <v>2017</v>
      </c>
      <c r="D164" t="s">
        <v>26</v>
      </c>
      <c r="E164">
        <v>1.6463281392</v>
      </c>
      <c r="F164">
        <v>13913.2742877459</v>
      </c>
    </row>
    <row r="165" spans="1:6" x14ac:dyDescent="0.3">
      <c r="A165" t="s">
        <v>71</v>
      </c>
      <c r="B165" t="s">
        <v>72</v>
      </c>
      <c r="C165">
        <v>2017</v>
      </c>
      <c r="D165" t="s">
        <v>15</v>
      </c>
      <c r="E165">
        <v>2.2062501524</v>
      </c>
      <c r="F165">
        <v>18645.227999138999</v>
      </c>
    </row>
    <row r="166" spans="1:6" x14ac:dyDescent="0.3">
      <c r="A166" t="s">
        <v>71</v>
      </c>
      <c r="B166" t="s">
        <v>72</v>
      </c>
      <c r="C166">
        <v>2018</v>
      </c>
      <c r="D166" t="s">
        <v>26</v>
      </c>
      <c r="E166">
        <v>1.6773277323</v>
      </c>
      <c r="F166">
        <v>5449.5237858660603</v>
      </c>
    </row>
    <row r="167" spans="1:6" x14ac:dyDescent="0.3">
      <c r="A167" t="s">
        <v>71</v>
      </c>
      <c r="B167" t="s">
        <v>72</v>
      </c>
      <c r="C167">
        <v>2018</v>
      </c>
      <c r="D167" t="s">
        <v>15</v>
      </c>
      <c r="E167">
        <v>2.1286263285000002</v>
      </c>
      <c r="F167">
        <v>6915.7622480129203</v>
      </c>
    </row>
    <row r="168" spans="1:6" x14ac:dyDescent="0.3">
      <c r="A168" t="s">
        <v>71</v>
      </c>
      <c r="B168" t="s">
        <v>72</v>
      </c>
      <c r="C168">
        <v>2019</v>
      </c>
      <c r="D168" t="s">
        <v>26</v>
      </c>
      <c r="E168">
        <v>1.7098816142</v>
      </c>
      <c r="F168">
        <v>5816.4286880478903</v>
      </c>
    </row>
    <row r="169" spans="1:6" x14ac:dyDescent="0.3">
      <c r="A169" t="s">
        <v>71</v>
      </c>
      <c r="B169" t="s">
        <v>72</v>
      </c>
      <c r="C169">
        <v>2019</v>
      </c>
      <c r="D169" t="s">
        <v>15</v>
      </c>
      <c r="E169">
        <v>2.0062187177999999</v>
      </c>
      <c r="F169">
        <v>6824.4655114985599</v>
      </c>
    </row>
    <row r="170" spans="1:6" x14ac:dyDescent="0.3">
      <c r="A170" t="s">
        <v>74</v>
      </c>
      <c r="B170" t="s">
        <v>75</v>
      </c>
      <c r="C170">
        <v>2015</v>
      </c>
      <c r="D170" t="s">
        <v>16</v>
      </c>
      <c r="E170">
        <v>72.718961819900002</v>
      </c>
      <c r="F170">
        <v>254223.92946439001</v>
      </c>
    </row>
    <row r="171" spans="1:6" x14ac:dyDescent="0.3">
      <c r="A171" t="s">
        <v>74</v>
      </c>
      <c r="B171" t="s">
        <v>75</v>
      </c>
      <c r="C171">
        <v>2015</v>
      </c>
      <c r="D171" t="s">
        <v>15</v>
      </c>
      <c r="E171">
        <v>106.8958065532</v>
      </c>
      <c r="F171">
        <v>373705.44497781998</v>
      </c>
    </row>
    <row r="172" spans="1:6" x14ac:dyDescent="0.3">
      <c r="A172" t="s">
        <v>74</v>
      </c>
      <c r="B172" t="s">
        <v>75</v>
      </c>
      <c r="C172">
        <v>2016</v>
      </c>
      <c r="D172" t="s">
        <v>16</v>
      </c>
      <c r="E172">
        <v>68.439700315799996</v>
      </c>
      <c r="F172">
        <v>290261.22784402501</v>
      </c>
    </row>
    <row r="173" spans="1:6" x14ac:dyDescent="0.3">
      <c r="A173" t="s">
        <v>74</v>
      </c>
      <c r="B173" t="s">
        <v>75</v>
      </c>
      <c r="C173">
        <v>2016</v>
      </c>
      <c r="D173" t="s">
        <v>15</v>
      </c>
      <c r="E173">
        <v>96.345115034599999</v>
      </c>
      <c r="F173">
        <v>408611.54063619499</v>
      </c>
    </row>
    <row r="174" spans="1:6" x14ac:dyDescent="0.3">
      <c r="A174" t="s">
        <v>74</v>
      </c>
      <c r="B174" t="s">
        <v>75</v>
      </c>
      <c r="C174">
        <v>2017</v>
      </c>
      <c r="D174" t="s">
        <v>16</v>
      </c>
      <c r="E174">
        <v>64.125923329100004</v>
      </c>
      <c r="F174">
        <v>277315.17722499103</v>
      </c>
    </row>
    <row r="175" spans="1:6" x14ac:dyDescent="0.3">
      <c r="A175" t="s">
        <v>74</v>
      </c>
      <c r="B175" t="s">
        <v>75</v>
      </c>
      <c r="C175">
        <v>2017</v>
      </c>
      <c r="D175" t="s">
        <v>15</v>
      </c>
      <c r="E175">
        <v>85.935376274399999</v>
      </c>
      <c r="F175">
        <v>371631.04816639802</v>
      </c>
    </row>
    <row r="176" spans="1:6" x14ac:dyDescent="0.3">
      <c r="A176" t="s">
        <v>74</v>
      </c>
      <c r="B176" t="s">
        <v>75</v>
      </c>
      <c r="C176">
        <v>2018</v>
      </c>
      <c r="D176" t="s">
        <v>16</v>
      </c>
      <c r="E176">
        <v>59.6752207376</v>
      </c>
      <c r="F176">
        <v>100735.490013274</v>
      </c>
    </row>
    <row r="177" spans="1:6" x14ac:dyDescent="0.3">
      <c r="A177" t="s">
        <v>74</v>
      </c>
      <c r="B177" t="s">
        <v>75</v>
      </c>
      <c r="C177">
        <v>2018</v>
      </c>
      <c r="D177" t="s">
        <v>15</v>
      </c>
      <c r="E177">
        <v>75.731321659599999</v>
      </c>
      <c r="F177">
        <v>127839.188568322</v>
      </c>
    </row>
    <row r="178" spans="1:6" x14ac:dyDescent="0.3">
      <c r="A178" t="s">
        <v>74</v>
      </c>
      <c r="B178" t="s">
        <v>75</v>
      </c>
      <c r="C178">
        <v>2019</v>
      </c>
      <c r="D178" t="s">
        <v>16</v>
      </c>
      <c r="E178">
        <v>55.105415450400002</v>
      </c>
      <c r="F178">
        <v>97394.064503064903</v>
      </c>
    </row>
    <row r="179" spans="1:6" x14ac:dyDescent="0.3">
      <c r="A179" t="s">
        <v>74</v>
      </c>
      <c r="B179" t="s">
        <v>75</v>
      </c>
      <c r="C179">
        <v>2019</v>
      </c>
      <c r="D179" t="s">
        <v>15</v>
      </c>
      <c r="E179">
        <v>64.655655112100007</v>
      </c>
      <c r="F179">
        <v>114273.28862324799</v>
      </c>
    </row>
    <row r="180" spans="1:6" x14ac:dyDescent="0.3">
      <c r="A180" t="s">
        <v>77</v>
      </c>
      <c r="B180" t="s">
        <v>78</v>
      </c>
      <c r="C180">
        <v>2015</v>
      </c>
      <c r="D180" t="s">
        <v>13</v>
      </c>
      <c r="E180">
        <v>1.8414610714999999</v>
      </c>
      <c r="F180">
        <v>5036.6827623942199</v>
      </c>
    </row>
    <row r="181" spans="1:6" x14ac:dyDescent="0.3">
      <c r="A181" t="s">
        <v>77</v>
      </c>
      <c r="B181" t="s">
        <v>78</v>
      </c>
      <c r="C181">
        <v>2015</v>
      </c>
      <c r="D181" t="s">
        <v>15</v>
      </c>
      <c r="E181">
        <v>2.7069207471999999</v>
      </c>
      <c r="F181">
        <v>7403.8497355391601</v>
      </c>
    </row>
    <row r="182" spans="1:6" x14ac:dyDescent="0.3">
      <c r="A182" t="s">
        <v>77</v>
      </c>
      <c r="B182" t="s">
        <v>78</v>
      </c>
      <c r="C182">
        <v>2016</v>
      </c>
      <c r="D182" t="s">
        <v>13</v>
      </c>
      <c r="E182">
        <v>1.5995271092000001</v>
      </c>
      <c r="F182">
        <v>5619.7860377369498</v>
      </c>
    </row>
    <row r="183" spans="1:6" x14ac:dyDescent="0.3">
      <c r="A183" t="s">
        <v>77</v>
      </c>
      <c r="B183" t="s">
        <v>78</v>
      </c>
      <c r="C183">
        <v>2016</v>
      </c>
      <c r="D183" t="s">
        <v>15</v>
      </c>
      <c r="E183">
        <v>2.2517138828999999</v>
      </c>
      <c r="F183">
        <v>7911.1821030379697</v>
      </c>
    </row>
    <row r="184" spans="1:6" x14ac:dyDescent="0.3">
      <c r="A184" t="s">
        <v>77</v>
      </c>
      <c r="B184" t="s">
        <v>78</v>
      </c>
      <c r="C184">
        <v>2017</v>
      </c>
      <c r="D184" t="s">
        <v>13</v>
      </c>
      <c r="E184">
        <v>1.3526777316</v>
      </c>
      <c r="F184">
        <v>4715.6185933616798</v>
      </c>
    </row>
    <row r="185" spans="1:6" x14ac:dyDescent="0.3">
      <c r="A185" t="s">
        <v>77</v>
      </c>
      <c r="B185" t="s">
        <v>78</v>
      </c>
      <c r="C185">
        <v>2017</v>
      </c>
      <c r="D185" t="s">
        <v>15</v>
      </c>
      <c r="E185">
        <v>1.8127282042999999</v>
      </c>
      <c r="F185">
        <v>6319.4171272571502</v>
      </c>
    </row>
    <row r="186" spans="1:6" x14ac:dyDescent="0.3">
      <c r="A186" t="s">
        <v>77</v>
      </c>
      <c r="B186" t="s">
        <v>78</v>
      </c>
      <c r="C186">
        <v>2018</v>
      </c>
      <c r="D186" t="s">
        <v>13</v>
      </c>
      <c r="E186">
        <v>1.0981638285999999</v>
      </c>
      <c r="F186">
        <v>2012.19073556698</v>
      </c>
    </row>
    <row r="187" spans="1:6" x14ac:dyDescent="0.3">
      <c r="A187" t="s">
        <v>77</v>
      </c>
      <c r="B187" t="s">
        <v>78</v>
      </c>
      <c r="C187">
        <v>2018</v>
      </c>
      <c r="D187" t="s">
        <v>15</v>
      </c>
      <c r="E187">
        <v>1.3936336911</v>
      </c>
      <c r="F187">
        <v>2553.58693193115</v>
      </c>
    </row>
    <row r="188" spans="1:6" x14ac:dyDescent="0.3">
      <c r="A188" t="s">
        <v>77</v>
      </c>
      <c r="B188" t="s">
        <v>78</v>
      </c>
      <c r="C188">
        <v>2019</v>
      </c>
      <c r="D188" t="s">
        <v>13</v>
      </c>
      <c r="E188">
        <v>0.83603763580000001</v>
      </c>
      <c r="F188">
        <v>1603.9010767544601</v>
      </c>
    </row>
    <row r="189" spans="1:6" x14ac:dyDescent="0.3">
      <c r="A189" t="s">
        <v>77</v>
      </c>
      <c r="B189" t="s">
        <v>78</v>
      </c>
      <c r="C189">
        <v>2019</v>
      </c>
      <c r="D189" t="s">
        <v>15</v>
      </c>
      <c r="E189">
        <v>0.9809301064</v>
      </c>
      <c r="F189">
        <v>1881.87084708157</v>
      </c>
    </row>
    <row r="190" spans="1:6" x14ac:dyDescent="0.3">
      <c r="A190" t="s">
        <v>80</v>
      </c>
      <c r="B190" t="s">
        <v>81</v>
      </c>
      <c r="C190">
        <v>2015</v>
      </c>
      <c r="D190" t="s">
        <v>13</v>
      </c>
      <c r="E190">
        <v>6.1805594398999997</v>
      </c>
      <c r="F190">
        <v>21745.310976930701</v>
      </c>
    </row>
    <row r="191" spans="1:6" x14ac:dyDescent="0.3">
      <c r="A191" t="s">
        <v>80</v>
      </c>
      <c r="B191" t="s">
        <v>81</v>
      </c>
      <c r="C191">
        <v>2015</v>
      </c>
      <c r="D191" t="s">
        <v>15</v>
      </c>
      <c r="E191">
        <v>9.0853316623999998</v>
      </c>
      <c r="F191">
        <v>31965.287972441802</v>
      </c>
    </row>
    <row r="192" spans="1:6" x14ac:dyDescent="0.3">
      <c r="A192" t="s">
        <v>80</v>
      </c>
      <c r="B192" t="s">
        <v>81</v>
      </c>
      <c r="C192">
        <v>2016</v>
      </c>
      <c r="D192" t="s">
        <v>13</v>
      </c>
      <c r="E192">
        <v>6.6287577286000001</v>
      </c>
      <c r="F192">
        <v>27376.304716635099</v>
      </c>
    </row>
    <row r="193" spans="1:6" x14ac:dyDescent="0.3">
      <c r="A193" t="s">
        <v>80</v>
      </c>
      <c r="B193" t="s">
        <v>81</v>
      </c>
      <c r="C193">
        <v>2016</v>
      </c>
      <c r="D193" t="s">
        <v>15</v>
      </c>
      <c r="E193">
        <v>9.3315491294000008</v>
      </c>
      <c r="F193">
        <v>38538.6437254419</v>
      </c>
    </row>
    <row r="194" spans="1:6" x14ac:dyDescent="0.3">
      <c r="A194" t="s">
        <v>80</v>
      </c>
      <c r="B194" t="s">
        <v>81</v>
      </c>
      <c r="C194">
        <v>2017</v>
      </c>
      <c r="D194" t="s">
        <v>13</v>
      </c>
      <c r="E194">
        <v>7.0985878727999996</v>
      </c>
      <c r="F194">
        <v>33571.737875422703</v>
      </c>
    </row>
    <row r="195" spans="1:6" x14ac:dyDescent="0.3">
      <c r="A195" t="s">
        <v>80</v>
      </c>
      <c r="B195" t="s">
        <v>81</v>
      </c>
      <c r="C195">
        <v>2017</v>
      </c>
      <c r="D195" t="s">
        <v>15</v>
      </c>
      <c r="E195">
        <v>9.5128426726999997</v>
      </c>
      <c r="F195">
        <v>44989.604464701399</v>
      </c>
    </row>
    <row r="196" spans="1:6" x14ac:dyDescent="0.3">
      <c r="A196" t="s">
        <v>80</v>
      </c>
      <c r="B196" t="s">
        <v>81</v>
      </c>
      <c r="C196">
        <v>2018</v>
      </c>
      <c r="D196" t="s">
        <v>13</v>
      </c>
      <c r="E196">
        <v>7.5822926946999996</v>
      </c>
      <c r="F196">
        <v>18194.201288615099</v>
      </c>
    </row>
    <row r="197" spans="1:6" x14ac:dyDescent="0.3">
      <c r="A197" t="s">
        <v>80</v>
      </c>
      <c r="B197" t="s">
        <v>81</v>
      </c>
      <c r="C197">
        <v>2018</v>
      </c>
      <c r="D197" t="s">
        <v>15</v>
      </c>
      <c r="E197">
        <v>9.6223698861999996</v>
      </c>
      <c r="F197">
        <v>23089.498339451002</v>
      </c>
    </row>
    <row r="198" spans="1:6" x14ac:dyDescent="0.3">
      <c r="A198" t="s">
        <v>80</v>
      </c>
      <c r="B198" t="s">
        <v>81</v>
      </c>
      <c r="C198">
        <v>2019</v>
      </c>
      <c r="D198" t="s">
        <v>13</v>
      </c>
      <c r="E198">
        <v>8.0838128852000004</v>
      </c>
      <c r="F198">
        <v>20309.463095399002</v>
      </c>
    </row>
    <row r="199" spans="1:6" x14ac:dyDescent="0.3">
      <c r="A199" t="s">
        <v>80</v>
      </c>
      <c r="B199" t="s">
        <v>81</v>
      </c>
      <c r="C199">
        <v>2019</v>
      </c>
      <c r="D199" t="s">
        <v>15</v>
      </c>
      <c r="E199">
        <v>9.4848067766999993</v>
      </c>
      <c r="F199">
        <v>23829.266700443499</v>
      </c>
    </row>
    <row r="200" spans="1:6" x14ac:dyDescent="0.3">
      <c r="A200" t="s">
        <v>83</v>
      </c>
      <c r="B200" t="s">
        <v>84</v>
      </c>
      <c r="C200">
        <v>2015</v>
      </c>
      <c r="D200" t="s">
        <v>16</v>
      </c>
      <c r="E200">
        <v>11.586270130600001</v>
      </c>
      <c r="F200">
        <v>26457.566129496801</v>
      </c>
    </row>
    <row r="201" spans="1:6" x14ac:dyDescent="0.3">
      <c r="A201" t="s">
        <v>83</v>
      </c>
      <c r="B201" t="s">
        <v>84</v>
      </c>
      <c r="C201">
        <v>2015</v>
      </c>
      <c r="D201" t="s">
        <v>15</v>
      </c>
      <c r="E201">
        <v>17.031647036100001</v>
      </c>
      <c r="F201">
        <v>38892.233883272602</v>
      </c>
    </row>
    <row r="202" spans="1:6" x14ac:dyDescent="0.3">
      <c r="A202" t="s">
        <v>83</v>
      </c>
      <c r="B202" t="s">
        <v>84</v>
      </c>
      <c r="C202">
        <v>2016</v>
      </c>
      <c r="D202" t="s">
        <v>16</v>
      </c>
      <c r="E202">
        <v>12.526969513799999</v>
      </c>
      <c r="F202">
        <v>32948.654925606897</v>
      </c>
    </row>
    <row r="203" spans="1:6" x14ac:dyDescent="0.3">
      <c r="A203" t="s">
        <v>83</v>
      </c>
      <c r="B203" t="s">
        <v>84</v>
      </c>
      <c r="C203">
        <v>2016</v>
      </c>
      <c r="D203" t="s">
        <v>15</v>
      </c>
      <c r="E203">
        <v>17.6346815265</v>
      </c>
      <c r="F203">
        <v>46383.048645674302</v>
      </c>
    </row>
    <row r="204" spans="1:6" x14ac:dyDescent="0.3">
      <c r="A204" t="s">
        <v>83</v>
      </c>
      <c r="B204" t="s">
        <v>84</v>
      </c>
      <c r="C204">
        <v>2017</v>
      </c>
      <c r="D204" t="s">
        <v>16</v>
      </c>
      <c r="E204">
        <v>13.5112612203</v>
      </c>
      <c r="F204">
        <v>40398.870218213102</v>
      </c>
    </row>
    <row r="205" spans="1:6" x14ac:dyDescent="0.3">
      <c r="A205" t="s">
        <v>83</v>
      </c>
      <c r="B205" t="s">
        <v>84</v>
      </c>
      <c r="C205">
        <v>2017</v>
      </c>
      <c r="D205" t="s">
        <v>15</v>
      </c>
      <c r="E205">
        <v>18.106488868</v>
      </c>
      <c r="F205">
        <v>54138.6686230739</v>
      </c>
    </row>
    <row r="206" spans="1:6" x14ac:dyDescent="0.3">
      <c r="A206" t="s">
        <v>83</v>
      </c>
      <c r="B206" t="s">
        <v>84</v>
      </c>
      <c r="C206">
        <v>2018</v>
      </c>
      <c r="D206" t="s">
        <v>16</v>
      </c>
      <c r="E206">
        <v>14.524720604100001</v>
      </c>
      <c r="F206">
        <v>38266.634025431398</v>
      </c>
    </row>
    <row r="207" spans="1:6" x14ac:dyDescent="0.3">
      <c r="A207" t="s">
        <v>83</v>
      </c>
      <c r="B207" t="s">
        <v>84</v>
      </c>
      <c r="C207">
        <v>2018</v>
      </c>
      <c r="D207" t="s">
        <v>15</v>
      </c>
      <c r="E207">
        <v>18.4327141901</v>
      </c>
      <c r="F207">
        <v>48562.581493448502</v>
      </c>
    </row>
    <row r="208" spans="1:6" x14ac:dyDescent="0.3">
      <c r="A208" t="s">
        <v>83</v>
      </c>
      <c r="B208" t="s">
        <v>84</v>
      </c>
      <c r="C208">
        <v>2019</v>
      </c>
      <c r="D208" t="s">
        <v>16</v>
      </c>
      <c r="E208">
        <v>15.575035270100001</v>
      </c>
      <c r="F208">
        <v>41033.778952246001</v>
      </c>
    </row>
    <row r="209" spans="1:6" x14ac:dyDescent="0.3">
      <c r="A209" t="s">
        <v>83</v>
      </c>
      <c r="B209" t="s">
        <v>84</v>
      </c>
      <c r="C209">
        <v>2019</v>
      </c>
      <c r="D209" t="s">
        <v>15</v>
      </c>
      <c r="E209">
        <v>18.274322052500001</v>
      </c>
      <c r="F209">
        <v>48145.283692981197</v>
      </c>
    </row>
    <row r="210" spans="1:6" x14ac:dyDescent="0.3">
      <c r="A210" t="s">
        <v>86</v>
      </c>
      <c r="B210" t="s">
        <v>87</v>
      </c>
      <c r="C210">
        <v>2015</v>
      </c>
      <c r="D210" t="s">
        <v>16</v>
      </c>
      <c r="E210">
        <v>32.327782701399997</v>
      </c>
      <c r="F210">
        <v>87109.437646797305</v>
      </c>
    </row>
    <row r="211" spans="1:6" x14ac:dyDescent="0.3">
      <c r="A211" t="s">
        <v>86</v>
      </c>
      <c r="B211" t="s">
        <v>87</v>
      </c>
      <c r="C211">
        <v>2015</v>
      </c>
      <c r="D211" t="s">
        <v>15</v>
      </c>
      <c r="E211">
        <v>47.521366084699999</v>
      </c>
      <c r="F211">
        <v>128049.594804662</v>
      </c>
    </row>
    <row r="212" spans="1:6" x14ac:dyDescent="0.3">
      <c r="A212" t="s">
        <v>86</v>
      </c>
      <c r="B212" t="s">
        <v>87</v>
      </c>
      <c r="C212">
        <v>2016</v>
      </c>
      <c r="D212" t="s">
        <v>16</v>
      </c>
      <c r="E212">
        <v>32.743890606199997</v>
      </c>
      <c r="F212">
        <v>108502.054141467</v>
      </c>
    </row>
    <row r="213" spans="1:6" x14ac:dyDescent="0.3">
      <c r="A213" t="s">
        <v>86</v>
      </c>
      <c r="B213" t="s">
        <v>87</v>
      </c>
      <c r="C213">
        <v>2016</v>
      </c>
      <c r="D213" t="s">
        <v>15</v>
      </c>
      <c r="E213">
        <v>46.094794287200003</v>
      </c>
      <c r="F213">
        <v>152742.38255741401</v>
      </c>
    </row>
    <row r="214" spans="1:6" x14ac:dyDescent="0.3">
      <c r="A214" t="s">
        <v>86</v>
      </c>
      <c r="B214" t="s">
        <v>87</v>
      </c>
      <c r="C214">
        <v>2017</v>
      </c>
      <c r="D214" t="s">
        <v>16</v>
      </c>
      <c r="E214">
        <v>33.214803874899999</v>
      </c>
      <c r="F214">
        <v>105785.57141313401</v>
      </c>
    </row>
    <row r="215" spans="1:6" x14ac:dyDescent="0.3">
      <c r="A215" t="s">
        <v>86</v>
      </c>
      <c r="B215" t="s">
        <v>87</v>
      </c>
      <c r="C215">
        <v>2017</v>
      </c>
      <c r="D215" t="s">
        <v>15</v>
      </c>
      <c r="E215">
        <v>44.511275950300004</v>
      </c>
      <c r="F215">
        <v>141763.617767118</v>
      </c>
    </row>
    <row r="216" spans="1:6" x14ac:dyDescent="0.3">
      <c r="A216" t="s">
        <v>86</v>
      </c>
      <c r="B216" t="s">
        <v>87</v>
      </c>
      <c r="C216">
        <v>2018</v>
      </c>
      <c r="D216" t="s">
        <v>16</v>
      </c>
      <c r="E216">
        <v>33.697699287600003</v>
      </c>
      <c r="F216">
        <v>82312.067027255194</v>
      </c>
    </row>
    <row r="217" spans="1:6" x14ac:dyDescent="0.3">
      <c r="A217" t="s">
        <v>86</v>
      </c>
      <c r="B217" t="s">
        <v>87</v>
      </c>
      <c r="C217">
        <v>2018</v>
      </c>
      <c r="D217" t="s">
        <v>15</v>
      </c>
      <c r="E217">
        <v>42.764337900999998</v>
      </c>
      <c r="F217">
        <v>104458.794579339</v>
      </c>
    </row>
    <row r="218" spans="1:6" x14ac:dyDescent="0.3">
      <c r="A218" t="s">
        <v>86</v>
      </c>
      <c r="B218" t="s">
        <v>87</v>
      </c>
      <c r="C218">
        <v>2019</v>
      </c>
      <c r="D218" t="s">
        <v>16</v>
      </c>
      <c r="E218">
        <v>34.207427549000002</v>
      </c>
      <c r="F218">
        <v>87484.963210092697</v>
      </c>
    </row>
    <row r="219" spans="1:6" x14ac:dyDescent="0.3">
      <c r="A219" t="s">
        <v>86</v>
      </c>
      <c r="B219" t="s">
        <v>87</v>
      </c>
      <c r="C219">
        <v>2019</v>
      </c>
      <c r="D219" t="s">
        <v>15</v>
      </c>
      <c r="E219">
        <v>40.1358672247</v>
      </c>
      <c r="F219">
        <v>102646.855351094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3:L29"/>
  <sheetViews>
    <sheetView workbookViewId="0">
      <selection activeCell="A5" sqref="A5:A28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3" width="12" bestFit="1" customWidth="1"/>
    <col min="4" max="4" width="13.88671875" bestFit="1" customWidth="1"/>
    <col min="5" max="5" width="11.44140625" bestFit="1" customWidth="1"/>
    <col min="6" max="6" width="16.33203125" bestFit="1" customWidth="1"/>
    <col min="7" max="7" width="19.109375" bestFit="1" customWidth="1"/>
    <col min="8" max="8" width="18.44140625" bestFit="1" customWidth="1"/>
    <col min="9" max="9" width="21.109375" bestFit="1" customWidth="1"/>
    <col min="10" max="10" width="21" bestFit="1" customWidth="1"/>
    <col min="11" max="11" width="13.44140625" bestFit="1" customWidth="1"/>
    <col min="12" max="12" width="12" bestFit="1" customWidth="1"/>
  </cols>
  <sheetData>
    <row r="3" spans="1:12" x14ac:dyDescent="0.3">
      <c r="A3" s="4" t="s">
        <v>212</v>
      </c>
      <c r="B3" s="4" t="s">
        <v>208</v>
      </c>
    </row>
    <row r="4" spans="1:12" x14ac:dyDescent="0.3">
      <c r="A4" s="4" t="s">
        <v>211</v>
      </c>
      <c r="B4" t="s">
        <v>45</v>
      </c>
      <c r="C4" t="s">
        <v>9</v>
      </c>
      <c r="D4" t="s">
        <v>61</v>
      </c>
      <c r="E4" t="s">
        <v>68</v>
      </c>
      <c r="F4" t="s">
        <v>13</v>
      </c>
      <c r="G4" t="s">
        <v>16</v>
      </c>
      <c r="H4" t="s">
        <v>26</v>
      </c>
      <c r="I4" t="s">
        <v>55</v>
      </c>
      <c r="J4" t="s">
        <v>15</v>
      </c>
      <c r="K4" t="s">
        <v>70</v>
      </c>
      <c r="L4" t="s">
        <v>209</v>
      </c>
    </row>
    <row r="5" spans="1:12" x14ac:dyDescent="0.3">
      <c r="A5" s="7" t="s">
        <v>7</v>
      </c>
      <c r="C5">
        <v>4.6381034689062499</v>
      </c>
      <c r="L5">
        <v>4.6381034689062499</v>
      </c>
    </row>
    <row r="6" spans="1:12" x14ac:dyDescent="0.3">
      <c r="A6" s="7" t="s">
        <v>11</v>
      </c>
      <c r="F6">
        <v>131.59865362360509</v>
      </c>
      <c r="G6">
        <v>37.024651407918185</v>
      </c>
      <c r="J6">
        <v>102.11548174324714</v>
      </c>
      <c r="L6">
        <v>109.42625322362215</v>
      </c>
    </row>
    <row r="7" spans="1:12" x14ac:dyDescent="0.3">
      <c r="A7" s="7" t="s">
        <v>17</v>
      </c>
      <c r="F7">
        <v>18.751597598554238</v>
      </c>
      <c r="G7">
        <v>12.176770434918183</v>
      </c>
      <c r="J7">
        <v>16.304569900544283</v>
      </c>
      <c r="L7">
        <v>17.011490186692143</v>
      </c>
    </row>
    <row r="8" spans="1:12" x14ac:dyDescent="0.3">
      <c r="A8" s="7" t="s">
        <v>20</v>
      </c>
      <c r="C8">
        <v>2.4708253649909091</v>
      </c>
      <c r="L8">
        <v>2.4708253649909091</v>
      </c>
    </row>
    <row r="9" spans="1:12" x14ac:dyDescent="0.3">
      <c r="A9" s="7" t="s">
        <v>23</v>
      </c>
      <c r="F9">
        <v>6.2363322552400025</v>
      </c>
      <c r="H9">
        <v>1.1740975741919355</v>
      </c>
      <c r="J9">
        <v>6.2071967368657148</v>
      </c>
      <c r="L9">
        <v>4.6724805893430679</v>
      </c>
    </row>
    <row r="10" spans="1:12" x14ac:dyDescent="0.3">
      <c r="A10" s="7" t="s">
        <v>27</v>
      </c>
      <c r="H10">
        <v>10.585755307232859</v>
      </c>
      <c r="J10">
        <v>9.1432082840771418</v>
      </c>
      <c r="L10">
        <v>9.8644817956549957</v>
      </c>
    </row>
    <row r="11" spans="1:12" x14ac:dyDescent="0.3">
      <c r="A11" s="7" t="s">
        <v>30</v>
      </c>
      <c r="F11">
        <v>22.218145471937135</v>
      </c>
      <c r="H11">
        <v>0.75953566793225802</v>
      </c>
      <c r="J11">
        <v>22.014585461894292</v>
      </c>
      <c r="L11">
        <v>15.561298894950497</v>
      </c>
    </row>
    <row r="12" spans="1:12" x14ac:dyDescent="0.3">
      <c r="A12" s="7" t="s">
        <v>33</v>
      </c>
      <c r="F12">
        <v>19.081824595378578</v>
      </c>
      <c r="J12">
        <v>20.520787094357143</v>
      </c>
      <c r="L12">
        <v>19.801305844867855</v>
      </c>
    </row>
    <row r="13" spans="1:12" x14ac:dyDescent="0.3">
      <c r="A13" s="7" t="s">
        <v>36</v>
      </c>
      <c r="G13">
        <v>15.138676550942103</v>
      </c>
      <c r="J13">
        <v>21.803774698973687</v>
      </c>
      <c r="L13">
        <v>18.471225624957896</v>
      </c>
    </row>
    <row r="14" spans="1:12" x14ac:dyDescent="0.3">
      <c r="A14" s="7" t="s">
        <v>39</v>
      </c>
      <c r="F14">
        <v>58.51084017532034</v>
      </c>
      <c r="G14">
        <v>14.484677585836364</v>
      </c>
      <c r="J14">
        <v>44.899645135955716</v>
      </c>
      <c r="L14">
        <v>48.24604416646428</v>
      </c>
    </row>
    <row r="15" spans="1:12" x14ac:dyDescent="0.3">
      <c r="A15" s="7" t="s">
        <v>42</v>
      </c>
      <c r="B15">
        <v>9.9845245100818154</v>
      </c>
      <c r="F15">
        <v>14.24170589700678</v>
      </c>
      <c r="J15">
        <v>12.570364780767148</v>
      </c>
      <c r="L15">
        <v>13.071542515628565</v>
      </c>
    </row>
    <row r="16" spans="1:12" x14ac:dyDescent="0.3">
      <c r="A16" s="7" t="s">
        <v>46</v>
      </c>
      <c r="F16">
        <v>174.77948264860396</v>
      </c>
      <c r="G16">
        <v>105.49039494181579</v>
      </c>
      <c r="H16">
        <v>175.52658523562161</v>
      </c>
      <c r="J16">
        <v>245.32276804132275</v>
      </c>
      <c r="L16">
        <v>193.93989910409752</v>
      </c>
    </row>
    <row r="17" spans="1:12" x14ac:dyDescent="0.3">
      <c r="A17" s="7" t="s">
        <v>49</v>
      </c>
      <c r="G17">
        <v>9.4498514366578945</v>
      </c>
      <c r="J17">
        <v>13.610333173452629</v>
      </c>
      <c r="L17">
        <v>11.530092305055264</v>
      </c>
    </row>
    <row r="18" spans="1:12" x14ac:dyDescent="0.3">
      <c r="A18" s="7" t="s">
        <v>52</v>
      </c>
      <c r="H18">
        <v>20.393287569547461</v>
      </c>
      <c r="I18">
        <v>23.535550866363636</v>
      </c>
      <c r="J18">
        <v>20.348124436621429</v>
      </c>
      <c r="L18">
        <v>20.617598119262862</v>
      </c>
    </row>
    <row r="19" spans="1:12" x14ac:dyDescent="0.3">
      <c r="A19" s="7" t="s">
        <v>56</v>
      </c>
      <c r="F19">
        <v>10.406060731998041</v>
      </c>
      <c r="G19">
        <v>14.216916408226316</v>
      </c>
      <c r="H19">
        <v>10.450541896360784</v>
      </c>
      <c r="J19">
        <v>17.708586065054288</v>
      </c>
      <c r="L19">
        <v>13.473346441656547</v>
      </c>
    </row>
    <row r="20" spans="1:12" x14ac:dyDescent="0.3">
      <c r="A20" s="7" t="s">
        <v>59</v>
      </c>
      <c r="D20">
        <v>56.539817434104776</v>
      </c>
      <c r="L20">
        <v>56.539817434104776</v>
      </c>
    </row>
    <row r="21" spans="1:12" x14ac:dyDescent="0.3">
      <c r="A21" s="7" t="s">
        <v>63</v>
      </c>
      <c r="F21">
        <v>180.40753202660335</v>
      </c>
      <c r="G21">
        <v>109.58863419805456</v>
      </c>
      <c r="J21">
        <v>154.94258735274855</v>
      </c>
      <c r="L21">
        <v>162.11071771743281</v>
      </c>
    </row>
    <row r="22" spans="1:12" x14ac:dyDescent="0.3">
      <c r="A22" s="7" t="s">
        <v>66</v>
      </c>
      <c r="E22">
        <v>43.571667204786685</v>
      </c>
      <c r="G22">
        <v>17.517507513063162</v>
      </c>
      <c r="J22">
        <v>25.229932472426313</v>
      </c>
      <c r="K22">
        <v>0.1399253731</v>
      </c>
      <c r="L22">
        <v>31.879150407265517</v>
      </c>
    </row>
    <row r="23" spans="1:12" x14ac:dyDescent="0.3">
      <c r="A23" s="7" t="s">
        <v>71</v>
      </c>
      <c r="H23">
        <v>3.3167671019471432</v>
      </c>
      <c r="J23">
        <v>2.964026118448571</v>
      </c>
      <c r="L23">
        <v>3.140396610197858</v>
      </c>
    </row>
    <row r="24" spans="1:12" x14ac:dyDescent="0.3">
      <c r="A24" s="7" t="s">
        <v>74</v>
      </c>
      <c r="D24">
        <v>4.593083676034615</v>
      </c>
      <c r="F24">
        <v>360.46117808131186</v>
      </c>
      <c r="G24">
        <v>76.102272082672712</v>
      </c>
      <c r="J24">
        <v>273.27048739781719</v>
      </c>
      <c r="L24">
        <v>249.11258309115019</v>
      </c>
    </row>
    <row r="25" spans="1:12" x14ac:dyDescent="0.3">
      <c r="A25" s="7" t="s">
        <v>77</v>
      </c>
      <c r="F25">
        <v>11.958004384228571</v>
      </c>
      <c r="J25">
        <v>10.244738704255719</v>
      </c>
      <c r="L25">
        <v>11.101371544242138</v>
      </c>
    </row>
    <row r="26" spans="1:12" x14ac:dyDescent="0.3">
      <c r="A26" s="7" t="s">
        <v>80</v>
      </c>
      <c r="C26">
        <v>222.28957577965002</v>
      </c>
      <c r="F26">
        <v>2.7580598567857146</v>
      </c>
      <c r="J26">
        <v>3.0167377921199998</v>
      </c>
      <c r="L26">
        <v>14.746975957166232</v>
      </c>
    </row>
    <row r="27" spans="1:12" x14ac:dyDescent="0.3">
      <c r="A27" s="7" t="s">
        <v>83</v>
      </c>
      <c r="G27">
        <v>8.0676560764052621</v>
      </c>
      <c r="J27">
        <v>11.619599298968422</v>
      </c>
      <c r="L27">
        <v>9.8436276876868423</v>
      </c>
    </row>
    <row r="28" spans="1:12" x14ac:dyDescent="0.3">
      <c r="A28" s="7" t="s">
        <v>86</v>
      </c>
      <c r="F28">
        <v>78.960161120025418</v>
      </c>
      <c r="G28">
        <v>31.904315378009088</v>
      </c>
      <c r="J28">
        <v>63.774783473678561</v>
      </c>
      <c r="L28">
        <v>67.670227274265031</v>
      </c>
    </row>
    <row r="29" spans="1:12" x14ac:dyDescent="0.3">
      <c r="A29" s="7" t="s">
        <v>209</v>
      </c>
      <c r="B29">
        <v>9.9845245100818154</v>
      </c>
      <c r="C29">
        <v>38.312058750139215</v>
      </c>
      <c r="D29">
        <v>36.677830997195578</v>
      </c>
      <c r="E29">
        <v>43.571667204786685</v>
      </c>
      <c r="F29">
        <v>73.450978976513099</v>
      </c>
      <c r="G29">
        <v>35.12129770875891</v>
      </c>
      <c r="H29">
        <v>27.72023359997343</v>
      </c>
      <c r="I29">
        <v>23.535550866363636</v>
      </c>
      <c r="J29">
        <v>57.779476026553631</v>
      </c>
      <c r="K29">
        <v>0.1399253731</v>
      </c>
      <c r="L29">
        <v>55.216971767184262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6"/>
  <dimension ref="A3:H26"/>
  <sheetViews>
    <sheetView workbookViewId="0">
      <selection activeCell="A7" sqref="A7:C14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3" width="16.33203125" bestFit="1" customWidth="1"/>
    <col min="4" max="4" width="19.109375" bestFit="1" customWidth="1"/>
    <col min="5" max="5" width="18.44140625" bestFit="1" customWidth="1"/>
    <col min="6" max="6" width="21.109375" bestFit="1" customWidth="1"/>
    <col min="7" max="7" width="21" bestFit="1" customWidth="1"/>
    <col min="8" max="8" width="12" bestFit="1" customWidth="1"/>
  </cols>
  <sheetData>
    <row r="3" spans="1:8" x14ac:dyDescent="0.3">
      <c r="A3" s="4" t="s">
        <v>212</v>
      </c>
      <c r="B3" s="4" t="s">
        <v>208</v>
      </c>
    </row>
    <row r="4" spans="1:8" x14ac:dyDescent="0.3">
      <c r="A4" s="4" t="s">
        <v>211</v>
      </c>
      <c r="B4" t="s">
        <v>45</v>
      </c>
      <c r="C4" t="s">
        <v>13</v>
      </c>
      <c r="D4" t="s">
        <v>16</v>
      </c>
      <c r="E4" t="s">
        <v>26</v>
      </c>
      <c r="F4" t="s">
        <v>55</v>
      </c>
      <c r="G4" t="s">
        <v>15</v>
      </c>
      <c r="H4" t="s">
        <v>209</v>
      </c>
    </row>
    <row r="5" spans="1:8" x14ac:dyDescent="0.3">
      <c r="A5" s="7" t="s">
        <v>11</v>
      </c>
      <c r="D5">
        <v>35.029889534000006</v>
      </c>
      <c r="G5">
        <v>46.768747159699998</v>
      </c>
      <c r="H5">
        <v>40.899318346850002</v>
      </c>
    </row>
    <row r="6" spans="1:8" x14ac:dyDescent="0.3">
      <c r="A6" s="7" t="s">
        <v>17</v>
      </c>
      <c r="D6">
        <v>13.698906878479999</v>
      </c>
      <c r="G6">
        <v>18.16734101686</v>
      </c>
      <c r="H6">
        <v>15.933123947670001</v>
      </c>
    </row>
    <row r="7" spans="1:8" x14ac:dyDescent="0.3">
      <c r="A7" s="7" t="s">
        <v>23</v>
      </c>
      <c r="C7">
        <v>0.51044963887999995</v>
      </c>
      <c r="E7">
        <v>3.9916866250000002E-2</v>
      </c>
      <c r="G7">
        <v>0.74806595199999992</v>
      </c>
      <c r="H7">
        <v>0.46087467281428574</v>
      </c>
    </row>
    <row r="8" spans="1:8" x14ac:dyDescent="0.3">
      <c r="A8" s="7" t="s">
        <v>27</v>
      </c>
      <c r="E8">
        <v>1.9624412060400005</v>
      </c>
      <c r="G8">
        <v>2.6377746714599999</v>
      </c>
      <c r="H8">
        <v>2.3001079387500001</v>
      </c>
    </row>
    <row r="9" spans="1:8" x14ac:dyDescent="0.3">
      <c r="A9" s="7" t="s">
        <v>30</v>
      </c>
      <c r="C9">
        <v>0.97159129927999976</v>
      </c>
      <c r="E9">
        <v>8.1174523849999999E-2</v>
      </c>
      <c r="G9">
        <v>1.38961886684</v>
      </c>
      <c r="H9">
        <v>0.86648206614285705</v>
      </c>
    </row>
    <row r="10" spans="1:8" x14ac:dyDescent="0.3">
      <c r="A10" s="7" t="s">
        <v>33</v>
      </c>
      <c r="C10">
        <v>45.477579739980001</v>
      </c>
      <c r="G10">
        <v>60.138063902820001</v>
      </c>
      <c r="H10">
        <v>52.807821821399997</v>
      </c>
    </row>
    <row r="11" spans="1:8" x14ac:dyDescent="0.3">
      <c r="A11" s="7" t="s">
        <v>36</v>
      </c>
      <c r="D11">
        <v>25.41644333156</v>
      </c>
      <c r="G11">
        <v>33.581167807740002</v>
      </c>
      <c r="H11">
        <v>29.498805569649999</v>
      </c>
    </row>
    <row r="12" spans="1:8" x14ac:dyDescent="0.3">
      <c r="A12" s="7" t="s">
        <v>39</v>
      </c>
      <c r="D12">
        <v>13.080274900099999</v>
      </c>
      <c r="G12">
        <v>17.49861207396</v>
      </c>
      <c r="H12">
        <v>15.289443487029999</v>
      </c>
    </row>
    <row r="13" spans="1:8" x14ac:dyDescent="0.3">
      <c r="A13" s="7" t="s">
        <v>42</v>
      </c>
      <c r="B13">
        <v>11.333317857400001</v>
      </c>
      <c r="G13">
        <v>15.02537158024</v>
      </c>
      <c r="H13">
        <v>13.179344718819999</v>
      </c>
    </row>
    <row r="14" spans="1:8" x14ac:dyDescent="0.3">
      <c r="A14" s="7" t="s">
        <v>46</v>
      </c>
      <c r="D14">
        <v>54.167483735700003</v>
      </c>
      <c r="G14">
        <v>72.771645436160014</v>
      </c>
      <c r="H14">
        <v>63.469564585929994</v>
      </c>
    </row>
    <row r="15" spans="1:8" x14ac:dyDescent="0.3">
      <c r="A15" s="7" t="s">
        <v>49</v>
      </c>
      <c r="D15">
        <v>15.8654300277</v>
      </c>
      <c r="G15">
        <v>20.96200719954</v>
      </c>
      <c r="H15">
        <v>18.413718613619999</v>
      </c>
    </row>
    <row r="16" spans="1:8" x14ac:dyDescent="0.3">
      <c r="A16" s="7" t="s">
        <v>52</v>
      </c>
      <c r="F16">
        <v>27.885080496660002</v>
      </c>
      <c r="G16">
        <v>36.914479834039994</v>
      </c>
      <c r="H16">
        <v>32.399780165350002</v>
      </c>
    </row>
    <row r="17" spans="1:8" x14ac:dyDescent="0.3">
      <c r="A17" s="7" t="s">
        <v>56</v>
      </c>
      <c r="D17">
        <v>16.549193438959996</v>
      </c>
      <c r="G17">
        <v>21.937076403959999</v>
      </c>
      <c r="H17">
        <v>19.243134921459998</v>
      </c>
    </row>
    <row r="18" spans="1:8" x14ac:dyDescent="0.3">
      <c r="A18" s="7" t="s">
        <v>63</v>
      </c>
      <c r="D18">
        <v>122.25334333163998</v>
      </c>
      <c r="G18">
        <v>162.17984948826</v>
      </c>
      <c r="H18">
        <v>142.21659640995</v>
      </c>
    </row>
    <row r="19" spans="1:8" x14ac:dyDescent="0.3">
      <c r="A19" s="7" t="s">
        <v>66</v>
      </c>
      <c r="D19">
        <v>29.410281375479997</v>
      </c>
      <c r="G19">
        <v>38.857977934179999</v>
      </c>
      <c r="H19">
        <v>34.134129654830005</v>
      </c>
    </row>
    <row r="20" spans="1:8" x14ac:dyDescent="0.3">
      <c r="A20" s="7" t="s">
        <v>71</v>
      </c>
      <c r="E20">
        <v>1.6477015018399999</v>
      </c>
      <c r="G20">
        <v>2.19035058958</v>
      </c>
      <c r="H20">
        <v>1.9190260457099999</v>
      </c>
    </row>
    <row r="21" spans="1:8" x14ac:dyDescent="0.3">
      <c r="A21" s="7" t="s">
        <v>74</v>
      </c>
      <c r="D21">
        <v>64.013044330560007</v>
      </c>
      <c r="G21">
        <v>85.912654926780007</v>
      </c>
      <c r="H21">
        <v>74.96284962867</v>
      </c>
    </row>
    <row r="22" spans="1:8" x14ac:dyDescent="0.3">
      <c r="A22" s="7" t="s">
        <v>77</v>
      </c>
      <c r="C22">
        <v>1.3455734753399999</v>
      </c>
      <c r="G22">
        <v>1.82918532638</v>
      </c>
      <c r="H22">
        <v>1.58737940086</v>
      </c>
    </row>
    <row r="23" spans="1:8" x14ac:dyDescent="0.3">
      <c r="A23" s="7" t="s">
        <v>80</v>
      </c>
      <c r="C23">
        <v>7.1148021242400006</v>
      </c>
      <c r="G23">
        <v>9.4073800254799984</v>
      </c>
      <c r="H23">
        <v>8.2610910748600013</v>
      </c>
    </row>
    <row r="24" spans="1:8" x14ac:dyDescent="0.3">
      <c r="A24" s="7" t="s">
        <v>83</v>
      </c>
      <c r="D24">
        <v>13.54485134778</v>
      </c>
      <c r="G24">
        <v>17.895970734639999</v>
      </c>
      <c r="H24">
        <v>15.720411041209999</v>
      </c>
    </row>
    <row r="25" spans="1:8" x14ac:dyDescent="0.3">
      <c r="A25" s="7" t="s">
        <v>86</v>
      </c>
      <c r="D25">
        <v>33.238320803820002</v>
      </c>
      <c r="G25">
        <v>44.205528289580009</v>
      </c>
      <c r="H25">
        <v>38.721924546699995</v>
      </c>
    </row>
    <row r="26" spans="1:8" x14ac:dyDescent="0.3">
      <c r="A26" s="7" t="s">
        <v>209</v>
      </c>
      <c r="B26">
        <v>11.333317857400001</v>
      </c>
      <c r="C26">
        <v>11.083999255544002</v>
      </c>
      <c r="D26">
        <v>36.355621919648328</v>
      </c>
      <c r="E26">
        <v>1.0297266166555554</v>
      </c>
      <c r="F26">
        <v>27.885080496660002</v>
      </c>
      <c r="G26">
        <v>33.8580413914381</v>
      </c>
      <c r="H26">
        <v>28.569535383204588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7"/>
  <dimension ref="A3:H26"/>
  <sheetViews>
    <sheetView topLeftCell="A4" workbookViewId="0">
      <selection activeCell="A3" sqref="A3:G26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3" width="16.33203125" bestFit="1" customWidth="1"/>
    <col min="4" max="4" width="19.109375" bestFit="1" customWidth="1"/>
    <col min="5" max="5" width="18.44140625" bestFit="1" customWidth="1"/>
    <col min="6" max="6" width="21.109375" bestFit="1" customWidth="1"/>
    <col min="7" max="7" width="21" bestFit="1" customWidth="1"/>
    <col min="8" max="8" width="12" bestFit="1" customWidth="1"/>
  </cols>
  <sheetData>
    <row r="3" spans="1:8" x14ac:dyDescent="0.3">
      <c r="A3" s="4" t="s">
        <v>210</v>
      </c>
      <c r="B3" s="4" t="s">
        <v>208</v>
      </c>
    </row>
    <row r="4" spans="1:8" x14ac:dyDescent="0.3">
      <c r="A4" s="4" t="s">
        <v>211</v>
      </c>
      <c r="B4" t="s">
        <v>45</v>
      </c>
      <c r="C4" t="s">
        <v>13</v>
      </c>
      <c r="D4" t="s">
        <v>16</v>
      </c>
      <c r="E4" t="s">
        <v>26</v>
      </c>
      <c r="F4" t="s">
        <v>55</v>
      </c>
      <c r="G4" t="s">
        <v>15</v>
      </c>
      <c r="H4" t="s">
        <v>209</v>
      </c>
    </row>
    <row r="5" spans="1:8" x14ac:dyDescent="0.3">
      <c r="A5" s="7" t="s">
        <v>11</v>
      </c>
      <c r="D5">
        <v>33.551711619800002</v>
      </c>
      <c r="G5">
        <v>39.366510118400001</v>
      </c>
      <c r="H5">
        <v>72.918221738200003</v>
      </c>
    </row>
    <row r="6" spans="1:8" x14ac:dyDescent="0.3">
      <c r="A6" s="7" t="s">
        <v>17</v>
      </c>
      <c r="D6">
        <v>14.812991699199999</v>
      </c>
      <c r="G6">
        <v>17.380209815200001</v>
      </c>
      <c r="H6">
        <v>32.193201514400002</v>
      </c>
    </row>
    <row r="7" spans="1:8" x14ac:dyDescent="0.3">
      <c r="A7" s="7" t="s">
        <v>23</v>
      </c>
      <c r="C7">
        <v>0.17643250020000001</v>
      </c>
      <c r="E7">
        <v>1.17748868E-2</v>
      </c>
      <c r="G7">
        <v>0.22082533630000001</v>
      </c>
      <c r="H7">
        <v>0.40903272330000001</v>
      </c>
    </row>
    <row r="8" spans="1:8" x14ac:dyDescent="0.3">
      <c r="A8" s="7" t="s">
        <v>27</v>
      </c>
      <c r="E8">
        <v>1.6345352731</v>
      </c>
      <c r="G8">
        <v>1.9178142116000001</v>
      </c>
      <c r="H8">
        <v>3.5523494847000001</v>
      </c>
    </row>
    <row r="9" spans="1:8" x14ac:dyDescent="0.3">
      <c r="A9" s="7" t="s">
        <v>30</v>
      </c>
      <c r="C9">
        <v>0.85621796390000005</v>
      </c>
      <c r="E9">
        <v>5.7142927699999999E-2</v>
      </c>
      <c r="G9">
        <v>1.0716541436</v>
      </c>
      <c r="H9">
        <v>1.9850150352</v>
      </c>
    </row>
    <row r="10" spans="1:8" x14ac:dyDescent="0.3">
      <c r="A10" s="7" t="s">
        <v>33</v>
      </c>
      <c r="C10">
        <v>51.582814877099999</v>
      </c>
      <c r="G10">
        <v>60.5225577402</v>
      </c>
      <c r="H10">
        <v>112.10537261729999</v>
      </c>
    </row>
    <row r="11" spans="1:8" x14ac:dyDescent="0.3">
      <c r="A11" s="7" t="s">
        <v>36</v>
      </c>
      <c r="D11">
        <v>29.226012982</v>
      </c>
      <c r="G11">
        <v>34.291130920900002</v>
      </c>
      <c r="H11">
        <v>63.517143902900003</v>
      </c>
    </row>
    <row r="12" spans="1:8" x14ac:dyDescent="0.3">
      <c r="A12" s="7" t="s">
        <v>39</v>
      </c>
      <c r="D12">
        <v>12.043542435399999</v>
      </c>
      <c r="G12">
        <v>14.1307913145</v>
      </c>
      <c r="H12">
        <v>26.174333749900001</v>
      </c>
    </row>
    <row r="13" spans="1:8" x14ac:dyDescent="0.3">
      <c r="A13" s="7" t="s">
        <v>42</v>
      </c>
      <c r="B13">
        <v>12.320805318</v>
      </c>
      <c r="G13">
        <v>14.456106225399999</v>
      </c>
      <c r="H13">
        <v>26.776911543399997</v>
      </c>
    </row>
    <row r="14" spans="1:8" x14ac:dyDescent="0.3">
      <c r="A14" s="7" t="s">
        <v>46</v>
      </c>
      <c r="D14">
        <v>45.621387203499999</v>
      </c>
      <c r="G14">
        <v>53.527963679300001</v>
      </c>
      <c r="H14">
        <v>99.149350882800007</v>
      </c>
    </row>
    <row r="15" spans="1:8" x14ac:dyDescent="0.3">
      <c r="A15" s="7" t="s">
        <v>49</v>
      </c>
      <c r="D15">
        <v>18.243436263100001</v>
      </c>
      <c r="G15">
        <v>21.405179753100001</v>
      </c>
      <c r="H15">
        <v>39.648616016200002</v>
      </c>
    </row>
    <row r="16" spans="1:8" x14ac:dyDescent="0.3">
      <c r="A16" s="7" t="s">
        <v>52</v>
      </c>
      <c r="F16">
        <v>31.072457085100002</v>
      </c>
      <c r="G16">
        <v>36.457579574699999</v>
      </c>
      <c r="H16">
        <v>67.530036659800004</v>
      </c>
    </row>
    <row r="17" spans="1:8" x14ac:dyDescent="0.3">
      <c r="A17" s="7" t="s">
        <v>56</v>
      </c>
      <c r="D17">
        <v>18.037478981</v>
      </c>
      <c r="G17">
        <v>21.163528313099999</v>
      </c>
      <c r="H17">
        <v>39.201007294099995</v>
      </c>
    </row>
    <row r="18" spans="1:8" x14ac:dyDescent="0.3">
      <c r="A18" s="7" t="s">
        <v>63</v>
      </c>
      <c r="D18">
        <v>131.52008270659999</v>
      </c>
      <c r="G18">
        <v>154.31363756670001</v>
      </c>
      <c r="H18">
        <v>285.8337202733</v>
      </c>
    </row>
    <row r="19" spans="1:8" x14ac:dyDescent="0.3">
      <c r="A19" s="7" t="s">
        <v>66</v>
      </c>
      <c r="D19">
        <v>33.818471533199997</v>
      </c>
      <c r="G19">
        <v>39.679501805599998</v>
      </c>
      <c r="H19">
        <v>73.497973338799994</v>
      </c>
    </row>
    <row r="20" spans="1:8" x14ac:dyDescent="0.3">
      <c r="A20" s="7" t="s">
        <v>71</v>
      </c>
      <c r="E20">
        <v>1.7098816142</v>
      </c>
      <c r="G20">
        <v>2.0062187177999999</v>
      </c>
      <c r="H20">
        <v>3.7161003319999999</v>
      </c>
    </row>
    <row r="21" spans="1:8" x14ac:dyDescent="0.3">
      <c r="A21" s="7" t="s">
        <v>74</v>
      </c>
      <c r="D21">
        <v>55.105415450400002</v>
      </c>
      <c r="G21">
        <v>64.655655112100007</v>
      </c>
      <c r="H21">
        <v>119.76107056250001</v>
      </c>
    </row>
    <row r="22" spans="1:8" x14ac:dyDescent="0.3">
      <c r="A22" s="7" t="s">
        <v>77</v>
      </c>
      <c r="C22">
        <v>0.83603763580000001</v>
      </c>
      <c r="G22">
        <v>0.9809301064</v>
      </c>
      <c r="H22">
        <v>1.8169677422000001</v>
      </c>
    </row>
    <row r="23" spans="1:8" x14ac:dyDescent="0.3">
      <c r="A23" s="7" t="s">
        <v>80</v>
      </c>
      <c r="C23">
        <v>8.0838128852000004</v>
      </c>
      <c r="G23">
        <v>9.4848067766999993</v>
      </c>
      <c r="H23">
        <v>17.568619661900001</v>
      </c>
    </row>
    <row r="24" spans="1:8" x14ac:dyDescent="0.3">
      <c r="A24" s="7" t="s">
        <v>83</v>
      </c>
      <c r="D24">
        <v>15.575035270100001</v>
      </c>
      <c r="G24">
        <v>18.274322052500001</v>
      </c>
      <c r="H24">
        <v>33.8493573226</v>
      </c>
    </row>
    <row r="25" spans="1:8" x14ac:dyDescent="0.3">
      <c r="A25" s="7" t="s">
        <v>86</v>
      </c>
      <c r="D25">
        <v>34.207427549000002</v>
      </c>
      <c r="G25">
        <v>40.1358672247</v>
      </c>
      <c r="H25">
        <v>74.343294773699995</v>
      </c>
    </row>
    <row r="26" spans="1:8" x14ac:dyDescent="0.3">
      <c r="A26" s="7" t="s">
        <v>209</v>
      </c>
      <c r="B26">
        <v>12.320805318</v>
      </c>
      <c r="C26">
        <v>61.535315862199994</v>
      </c>
      <c r="D26">
        <v>441.76299369329996</v>
      </c>
      <c r="E26">
        <v>3.4133347018000002</v>
      </c>
      <c r="F26">
        <v>31.072457085100002</v>
      </c>
      <c r="G26">
        <v>645.44279050879993</v>
      </c>
      <c r="H26">
        <v>1195.5476971691996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91CF-AF16-42DD-8CD4-768AE99293E9}">
  <sheetPr codeName="Sheet18"/>
  <dimension ref="A2:G24"/>
  <sheetViews>
    <sheetView workbookViewId="0">
      <selection activeCell="A2" sqref="A2:G24"/>
    </sheetView>
  </sheetViews>
  <sheetFormatPr defaultRowHeight="14.4" x14ac:dyDescent="0.3"/>
  <cols>
    <col min="1" max="1" width="22.33203125" bestFit="1" customWidth="1"/>
  </cols>
  <sheetData>
    <row r="2" spans="1:7" ht="28.8" x14ac:dyDescent="0.3">
      <c r="A2" s="18" t="s">
        <v>264</v>
      </c>
      <c r="B2" s="18" t="s">
        <v>275</v>
      </c>
      <c r="C2" s="18" t="s">
        <v>276</v>
      </c>
      <c r="D2" s="18" t="s">
        <v>277</v>
      </c>
      <c r="E2" s="18" t="s">
        <v>278</v>
      </c>
      <c r="F2" s="18" t="s">
        <v>279</v>
      </c>
      <c r="G2" s="18" t="s">
        <v>227</v>
      </c>
    </row>
    <row r="3" spans="1:7" x14ac:dyDescent="0.3">
      <c r="A3" s="19" t="s">
        <v>11</v>
      </c>
      <c r="B3" s="20"/>
      <c r="C3" s="20"/>
      <c r="D3" s="20">
        <v>33.551711619800002</v>
      </c>
      <c r="E3" s="20"/>
      <c r="F3" s="20"/>
      <c r="G3" s="20">
        <v>39.366510118400001</v>
      </c>
    </row>
    <row r="4" spans="1:7" x14ac:dyDescent="0.3">
      <c r="A4" s="19" t="s">
        <v>17</v>
      </c>
      <c r="B4" s="20"/>
      <c r="C4" s="20"/>
      <c r="D4" s="20">
        <v>14.812991699199999</v>
      </c>
      <c r="E4" s="20"/>
      <c r="F4" s="20"/>
      <c r="G4" s="20">
        <v>17.380209815200001</v>
      </c>
    </row>
    <row r="5" spans="1:7" x14ac:dyDescent="0.3">
      <c r="A5" s="19" t="s">
        <v>23</v>
      </c>
      <c r="B5" s="20"/>
      <c r="C5" s="20">
        <v>0.17643250020000001</v>
      </c>
      <c r="D5" s="20"/>
      <c r="E5" s="20">
        <v>1.17748868E-2</v>
      </c>
      <c r="F5" s="20"/>
      <c r="G5" s="20">
        <v>0.22082533630000001</v>
      </c>
    </row>
    <row r="6" spans="1:7" x14ac:dyDescent="0.3">
      <c r="A6" s="19" t="s">
        <v>27</v>
      </c>
      <c r="B6" s="20"/>
      <c r="C6" s="20"/>
      <c r="D6" s="20"/>
      <c r="E6" s="20">
        <v>1.6345352731</v>
      </c>
      <c r="F6" s="20"/>
      <c r="G6" s="20">
        <v>1.9178142116000001</v>
      </c>
    </row>
    <row r="7" spans="1:7" x14ac:dyDescent="0.3">
      <c r="A7" s="19" t="s">
        <v>30</v>
      </c>
      <c r="B7" s="20"/>
      <c r="C7" s="20">
        <v>0.85621796390000005</v>
      </c>
      <c r="D7" s="20"/>
      <c r="E7" s="20">
        <v>5.7142927699999999E-2</v>
      </c>
      <c r="F7" s="20"/>
      <c r="G7" s="20">
        <v>1.0716541436</v>
      </c>
    </row>
    <row r="8" spans="1:7" x14ac:dyDescent="0.3">
      <c r="A8" s="19" t="s">
        <v>33</v>
      </c>
      <c r="B8" s="20"/>
      <c r="C8" s="20">
        <v>51.582814877099999</v>
      </c>
      <c r="D8" s="20"/>
      <c r="E8" s="20"/>
      <c r="F8" s="20"/>
      <c r="G8" s="20">
        <v>60.5225577402</v>
      </c>
    </row>
    <row r="9" spans="1:7" x14ac:dyDescent="0.3">
      <c r="A9" s="19" t="s">
        <v>36</v>
      </c>
      <c r="B9" s="20"/>
      <c r="C9" s="20"/>
      <c r="D9" s="20">
        <v>29.226012982</v>
      </c>
      <c r="E9" s="20"/>
      <c r="F9" s="20"/>
      <c r="G9" s="20">
        <v>34.291130920900002</v>
      </c>
    </row>
    <row r="10" spans="1:7" x14ac:dyDescent="0.3">
      <c r="A10" s="19" t="s">
        <v>39</v>
      </c>
      <c r="B10" s="20"/>
      <c r="C10" s="20"/>
      <c r="D10" s="20">
        <v>12.043542435399999</v>
      </c>
      <c r="E10" s="20"/>
      <c r="F10" s="20"/>
      <c r="G10" s="20">
        <v>14.1307913145</v>
      </c>
    </row>
    <row r="11" spans="1:7" x14ac:dyDescent="0.3">
      <c r="A11" s="19" t="s">
        <v>42</v>
      </c>
      <c r="B11" s="20">
        <v>12.320805318</v>
      </c>
      <c r="C11" s="20"/>
      <c r="D11" s="20"/>
      <c r="E11" s="20"/>
      <c r="F11" s="20"/>
      <c r="G11" s="20">
        <v>14.456106225399999</v>
      </c>
    </row>
    <row r="12" spans="1:7" x14ac:dyDescent="0.3">
      <c r="A12" s="19" t="s">
        <v>46</v>
      </c>
      <c r="B12" s="20"/>
      <c r="C12" s="20"/>
      <c r="D12" s="20">
        <v>45.621387203499999</v>
      </c>
      <c r="E12" s="20"/>
      <c r="F12" s="20"/>
      <c r="G12" s="20">
        <v>53.527963679300001</v>
      </c>
    </row>
    <row r="13" spans="1:7" x14ac:dyDescent="0.3">
      <c r="A13" s="19" t="s">
        <v>49</v>
      </c>
      <c r="B13" s="20"/>
      <c r="C13" s="20"/>
      <c r="D13" s="20">
        <v>18.243436263100001</v>
      </c>
      <c r="E13" s="20"/>
      <c r="F13" s="20"/>
      <c r="G13" s="20">
        <v>21.405179753100001</v>
      </c>
    </row>
    <row r="14" spans="1:7" x14ac:dyDescent="0.3">
      <c r="A14" s="19" t="s">
        <v>52</v>
      </c>
      <c r="B14" s="20"/>
      <c r="C14" s="20"/>
      <c r="D14" s="20"/>
      <c r="E14" s="20"/>
      <c r="F14" s="20">
        <v>31.072457085100002</v>
      </c>
      <c r="G14" s="20">
        <v>36.457579574699999</v>
      </c>
    </row>
    <row r="15" spans="1:7" x14ac:dyDescent="0.3">
      <c r="A15" s="19" t="s">
        <v>56</v>
      </c>
      <c r="B15" s="20"/>
      <c r="C15" s="20"/>
      <c r="D15" s="20">
        <v>18.037478981</v>
      </c>
      <c r="E15" s="20"/>
      <c r="F15" s="20"/>
      <c r="G15" s="20">
        <v>21.163528313099999</v>
      </c>
    </row>
    <row r="16" spans="1:7" x14ac:dyDescent="0.3">
      <c r="A16" s="19" t="s">
        <v>63</v>
      </c>
      <c r="B16" s="20"/>
      <c r="C16" s="20"/>
      <c r="D16" s="20">
        <v>131.52008270659999</v>
      </c>
      <c r="E16" s="20"/>
      <c r="F16" s="20"/>
      <c r="G16" s="20">
        <v>154.31363756670001</v>
      </c>
    </row>
    <row r="17" spans="1:7" x14ac:dyDescent="0.3">
      <c r="A17" s="19" t="s">
        <v>66</v>
      </c>
      <c r="B17" s="20"/>
      <c r="C17" s="20"/>
      <c r="D17" s="20">
        <v>33.818471533199997</v>
      </c>
      <c r="E17" s="20"/>
      <c r="F17" s="20"/>
      <c r="G17" s="20">
        <v>39.679501805599998</v>
      </c>
    </row>
    <row r="18" spans="1:7" x14ac:dyDescent="0.3">
      <c r="A18" s="19" t="s">
        <v>71</v>
      </c>
      <c r="B18" s="20"/>
      <c r="C18" s="20"/>
      <c r="D18" s="20"/>
      <c r="E18" s="20">
        <v>1.7098816142</v>
      </c>
      <c r="F18" s="20"/>
      <c r="G18" s="20">
        <v>2.0062187177999999</v>
      </c>
    </row>
    <row r="19" spans="1:7" x14ac:dyDescent="0.3">
      <c r="A19" s="19" t="s">
        <v>74</v>
      </c>
      <c r="B19" s="20"/>
      <c r="C19" s="20"/>
      <c r="D19" s="20">
        <v>55.105415450400002</v>
      </c>
      <c r="E19" s="20"/>
      <c r="F19" s="20"/>
      <c r="G19" s="20">
        <v>64.655655112100007</v>
      </c>
    </row>
    <row r="20" spans="1:7" x14ac:dyDescent="0.3">
      <c r="A20" s="19" t="s">
        <v>77</v>
      </c>
      <c r="B20" s="20"/>
      <c r="C20" s="20">
        <v>0.83603763580000001</v>
      </c>
      <c r="D20" s="20"/>
      <c r="E20" s="20"/>
      <c r="F20" s="20"/>
      <c r="G20" s="20">
        <v>0.9809301064</v>
      </c>
    </row>
    <row r="21" spans="1:7" x14ac:dyDescent="0.3">
      <c r="A21" s="19" t="s">
        <v>80</v>
      </c>
      <c r="B21" s="20"/>
      <c r="C21" s="20">
        <v>8.0838128852000004</v>
      </c>
      <c r="D21" s="20"/>
      <c r="E21" s="20"/>
      <c r="F21" s="20"/>
      <c r="G21" s="20">
        <v>9.4848067766999993</v>
      </c>
    </row>
    <row r="22" spans="1:7" x14ac:dyDescent="0.3">
      <c r="A22" s="19" t="s">
        <v>83</v>
      </c>
      <c r="B22" s="20"/>
      <c r="C22" s="20"/>
      <c r="D22" s="20">
        <v>15.575035270100001</v>
      </c>
      <c r="E22" s="20"/>
      <c r="F22" s="20"/>
      <c r="G22" s="20">
        <v>18.274322052500001</v>
      </c>
    </row>
    <row r="23" spans="1:7" x14ac:dyDescent="0.3">
      <c r="A23" s="19" t="s">
        <v>86</v>
      </c>
      <c r="B23" s="20"/>
      <c r="C23" s="20"/>
      <c r="D23" s="20">
        <v>34.207427549000002</v>
      </c>
      <c r="E23" s="20"/>
      <c r="F23" s="20"/>
      <c r="G23" s="20">
        <v>40.1358672247</v>
      </c>
    </row>
    <row r="24" spans="1:7" x14ac:dyDescent="0.3">
      <c r="A24" s="18" t="s">
        <v>209</v>
      </c>
      <c r="B24" s="21">
        <v>12.320805318</v>
      </c>
      <c r="C24" s="21">
        <v>61.535315862199994</v>
      </c>
      <c r="D24" s="21">
        <v>441.76299369329996</v>
      </c>
      <c r="E24" s="21">
        <v>3.4133347018000002</v>
      </c>
      <c r="F24" s="21">
        <v>31.072457085100002</v>
      </c>
      <c r="G24" s="21">
        <v>645.44279050879993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9"/>
  <dimension ref="A1:H22"/>
  <sheetViews>
    <sheetView workbookViewId="0">
      <selection activeCell="E15" sqref="E15"/>
    </sheetView>
  </sheetViews>
  <sheetFormatPr defaultRowHeight="14.4" x14ac:dyDescent="0.3"/>
  <cols>
    <col min="1" max="1" width="22.33203125" bestFit="1" customWidth="1"/>
    <col min="2" max="2" width="12.109375" bestFit="1" customWidth="1"/>
    <col min="3" max="3" width="16.33203125" bestFit="1" customWidth="1"/>
    <col min="4" max="4" width="19.109375" bestFit="1" customWidth="1"/>
    <col min="5" max="5" width="18.44140625" bestFit="1" customWidth="1"/>
    <col min="6" max="6" width="21.109375" bestFit="1" customWidth="1"/>
    <col min="7" max="7" width="21" bestFit="1" customWidth="1"/>
    <col min="8" max="8" width="12" bestFit="1" customWidth="1"/>
  </cols>
  <sheetData>
    <row r="1" spans="1:8" x14ac:dyDescent="0.3">
      <c r="A1" s="6" t="s">
        <v>211</v>
      </c>
      <c r="B1" s="6" t="s">
        <v>45</v>
      </c>
      <c r="C1" s="6" t="s">
        <v>13</v>
      </c>
      <c r="D1" s="6" t="s">
        <v>16</v>
      </c>
      <c r="E1" s="6" t="s">
        <v>26</v>
      </c>
      <c r="F1" s="6" t="s">
        <v>55</v>
      </c>
      <c r="G1" s="6" t="s">
        <v>15</v>
      </c>
      <c r="H1" s="6" t="s">
        <v>209</v>
      </c>
    </row>
    <row r="2" spans="1:8" x14ac:dyDescent="0.3">
      <c r="A2" s="7" t="s">
        <v>11</v>
      </c>
      <c r="D2">
        <v>33.551711619800002</v>
      </c>
      <c r="G2">
        <v>39.366510118400001</v>
      </c>
      <c r="H2">
        <v>72.918221738200003</v>
      </c>
    </row>
    <row r="3" spans="1:8" x14ac:dyDescent="0.3">
      <c r="A3" s="7" t="s">
        <v>17</v>
      </c>
      <c r="D3">
        <v>14.812991699199999</v>
      </c>
      <c r="G3">
        <v>17.380209815200001</v>
      </c>
      <c r="H3">
        <v>32.193201514400002</v>
      </c>
    </row>
    <row r="4" spans="1:8" x14ac:dyDescent="0.3">
      <c r="A4" s="7" t="s">
        <v>23</v>
      </c>
      <c r="C4">
        <v>0.17643250020000001</v>
      </c>
      <c r="E4">
        <v>1.17748868E-2</v>
      </c>
      <c r="G4">
        <v>0.22082533630000001</v>
      </c>
      <c r="H4">
        <v>0.40903272330000001</v>
      </c>
    </row>
    <row r="5" spans="1:8" x14ac:dyDescent="0.3">
      <c r="A5" s="7" t="s">
        <v>27</v>
      </c>
      <c r="E5">
        <v>1.6345352731</v>
      </c>
      <c r="G5">
        <v>1.9178142116000001</v>
      </c>
      <c r="H5">
        <v>3.5523494847000001</v>
      </c>
    </row>
    <row r="6" spans="1:8" x14ac:dyDescent="0.3">
      <c r="A6" s="7" t="s">
        <v>30</v>
      </c>
      <c r="C6">
        <v>0.85621796390000005</v>
      </c>
      <c r="E6">
        <v>5.7142927699999999E-2</v>
      </c>
      <c r="G6">
        <v>1.0716541436</v>
      </c>
      <c r="H6">
        <v>1.9850150352</v>
      </c>
    </row>
    <row r="7" spans="1:8" x14ac:dyDescent="0.3">
      <c r="A7" s="7" t="s">
        <v>33</v>
      </c>
      <c r="C7">
        <v>51.582814877099999</v>
      </c>
      <c r="G7">
        <v>60.5225577402</v>
      </c>
      <c r="H7">
        <v>112.10537261729999</v>
      </c>
    </row>
    <row r="8" spans="1:8" x14ac:dyDescent="0.3">
      <c r="A8" s="7" t="s">
        <v>36</v>
      </c>
      <c r="D8">
        <v>29.226012982</v>
      </c>
      <c r="G8">
        <v>34.291130920900002</v>
      </c>
      <c r="H8">
        <v>63.517143902900003</v>
      </c>
    </row>
    <row r="9" spans="1:8" x14ac:dyDescent="0.3">
      <c r="A9" s="7" t="s">
        <v>39</v>
      </c>
      <c r="D9">
        <v>12.043542435399999</v>
      </c>
      <c r="G9">
        <v>14.1307913145</v>
      </c>
      <c r="H9">
        <v>26.174333749900001</v>
      </c>
    </row>
    <row r="10" spans="1:8" x14ac:dyDescent="0.3">
      <c r="A10" s="7" t="s">
        <v>42</v>
      </c>
      <c r="B10">
        <v>12.320805318</v>
      </c>
      <c r="G10">
        <v>14.456106225399999</v>
      </c>
      <c r="H10">
        <v>26.776911543399997</v>
      </c>
    </row>
    <row r="11" spans="1:8" x14ac:dyDescent="0.3">
      <c r="A11" s="7" t="s">
        <v>46</v>
      </c>
      <c r="D11">
        <v>45.621387203499999</v>
      </c>
      <c r="G11">
        <v>53.527963679300001</v>
      </c>
      <c r="H11">
        <v>99.149350882800007</v>
      </c>
    </row>
    <row r="12" spans="1:8" x14ac:dyDescent="0.3">
      <c r="A12" s="7" t="s">
        <v>49</v>
      </c>
      <c r="D12">
        <v>18.243436263100001</v>
      </c>
      <c r="G12">
        <v>21.405179753100001</v>
      </c>
      <c r="H12">
        <v>39.648616016200002</v>
      </c>
    </row>
    <row r="13" spans="1:8" x14ac:dyDescent="0.3">
      <c r="A13" s="7" t="s">
        <v>52</v>
      </c>
      <c r="F13">
        <v>31.072457085100002</v>
      </c>
      <c r="G13">
        <v>36.457579574699999</v>
      </c>
      <c r="H13">
        <v>67.530036659800004</v>
      </c>
    </row>
    <row r="14" spans="1:8" x14ac:dyDescent="0.3">
      <c r="A14" s="7" t="s">
        <v>56</v>
      </c>
      <c r="D14">
        <v>18.037478981</v>
      </c>
      <c r="G14">
        <v>21.163528313099999</v>
      </c>
      <c r="H14">
        <v>39.201007294099995</v>
      </c>
    </row>
    <row r="15" spans="1:8" x14ac:dyDescent="0.3">
      <c r="A15" s="7" t="s">
        <v>63</v>
      </c>
      <c r="D15">
        <v>131.52008270659999</v>
      </c>
      <c r="G15">
        <v>154.31363756670001</v>
      </c>
      <c r="H15">
        <v>285.8337202733</v>
      </c>
    </row>
    <row r="16" spans="1:8" x14ac:dyDescent="0.3">
      <c r="A16" s="7" t="s">
        <v>66</v>
      </c>
      <c r="D16">
        <v>33.818471533199997</v>
      </c>
      <c r="G16">
        <v>39.679501805599998</v>
      </c>
      <c r="H16">
        <v>73.497973338799994</v>
      </c>
    </row>
    <row r="17" spans="1:8" x14ac:dyDescent="0.3">
      <c r="A17" s="7" t="s">
        <v>71</v>
      </c>
      <c r="E17">
        <v>1.7098816142</v>
      </c>
      <c r="G17">
        <v>2.0062187177999999</v>
      </c>
      <c r="H17">
        <v>3.7161003319999999</v>
      </c>
    </row>
    <row r="18" spans="1:8" x14ac:dyDescent="0.3">
      <c r="A18" s="7" t="s">
        <v>74</v>
      </c>
      <c r="D18">
        <v>55.105415450400002</v>
      </c>
      <c r="G18">
        <v>64.655655112100007</v>
      </c>
      <c r="H18">
        <v>119.76107056250001</v>
      </c>
    </row>
    <row r="19" spans="1:8" x14ac:dyDescent="0.3">
      <c r="A19" s="7" t="s">
        <v>77</v>
      </c>
      <c r="C19">
        <v>0.83603763580000001</v>
      </c>
      <c r="G19">
        <v>0.9809301064</v>
      </c>
      <c r="H19">
        <v>1.8169677422000001</v>
      </c>
    </row>
    <row r="20" spans="1:8" x14ac:dyDescent="0.3">
      <c r="A20" s="7" t="s">
        <v>80</v>
      </c>
      <c r="C20">
        <v>8.0838128852000004</v>
      </c>
      <c r="G20">
        <v>9.4848067766999993</v>
      </c>
      <c r="H20">
        <v>17.568619661900001</v>
      </c>
    </row>
    <row r="21" spans="1:8" x14ac:dyDescent="0.3">
      <c r="A21" s="7" t="s">
        <v>83</v>
      </c>
      <c r="D21">
        <v>15.575035270100001</v>
      </c>
      <c r="G21">
        <v>18.274322052500001</v>
      </c>
      <c r="H21">
        <v>33.8493573226</v>
      </c>
    </row>
    <row r="22" spans="1:8" x14ac:dyDescent="0.3">
      <c r="A22" s="7" t="s">
        <v>86</v>
      </c>
      <c r="D22">
        <v>34.207427549000002</v>
      </c>
      <c r="G22">
        <v>40.1358672247</v>
      </c>
      <c r="H22">
        <v>74.343294773699995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6BA0-51B0-488A-A236-25D44FCBCCC8}">
  <sheetPr codeName="Sheet2"/>
  <dimension ref="A1:T49"/>
  <sheetViews>
    <sheetView topLeftCell="A9" workbookViewId="0">
      <selection activeCell="T34" sqref="T34:T35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95</v>
      </c>
      <c r="O1" t="s">
        <v>116</v>
      </c>
      <c r="P1" t="s">
        <v>117</v>
      </c>
      <c r="Q1" t="s">
        <v>96</v>
      </c>
      <c r="R1" t="s">
        <v>97</v>
      </c>
      <c r="S1" t="s">
        <v>104</v>
      </c>
      <c r="T1" t="s">
        <v>165</v>
      </c>
    </row>
    <row r="2" spans="1:20" x14ac:dyDescent="0.3">
      <c r="A2" t="s">
        <v>7</v>
      </c>
      <c r="B2" t="s">
        <v>8</v>
      </c>
      <c r="C2">
        <v>117.34515639999999</v>
      </c>
      <c r="D2">
        <v>18933.754430000001</v>
      </c>
      <c r="E2">
        <v>0.63136794600000001</v>
      </c>
      <c r="F2">
        <v>8.0095213960000002</v>
      </c>
      <c r="G2">
        <v>2.396843863</v>
      </c>
      <c r="H2">
        <v>56.782956370000001</v>
      </c>
      <c r="I2">
        <v>8.2604826000000006E-2</v>
      </c>
      <c r="J2">
        <v>0.37351076900000002</v>
      </c>
      <c r="K2">
        <v>0.56890364400000004</v>
      </c>
      <c r="L2">
        <v>1.5903715</v>
      </c>
      <c r="M2">
        <v>0.69445030900000004</v>
      </c>
      <c r="N2">
        <v>0.50627114100000004</v>
      </c>
      <c r="O2">
        <v>4.9398705129999998</v>
      </c>
      <c r="P2">
        <v>1.2974499719999999</v>
      </c>
      <c r="Q2">
        <v>2.1001597630000002</v>
      </c>
      <c r="R2">
        <v>25.31271422</v>
      </c>
      <c r="S2">
        <v>81.625355763930997</v>
      </c>
      <c r="T2">
        <v>489.66094238705199</v>
      </c>
    </row>
    <row r="3" spans="1:20" x14ac:dyDescent="0.3">
      <c r="A3" t="s">
        <v>11</v>
      </c>
      <c r="B3" t="s">
        <v>92</v>
      </c>
      <c r="C3">
        <v>47.755904749999999</v>
      </c>
      <c r="D3">
        <v>1552.8533179999999</v>
      </c>
      <c r="E3">
        <v>1.046124805</v>
      </c>
      <c r="F3">
        <v>6.633601874</v>
      </c>
      <c r="G3">
        <v>1.4936542960000001</v>
      </c>
      <c r="H3">
        <v>22.654141989999999</v>
      </c>
      <c r="I3">
        <v>0.134726291</v>
      </c>
      <c r="J3">
        <v>0.46114207299999999</v>
      </c>
      <c r="K3">
        <v>0.52942333699999999</v>
      </c>
      <c r="L3">
        <v>2.8484850819999998</v>
      </c>
      <c r="M3">
        <v>0.82650772800000005</v>
      </c>
      <c r="N3">
        <v>1.0471348899999999</v>
      </c>
      <c r="O3">
        <v>3.1525027919999999</v>
      </c>
      <c r="P3">
        <v>4.3615614069999999</v>
      </c>
      <c r="Q3">
        <v>4.173345061</v>
      </c>
      <c r="R3">
        <v>26.67327289</v>
      </c>
      <c r="S3">
        <v>2197.8517289798701</v>
      </c>
      <c r="T3">
        <v>134.77697671489801</v>
      </c>
    </row>
    <row r="4" spans="1:20" x14ac:dyDescent="0.3">
      <c r="A4" t="s">
        <v>17</v>
      </c>
      <c r="B4" t="s">
        <v>93</v>
      </c>
      <c r="C4">
        <v>61.638685950000003</v>
      </c>
      <c r="D4">
        <v>3006.0570069999999</v>
      </c>
      <c r="E4">
        <v>0.64270963999999997</v>
      </c>
      <c r="F4">
        <v>8.0257768620000007</v>
      </c>
      <c r="G4">
        <v>2.0068286139999998</v>
      </c>
      <c r="H4">
        <v>30.771349239999999</v>
      </c>
      <c r="I4">
        <v>0.12972172700000001</v>
      </c>
      <c r="J4">
        <v>0.45685838499999998</v>
      </c>
      <c r="K4">
        <v>0.52640708800000002</v>
      </c>
      <c r="L4">
        <v>2.0977127769999999</v>
      </c>
      <c r="M4">
        <v>0.75939910799999999</v>
      </c>
      <c r="N4">
        <v>0.70970149000000005</v>
      </c>
      <c r="O4">
        <v>4.488627793</v>
      </c>
      <c r="P4">
        <v>1.9842343689999999</v>
      </c>
      <c r="Q4">
        <v>3.087764516</v>
      </c>
      <c r="R4">
        <v>24.324544679999999</v>
      </c>
      <c r="S4">
        <v>205.93510506495701</v>
      </c>
      <c r="T4">
        <v>301.413252250634</v>
      </c>
    </row>
    <row r="5" spans="1:20" x14ac:dyDescent="0.3">
      <c r="A5" t="s">
        <v>20</v>
      </c>
      <c r="B5" t="s">
        <v>94</v>
      </c>
      <c r="C5">
        <v>116.798435</v>
      </c>
      <c r="D5">
        <v>25761.67122</v>
      </c>
      <c r="E5">
        <v>1.3344471259999999</v>
      </c>
      <c r="F5">
        <v>3.941262005</v>
      </c>
      <c r="G5">
        <v>0.78722260499999996</v>
      </c>
      <c r="H5">
        <v>70.516067210000003</v>
      </c>
      <c r="I5">
        <v>1.547220145</v>
      </c>
      <c r="J5">
        <v>1.306047527</v>
      </c>
      <c r="K5">
        <v>-2.8747490000000001E-2</v>
      </c>
      <c r="L5">
        <v>1.356912168</v>
      </c>
      <c r="M5">
        <v>0.604127741</v>
      </c>
      <c r="N5">
        <v>0.86317902000000002</v>
      </c>
      <c r="O5">
        <v>1.7975694</v>
      </c>
      <c r="P5">
        <v>1.763070124</v>
      </c>
      <c r="Q5">
        <v>1.3174418830000001</v>
      </c>
      <c r="R5">
        <v>24.981517279999998</v>
      </c>
      <c r="S5">
        <v>17.2791010272989</v>
      </c>
      <c r="T5">
        <v>209.01394123186901</v>
      </c>
    </row>
    <row r="6" spans="1:20" x14ac:dyDescent="0.3">
      <c r="A6" t="s">
        <v>118</v>
      </c>
      <c r="B6" t="s">
        <v>119</v>
      </c>
      <c r="C6">
        <v>18.605187069999999</v>
      </c>
      <c r="D6">
        <v>77.873117559999997</v>
      </c>
      <c r="E6">
        <v>1.860185491</v>
      </c>
      <c r="F6">
        <v>3.3654563450000001</v>
      </c>
      <c r="G6">
        <v>0.70339184300000002</v>
      </c>
      <c r="H6">
        <v>10.48031005</v>
      </c>
      <c r="I6">
        <v>0.52345687600000002</v>
      </c>
      <c r="J6">
        <v>0.76766515099999999</v>
      </c>
      <c r="K6">
        <v>0.237312993</v>
      </c>
      <c r="L6">
        <v>3.29208817</v>
      </c>
      <c r="M6">
        <v>0.82396079099999997</v>
      </c>
      <c r="N6">
        <v>1.6172663460000001</v>
      </c>
      <c r="O6">
        <v>1.801291505</v>
      </c>
      <c r="P6">
        <v>8.3462013749999997</v>
      </c>
      <c r="Q6">
        <v>4.6189887560000003</v>
      </c>
      <c r="R6">
        <v>25.016500149999999</v>
      </c>
      <c r="S6" t="s">
        <v>142</v>
      </c>
      <c r="T6">
        <v>34.5953391794624</v>
      </c>
    </row>
    <row r="7" spans="1:20" x14ac:dyDescent="0.3">
      <c r="A7" t="s">
        <v>23</v>
      </c>
      <c r="B7" t="s">
        <v>24</v>
      </c>
      <c r="C7">
        <v>55.431209080000002</v>
      </c>
      <c r="D7">
        <v>2162.9750349999999</v>
      </c>
      <c r="E7">
        <v>0.36686384500000002</v>
      </c>
      <c r="F7">
        <v>14.960191979999999</v>
      </c>
      <c r="G7">
        <v>5.2252170180000004</v>
      </c>
      <c r="H7">
        <v>29.35727932</v>
      </c>
      <c r="I7">
        <v>4.0039008000000001E-2</v>
      </c>
      <c r="J7">
        <v>0.398330935</v>
      </c>
      <c r="K7">
        <v>0.82617540499999997</v>
      </c>
      <c r="L7">
        <v>1.7491930419999999</v>
      </c>
      <c r="M7">
        <v>0.78002536499999997</v>
      </c>
      <c r="N7">
        <v>0.40042855700000002</v>
      </c>
      <c r="O7">
        <v>8.5439388740000002</v>
      </c>
      <c r="P7">
        <v>1.176662053</v>
      </c>
      <c r="Q7">
        <v>3.171476819</v>
      </c>
      <c r="R7">
        <v>25.344183390000001</v>
      </c>
      <c r="S7">
        <v>163.63548358418299</v>
      </c>
      <c r="T7">
        <v>630.28591263595399</v>
      </c>
    </row>
    <row r="8" spans="1:20" x14ac:dyDescent="0.3">
      <c r="A8" t="s">
        <v>27</v>
      </c>
      <c r="B8" t="s">
        <v>98</v>
      </c>
      <c r="C8">
        <v>169.05041850000001</v>
      </c>
      <c r="D8">
        <v>69035.519520000002</v>
      </c>
      <c r="E8">
        <v>0.152528569</v>
      </c>
      <c r="F8">
        <v>33.695836020000002</v>
      </c>
      <c r="G8">
        <v>11.508681360000001</v>
      </c>
      <c r="H8">
        <v>84.176568230000001</v>
      </c>
      <c r="I8">
        <v>2.2670815E-2</v>
      </c>
      <c r="J8">
        <v>0.37098531000000001</v>
      </c>
      <c r="K8">
        <v>0.95345935299999995</v>
      </c>
      <c r="L8">
        <v>0.238553507</v>
      </c>
      <c r="M8">
        <v>0.67963339899999997</v>
      </c>
      <c r="N8">
        <v>0.15290155</v>
      </c>
      <c r="O8">
        <v>19.928141480000001</v>
      </c>
      <c r="P8">
        <v>0.3049579</v>
      </c>
      <c r="Q8">
        <v>1.9816626260000001</v>
      </c>
      <c r="R8">
        <v>24.49557991</v>
      </c>
      <c r="S8">
        <v>522.71082771452404</v>
      </c>
      <c r="T8">
        <v>1137.4972821108699</v>
      </c>
    </row>
    <row r="9" spans="1:20" x14ac:dyDescent="0.3">
      <c r="A9" t="s">
        <v>30</v>
      </c>
      <c r="B9" t="s">
        <v>31</v>
      </c>
      <c r="C9">
        <v>96.410108559999998</v>
      </c>
      <c r="D9">
        <v>12751.585440000001</v>
      </c>
      <c r="E9">
        <v>0.26458672100000002</v>
      </c>
      <c r="F9">
        <v>19.102575739999999</v>
      </c>
      <c r="G9">
        <v>6.9197846839999997</v>
      </c>
      <c r="H9">
        <v>46.800848530000003</v>
      </c>
      <c r="I9">
        <v>2.2632994E-2</v>
      </c>
      <c r="J9">
        <v>0.37056922799999997</v>
      </c>
      <c r="K9">
        <v>0.94295445099999997</v>
      </c>
      <c r="L9">
        <v>1.5513577439999999</v>
      </c>
      <c r="M9">
        <v>0.78764850799999997</v>
      </c>
      <c r="N9">
        <v>0.31730486699999999</v>
      </c>
      <c r="O9">
        <v>11.84982409</v>
      </c>
      <c r="P9">
        <v>0.88674536199999998</v>
      </c>
      <c r="Q9">
        <v>3.3643260910000001</v>
      </c>
      <c r="R9">
        <v>27.026458519999998</v>
      </c>
      <c r="S9">
        <v>1116.5979403645999</v>
      </c>
      <c r="T9">
        <v>768.50248586633597</v>
      </c>
    </row>
    <row r="10" spans="1:20" x14ac:dyDescent="0.3">
      <c r="A10" t="s">
        <v>120</v>
      </c>
      <c r="B10" t="s">
        <v>121</v>
      </c>
      <c r="C10">
        <v>102.12924150000001</v>
      </c>
      <c r="D10">
        <v>15656.223400000001</v>
      </c>
      <c r="E10">
        <v>0.20470902499999999</v>
      </c>
      <c r="F10">
        <v>20.607878150000001</v>
      </c>
      <c r="G10">
        <v>3.833798061</v>
      </c>
      <c r="H10">
        <v>55.461346659999997</v>
      </c>
      <c r="I10">
        <v>0.23929522</v>
      </c>
      <c r="J10">
        <v>0.57455118400000005</v>
      </c>
      <c r="K10">
        <v>0.46109893200000002</v>
      </c>
      <c r="L10">
        <v>-1.0054393999999999E-2</v>
      </c>
      <c r="M10">
        <v>0.60905313999999999</v>
      </c>
      <c r="N10">
        <v>0.22437899</v>
      </c>
      <c r="O10">
        <v>11.574251009999999</v>
      </c>
      <c r="P10">
        <v>0.27346602800000003</v>
      </c>
      <c r="Q10">
        <v>1.3586442169999999</v>
      </c>
      <c r="R10">
        <v>20.82240277</v>
      </c>
      <c r="S10" t="s">
        <v>142</v>
      </c>
      <c r="T10">
        <v>959.19525165271602</v>
      </c>
    </row>
    <row r="11" spans="1:20" x14ac:dyDescent="0.3">
      <c r="A11" t="s">
        <v>33</v>
      </c>
      <c r="B11" t="s">
        <v>99</v>
      </c>
      <c r="C11">
        <v>33.370799480000002</v>
      </c>
      <c r="D11">
        <v>495.78860020000002</v>
      </c>
      <c r="E11">
        <v>1.081434011</v>
      </c>
      <c r="F11">
        <v>5.6756891530000004</v>
      </c>
      <c r="G11">
        <v>1.173175182</v>
      </c>
      <c r="H11">
        <v>16.475483430000001</v>
      </c>
      <c r="I11">
        <v>0.19850124399999999</v>
      </c>
      <c r="J11">
        <v>0.51109033400000003</v>
      </c>
      <c r="K11">
        <v>0.44738920700000001</v>
      </c>
      <c r="L11">
        <v>2.8591443239999998</v>
      </c>
      <c r="M11">
        <v>0.81068227400000004</v>
      </c>
      <c r="N11">
        <v>1.172568236</v>
      </c>
      <c r="O11">
        <v>2.7162246130000001</v>
      </c>
      <c r="P11">
        <v>4.3335598830000004</v>
      </c>
      <c r="Q11">
        <v>4.0282922360000004</v>
      </c>
      <c r="R11">
        <v>27.083543299999999</v>
      </c>
      <c r="S11">
        <v>297.12485923788</v>
      </c>
      <c r="T11">
        <v>99.926238528695293</v>
      </c>
    </row>
    <row r="12" spans="1:20" x14ac:dyDescent="0.3">
      <c r="A12" t="s">
        <v>122</v>
      </c>
      <c r="B12" t="s">
        <v>123</v>
      </c>
      <c r="C12">
        <v>64.943038729999998</v>
      </c>
      <c r="D12">
        <v>4556.7602299999999</v>
      </c>
      <c r="E12">
        <v>0.61091673199999996</v>
      </c>
      <c r="F12">
        <v>15.96418828</v>
      </c>
      <c r="G12">
        <v>3.747954435</v>
      </c>
      <c r="H12">
        <v>30.699414269999998</v>
      </c>
      <c r="I12">
        <v>5.6738656999999998E-2</v>
      </c>
      <c r="J12">
        <v>0.44238799899999998</v>
      </c>
      <c r="K12">
        <v>0.77522385900000002</v>
      </c>
      <c r="L12">
        <v>2.1078190889999999</v>
      </c>
      <c r="M12">
        <v>0.76070115699999996</v>
      </c>
      <c r="N12">
        <v>0.57261423199999995</v>
      </c>
      <c r="O12">
        <v>6.0422852450000004</v>
      </c>
      <c r="P12">
        <v>1.8834637380000001</v>
      </c>
      <c r="Q12">
        <v>3.0963614050000001</v>
      </c>
      <c r="R12">
        <v>27.224699749999999</v>
      </c>
      <c r="S12" t="s">
        <v>142</v>
      </c>
      <c r="T12">
        <v>417.99470392715301</v>
      </c>
    </row>
    <row r="13" spans="1:20" x14ac:dyDescent="0.3">
      <c r="A13" t="s">
        <v>124</v>
      </c>
      <c r="B13" t="s">
        <v>125</v>
      </c>
      <c r="C13">
        <v>43.346769449999996</v>
      </c>
      <c r="D13">
        <v>1231.899805</v>
      </c>
      <c r="E13">
        <v>0.72417663399999999</v>
      </c>
      <c r="F13">
        <v>13.21827465</v>
      </c>
      <c r="G13">
        <v>3.0422369370000002</v>
      </c>
      <c r="H13">
        <v>21.413781310000001</v>
      </c>
      <c r="I13">
        <v>7.5780938000000006E-2</v>
      </c>
      <c r="J13">
        <v>0.45328481900000001</v>
      </c>
      <c r="K13">
        <v>0.71198607400000002</v>
      </c>
      <c r="L13">
        <v>2.2804555990000002</v>
      </c>
      <c r="M13">
        <v>0.76993180100000003</v>
      </c>
      <c r="N13">
        <v>0.68962720099999997</v>
      </c>
      <c r="O13">
        <v>5.1583180469999999</v>
      </c>
      <c r="P13">
        <v>2.3731066090000001</v>
      </c>
      <c r="Q13">
        <v>3.275303268</v>
      </c>
      <c r="R13">
        <v>26.72245916</v>
      </c>
      <c r="S13" t="s">
        <v>142</v>
      </c>
      <c r="T13">
        <v>316.19664807436499</v>
      </c>
    </row>
    <row r="14" spans="1:20" x14ac:dyDescent="0.3">
      <c r="A14" t="s">
        <v>36</v>
      </c>
      <c r="B14" t="s">
        <v>37</v>
      </c>
      <c r="C14">
        <v>40.364184659999999</v>
      </c>
      <c r="D14">
        <v>1032.693591</v>
      </c>
      <c r="E14">
        <v>0.81277454000000005</v>
      </c>
      <c r="F14">
        <v>13.417682170000001</v>
      </c>
      <c r="G14">
        <v>2.9493901359999999</v>
      </c>
      <c r="H14">
        <v>20.890339600000001</v>
      </c>
      <c r="I14">
        <v>0.10143302</v>
      </c>
      <c r="J14">
        <v>0.49293026000000001</v>
      </c>
      <c r="K14">
        <v>0.663494158</v>
      </c>
      <c r="L14">
        <v>2.1246988889999998</v>
      </c>
      <c r="M14">
        <v>0.74225280999999999</v>
      </c>
      <c r="N14">
        <v>0.65893354199999998</v>
      </c>
      <c r="O14">
        <v>4.4663056000000001</v>
      </c>
      <c r="P14">
        <v>2.2351630120000001</v>
      </c>
      <c r="Q14">
        <v>2.7729486809999999</v>
      </c>
      <c r="R14">
        <v>27.17946663</v>
      </c>
      <c r="S14">
        <v>373.48832797798701</v>
      </c>
      <c r="T14">
        <v>340.214458318543</v>
      </c>
    </row>
    <row r="15" spans="1:20" x14ac:dyDescent="0.3">
      <c r="A15" t="s">
        <v>39</v>
      </c>
      <c r="B15" t="s">
        <v>40</v>
      </c>
      <c r="C15">
        <v>40.811464389999998</v>
      </c>
      <c r="D15">
        <v>1026.9852069999999</v>
      </c>
      <c r="E15">
        <v>0.80512807500000005</v>
      </c>
      <c r="F15">
        <v>12.071757829999999</v>
      </c>
      <c r="G15">
        <v>2.7898486130000002</v>
      </c>
      <c r="H15">
        <v>20.178017260000001</v>
      </c>
      <c r="I15">
        <v>7.8889764000000001E-2</v>
      </c>
      <c r="J15">
        <v>0.46192257399999997</v>
      </c>
      <c r="K15">
        <v>0.700119414</v>
      </c>
      <c r="L15">
        <v>2.4229065890000001</v>
      </c>
      <c r="M15">
        <v>0.776667251</v>
      </c>
      <c r="N15">
        <v>0.73248843900000005</v>
      </c>
      <c r="O15">
        <v>4.5130161319999997</v>
      </c>
      <c r="P15">
        <v>2.661876404</v>
      </c>
      <c r="Q15">
        <v>3.32379845</v>
      </c>
      <c r="R15">
        <v>27.227998580000001</v>
      </c>
      <c r="S15">
        <v>971.35923477117103</v>
      </c>
      <c r="T15">
        <v>285.46796877560399</v>
      </c>
    </row>
    <row r="16" spans="1:20" x14ac:dyDescent="0.3">
      <c r="A16" t="s">
        <v>126</v>
      </c>
      <c r="B16" t="s">
        <v>127</v>
      </c>
      <c r="C16">
        <v>105.76037839999999</v>
      </c>
      <c r="D16">
        <v>18866.42554</v>
      </c>
      <c r="E16">
        <v>0.21911543999999999</v>
      </c>
      <c r="F16">
        <v>26.054871840000001</v>
      </c>
      <c r="G16">
        <v>8.7186073969999995</v>
      </c>
      <c r="H16">
        <v>54.862918069999999</v>
      </c>
      <c r="I16">
        <v>3.5878198E-2</v>
      </c>
      <c r="J16">
        <v>0.43472794599999998</v>
      </c>
      <c r="K16">
        <v>0.88982349599999999</v>
      </c>
      <c r="L16">
        <v>1.186766153</v>
      </c>
      <c r="M16">
        <v>0.76595040299999995</v>
      </c>
      <c r="N16">
        <v>0.27199950000000001</v>
      </c>
      <c r="O16">
        <v>15.764753130000001</v>
      </c>
      <c r="P16">
        <v>0.66308331499999995</v>
      </c>
      <c r="Q16">
        <v>3.082311308</v>
      </c>
      <c r="R16">
        <v>22.677121140000001</v>
      </c>
      <c r="S16" t="s">
        <v>142</v>
      </c>
      <c r="T16">
        <v>856.20354619510101</v>
      </c>
    </row>
    <row r="17" spans="1:20" x14ac:dyDescent="0.3">
      <c r="A17" t="s">
        <v>128</v>
      </c>
      <c r="B17" t="s">
        <v>129</v>
      </c>
      <c r="C17">
        <v>70.241594280000001</v>
      </c>
      <c r="D17">
        <v>2559.8537240000001</v>
      </c>
      <c r="E17">
        <v>0.27278981699999999</v>
      </c>
      <c r="F17">
        <v>14.0511891</v>
      </c>
      <c r="G17">
        <v>4.339647083</v>
      </c>
      <c r="H17">
        <v>31.15418803</v>
      </c>
      <c r="I17">
        <v>3.1866594999999998E-2</v>
      </c>
      <c r="J17">
        <v>0.33327578099999999</v>
      </c>
      <c r="K17">
        <v>0.76915053700000002</v>
      </c>
      <c r="L17">
        <v>1.616755444</v>
      </c>
      <c r="M17">
        <v>0.77932643000000001</v>
      </c>
      <c r="N17">
        <v>0.43739093400000001</v>
      </c>
      <c r="O17">
        <v>12.95000074</v>
      </c>
      <c r="P17">
        <v>0.93540822599999995</v>
      </c>
      <c r="Q17">
        <v>3.4954956049999999</v>
      </c>
      <c r="R17">
        <v>12.064066029999999</v>
      </c>
      <c r="S17" t="s">
        <v>142</v>
      </c>
      <c r="T17">
        <v>577.09637016634497</v>
      </c>
    </row>
    <row r="18" spans="1:20" x14ac:dyDescent="0.3">
      <c r="A18" t="s">
        <v>130</v>
      </c>
      <c r="B18" t="s">
        <v>131</v>
      </c>
      <c r="C18">
        <v>197.80163339999999</v>
      </c>
      <c r="D18">
        <v>76067.889049999998</v>
      </c>
      <c r="E18">
        <v>0.62357706300000004</v>
      </c>
      <c r="F18">
        <v>8.9982378680000004</v>
      </c>
      <c r="G18">
        <v>2.0627882799999999</v>
      </c>
      <c r="H18">
        <v>106.98649570000001</v>
      </c>
      <c r="I18">
        <v>0.286194964</v>
      </c>
      <c r="J18">
        <v>0.56564888800000002</v>
      </c>
      <c r="K18">
        <v>0.26291958999999998</v>
      </c>
      <c r="L18">
        <v>-0.37652735700000001</v>
      </c>
      <c r="M18">
        <v>0.45774895599999998</v>
      </c>
      <c r="N18">
        <v>0.28890085900000001</v>
      </c>
      <c r="O18">
        <v>4.6623375390000001</v>
      </c>
      <c r="P18">
        <v>0.33301576300000002</v>
      </c>
      <c r="Q18">
        <v>0.53100267999999995</v>
      </c>
      <c r="R18">
        <v>22.679598850000001</v>
      </c>
      <c r="S18" t="s">
        <v>142</v>
      </c>
      <c r="T18">
        <v>822.37317537540002</v>
      </c>
    </row>
    <row r="19" spans="1:20" x14ac:dyDescent="0.3">
      <c r="A19" t="s">
        <v>132</v>
      </c>
      <c r="B19" t="s">
        <v>133</v>
      </c>
      <c r="C19">
        <v>248.88716009999999</v>
      </c>
      <c r="D19">
        <v>159850.74609999999</v>
      </c>
      <c r="E19">
        <v>0.56172287499999995</v>
      </c>
      <c r="F19">
        <v>10.05766382</v>
      </c>
      <c r="G19">
        <v>2.2970275660000001</v>
      </c>
      <c r="H19">
        <v>132.8752101</v>
      </c>
      <c r="I19">
        <v>0.26703645199999998</v>
      </c>
      <c r="J19">
        <v>0.55923602100000003</v>
      </c>
      <c r="K19">
        <v>0.27972655200000002</v>
      </c>
      <c r="L19">
        <v>-0.56715972699999995</v>
      </c>
      <c r="M19">
        <v>0.43779924999999997</v>
      </c>
      <c r="N19">
        <v>0.244429707</v>
      </c>
      <c r="O19">
        <v>5.0681508810000002</v>
      </c>
      <c r="P19">
        <v>0.264606542</v>
      </c>
      <c r="Q19">
        <v>0.47292363599999998</v>
      </c>
      <c r="R19">
        <v>22.899316559999999</v>
      </c>
      <c r="S19" t="s">
        <v>142</v>
      </c>
      <c r="T19">
        <v>914.40063642259202</v>
      </c>
    </row>
    <row r="20" spans="1:20" x14ac:dyDescent="0.3">
      <c r="A20" t="s">
        <v>42</v>
      </c>
      <c r="B20" t="s">
        <v>43</v>
      </c>
      <c r="C20">
        <v>47.933641909999999</v>
      </c>
      <c r="D20">
        <v>1796.044811</v>
      </c>
      <c r="E20">
        <v>0.39126059400000002</v>
      </c>
      <c r="F20">
        <v>14.34413539</v>
      </c>
      <c r="G20">
        <v>3.8102088059999999</v>
      </c>
      <c r="H20">
        <v>22.25470464</v>
      </c>
      <c r="I20">
        <v>4.6078611999999998E-2</v>
      </c>
      <c r="J20">
        <v>0.43450700199999998</v>
      </c>
      <c r="K20">
        <v>0.83268463400000003</v>
      </c>
      <c r="L20">
        <v>2.810194895</v>
      </c>
      <c r="M20">
        <v>0.87410199399999999</v>
      </c>
      <c r="N20">
        <v>0.67724001700000003</v>
      </c>
      <c r="O20">
        <v>7.9592315490000001</v>
      </c>
      <c r="P20">
        <v>2.4401489270000001</v>
      </c>
      <c r="Q20">
        <v>6.0955128109999999</v>
      </c>
      <c r="R20">
        <v>24.464196149999999</v>
      </c>
      <c r="S20">
        <v>209.73560161533501</v>
      </c>
      <c r="T20">
        <v>325.67852517492202</v>
      </c>
    </row>
    <row r="21" spans="1:20" x14ac:dyDescent="0.3">
      <c r="A21" t="s">
        <v>46</v>
      </c>
      <c r="B21" t="s">
        <v>47</v>
      </c>
      <c r="C21">
        <v>92.302325800000006</v>
      </c>
      <c r="D21">
        <v>10633.64285</v>
      </c>
      <c r="E21">
        <v>0.24164830700000001</v>
      </c>
      <c r="F21">
        <v>17.869101520000001</v>
      </c>
      <c r="G21">
        <v>3.728724191</v>
      </c>
      <c r="H21">
        <v>41.694649329999997</v>
      </c>
      <c r="I21">
        <v>6.2298168000000001E-2</v>
      </c>
      <c r="J21">
        <v>0.39360895600000001</v>
      </c>
      <c r="K21">
        <v>0.70704357699999998</v>
      </c>
      <c r="L21">
        <v>0.90621819100000001</v>
      </c>
      <c r="M21">
        <v>0.72734801900000001</v>
      </c>
      <c r="N21">
        <v>0.29540729700000001</v>
      </c>
      <c r="O21">
        <v>10.70106752</v>
      </c>
      <c r="P21">
        <v>0.59124988499999998</v>
      </c>
      <c r="Q21">
        <v>2.444596744</v>
      </c>
      <c r="R21">
        <v>26.105068939999999</v>
      </c>
      <c r="S21">
        <v>8156.8715346571098</v>
      </c>
      <c r="T21">
        <v>809.70892960315905</v>
      </c>
    </row>
    <row r="22" spans="1:20" x14ac:dyDescent="0.3">
      <c r="A22" t="s">
        <v>49</v>
      </c>
      <c r="B22" t="s">
        <v>100</v>
      </c>
      <c r="C22">
        <v>45.629823729999998</v>
      </c>
      <c r="D22">
        <v>1150.283637</v>
      </c>
      <c r="E22">
        <v>0.402458922</v>
      </c>
      <c r="F22">
        <v>11.42552824</v>
      </c>
      <c r="G22">
        <v>2.1889090090000001</v>
      </c>
      <c r="H22">
        <v>23.356902860000002</v>
      </c>
      <c r="I22">
        <v>0.158435781</v>
      </c>
      <c r="J22">
        <v>0.48202876300000003</v>
      </c>
      <c r="K22">
        <v>0.50813954699999997</v>
      </c>
      <c r="L22">
        <v>1.0650521589999999</v>
      </c>
      <c r="M22">
        <v>0.68711853599999995</v>
      </c>
      <c r="N22">
        <v>0.43555801399999999</v>
      </c>
      <c r="O22">
        <v>6.3220603200000003</v>
      </c>
      <c r="P22">
        <v>0.81891609700000001</v>
      </c>
      <c r="Q22">
        <v>2.0432782070000002</v>
      </c>
      <c r="R22">
        <v>26.977893309999999</v>
      </c>
      <c r="S22">
        <v>321.90848125249198</v>
      </c>
      <c r="T22">
        <v>579.62493621098304</v>
      </c>
    </row>
    <row r="23" spans="1:20" x14ac:dyDescent="0.3">
      <c r="A23" t="s">
        <v>134</v>
      </c>
      <c r="B23" t="s">
        <v>135</v>
      </c>
      <c r="C23">
        <v>55.137195040000002</v>
      </c>
      <c r="D23">
        <v>2084.5326340000001</v>
      </c>
      <c r="E23">
        <v>0.60808111600000003</v>
      </c>
      <c r="F23">
        <v>8.2048304610000002</v>
      </c>
      <c r="G23">
        <v>1.75957283</v>
      </c>
      <c r="H23">
        <v>27.650380940000002</v>
      </c>
      <c r="I23">
        <v>0.195661001</v>
      </c>
      <c r="J23">
        <v>0.50800066799999999</v>
      </c>
      <c r="K23">
        <v>0.44345868599999999</v>
      </c>
      <c r="L23">
        <v>1.9435686729999999</v>
      </c>
      <c r="M23">
        <v>0.76447393100000005</v>
      </c>
      <c r="N23">
        <v>0.64545914999999998</v>
      </c>
      <c r="O23">
        <v>4.6102839080000004</v>
      </c>
      <c r="P23">
        <v>1.7922280429999999</v>
      </c>
      <c r="Q23">
        <v>2.940545991</v>
      </c>
      <c r="R23">
        <v>21.5140791</v>
      </c>
      <c r="S23" t="s">
        <v>142</v>
      </c>
      <c r="T23">
        <v>351.32646332672698</v>
      </c>
    </row>
    <row r="24" spans="1:20" x14ac:dyDescent="0.3">
      <c r="A24" t="s">
        <v>136</v>
      </c>
      <c r="B24" t="s">
        <v>137</v>
      </c>
      <c r="C24">
        <v>73.771665690000006</v>
      </c>
      <c r="D24">
        <v>5214.9447460000001</v>
      </c>
      <c r="E24">
        <v>0.25512255099999998</v>
      </c>
      <c r="F24">
        <v>17.47711069</v>
      </c>
      <c r="G24">
        <v>3.427320044</v>
      </c>
      <c r="H24">
        <v>35.745848590000001</v>
      </c>
      <c r="I24">
        <v>9.5167103000000003E-2</v>
      </c>
      <c r="J24">
        <v>0.437910097</v>
      </c>
      <c r="K24">
        <v>0.62606292699999999</v>
      </c>
      <c r="L24">
        <v>0.60951501200000002</v>
      </c>
      <c r="M24">
        <v>0.67633276799999997</v>
      </c>
      <c r="N24">
        <v>0.29467512299999998</v>
      </c>
      <c r="O24">
        <v>9.9038820530000002</v>
      </c>
      <c r="P24">
        <v>0.50462920499999997</v>
      </c>
      <c r="Q24">
        <v>1.960709641</v>
      </c>
      <c r="R24">
        <v>26.120990419999998</v>
      </c>
      <c r="S24" t="s">
        <v>142</v>
      </c>
      <c r="T24">
        <v>811.12425160918599</v>
      </c>
    </row>
    <row r="25" spans="1:20" x14ac:dyDescent="0.3">
      <c r="A25" t="s">
        <v>52</v>
      </c>
      <c r="B25" t="s">
        <v>101</v>
      </c>
      <c r="C25">
        <v>63.124006180000002</v>
      </c>
      <c r="D25">
        <v>2870.2324269999999</v>
      </c>
      <c r="E25">
        <v>0.22277601699999999</v>
      </c>
      <c r="F25">
        <v>20.308590469999999</v>
      </c>
      <c r="G25">
        <v>3.8413892889999999</v>
      </c>
      <c r="H25">
        <v>31.74885647</v>
      </c>
      <c r="I25">
        <v>9.7500188000000002E-2</v>
      </c>
      <c r="J25">
        <v>0.43070406</v>
      </c>
      <c r="K25">
        <v>0.62004701100000004</v>
      </c>
      <c r="L25">
        <v>6.4375018000000006E-2</v>
      </c>
      <c r="M25">
        <v>0.6094832</v>
      </c>
      <c r="N25">
        <v>0.211600654</v>
      </c>
      <c r="O25">
        <v>10.74252572</v>
      </c>
      <c r="P25">
        <v>0.32343256999999997</v>
      </c>
      <c r="Q25">
        <v>1.434895869</v>
      </c>
      <c r="R25">
        <v>25.716147930000002</v>
      </c>
      <c r="S25">
        <v>786.58639386571303</v>
      </c>
      <c r="T25">
        <v>988.88109595923197</v>
      </c>
    </row>
    <row r="26" spans="1:20" x14ac:dyDescent="0.3">
      <c r="A26" t="s">
        <v>56</v>
      </c>
      <c r="B26" t="s">
        <v>57</v>
      </c>
      <c r="C26">
        <v>92.128713129999994</v>
      </c>
      <c r="D26">
        <v>10497.576069999999</v>
      </c>
      <c r="E26">
        <v>0.20589523200000001</v>
      </c>
      <c r="F26">
        <v>21.354650660000001</v>
      </c>
      <c r="G26">
        <v>4.2421394960000001</v>
      </c>
      <c r="H26">
        <v>43.381589200000001</v>
      </c>
      <c r="I26">
        <v>7.2930722000000003E-2</v>
      </c>
      <c r="J26">
        <v>0.416764358</v>
      </c>
      <c r="K26">
        <v>0.68691039700000001</v>
      </c>
      <c r="L26">
        <v>0.40757273900000002</v>
      </c>
      <c r="M26">
        <v>0.668169291</v>
      </c>
      <c r="N26">
        <v>0.23673200599999999</v>
      </c>
      <c r="O26">
        <v>12.375965389999999</v>
      </c>
      <c r="P26">
        <v>0.38605097999999999</v>
      </c>
      <c r="Q26">
        <v>1.8739392109999999</v>
      </c>
      <c r="R26">
        <v>25.87663749</v>
      </c>
      <c r="S26">
        <v>755.31260431584496</v>
      </c>
      <c r="T26">
        <v>931.34492810398206</v>
      </c>
    </row>
    <row r="27" spans="1:20" x14ac:dyDescent="0.3">
      <c r="A27" t="s">
        <v>138</v>
      </c>
      <c r="B27" t="s">
        <v>139</v>
      </c>
      <c r="C27">
        <v>66.776699710000003</v>
      </c>
      <c r="D27">
        <v>3808.0251560000002</v>
      </c>
      <c r="E27">
        <v>0.25285690900000002</v>
      </c>
      <c r="F27">
        <v>17.41377026</v>
      </c>
      <c r="G27">
        <v>3.4066238690000001</v>
      </c>
      <c r="H27">
        <v>32.825295879999999</v>
      </c>
      <c r="I27">
        <v>0.10394754</v>
      </c>
      <c r="J27">
        <v>0.44033160700000001</v>
      </c>
      <c r="K27">
        <v>0.61293732199999995</v>
      </c>
      <c r="L27">
        <v>0.670258986</v>
      </c>
      <c r="M27">
        <v>0.68787606000000001</v>
      </c>
      <c r="N27">
        <v>0.29512010300000002</v>
      </c>
      <c r="O27">
        <v>9.9970671620000005</v>
      </c>
      <c r="P27">
        <v>0.51891793399999997</v>
      </c>
      <c r="Q27">
        <v>2.0427555430000002</v>
      </c>
      <c r="R27">
        <v>24.890220410000001</v>
      </c>
      <c r="S27" t="s">
        <v>142</v>
      </c>
      <c r="T27">
        <v>810.26379264112995</v>
      </c>
    </row>
    <row r="28" spans="1:20" x14ac:dyDescent="0.3">
      <c r="A28" t="s">
        <v>59</v>
      </c>
      <c r="B28" t="s">
        <v>60</v>
      </c>
      <c r="C28">
        <v>93.807338430000001</v>
      </c>
      <c r="D28">
        <v>10716.10807</v>
      </c>
      <c r="E28">
        <v>0.21659412</v>
      </c>
      <c r="F28">
        <v>19.945169230000001</v>
      </c>
      <c r="G28">
        <v>4.1453085449999998</v>
      </c>
      <c r="H28">
        <v>43.519272190000002</v>
      </c>
      <c r="I28">
        <v>6.9318714000000003E-2</v>
      </c>
      <c r="J28">
        <v>0.40131730399999999</v>
      </c>
      <c r="K28">
        <v>0.688912262</v>
      </c>
      <c r="L28">
        <v>0.65249874100000005</v>
      </c>
      <c r="M28">
        <v>0.70630538200000004</v>
      </c>
      <c r="N28">
        <v>0.25415494700000002</v>
      </c>
      <c r="O28">
        <v>11.97371291</v>
      </c>
      <c r="P28">
        <v>0.47876890500000002</v>
      </c>
      <c r="Q28">
        <v>2.2240827670000001</v>
      </c>
      <c r="R28">
        <v>23.818295119999998</v>
      </c>
      <c r="S28">
        <v>1522.2418673550301</v>
      </c>
      <c r="T28">
        <v>893.43335379198197</v>
      </c>
    </row>
    <row r="29" spans="1:20" x14ac:dyDescent="0.3">
      <c r="A29" t="s">
        <v>63</v>
      </c>
      <c r="B29" t="s">
        <v>64</v>
      </c>
      <c r="C29">
        <v>55.987247879999998</v>
      </c>
      <c r="D29">
        <v>1703.732276</v>
      </c>
      <c r="E29">
        <v>0.446998169</v>
      </c>
      <c r="F29">
        <v>8.4210212450000004</v>
      </c>
      <c r="G29">
        <v>2.0792108319999998</v>
      </c>
      <c r="H29">
        <v>24.70309782</v>
      </c>
      <c r="I29">
        <v>5.4853477999999997E-2</v>
      </c>
      <c r="J29">
        <v>0.336892099</v>
      </c>
      <c r="K29">
        <v>0.65683072399999998</v>
      </c>
      <c r="L29">
        <v>1.8393627319999999</v>
      </c>
      <c r="M29">
        <v>0.78670641600000002</v>
      </c>
      <c r="N29">
        <v>0.54531591099999999</v>
      </c>
      <c r="O29">
        <v>6.0239572040000002</v>
      </c>
      <c r="P29">
        <v>1.4362331880000001</v>
      </c>
      <c r="Q29">
        <v>3.2138819120000002</v>
      </c>
      <c r="R29">
        <v>26.345831489999998</v>
      </c>
      <c r="S29">
        <v>2547.8633516340001</v>
      </c>
      <c r="T29">
        <v>446.11729403379201</v>
      </c>
    </row>
    <row r="30" spans="1:20" x14ac:dyDescent="0.3">
      <c r="A30" t="s">
        <v>66</v>
      </c>
      <c r="B30" t="s">
        <v>102</v>
      </c>
      <c r="C30">
        <v>75.360020719999994</v>
      </c>
      <c r="D30">
        <v>5145.9246670000002</v>
      </c>
      <c r="E30">
        <v>0.18791291700000001</v>
      </c>
      <c r="F30">
        <v>21.987816670000001</v>
      </c>
      <c r="G30">
        <v>4.3397152139999999</v>
      </c>
      <c r="H30">
        <v>37.273240639999997</v>
      </c>
      <c r="I30">
        <v>9.8299200000000003E-2</v>
      </c>
      <c r="J30">
        <v>0.43354893799999999</v>
      </c>
      <c r="K30">
        <v>0.62884266300000002</v>
      </c>
      <c r="L30">
        <v>0.31295130599999998</v>
      </c>
      <c r="M30">
        <v>0.67586800999999996</v>
      </c>
      <c r="N30">
        <v>0.22386824599999999</v>
      </c>
      <c r="O30">
        <v>13.100715299999999</v>
      </c>
      <c r="P30">
        <v>0.365811685</v>
      </c>
      <c r="Q30">
        <v>1.942448945</v>
      </c>
      <c r="R30">
        <v>21.048980719999999</v>
      </c>
      <c r="S30">
        <v>877.01700217311304</v>
      </c>
      <c r="T30">
        <v>960.36450225864405</v>
      </c>
    </row>
    <row r="31" spans="1:20" x14ac:dyDescent="0.3">
      <c r="A31" t="s">
        <v>140</v>
      </c>
      <c r="B31" t="s">
        <v>141</v>
      </c>
      <c r="C31" t="s">
        <v>142</v>
      </c>
      <c r="D31" t="s">
        <v>142</v>
      </c>
      <c r="E31" t="s">
        <v>142</v>
      </c>
      <c r="F31" t="s">
        <v>142</v>
      </c>
      <c r="G31" t="s">
        <v>142</v>
      </c>
      <c r="H31" t="s">
        <v>142</v>
      </c>
      <c r="I31" t="s">
        <v>142</v>
      </c>
      <c r="J31" t="s">
        <v>142</v>
      </c>
      <c r="K31" t="s">
        <v>142</v>
      </c>
      <c r="L31" t="s">
        <v>142</v>
      </c>
      <c r="M31" t="s">
        <v>142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</row>
    <row r="32" spans="1:20" x14ac:dyDescent="0.3">
      <c r="A32" t="s">
        <v>143</v>
      </c>
      <c r="B32" t="s">
        <v>144</v>
      </c>
      <c r="C32" t="s">
        <v>142</v>
      </c>
      <c r="D32" t="s">
        <v>142</v>
      </c>
      <c r="E32" t="s">
        <v>142</v>
      </c>
      <c r="F32" t="s">
        <v>142</v>
      </c>
      <c r="G32" t="s">
        <v>142</v>
      </c>
      <c r="H32" t="s">
        <v>142</v>
      </c>
      <c r="I32" t="s">
        <v>142</v>
      </c>
      <c r="J32" t="s">
        <v>142</v>
      </c>
      <c r="K32" t="s">
        <v>142</v>
      </c>
      <c r="L32" t="s">
        <v>142</v>
      </c>
      <c r="M32" t="s">
        <v>142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</row>
    <row r="33" spans="1:20" x14ac:dyDescent="0.3">
      <c r="A33" t="s">
        <v>71</v>
      </c>
      <c r="B33" t="s">
        <v>72</v>
      </c>
      <c r="C33">
        <v>119.78596020000001</v>
      </c>
      <c r="D33">
        <v>25550.223959999999</v>
      </c>
      <c r="E33">
        <v>0.22595678499999999</v>
      </c>
      <c r="F33">
        <v>28.689338790000001</v>
      </c>
      <c r="G33">
        <v>9.7575908869999992</v>
      </c>
      <c r="H33">
        <v>64.001494410000006</v>
      </c>
      <c r="I33">
        <v>3.3628862000000002E-2</v>
      </c>
      <c r="J33">
        <v>0.40601798700000002</v>
      </c>
      <c r="K33">
        <v>0.88990476299999999</v>
      </c>
      <c r="L33">
        <v>0.58402256600000002</v>
      </c>
      <c r="M33">
        <v>0.67627598300000002</v>
      </c>
      <c r="N33">
        <v>0.19941194200000001</v>
      </c>
      <c r="O33">
        <v>14.790870809999999</v>
      </c>
      <c r="P33">
        <v>0.44094850000000002</v>
      </c>
      <c r="Q33">
        <v>1.9615921730000001</v>
      </c>
      <c r="R33">
        <v>24.527251710000002</v>
      </c>
      <c r="S33">
        <v>125.811287813696</v>
      </c>
      <c r="T33">
        <v>1018.05288479016</v>
      </c>
    </row>
    <row r="34" spans="1:20" x14ac:dyDescent="0.3">
      <c r="A34" t="s">
        <v>145</v>
      </c>
      <c r="B34" s="3" t="s">
        <v>146</v>
      </c>
      <c r="C34" s="3">
        <v>78.59340804</v>
      </c>
      <c r="D34" s="3">
        <v>7112.3341010000004</v>
      </c>
      <c r="E34" s="3">
        <v>0.31586806899999997</v>
      </c>
      <c r="F34" s="3">
        <v>20.621122719999999</v>
      </c>
      <c r="G34" s="3">
        <v>7.1818685289999999</v>
      </c>
      <c r="H34" s="3">
        <v>41.946067640000003</v>
      </c>
      <c r="I34" s="3">
        <v>3.5599548000000002E-2</v>
      </c>
      <c r="J34" s="3">
        <v>0.41990238099999999</v>
      </c>
      <c r="K34" s="3">
        <v>0.87572196300000005</v>
      </c>
      <c r="L34" s="3">
        <v>1.3398820060000001</v>
      </c>
      <c r="M34" s="3">
        <v>0.742329617</v>
      </c>
      <c r="N34" s="3">
        <v>0.32027807699999999</v>
      </c>
      <c r="O34" s="3">
        <v>11.11779181</v>
      </c>
      <c r="P34" s="3">
        <v>0.83838337399999996</v>
      </c>
      <c r="Q34" s="3">
        <v>2.711500284</v>
      </c>
      <c r="R34" s="3">
        <v>25.915382059999999</v>
      </c>
      <c r="S34" s="3" t="s">
        <v>142</v>
      </c>
      <c r="T34" s="3">
        <v>763.07167667943099</v>
      </c>
    </row>
    <row r="35" spans="1:20" x14ac:dyDescent="0.3">
      <c r="A35" t="s">
        <v>147</v>
      </c>
      <c r="B35" s="3" t="s">
        <v>148</v>
      </c>
      <c r="C35" s="3">
        <v>88.091112690000003</v>
      </c>
      <c r="D35" s="3">
        <v>10072.6504</v>
      </c>
      <c r="E35" s="3">
        <v>0.35103029200000002</v>
      </c>
      <c r="F35" s="3">
        <v>18.39662169</v>
      </c>
      <c r="G35" s="3">
        <v>6.6803144999999997</v>
      </c>
      <c r="H35" s="3">
        <v>45.278782769999999</v>
      </c>
      <c r="I35" s="3">
        <v>3.0079292000000001E-2</v>
      </c>
      <c r="J35" s="3">
        <v>0.39522188699999999</v>
      </c>
      <c r="K35" s="3">
        <v>0.89511285799999996</v>
      </c>
      <c r="L35" s="3">
        <v>1.5788880860000001</v>
      </c>
      <c r="M35" s="3">
        <v>0.75930583500000004</v>
      </c>
      <c r="N35" s="3">
        <v>0.35020847399999999</v>
      </c>
      <c r="O35" s="3">
        <v>9.9297343209999998</v>
      </c>
      <c r="P35" s="3">
        <v>1.0268319429999999</v>
      </c>
      <c r="Q35" s="3">
        <v>2.9512759700000002</v>
      </c>
      <c r="R35" s="3">
        <v>26.727111650000001</v>
      </c>
      <c r="S35" s="3" t="s">
        <v>142</v>
      </c>
      <c r="T35" s="3">
        <v>710.49412511331002</v>
      </c>
    </row>
    <row r="36" spans="1:20" x14ac:dyDescent="0.3">
      <c r="A36" t="s">
        <v>74</v>
      </c>
      <c r="B36" t="s">
        <v>75</v>
      </c>
      <c r="C36">
        <v>55.940943420000004</v>
      </c>
      <c r="D36">
        <v>2527.063713</v>
      </c>
      <c r="E36">
        <v>0.34759818399999998</v>
      </c>
      <c r="F36">
        <v>13.745061</v>
      </c>
      <c r="G36">
        <v>3.2092358239999998</v>
      </c>
      <c r="H36">
        <v>25.36373614</v>
      </c>
      <c r="I36">
        <v>5.3216919000000001E-2</v>
      </c>
      <c r="J36">
        <v>0.405338274</v>
      </c>
      <c r="K36">
        <v>0.76322880199999998</v>
      </c>
      <c r="L36">
        <v>2.0856124450000002</v>
      </c>
      <c r="M36">
        <v>0.82098769199999999</v>
      </c>
      <c r="N36">
        <v>0.51584057000000005</v>
      </c>
      <c r="O36">
        <v>7.9970903419999999</v>
      </c>
      <c r="P36">
        <v>1.4504751380000001</v>
      </c>
      <c r="Q36">
        <v>4.149703455</v>
      </c>
      <c r="R36">
        <v>26.683832299999999</v>
      </c>
      <c r="S36">
        <v>5457.9315492261603</v>
      </c>
      <c r="T36">
        <v>478.61081757854299</v>
      </c>
    </row>
    <row r="37" spans="1:20" x14ac:dyDescent="0.3">
      <c r="A37" t="s">
        <v>149</v>
      </c>
      <c r="B37" t="s">
        <v>150</v>
      </c>
      <c r="C37">
        <v>25.971717269999999</v>
      </c>
      <c r="D37">
        <v>294.72574459999998</v>
      </c>
      <c r="E37">
        <v>0.73504455099999999</v>
      </c>
      <c r="F37">
        <v>8.4949213130000008</v>
      </c>
      <c r="G37">
        <v>1.7407666449999999</v>
      </c>
      <c r="H37">
        <v>17.357946349999999</v>
      </c>
      <c r="I37">
        <v>0.73430697300000003</v>
      </c>
      <c r="J37">
        <v>0.93882998799999995</v>
      </c>
      <c r="K37">
        <v>0.27729431799999998</v>
      </c>
      <c r="L37">
        <v>1.8288621140000001</v>
      </c>
      <c r="M37">
        <v>0.72268344299999998</v>
      </c>
      <c r="N37">
        <v>0.79988775300000003</v>
      </c>
      <c r="O37">
        <v>4.2283943099999997</v>
      </c>
      <c r="P37">
        <v>1.805210472</v>
      </c>
      <c r="Q37">
        <v>2.5063722730000002</v>
      </c>
      <c r="R37">
        <v>24.066981760000001</v>
      </c>
      <c r="S37" t="s">
        <v>142</v>
      </c>
      <c r="T37">
        <v>243.074029556733</v>
      </c>
    </row>
    <row r="38" spans="1:20" x14ac:dyDescent="0.3">
      <c r="A38" t="s">
        <v>77</v>
      </c>
      <c r="B38" t="s">
        <v>78</v>
      </c>
      <c r="C38">
        <v>127.52990610000001</v>
      </c>
      <c r="D38">
        <v>30119.564839999999</v>
      </c>
      <c r="E38">
        <v>0.41118291200000001</v>
      </c>
      <c r="F38">
        <v>11.45534999</v>
      </c>
      <c r="G38">
        <v>2.6997574969999998</v>
      </c>
      <c r="H38">
        <v>63.601821479999998</v>
      </c>
      <c r="I38">
        <v>0.14904988999999999</v>
      </c>
      <c r="J38">
        <v>0.470388694</v>
      </c>
      <c r="K38">
        <v>0.50137860300000003</v>
      </c>
      <c r="L38">
        <v>1.1354281239999999</v>
      </c>
      <c r="M38">
        <v>0.690057912</v>
      </c>
      <c r="N38">
        <v>0.45421468100000001</v>
      </c>
      <c r="O38">
        <v>6.4168057879999996</v>
      </c>
      <c r="P38">
        <v>0.877791659</v>
      </c>
      <c r="Q38">
        <v>2.1066855950000001</v>
      </c>
      <c r="R38">
        <v>23.547992829999998</v>
      </c>
      <c r="S38">
        <v>238.34184130351599</v>
      </c>
      <c r="T38">
        <v>554.39672281765002</v>
      </c>
    </row>
    <row r="39" spans="1:20" x14ac:dyDescent="0.3">
      <c r="A39" t="s">
        <v>151</v>
      </c>
      <c r="B39" t="s">
        <v>152</v>
      </c>
      <c r="C39">
        <v>60.45103263</v>
      </c>
      <c r="D39">
        <v>2989.0092890000001</v>
      </c>
      <c r="E39">
        <v>0.27821611000000002</v>
      </c>
      <c r="F39">
        <v>13.59487957</v>
      </c>
      <c r="G39">
        <v>3.0876259429999999</v>
      </c>
      <c r="H39">
        <v>29.18825592</v>
      </c>
      <c r="I39">
        <v>0.10681339099999999</v>
      </c>
      <c r="J39">
        <v>0.45731355499999998</v>
      </c>
      <c r="K39">
        <v>0.616141155</v>
      </c>
      <c r="L39">
        <v>1.8414375620000001</v>
      </c>
      <c r="M39">
        <v>0.82153582300000005</v>
      </c>
      <c r="N39">
        <v>0.47212145599999999</v>
      </c>
      <c r="O39">
        <v>9.2627020130000002</v>
      </c>
      <c r="P39">
        <v>1.1487537430000001</v>
      </c>
      <c r="Q39">
        <v>4.1376408400000004</v>
      </c>
      <c r="R39">
        <v>19.112514910000002</v>
      </c>
      <c r="S39" t="s">
        <v>142</v>
      </c>
      <c r="T39">
        <v>531.21589244564302</v>
      </c>
    </row>
    <row r="40" spans="1:20" x14ac:dyDescent="0.3">
      <c r="A40" t="s">
        <v>153</v>
      </c>
      <c r="B40" t="s">
        <v>154</v>
      </c>
      <c r="C40" t="s">
        <v>142</v>
      </c>
      <c r="D40" t="s">
        <v>142</v>
      </c>
      <c r="E40" t="s">
        <v>142</v>
      </c>
      <c r="F40" t="s">
        <v>142</v>
      </c>
      <c r="G40" t="s">
        <v>142</v>
      </c>
      <c r="H40" t="s">
        <v>142</v>
      </c>
      <c r="I40" t="s">
        <v>142</v>
      </c>
      <c r="J40" t="s">
        <v>142</v>
      </c>
      <c r="K40" t="s">
        <v>142</v>
      </c>
      <c r="L40" t="s">
        <v>142</v>
      </c>
      <c r="M40" t="s">
        <v>142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</row>
    <row r="41" spans="1:20" x14ac:dyDescent="0.3">
      <c r="A41" t="s">
        <v>80</v>
      </c>
      <c r="B41" t="s">
        <v>81</v>
      </c>
      <c r="C41">
        <v>133.13904289999999</v>
      </c>
      <c r="D41">
        <v>14608.81846</v>
      </c>
      <c r="E41">
        <v>0.287383791</v>
      </c>
      <c r="F41">
        <v>14.05063462</v>
      </c>
      <c r="G41">
        <v>4.0044957019999998</v>
      </c>
      <c r="H41">
        <v>60.449037439999998</v>
      </c>
      <c r="I41">
        <v>3.0893743000000001E-2</v>
      </c>
      <c r="J41">
        <v>0.26969299899999999</v>
      </c>
      <c r="K41">
        <v>0.69326032400000004</v>
      </c>
      <c r="L41">
        <v>-0.51836805399999997</v>
      </c>
      <c r="M41">
        <v>0.49175350800000001</v>
      </c>
      <c r="N41">
        <v>0.15648341700000001</v>
      </c>
      <c r="O41">
        <v>9.5292604349999994</v>
      </c>
      <c r="P41">
        <v>0.21281597999999999</v>
      </c>
      <c r="Q41">
        <v>0.74507495499999998</v>
      </c>
      <c r="R41">
        <v>24.70793304</v>
      </c>
      <c r="S41">
        <v>1155.36591464869</v>
      </c>
      <c r="T41">
        <v>1127.82032840477</v>
      </c>
    </row>
    <row r="42" spans="1:20" x14ac:dyDescent="0.3">
      <c r="A42" t="s">
        <v>155</v>
      </c>
      <c r="B42" t="s">
        <v>156</v>
      </c>
      <c r="C42">
        <v>92.567367930000003</v>
      </c>
      <c r="D42">
        <v>4729.9573810000002</v>
      </c>
      <c r="E42">
        <v>0.40475514400000001</v>
      </c>
      <c r="F42">
        <v>10.20311959</v>
      </c>
      <c r="G42">
        <v>2.7262159160000001</v>
      </c>
      <c r="H42">
        <v>45.240486050000001</v>
      </c>
      <c r="I42">
        <v>5.9053819E-2</v>
      </c>
      <c r="J42">
        <v>0.30785040600000002</v>
      </c>
      <c r="K42">
        <v>0.55259499999999995</v>
      </c>
      <c r="L42">
        <v>-0.41539577100000002</v>
      </c>
      <c r="M42">
        <v>0.46413290000000001</v>
      </c>
      <c r="N42">
        <v>0.19741413199999999</v>
      </c>
      <c r="O42">
        <v>6.4963138760000003</v>
      </c>
      <c r="P42">
        <v>0.27070385000000002</v>
      </c>
      <c r="Q42">
        <v>0.66843888799999995</v>
      </c>
      <c r="R42">
        <v>25.857365089999998</v>
      </c>
      <c r="S42" t="s">
        <v>142</v>
      </c>
      <c r="T42">
        <v>1022.91575233141</v>
      </c>
    </row>
    <row r="43" spans="1:20" x14ac:dyDescent="0.3">
      <c r="A43" t="s">
        <v>157</v>
      </c>
      <c r="B43" t="s">
        <v>158</v>
      </c>
      <c r="C43">
        <v>105.6326049</v>
      </c>
      <c r="D43">
        <v>7329.7401659999996</v>
      </c>
      <c r="E43">
        <v>0.46118984699999999</v>
      </c>
      <c r="F43">
        <v>9.2957923119999997</v>
      </c>
      <c r="G43">
        <v>2.5358364670000002</v>
      </c>
      <c r="H43">
        <v>51.291381149999999</v>
      </c>
      <c r="I43">
        <v>6.4762885000000006E-2</v>
      </c>
      <c r="J43">
        <v>0.32249941399999998</v>
      </c>
      <c r="K43">
        <v>0.52748289400000004</v>
      </c>
      <c r="L43">
        <v>-0.22892348500000001</v>
      </c>
      <c r="M43">
        <v>0.47276256100000003</v>
      </c>
      <c r="N43">
        <v>0.22662754099999999</v>
      </c>
      <c r="O43">
        <v>6.2005113170000001</v>
      </c>
      <c r="P43">
        <v>0.316300199</v>
      </c>
      <c r="Q43">
        <v>0.69581987899999997</v>
      </c>
      <c r="R43">
        <v>25.17213452</v>
      </c>
      <c r="S43" t="s">
        <v>142</v>
      </c>
      <c r="T43">
        <v>954.06453073693206</v>
      </c>
    </row>
    <row r="44" spans="1:20" x14ac:dyDescent="0.3">
      <c r="A44" t="s">
        <v>83</v>
      </c>
      <c r="B44" t="s">
        <v>103</v>
      </c>
      <c r="C44">
        <v>151.51997209999999</v>
      </c>
      <c r="D44">
        <v>48879.225469999998</v>
      </c>
      <c r="E44">
        <v>0.55209616100000003</v>
      </c>
      <c r="F44">
        <v>11.93271869</v>
      </c>
      <c r="G44">
        <v>2.6904404739999999</v>
      </c>
      <c r="H44">
        <v>70.145326060000002</v>
      </c>
      <c r="I44">
        <v>0.111040535</v>
      </c>
      <c r="J44">
        <v>0.41952172700000001</v>
      </c>
      <c r="K44">
        <v>0.54435255400000004</v>
      </c>
      <c r="L44">
        <v>1.2137340670000001</v>
      </c>
      <c r="M44">
        <v>0.66108739500000002</v>
      </c>
      <c r="N44">
        <v>0.43441976999999998</v>
      </c>
      <c r="O44">
        <v>5.9392568250000002</v>
      </c>
      <c r="P44">
        <v>0.983187476</v>
      </c>
      <c r="Q44">
        <v>1.802568374</v>
      </c>
      <c r="R44">
        <v>23.456572380000001</v>
      </c>
      <c r="S44">
        <v>272.70104731884101</v>
      </c>
      <c r="T44">
        <v>581.20074986932798</v>
      </c>
    </row>
    <row r="45" spans="1:20" x14ac:dyDescent="0.3">
      <c r="A45" t="s">
        <v>86</v>
      </c>
      <c r="B45" t="s">
        <v>87</v>
      </c>
      <c r="C45">
        <v>152.91857229999999</v>
      </c>
      <c r="D45">
        <v>31766.235069999999</v>
      </c>
      <c r="E45">
        <v>0.241951362</v>
      </c>
      <c r="F45">
        <v>20.514563549999998</v>
      </c>
      <c r="G45">
        <v>5.5913963459999998</v>
      </c>
      <c r="H45">
        <v>70.72041317</v>
      </c>
      <c r="I45">
        <v>3.3890821000000002E-2</v>
      </c>
      <c r="J45">
        <v>0.31977087900000001</v>
      </c>
      <c r="K45">
        <v>0.75388396400000002</v>
      </c>
      <c r="L45">
        <v>-0.22531511900000001</v>
      </c>
      <c r="M45">
        <v>0.55790172100000002</v>
      </c>
      <c r="N45">
        <v>0.16706622900000001</v>
      </c>
      <c r="O45">
        <v>12.40601436</v>
      </c>
      <c r="P45">
        <v>0.26186132600000001</v>
      </c>
      <c r="Q45">
        <v>1.0766500139999999</v>
      </c>
      <c r="R45">
        <v>23.24599705</v>
      </c>
      <c r="S45">
        <v>3162.35225991882</v>
      </c>
      <c r="T45">
        <v>1099.70754052351</v>
      </c>
    </row>
    <row r="46" spans="1:20" x14ac:dyDescent="0.3">
      <c r="A46" t="s">
        <v>159</v>
      </c>
      <c r="B46" t="s">
        <v>160</v>
      </c>
      <c r="C46" t="s">
        <v>142</v>
      </c>
      <c r="D46" t="s">
        <v>142</v>
      </c>
      <c r="E46" t="s">
        <v>142</v>
      </c>
      <c r="F46" t="s">
        <v>142</v>
      </c>
      <c r="G46" t="s">
        <v>142</v>
      </c>
      <c r="H46" t="s">
        <v>142</v>
      </c>
      <c r="I46" t="s">
        <v>142</v>
      </c>
      <c r="J46" t="s">
        <v>142</v>
      </c>
      <c r="K46" t="s">
        <v>142</v>
      </c>
      <c r="L46" t="s">
        <v>142</v>
      </c>
      <c r="M46" t="s">
        <v>142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</row>
    <row r="47" spans="1:20" x14ac:dyDescent="0.3">
      <c r="A47" t="s">
        <v>89</v>
      </c>
      <c r="B47" t="s">
        <v>90</v>
      </c>
      <c r="C47">
        <v>209.21571950000001</v>
      </c>
      <c r="D47">
        <v>109583.0756</v>
      </c>
      <c r="E47">
        <v>0.55403888599999995</v>
      </c>
      <c r="F47">
        <v>7.7454049769999997</v>
      </c>
      <c r="G47">
        <v>2.4530550089999998</v>
      </c>
      <c r="H47">
        <v>102.5575271</v>
      </c>
      <c r="I47">
        <v>0.10443648</v>
      </c>
      <c r="J47">
        <v>0.37897592699999999</v>
      </c>
      <c r="K47">
        <v>0.49238778500000002</v>
      </c>
      <c r="L47">
        <v>1.145549554</v>
      </c>
      <c r="M47">
        <v>0.66723381299999995</v>
      </c>
      <c r="N47">
        <v>0.41051574899999999</v>
      </c>
      <c r="O47">
        <v>5.1904577590000001</v>
      </c>
      <c r="P47">
        <v>1.0151979069999999</v>
      </c>
      <c r="Q47">
        <v>1.845687987</v>
      </c>
      <c r="R47">
        <v>23.664016060000002</v>
      </c>
      <c r="S47" t="s">
        <v>142</v>
      </c>
      <c r="T47">
        <v>615.30195780081397</v>
      </c>
    </row>
    <row r="48" spans="1:20" x14ac:dyDescent="0.3">
      <c r="A48" t="s">
        <v>161</v>
      </c>
      <c r="B48" t="s">
        <v>162</v>
      </c>
      <c r="C48" t="s">
        <v>142</v>
      </c>
      <c r="D48" t="s">
        <v>142</v>
      </c>
      <c r="E48" t="s">
        <v>142</v>
      </c>
      <c r="F48" t="s">
        <v>142</v>
      </c>
      <c r="G48" t="s">
        <v>142</v>
      </c>
      <c r="H48" t="s">
        <v>142</v>
      </c>
      <c r="I48" t="s">
        <v>142</v>
      </c>
      <c r="J48" t="s">
        <v>142</v>
      </c>
      <c r="K48" t="s">
        <v>142</v>
      </c>
      <c r="L48" t="s">
        <v>142</v>
      </c>
      <c r="M48" t="s">
        <v>142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</row>
    <row r="49" spans="1:20" x14ac:dyDescent="0.3">
      <c r="A49" t="s">
        <v>163</v>
      </c>
      <c r="B49" t="s">
        <v>164</v>
      </c>
      <c r="C49">
        <v>260.5520161</v>
      </c>
      <c r="D49">
        <v>187079.86230000001</v>
      </c>
      <c r="E49">
        <v>0.257601146</v>
      </c>
      <c r="F49">
        <v>15.04760589</v>
      </c>
      <c r="G49">
        <v>4.2542435579999998</v>
      </c>
      <c r="H49">
        <v>111.3849641</v>
      </c>
      <c r="I49">
        <v>4.1848603999999998E-2</v>
      </c>
      <c r="J49">
        <v>0.31156798000000002</v>
      </c>
      <c r="K49">
        <v>0.68887979600000004</v>
      </c>
      <c r="L49">
        <v>0.519473674</v>
      </c>
      <c r="M49">
        <v>0.64849156200000002</v>
      </c>
      <c r="N49">
        <v>0.23477341099999999</v>
      </c>
      <c r="O49">
        <v>11.066601690000001</v>
      </c>
      <c r="P49">
        <v>0.43004561299999999</v>
      </c>
      <c r="Q49">
        <v>1.695736533</v>
      </c>
      <c r="R49">
        <v>20.603130520000001</v>
      </c>
      <c r="S49" t="s">
        <v>142</v>
      </c>
      <c r="T49">
        <v>935.70609579978395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0"/>
  <dimension ref="A1:J45"/>
  <sheetViews>
    <sheetView workbookViewId="0">
      <selection activeCell="F45" sqref="A1:F45"/>
    </sheetView>
  </sheetViews>
  <sheetFormatPr defaultRowHeight="14.4" x14ac:dyDescent="0.3"/>
  <cols>
    <col min="1" max="1" width="22.33203125" bestFit="1" customWidth="1"/>
    <col min="2" max="2" width="20.21875" bestFit="1" customWidth="1"/>
    <col min="4" max="4" width="20.77734375" bestFit="1" customWidth="1"/>
    <col min="5" max="5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16</v>
      </c>
    </row>
    <row r="2" spans="1:10" x14ac:dyDescent="0.3">
      <c r="A2" t="s">
        <v>11</v>
      </c>
      <c r="B2" t="s">
        <v>12</v>
      </c>
      <c r="C2">
        <v>2019</v>
      </c>
      <c r="D2" t="s">
        <v>16</v>
      </c>
      <c r="E2">
        <v>33.551711619800002</v>
      </c>
      <c r="F2">
        <v>36713.520979660098</v>
      </c>
      <c r="J2" t="s">
        <v>15</v>
      </c>
    </row>
    <row r="3" spans="1:10" x14ac:dyDescent="0.3">
      <c r="A3" t="s">
        <v>11</v>
      </c>
      <c r="B3" t="s">
        <v>12</v>
      </c>
      <c r="C3">
        <v>2019</v>
      </c>
      <c r="D3" t="s">
        <v>15</v>
      </c>
      <c r="E3">
        <v>39.366510118400001</v>
      </c>
      <c r="F3">
        <v>43076.288074540098</v>
      </c>
      <c r="J3" t="s">
        <v>13</v>
      </c>
    </row>
    <row r="4" spans="1:10" x14ac:dyDescent="0.3">
      <c r="A4" t="s">
        <v>17</v>
      </c>
      <c r="B4" t="s">
        <v>18</v>
      </c>
      <c r="C4">
        <v>2019</v>
      </c>
      <c r="D4" t="s">
        <v>16</v>
      </c>
      <c r="E4">
        <v>14.812991699199999</v>
      </c>
      <c r="F4">
        <v>77240.268078429202</v>
      </c>
      <c r="J4" t="s">
        <v>26</v>
      </c>
    </row>
    <row r="5" spans="1:10" x14ac:dyDescent="0.3">
      <c r="A5" t="s">
        <v>17</v>
      </c>
      <c r="B5" t="s">
        <v>18</v>
      </c>
      <c r="C5">
        <v>2019</v>
      </c>
      <c r="D5" t="s">
        <v>15</v>
      </c>
      <c r="E5">
        <v>17.380209815200001</v>
      </c>
      <c r="F5">
        <v>90626.666958597096</v>
      </c>
      <c r="J5" t="s">
        <v>45</v>
      </c>
    </row>
    <row r="6" spans="1:10" x14ac:dyDescent="0.3">
      <c r="A6" t="s">
        <v>23</v>
      </c>
      <c r="B6" t="s">
        <v>24</v>
      </c>
      <c r="C6">
        <v>2019</v>
      </c>
      <c r="D6" t="s">
        <v>13</v>
      </c>
      <c r="E6">
        <v>0.17643250020000001</v>
      </c>
      <c r="F6">
        <v>541.43403934651303</v>
      </c>
      <c r="J6" t="s">
        <v>55</v>
      </c>
    </row>
    <row r="7" spans="1:10" x14ac:dyDescent="0.3">
      <c r="A7" t="s">
        <v>23</v>
      </c>
      <c r="B7" t="s">
        <v>24</v>
      </c>
      <c r="C7">
        <v>2019</v>
      </c>
      <c r="D7" t="s">
        <v>26</v>
      </c>
      <c r="E7">
        <v>1.17748868E-2</v>
      </c>
      <c r="F7">
        <v>36.134637992297201</v>
      </c>
    </row>
    <row r="8" spans="1:10" x14ac:dyDescent="0.3">
      <c r="A8" t="s">
        <v>23</v>
      </c>
      <c r="B8" t="s">
        <v>24</v>
      </c>
      <c r="C8">
        <v>2019</v>
      </c>
      <c r="D8" t="s">
        <v>15</v>
      </c>
      <c r="E8">
        <v>0.22082533630000001</v>
      </c>
      <c r="F8">
        <v>677.66626746754901</v>
      </c>
    </row>
    <row r="9" spans="1:10" x14ac:dyDescent="0.3">
      <c r="A9" t="s">
        <v>27</v>
      </c>
      <c r="B9" t="s">
        <v>28</v>
      </c>
      <c r="C9">
        <v>2019</v>
      </c>
      <c r="D9" t="s">
        <v>26</v>
      </c>
      <c r="E9">
        <v>1.6345352731</v>
      </c>
      <c r="F9">
        <v>1016.89134247042</v>
      </c>
    </row>
    <row r="10" spans="1:10" x14ac:dyDescent="0.3">
      <c r="A10" t="s">
        <v>27</v>
      </c>
      <c r="B10" t="s">
        <v>28</v>
      </c>
      <c r="C10">
        <v>2019</v>
      </c>
      <c r="D10" t="s">
        <v>15</v>
      </c>
      <c r="E10">
        <v>1.9178142116000001</v>
      </c>
      <c r="F10">
        <v>1193.12730677698</v>
      </c>
    </row>
    <row r="11" spans="1:10" x14ac:dyDescent="0.3">
      <c r="A11" t="s">
        <v>30</v>
      </c>
      <c r="B11" t="s">
        <v>31</v>
      </c>
      <c r="C11">
        <v>2019</v>
      </c>
      <c r="D11" t="s">
        <v>13</v>
      </c>
      <c r="E11">
        <v>0.85621796390000005</v>
      </c>
      <c r="F11">
        <v>6837.1211185398597</v>
      </c>
    </row>
    <row r="12" spans="1:10" x14ac:dyDescent="0.3">
      <c r="A12" t="s">
        <v>30</v>
      </c>
      <c r="B12" t="s">
        <v>31</v>
      </c>
      <c r="C12">
        <v>2019</v>
      </c>
      <c r="D12" t="s">
        <v>26</v>
      </c>
      <c r="E12">
        <v>5.7142927699999999E-2</v>
      </c>
      <c r="F12">
        <v>456.30100543016101</v>
      </c>
    </row>
    <row r="13" spans="1:10" x14ac:dyDescent="0.3">
      <c r="A13" t="s">
        <v>30</v>
      </c>
      <c r="B13" t="s">
        <v>31</v>
      </c>
      <c r="C13">
        <v>2019</v>
      </c>
      <c r="D13" t="s">
        <v>15</v>
      </c>
      <c r="E13">
        <v>1.0716541436</v>
      </c>
      <c r="F13">
        <v>8557.4345385019005</v>
      </c>
    </row>
    <row r="14" spans="1:10" x14ac:dyDescent="0.3">
      <c r="A14" t="s">
        <v>33</v>
      </c>
      <c r="B14" t="s">
        <v>34</v>
      </c>
      <c r="C14">
        <v>2019</v>
      </c>
      <c r="D14" t="s">
        <v>13</v>
      </c>
      <c r="E14">
        <v>51.582814877099999</v>
      </c>
      <c r="F14">
        <v>170754.47922426899</v>
      </c>
    </row>
    <row r="15" spans="1:10" x14ac:dyDescent="0.3">
      <c r="A15" t="s">
        <v>33</v>
      </c>
      <c r="B15" t="s">
        <v>34</v>
      </c>
      <c r="C15">
        <v>2019</v>
      </c>
      <c r="D15" t="s">
        <v>15</v>
      </c>
      <c r="E15">
        <v>60.5225577402</v>
      </c>
      <c r="F15">
        <v>200347.690464168</v>
      </c>
    </row>
    <row r="16" spans="1:10" x14ac:dyDescent="0.3">
      <c r="A16" t="s">
        <v>36</v>
      </c>
      <c r="B16" t="s">
        <v>37</v>
      </c>
      <c r="C16">
        <v>2019</v>
      </c>
      <c r="D16" t="s">
        <v>16</v>
      </c>
      <c r="E16">
        <v>29.226012982</v>
      </c>
      <c r="F16">
        <v>76998.461676847699</v>
      </c>
    </row>
    <row r="17" spans="1:6" x14ac:dyDescent="0.3">
      <c r="A17" t="s">
        <v>36</v>
      </c>
      <c r="B17" t="s">
        <v>37</v>
      </c>
      <c r="C17">
        <v>2019</v>
      </c>
      <c r="D17" t="s">
        <v>15</v>
      </c>
      <c r="E17">
        <v>34.291130920900002</v>
      </c>
      <c r="F17">
        <v>90342.953440120895</v>
      </c>
    </row>
    <row r="18" spans="1:6" x14ac:dyDescent="0.3">
      <c r="A18" t="s">
        <v>39</v>
      </c>
      <c r="B18" t="s">
        <v>40</v>
      </c>
      <c r="C18">
        <v>2019</v>
      </c>
      <c r="D18" t="s">
        <v>16</v>
      </c>
      <c r="E18">
        <v>12.043542435399999</v>
      </c>
      <c r="F18">
        <v>25445.962087358199</v>
      </c>
    </row>
    <row r="19" spans="1:6" x14ac:dyDescent="0.3">
      <c r="A19" t="s">
        <v>39</v>
      </c>
      <c r="B19" t="s">
        <v>40</v>
      </c>
      <c r="C19">
        <v>2019</v>
      </c>
      <c r="D19" t="s">
        <v>15</v>
      </c>
      <c r="E19">
        <v>14.1307913145</v>
      </c>
      <c r="F19">
        <v>29855.964885964899</v>
      </c>
    </row>
    <row r="20" spans="1:6" x14ac:dyDescent="0.3">
      <c r="A20" t="s">
        <v>42</v>
      </c>
      <c r="B20" t="s">
        <v>43</v>
      </c>
      <c r="C20">
        <v>2019</v>
      </c>
      <c r="D20" t="s">
        <v>45</v>
      </c>
      <c r="E20">
        <v>12.320805318</v>
      </c>
      <c r="F20">
        <v>21938.4644394307</v>
      </c>
    </row>
    <row r="21" spans="1:6" x14ac:dyDescent="0.3">
      <c r="A21" t="s">
        <v>42</v>
      </c>
      <c r="B21" t="s">
        <v>43</v>
      </c>
      <c r="C21">
        <v>2019</v>
      </c>
      <c r="D21" t="s">
        <v>15</v>
      </c>
      <c r="E21">
        <v>14.456106225399999</v>
      </c>
      <c r="F21">
        <v>25740.587905734599</v>
      </c>
    </row>
    <row r="22" spans="1:6" x14ac:dyDescent="0.3">
      <c r="A22" t="s">
        <v>46</v>
      </c>
      <c r="B22" t="s">
        <v>47</v>
      </c>
      <c r="C22">
        <v>2019</v>
      </c>
      <c r="D22" t="s">
        <v>16</v>
      </c>
      <c r="E22">
        <v>45.621387203499999</v>
      </c>
      <c r="F22">
        <v>75316.572773914493</v>
      </c>
    </row>
    <row r="23" spans="1:6" x14ac:dyDescent="0.3">
      <c r="A23" t="s">
        <v>46</v>
      </c>
      <c r="B23" t="s">
        <v>47</v>
      </c>
      <c r="C23">
        <v>2019</v>
      </c>
      <c r="D23" t="s">
        <v>15</v>
      </c>
      <c r="E23">
        <v>53.527963679300001</v>
      </c>
      <c r="F23">
        <v>88369.578809769795</v>
      </c>
    </row>
    <row r="24" spans="1:6" x14ac:dyDescent="0.3">
      <c r="A24" t="s">
        <v>49</v>
      </c>
      <c r="B24" t="s">
        <v>50</v>
      </c>
      <c r="C24">
        <v>2019</v>
      </c>
      <c r="D24" t="s">
        <v>16</v>
      </c>
      <c r="E24">
        <v>18.243436263100001</v>
      </c>
      <c r="F24">
        <v>48063.912406643401</v>
      </c>
    </row>
    <row r="25" spans="1:6" x14ac:dyDescent="0.3">
      <c r="A25" t="s">
        <v>49</v>
      </c>
      <c r="B25" t="s">
        <v>50</v>
      </c>
      <c r="C25">
        <v>2019</v>
      </c>
      <c r="D25" t="s">
        <v>15</v>
      </c>
      <c r="E25">
        <v>21.405179753100001</v>
      </c>
      <c r="F25">
        <v>56393.7993842945</v>
      </c>
    </row>
    <row r="26" spans="1:6" x14ac:dyDescent="0.3">
      <c r="A26" t="s">
        <v>52</v>
      </c>
      <c r="B26" t="s">
        <v>53</v>
      </c>
      <c r="C26">
        <v>2019</v>
      </c>
      <c r="D26" t="s">
        <v>55</v>
      </c>
      <c r="E26">
        <v>31.072457085100002</v>
      </c>
      <c r="F26">
        <v>52920.697329811002</v>
      </c>
    </row>
    <row r="27" spans="1:6" x14ac:dyDescent="0.3">
      <c r="A27" t="s">
        <v>52</v>
      </c>
      <c r="B27" t="s">
        <v>53</v>
      </c>
      <c r="C27">
        <v>2019</v>
      </c>
      <c r="D27" t="s">
        <v>15</v>
      </c>
      <c r="E27">
        <v>36.457579574699999</v>
      </c>
      <c r="F27">
        <v>62092.306661282499</v>
      </c>
    </row>
    <row r="28" spans="1:6" x14ac:dyDescent="0.3">
      <c r="A28" t="s">
        <v>56</v>
      </c>
      <c r="B28" t="s">
        <v>57</v>
      </c>
      <c r="C28">
        <v>2019</v>
      </c>
      <c r="D28" t="s">
        <v>16</v>
      </c>
      <c r="E28">
        <v>18.037478981</v>
      </c>
      <c r="F28">
        <v>46128.859623128199</v>
      </c>
    </row>
    <row r="29" spans="1:6" x14ac:dyDescent="0.3">
      <c r="A29" t="s">
        <v>56</v>
      </c>
      <c r="B29" t="s">
        <v>57</v>
      </c>
      <c r="C29">
        <v>2019</v>
      </c>
      <c r="D29" t="s">
        <v>15</v>
      </c>
      <c r="E29">
        <v>21.163528313099999</v>
      </c>
      <c r="F29">
        <v>54123.385408246802</v>
      </c>
    </row>
    <row r="30" spans="1:6" x14ac:dyDescent="0.3">
      <c r="A30" t="s">
        <v>63</v>
      </c>
      <c r="B30" t="s">
        <v>64</v>
      </c>
      <c r="C30">
        <v>2019</v>
      </c>
      <c r="D30" t="s">
        <v>16</v>
      </c>
      <c r="E30">
        <v>131.52008270659999</v>
      </c>
      <c r="F30">
        <v>228088.329916786</v>
      </c>
    </row>
    <row r="31" spans="1:6" x14ac:dyDescent="0.3">
      <c r="A31" t="s">
        <v>63</v>
      </c>
      <c r="B31" t="s">
        <v>64</v>
      </c>
      <c r="C31">
        <v>2019</v>
      </c>
      <c r="D31" t="s">
        <v>15</v>
      </c>
      <c r="E31">
        <v>154.31363756670001</v>
      </c>
      <c r="F31">
        <v>267617.98769939702</v>
      </c>
    </row>
    <row r="32" spans="1:6" x14ac:dyDescent="0.3">
      <c r="A32" t="s">
        <v>66</v>
      </c>
      <c r="B32" t="s">
        <v>67</v>
      </c>
      <c r="C32">
        <v>2019</v>
      </c>
      <c r="D32" t="s">
        <v>16</v>
      </c>
      <c r="E32">
        <v>33.818471533199997</v>
      </c>
      <c r="F32">
        <v>89097.691358889599</v>
      </c>
    </row>
    <row r="33" spans="1:6" x14ac:dyDescent="0.3">
      <c r="A33" t="s">
        <v>66</v>
      </c>
      <c r="B33" t="s">
        <v>67</v>
      </c>
      <c r="C33">
        <v>2019</v>
      </c>
      <c r="D33" t="s">
        <v>15</v>
      </c>
      <c r="E33">
        <v>39.679501805599998</v>
      </c>
      <c r="F33">
        <v>104539.08307727599</v>
      </c>
    </row>
    <row r="34" spans="1:6" x14ac:dyDescent="0.3">
      <c r="A34" t="s">
        <v>71</v>
      </c>
      <c r="B34" t="s">
        <v>72</v>
      </c>
      <c r="C34">
        <v>2019</v>
      </c>
      <c r="D34" t="s">
        <v>26</v>
      </c>
      <c r="E34">
        <v>1.7098816142</v>
      </c>
      <c r="F34">
        <v>5816.4286880478903</v>
      </c>
    </row>
    <row r="35" spans="1:6" x14ac:dyDescent="0.3">
      <c r="A35" t="s">
        <v>71</v>
      </c>
      <c r="B35" t="s">
        <v>72</v>
      </c>
      <c r="C35">
        <v>2019</v>
      </c>
      <c r="D35" t="s">
        <v>15</v>
      </c>
      <c r="E35">
        <v>2.0062187177999999</v>
      </c>
      <c r="F35">
        <v>6824.4655114985599</v>
      </c>
    </row>
    <row r="36" spans="1:6" x14ac:dyDescent="0.3">
      <c r="A36" t="s">
        <v>74</v>
      </c>
      <c r="B36" t="s">
        <v>75</v>
      </c>
      <c r="C36">
        <v>2019</v>
      </c>
      <c r="D36" t="s">
        <v>16</v>
      </c>
      <c r="E36">
        <v>55.105415450400002</v>
      </c>
      <c r="F36">
        <v>97394.064503064903</v>
      </c>
    </row>
    <row r="37" spans="1:6" x14ac:dyDescent="0.3">
      <c r="A37" t="s">
        <v>74</v>
      </c>
      <c r="B37" t="s">
        <v>75</v>
      </c>
      <c r="C37">
        <v>2019</v>
      </c>
      <c r="D37" t="s">
        <v>15</v>
      </c>
      <c r="E37">
        <v>64.655655112100007</v>
      </c>
      <c r="F37">
        <v>114273.28862324799</v>
      </c>
    </row>
    <row r="38" spans="1:6" x14ac:dyDescent="0.3">
      <c r="A38" t="s">
        <v>77</v>
      </c>
      <c r="B38" t="s">
        <v>78</v>
      </c>
      <c r="C38">
        <v>2019</v>
      </c>
      <c r="D38" t="s">
        <v>13</v>
      </c>
      <c r="E38">
        <v>0.83603763580000001</v>
      </c>
      <c r="F38">
        <v>1603.9010767544601</v>
      </c>
    </row>
    <row r="39" spans="1:6" x14ac:dyDescent="0.3">
      <c r="A39" t="s">
        <v>77</v>
      </c>
      <c r="B39" t="s">
        <v>78</v>
      </c>
      <c r="C39">
        <v>2019</v>
      </c>
      <c r="D39" t="s">
        <v>15</v>
      </c>
      <c r="E39">
        <v>0.9809301064</v>
      </c>
      <c r="F39">
        <v>1881.87084708157</v>
      </c>
    </row>
    <row r="40" spans="1:6" x14ac:dyDescent="0.3">
      <c r="A40" t="s">
        <v>80</v>
      </c>
      <c r="B40" t="s">
        <v>81</v>
      </c>
      <c r="C40">
        <v>2019</v>
      </c>
      <c r="D40" t="s">
        <v>13</v>
      </c>
      <c r="E40">
        <v>8.0838128852000004</v>
      </c>
      <c r="F40">
        <v>20309.463095399002</v>
      </c>
    </row>
    <row r="41" spans="1:6" x14ac:dyDescent="0.3">
      <c r="A41" t="s">
        <v>80</v>
      </c>
      <c r="B41" t="s">
        <v>81</v>
      </c>
      <c r="C41">
        <v>2019</v>
      </c>
      <c r="D41" t="s">
        <v>15</v>
      </c>
      <c r="E41">
        <v>9.4848067766999993</v>
      </c>
      <c r="F41">
        <v>23829.266700443499</v>
      </c>
    </row>
    <row r="42" spans="1:6" x14ac:dyDescent="0.3">
      <c r="A42" t="s">
        <v>83</v>
      </c>
      <c r="B42" t="s">
        <v>84</v>
      </c>
      <c r="C42">
        <v>2019</v>
      </c>
      <c r="D42" t="s">
        <v>16</v>
      </c>
      <c r="E42">
        <v>15.575035270100001</v>
      </c>
      <c r="F42">
        <v>41033.778952246001</v>
      </c>
    </row>
    <row r="43" spans="1:6" x14ac:dyDescent="0.3">
      <c r="A43" t="s">
        <v>83</v>
      </c>
      <c r="B43" t="s">
        <v>84</v>
      </c>
      <c r="C43">
        <v>2019</v>
      </c>
      <c r="D43" t="s">
        <v>15</v>
      </c>
      <c r="E43">
        <v>18.274322052500001</v>
      </c>
      <c r="F43">
        <v>48145.283692981197</v>
      </c>
    </row>
    <row r="44" spans="1:6" x14ac:dyDescent="0.3">
      <c r="A44" t="s">
        <v>86</v>
      </c>
      <c r="B44" t="s">
        <v>87</v>
      </c>
      <c r="C44">
        <v>2019</v>
      </c>
      <c r="D44" t="s">
        <v>16</v>
      </c>
      <c r="E44">
        <v>34.207427549000002</v>
      </c>
      <c r="F44">
        <v>87484.963210092697</v>
      </c>
    </row>
    <row r="45" spans="1:6" x14ac:dyDescent="0.3">
      <c r="A45" t="s">
        <v>86</v>
      </c>
      <c r="B45" t="s">
        <v>87</v>
      </c>
      <c r="C45">
        <v>2019</v>
      </c>
      <c r="D45" t="s">
        <v>15</v>
      </c>
      <c r="E45">
        <v>40.1358672247</v>
      </c>
      <c r="F45">
        <v>102646.855351094</v>
      </c>
    </row>
  </sheetData>
  <autoFilter ref="J1:J6" xr:uid="{00000000-0009-0000-0000-00000E000000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1"/>
  <dimension ref="A1:T49"/>
  <sheetViews>
    <sheetView workbookViewId="0">
      <selection activeCell="H27" sqref="H27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95</v>
      </c>
      <c r="O1" t="s">
        <v>116</v>
      </c>
      <c r="P1" t="s">
        <v>117</v>
      </c>
      <c r="Q1" t="s">
        <v>96</v>
      </c>
      <c r="R1" t="s">
        <v>97</v>
      </c>
      <c r="S1" t="s">
        <v>104</v>
      </c>
      <c r="T1" t="s">
        <v>165</v>
      </c>
    </row>
    <row r="2" spans="1:20" x14ac:dyDescent="0.3">
      <c r="A2" t="s">
        <v>7</v>
      </c>
      <c r="B2" t="s">
        <v>8</v>
      </c>
      <c r="C2">
        <v>117.34515639999999</v>
      </c>
      <c r="D2">
        <v>18933.754430000001</v>
      </c>
      <c r="E2">
        <v>0.63136794600000001</v>
      </c>
      <c r="F2">
        <v>8.0095213960000002</v>
      </c>
      <c r="G2">
        <v>2.396843863</v>
      </c>
      <c r="H2">
        <v>56.782956370000001</v>
      </c>
      <c r="I2">
        <v>8.2604826000000006E-2</v>
      </c>
      <c r="J2">
        <v>0.37351076900000002</v>
      </c>
      <c r="K2">
        <v>0.56890364400000004</v>
      </c>
      <c r="L2">
        <v>1.5903715</v>
      </c>
      <c r="M2">
        <v>0.69445030900000004</v>
      </c>
      <c r="N2">
        <v>0.50627114100000004</v>
      </c>
      <c r="O2">
        <v>4.9398705129999998</v>
      </c>
      <c r="P2">
        <v>1.2974499719999999</v>
      </c>
      <c r="Q2">
        <v>2.1001597630000002</v>
      </c>
      <c r="R2">
        <v>25.31271422</v>
      </c>
      <c r="S2">
        <v>81.625355763930997</v>
      </c>
      <c r="T2">
        <v>1216.62697328785</v>
      </c>
    </row>
    <row r="3" spans="1:20" x14ac:dyDescent="0.3">
      <c r="A3" t="s">
        <v>11</v>
      </c>
      <c r="B3" t="s">
        <v>92</v>
      </c>
      <c r="C3">
        <v>47.755904749999999</v>
      </c>
      <c r="D3">
        <v>1552.8533179999999</v>
      </c>
      <c r="E3">
        <v>1.046124805</v>
      </c>
      <c r="F3">
        <v>6.633601874</v>
      </c>
      <c r="G3">
        <v>1.4936542960000001</v>
      </c>
      <c r="H3">
        <v>22.654141989999999</v>
      </c>
      <c r="I3">
        <v>0.134726291</v>
      </c>
      <c r="J3">
        <v>0.46114207299999999</v>
      </c>
      <c r="K3">
        <v>0.52942333699999999</v>
      </c>
      <c r="L3">
        <v>2.8484850819999998</v>
      </c>
      <c r="M3">
        <v>0.82650772800000005</v>
      </c>
      <c r="N3">
        <v>1.0471348899999999</v>
      </c>
      <c r="O3">
        <v>3.1525027919999999</v>
      </c>
      <c r="P3">
        <v>4.3615614069999999</v>
      </c>
      <c r="Q3">
        <v>4.173345061</v>
      </c>
      <c r="R3">
        <v>26.67327289</v>
      </c>
      <c r="S3">
        <v>2197.8517289798701</v>
      </c>
      <c r="T3">
        <v>354.06710323860898</v>
      </c>
    </row>
    <row r="4" spans="1:20" x14ac:dyDescent="0.3">
      <c r="A4" t="s">
        <v>17</v>
      </c>
      <c r="B4" t="s">
        <v>93</v>
      </c>
      <c r="C4">
        <v>61.638685950000003</v>
      </c>
      <c r="D4">
        <v>3006.0570069999999</v>
      </c>
      <c r="E4">
        <v>0.64270963999999997</v>
      </c>
      <c r="F4">
        <v>8.0257768620000007</v>
      </c>
      <c r="G4">
        <v>2.0068286139999998</v>
      </c>
      <c r="H4">
        <v>30.771349239999999</v>
      </c>
      <c r="I4">
        <v>0.12972172700000001</v>
      </c>
      <c r="J4">
        <v>0.45685838499999998</v>
      </c>
      <c r="K4">
        <v>0.52640708800000002</v>
      </c>
      <c r="L4">
        <v>2.0977127769999999</v>
      </c>
      <c r="M4">
        <v>0.75939910799999999</v>
      </c>
      <c r="N4">
        <v>0.70970149000000005</v>
      </c>
      <c r="O4">
        <v>4.488627793</v>
      </c>
      <c r="P4">
        <v>1.9842343689999999</v>
      </c>
      <c r="Q4">
        <v>3.087764516</v>
      </c>
      <c r="R4">
        <v>24.324544679999999</v>
      </c>
      <c r="S4">
        <v>205.93510506495701</v>
      </c>
      <c r="T4">
        <v>892.19987732895402</v>
      </c>
    </row>
    <row r="5" spans="1:20" x14ac:dyDescent="0.3">
      <c r="A5" t="s">
        <v>20</v>
      </c>
      <c r="B5" t="s">
        <v>94</v>
      </c>
      <c r="C5">
        <v>116.798435</v>
      </c>
      <c r="D5">
        <v>25761.67122</v>
      </c>
      <c r="E5">
        <v>1.3344471259999999</v>
      </c>
      <c r="F5">
        <v>3.941262005</v>
      </c>
      <c r="G5">
        <v>0.78722260499999996</v>
      </c>
      <c r="H5">
        <v>70.516067210000003</v>
      </c>
      <c r="I5">
        <v>1.547220145</v>
      </c>
      <c r="J5">
        <v>1.306047527</v>
      </c>
      <c r="K5">
        <v>-2.8747490000000001E-2</v>
      </c>
      <c r="L5">
        <v>1.356912168</v>
      </c>
      <c r="M5">
        <v>0.604127741</v>
      </c>
      <c r="N5">
        <v>0.86317902000000002</v>
      </c>
      <c r="O5">
        <v>1.7975694</v>
      </c>
      <c r="P5">
        <v>1.763070124</v>
      </c>
      <c r="Q5">
        <v>1.3174418830000001</v>
      </c>
      <c r="R5">
        <v>24.981517279999998</v>
      </c>
      <c r="S5">
        <v>17.2791010272989</v>
      </c>
      <c r="T5">
        <v>647.43664707541598</v>
      </c>
    </row>
    <row r="6" spans="1:20" x14ac:dyDescent="0.3">
      <c r="A6" t="s">
        <v>118</v>
      </c>
      <c r="B6" t="s">
        <v>119</v>
      </c>
      <c r="C6">
        <v>18.605187069999999</v>
      </c>
      <c r="D6">
        <v>77.873117559999997</v>
      </c>
      <c r="E6">
        <v>1.860185491</v>
      </c>
      <c r="F6">
        <v>3.3654563450000001</v>
      </c>
      <c r="G6">
        <v>0.70339184300000002</v>
      </c>
      <c r="H6">
        <v>10.48031005</v>
      </c>
      <c r="I6">
        <v>0.52345687600000002</v>
      </c>
      <c r="J6">
        <v>0.76766515099999999</v>
      </c>
      <c r="K6">
        <v>0.237312993</v>
      </c>
      <c r="L6">
        <v>3.29208817</v>
      </c>
      <c r="M6">
        <v>0.82396079099999997</v>
      </c>
      <c r="N6">
        <v>1.6172663460000001</v>
      </c>
      <c r="O6">
        <v>1.801291505</v>
      </c>
      <c r="P6">
        <v>8.3462013749999997</v>
      </c>
      <c r="Q6">
        <v>4.6189887560000003</v>
      </c>
      <c r="R6">
        <v>25.016500149999999</v>
      </c>
      <c r="S6" t="s">
        <v>142</v>
      </c>
      <c r="T6">
        <v>-555.16838445599103</v>
      </c>
    </row>
    <row r="7" spans="1:20" x14ac:dyDescent="0.3">
      <c r="A7" t="s">
        <v>23</v>
      </c>
      <c r="B7" t="s">
        <v>24</v>
      </c>
      <c r="C7">
        <v>55.431209080000002</v>
      </c>
      <c r="D7">
        <v>2162.9750349999999</v>
      </c>
      <c r="E7">
        <v>0.36686384500000002</v>
      </c>
      <c r="F7">
        <v>14.960191979999999</v>
      </c>
      <c r="G7">
        <v>5.2252170180000004</v>
      </c>
      <c r="H7">
        <v>29.35727932</v>
      </c>
      <c r="I7">
        <v>4.0039008000000001E-2</v>
      </c>
      <c r="J7">
        <v>0.398330935</v>
      </c>
      <c r="K7">
        <v>0.82617540499999997</v>
      </c>
      <c r="L7">
        <v>1.7491930419999999</v>
      </c>
      <c r="M7">
        <v>0.78002536499999997</v>
      </c>
      <c r="N7">
        <v>0.40042855700000002</v>
      </c>
      <c r="O7">
        <v>8.5439388740000002</v>
      </c>
      <c r="P7">
        <v>1.176662053</v>
      </c>
      <c r="Q7">
        <v>3.171476819</v>
      </c>
      <c r="R7">
        <v>25.344183390000001</v>
      </c>
      <c r="S7">
        <v>163.63548358418299</v>
      </c>
      <c r="T7">
        <v>1385.4228403976599</v>
      </c>
    </row>
    <row r="8" spans="1:20" x14ac:dyDescent="0.3">
      <c r="A8" t="s">
        <v>27</v>
      </c>
      <c r="B8" t="s">
        <v>98</v>
      </c>
      <c r="C8">
        <v>169.05041850000001</v>
      </c>
      <c r="D8">
        <v>69035.519520000002</v>
      </c>
      <c r="E8">
        <v>0.152528569</v>
      </c>
      <c r="F8">
        <v>33.695836020000002</v>
      </c>
      <c r="G8">
        <v>11.508681360000001</v>
      </c>
      <c r="H8">
        <v>84.176568230000001</v>
      </c>
      <c r="I8">
        <v>2.2670815E-2</v>
      </c>
      <c r="J8">
        <v>0.37098531000000001</v>
      </c>
      <c r="K8">
        <v>0.95345935299999995</v>
      </c>
      <c r="L8">
        <v>0.238553507</v>
      </c>
      <c r="M8">
        <v>0.67963339899999997</v>
      </c>
      <c r="N8">
        <v>0.15290155</v>
      </c>
      <c r="O8">
        <v>19.928141480000001</v>
      </c>
      <c r="P8">
        <v>0.3049579</v>
      </c>
      <c r="Q8">
        <v>1.9816626260000001</v>
      </c>
      <c r="R8">
        <v>24.49557991</v>
      </c>
      <c r="S8">
        <v>522.71082771452404</v>
      </c>
      <c r="T8">
        <v>1780.17450084144</v>
      </c>
    </row>
    <row r="9" spans="1:20" x14ac:dyDescent="0.3">
      <c r="A9" t="s">
        <v>30</v>
      </c>
      <c r="B9" t="s">
        <v>31</v>
      </c>
      <c r="C9">
        <v>96.410108559999998</v>
      </c>
      <c r="D9">
        <v>12751.585440000001</v>
      </c>
      <c r="E9">
        <v>0.26458672100000002</v>
      </c>
      <c r="F9">
        <v>19.102575739999999</v>
      </c>
      <c r="G9">
        <v>6.9197846839999997</v>
      </c>
      <c r="H9">
        <v>46.800848530000003</v>
      </c>
      <c r="I9">
        <v>2.2632994E-2</v>
      </c>
      <c r="J9">
        <v>0.37056922799999997</v>
      </c>
      <c r="K9">
        <v>0.94295445099999997</v>
      </c>
      <c r="L9">
        <v>1.5513577439999999</v>
      </c>
      <c r="M9">
        <v>0.78764850799999997</v>
      </c>
      <c r="N9">
        <v>0.31730486699999999</v>
      </c>
      <c r="O9">
        <v>11.84982409</v>
      </c>
      <c r="P9">
        <v>0.88674536199999998</v>
      </c>
      <c r="Q9">
        <v>3.3643260910000001</v>
      </c>
      <c r="R9">
        <v>27.026458519999998</v>
      </c>
      <c r="S9">
        <v>1116.5979403645999</v>
      </c>
      <c r="T9">
        <v>1517.98702015084</v>
      </c>
    </row>
    <row r="10" spans="1:20" x14ac:dyDescent="0.3">
      <c r="A10" t="s">
        <v>120</v>
      </c>
      <c r="B10" t="s">
        <v>121</v>
      </c>
      <c r="C10">
        <v>102.12924150000001</v>
      </c>
      <c r="D10">
        <v>15656.223400000001</v>
      </c>
      <c r="E10">
        <v>0.20470902499999999</v>
      </c>
      <c r="F10">
        <v>20.607878150000001</v>
      </c>
      <c r="G10">
        <v>3.833798061</v>
      </c>
      <c r="H10">
        <v>55.461346659999997</v>
      </c>
      <c r="I10">
        <v>0.23929522</v>
      </c>
      <c r="J10">
        <v>0.57455118400000005</v>
      </c>
      <c r="K10">
        <v>0.46109893200000002</v>
      </c>
      <c r="L10">
        <v>-1.0054393999999999E-2</v>
      </c>
      <c r="M10">
        <v>0.60905313999999999</v>
      </c>
      <c r="N10">
        <v>0.22437899</v>
      </c>
      <c r="O10">
        <v>11.574251009999999</v>
      </c>
      <c r="P10">
        <v>0.27346602800000003</v>
      </c>
      <c r="Q10">
        <v>1.3586442169999999</v>
      </c>
      <c r="R10">
        <v>20.82240277</v>
      </c>
      <c r="S10" t="s">
        <v>142</v>
      </c>
      <c r="T10">
        <v>1666.1835530808501</v>
      </c>
    </row>
    <row r="11" spans="1:20" x14ac:dyDescent="0.3">
      <c r="A11" t="s">
        <v>33</v>
      </c>
      <c r="B11" t="s">
        <v>99</v>
      </c>
      <c r="C11">
        <v>33.370799480000002</v>
      </c>
      <c r="D11">
        <v>495.78860020000002</v>
      </c>
      <c r="E11">
        <v>1.081434011</v>
      </c>
      <c r="F11">
        <v>5.6756891530000004</v>
      </c>
      <c r="G11">
        <v>1.173175182</v>
      </c>
      <c r="H11">
        <v>16.475483430000001</v>
      </c>
      <c r="I11">
        <v>0.19850124399999999</v>
      </c>
      <c r="J11">
        <v>0.51109033400000003</v>
      </c>
      <c r="K11">
        <v>0.44738920700000001</v>
      </c>
      <c r="L11">
        <v>2.8591443239999998</v>
      </c>
      <c r="M11">
        <v>0.81068227400000004</v>
      </c>
      <c r="N11">
        <v>1.172568236</v>
      </c>
      <c r="O11">
        <v>2.7162246130000001</v>
      </c>
      <c r="P11">
        <v>4.3335598830000004</v>
      </c>
      <c r="Q11">
        <v>4.0282922360000004</v>
      </c>
      <c r="R11">
        <v>27.083543299999999</v>
      </c>
      <c r="S11">
        <v>297.12485923788</v>
      </c>
      <c r="T11">
        <v>154.02823795018799</v>
      </c>
    </row>
    <row r="12" spans="1:20" x14ac:dyDescent="0.3">
      <c r="A12" t="s">
        <v>122</v>
      </c>
      <c r="B12" t="s">
        <v>123</v>
      </c>
      <c r="C12">
        <v>64.943038729999998</v>
      </c>
      <c r="D12">
        <v>4556.7602299999999</v>
      </c>
      <c r="E12">
        <v>0.61091673199999996</v>
      </c>
      <c r="F12">
        <v>15.96418828</v>
      </c>
      <c r="G12">
        <v>3.747954435</v>
      </c>
      <c r="H12">
        <v>30.699414269999998</v>
      </c>
      <c r="I12">
        <v>5.6738656999999998E-2</v>
      </c>
      <c r="J12">
        <v>0.44238799899999998</v>
      </c>
      <c r="K12">
        <v>0.77522385900000002</v>
      </c>
      <c r="L12">
        <v>2.1078190889999999</v>
      </c>
      <c r="M12">
        <v>0.76070115699999996</v>
      </c>
      <c r="N12">
        <v>0.57261423199999995</v>
      </c>
      <c r="O12">
        <v>6.0422852450000004</v>
      </c>
      <c r="P12">
        <v>1.8834637380000001</v>
      </c>
      <c r="Q12">
        <v>3.0963614050000001</v>
      </c>
      <c r="R12">
        <v>27.224699749999999</v>
      </c>
      <c r="S12" t="s">
        <v>142</v>
      </c>
      <c r="T12">
        <v>1110.82419383105</v>
      </c>
    </row>
    <row r="13" spans="1:20" x14ac:dyDescent="0.3">
      <c r="A13" t="s">
        <v>124</v>
      </c>
      <c r="B13" t="s">
        <v>125</v>
      </c>
      <c r="C13">
        <v>43.346769449999996</v>
      </c>
      <c r="D13">
        <v>1231.899805</v>
      </c>
      <c r="E13">
        <v>0.72417663399999999</v>
      </c>
      <c r="F13">
        <v>13.21827465</v>
      </c>
      <c r="G13">
        <v>3.0422369370000002</v>
      </c>
      <c r="H13">
        <v>21.413781310000001</v>
      </c>
      <c r="I13">
        <v>7.5780938000000006E-2</v>
      </c>
      <c r="J13">
        <v>0.45328481900000001</v>
      </c>
      <c r="K13">
        <v>0.71198607400000002</v>
      </c>
      <c r="L13">
        <v>2.2804555990000002</v>
      </c>
      <c r="M13">
        <v>0.76993180100000003</v>
      </c>
      <c r="N13">
        <v>0.68962720099999997</v>
      </c>
      <c r="O13">
        <v>5.1583180469999999</v>
      </c>
      <c r="P13">
        <v>2.3731066090000001</v>
      </c>
      <c r="Q13">
        <v>3.275303268</v>
      </c>
      <c r="R13">
        <v>26.72245916</v>
      </c>
      <c r="S13" t="s">
        <v>142</v>
      </c>
      <c r="T13">
        <v>924.21399575191197</v>
      </c>
    </row>
    <row r="14" spans="1:20" x14ac:dyDescent="0.3">
      <c r="A14" t="s">
        <v>36</v>
      </c>
      <c r="B14" t="s">
        <v>37</v>
      </c>
      <c r="C14">
        <v>40.364184659999999</v>
      </c>
      <c r="D14">
        <v>1032.693591</v>
      </c>
      <c r="E14">
        <v>0.81277454000000005</v>
      </c>
      <c r="F14">
        <v>13.417682170000001</v>
      </c>
      <c r="G14">
        <v>2.9493901359999999</v>
      </c>
      <c r="H14">
        <v>20.890339600000001</v>
      </c>
      <c r="I14">
        <v>0.10143302</v>
      </c>
      <c r="J14">
        <v>0.49293026000000001</v>
      </c>
      <c r="K14">
        <v>0.663494158</v>
      </c>
      <c r="L14">
        <v>2.1246988889999998</v>
      </c>
      <c r="M14">
        <v>0.74225280999999999</v>
      </c>
      <c r="N14">
        <v>0.65893354199999998</v>
      </c>
      <c r="O14">
        <v>4.4663056000000001</v>
      </c>
      <c r="P14">
        <v>2.2351630120000001</v>
      </c>
      <c r="Q14">
        <v>2.7729486809999999</v>
      </c>
      <c r="R14">
        <v>27.17946663</v>
      </c>
      <c r="S14">
        <v>373.48832797798701</v>
      </c>
      <c r="T14">
        <v>973.16369623992796</v>
      </c>
    </row>
    <row r="15" spans="1:20" x14ac:dyDescent="0.3">
      <c r="A15" t="s">
        <v>39</v>
      </c>
      <c r="B15" t="s">
        <v>40</v>
      </c>
      <c r="C15">
        <v>40.811464389999998</v>
      </c>
      <c r="D15">
        <v>1026.9852069999999</v>
      </c>
      <c r="E15">
        <v>0.80512807500000005</v>
      </c>
      <c r="F15">
        <v>12.071757829999999</v>
      </c>
      <c r="G15">
        <v>2.7898486130000002</v>
      </c>
      <c r="H15">
        <v>20.178017260000001</v>
      </c>
      <c r="I15">
        <v>7.8889764000000001E-2</v>
      </c>
      <c r="J15">
        <v>0.46192257399999997</v>
      </c>
      <c r="K15">
        <v>0.700119414</v>
      </c>
      <c r="L15">
        <v>2.4229065890000001</v>
      </c>
      <c r="M15">
        <v>0.776667251</v>
      </c>
      <c r="N15">
        <v>0.73248843900000005</v>
      </c>
      <c r="O15">
        <v>4.5130161319999997</v>
      </c>
      <c r="P15">
        <v>2.661876404</v>
      </c>
      <c r="Q15">
        <v>3.32379845</v>
      </c>
      <c r="R15">
        <v>27.227998580000001</v>
      </c>
      <c r="S15">
        <v>971.35923477117103</v>
      </c>
      <c r="T15">
        <v>855.85965707089599</v>
      </c>
    </row>
    <row r="16" spans="1:20" x14ac:dyDescent="0.3">
      <c r="A16" t="s">
        <v>126</v>
      </c>
      <c r="B16" t="s">
        <v>127</v>
      </c>
      <c r="C16">
        <v>105.76037839999999</v>
      </c>
      <c r="D16">
        <v>18866.42554</v>
      </c>
      <c r="E16">
        <v>0.21911543999999999</v>
      </c>
      <c r="F16">
        <v>26.054871840000001</v>
      </c>
      <c r="G16">
        <v>8.7186073969999995</v>
      </c>
      <c r="H16">
        <v>54.862918069999999</v>
      </c>
      <c r="I16">
        <v>3.5878198E-2</v>
      </c>
      <c r="J16">
        <v>0.43472794599999998</v>
      </c>
      <c r="K16">
        <v>0.88982349599999999</v>
      </c>
      <c r="L16">
        <v>1.186766153</v>
      </c>
      <c r="M16">
        <v>0.76595040299999995</v>
      </c>
      <c r="N16">
        <v>0.27199950000000001</v>
      </c>
      <c r="O16">
        <v>15.764753130000001</v>
      </c>
      <c r="P16">
        <v>0.66308331499999995</v>
      </c>
      <c r="Q16">
        <v>3.082311308</v>
      </c>
      <c r="R16">
        <v>22.677121140000001</v>
      </c>
      <c r="S16" t="s">
        <v>142</v>
      </c>
      <c r="T16">
        <v>1590.2392122127101</v>
      </c>
    </row>
    <row r="17" spans="1:20" x14ac:dyDescent="0.3">
      <c r="A17" t="s">
        <v>128</v>
      </c>
      <c r="B17" t="s">
        <v>129</v>
      </c>
      <c r="C17">
        <v>70.241594280000001</v>
      </c>
      <c r="D17">
        <v>2559.8537240000001</v>
      </c>
      <c r="E17">
        <v>0.27278981699999999</v>
      </c>
      <c r="F17">
        <v>14.0511891</v>
      </c>
      <c r="G17">
        <v>4.339647083</v>
      </c>
      <c r="H17">
        <v>31.15418803</v>
      </c>
      <c r="I17">
        <v>3.1866594999999998E-2</v>
      </c>
      <c r="J17">
        <v>0.33327578099999999</v>
      </c>
      <c r="K17">
        <v>0.76915053700000002</v>
      </c>
      <c r="L17">
        <v>1.616755444</v>
      </c>
      <c r="M17">
        <v>0.77932643000000001</v>
      </c>
      <c r="N17">
        <v>0.43739093400000001</v>
      </c>
      <c r="O17">
        <v>12.95000074</v>
      </c>
      <c r="P17">
        <v>0.93540822599999995</v>
      </c>
      <c r="Q17">
        <v>3.4954956049999999</v>
      </c>
      <c r="R17">
        <v>12.064066029999999</v>
      </c>
      <c r="S17" t="s">
        <v>142</v>
      </c>
      <c r="T17">
        <v>1326.47590013631</v>
      </c>
    </row>
    <row r="18" spans="1:20" x14ac:dyDescent="0.3">
      <c r="A18" t="s">
        <v>130</v>
      </c>
      <c r="B18" t="s">
        <v>131</v>
      </c>
      <c r="C18">
        <v>197.80163339999999</v>
      </c>
      <c r="D18">
        <v>76067.889049999998</v>
      </c>
      <c r="E18">
        <v>0.62357706300000004</v>
      </c>
      <c r="F18">
        <v>8.9982378680000004</v>
      </c>
      <c r="G18">
        <v>2.0627882799999999</v>
      </c>
      <c r="H18">
        <v>106.98649570000001</v>
      </c>
      <c r="I18">
        <v>0.286194964</v>
      </c>
      <c r="J18">
        <v>0.56564888800000002</v>
      </c>
      <c r="K18">
        <v>0.26291958999999998</v>
      </c>
      <c r="L18">
        <v>-0.37652735700000001</v>
      </c>
      <c r="M18">
        <v>0.45774895599999998</v>
      </c>
      <c r="N18">
        <v>0.28890085900000001</v>
      </c>
      <c r="O18">
        <v>4.6623375390000001</v>
      </c>
      <c r="P18">
        <v>0.33301576300000002</v>
      </c>
      <c r="Q18">
        <v>0.53100267999999995</v>
      </c>
      <c r="R18">
        <v>22.679598850000001</v>
      </c>
      <c r="S18" t="s">
        <v>142</v>
      </c>
      <c r="T18">
        <v>1563.28522601998</v>
      </c>
    </row>
    <row r="19" spans="1:20" x14ac:dyDescent="0.3">
      <c r="A19" t="s">
        <v>132</v>
      </c>
      <c r="B19" t="s">
        <v>133</v>
      </c>
      <c r="C19">
        <v>248.88716009999999</v>
      </c>
      <c r="D19">
        <v>159850.74609999999</v>
      </c>
      <c r="E19">
        <v>0.56172287499999995</v>
      </c>
      <c r="F19">
        <v>10.05766382</v>
      </c>
      <c r="G19">
        <v>2.2970275660000001</v>
      </c>
      <c r="H19">
        <v>132.8752101</v>
      </c>
      <c r="I19">
        <v>0.26703645199999998</v>
      </c>
      <c r="J19">
        <v>0.55923602100000003</v>
      </c>
      <c r="K19">
        <v>0.27972655200000002</v>
      </c>
      <c r="L19">
        <v>-0.56715972699999995</v>
      </c>
      <c r="M19">
        <v>0.43779924999999997</v>
      </c>
      <c r="N19">
        <v>0.244429707</v>
      </c>
      <c r="O19">
        <v>5.0681508810000002</v>
      </c>
      <c r="P19">
        <v>0.264606542</v>
      </c>
      <c r="Q19">
        <v>0.47292363599999998</v>
      </c>
      <c r="R19">
        <v>22.899316559999999</v>
      </c>
      <c r="S19" t="s">
        <v>142</v>
      </c>
      <c r="T19">
        <v>1634.2070268635</v>
      </c>
    </row>
    <row r="20" spans="1:20" x14ac:dyDescent="0.3">
      <c r="A20" t="s">
        <v>42</v>
      </c>
      <c r="B20" t="s">
        <v>43</v>
      </c>
      <c r="C20">
        <v>47.933641909999999</v>
      </c>
      <c r="D20">
        <v>1796.044811</v>
      </c>
      <c r="E20">
        <v>0.39126059400000002</v>
      </c>
      <c r="F20">
        <v>14.34413539</v>
      </c>
      <c r="G20">
        <v>3.8102088059999999</v>
      </c>
      <c r="H20">
        <v>22.25470464</v>
      </c>
      <c r="I20">
        <v>4.6078611999999998E-2</v>
      </c>
      <c r="J20">
        <v>0.43450700199999998</v>
      </c>
      <c r="K20">
        <v>0.83268463400000003</v>
      </c>
      <c r="L20">
        <v>2.810194895</v>
      </c>
      <c r="M20">
        <v>0.87410199399999999</v>
      </c>
      <c r="N20">
        <v>0.67724001700000003</v>
      </c>
      <c r="O20">
        <v>7.9592315490000001</v>
      </c>
      <c r="P20">
        <v>2.4401489270000001</v>
      </c>
      <c r="Q20">
        <v>6.0955128109999999</v>
      </c>
      <c r="R20">
        <v>24.464196149999999</v>
      </c>
      <c r="S20">
        <v>209.73560161533501</v>
      </c>
      <c r="T20">
        <v>943.96885608609205</v>
      </c>
    </row>
    <row r="21" spans="1:20" x14ac:dyDescent="0.3">
      <c r="A21" t="s">
        <v>46</v>
      </c>
      <c r="B21" t="s">
        <v>47</v>
      </c>
      <c r="C21">
        <v>92.302325800000006</v>
      </c>
      <c r="D21">
        <v>10633.64285</v>
      </c>
      <c r="E21">
        <v>0.24164830700000001</v>
      </c>
      <c r="F21">
        <v>17.869101520000001</v>
      </c>
      <c r="G21">
        <v>3.728724191</v>
      </c>
      <c r="H21">
        <v>41.694649329999997</v>
      </c>
      <c r="I21">
        <v>6.2298168000000001E-2</v>
      </c>
      <c r="J21">
        <v>0.39360895600000001</v>
      </c>
      <c r="K21">
        <v>0.70704357699999998</v>
      </c>
      <c r="L21">
        <v>0.90621819100000001</v>
      </c>
      <c r="M21">
        <v>0.72734801900000001</v>
      </c>
      <c r="N21">
        <v>0.29540729700000001</v>
      </c>
      <c r="O21">
        <v>10.70106752</v>
      </c>
      <c r="P21">
        <v>0.59124988499999998</v>
      </c>
      <c r="Q21">
        <v>2.444596744</v>
      </c>
      <c r="R21">
        <v>26.105068939999999</v>
      </c>
      <c r="S21">
        <v>8156.8715346571098</v>
      </c>
      <c r="T21">
        <v>1552.90887462623</v>
      </c>
    </row>
    <row r="22" spans="1:20" x14ac:dyDescent="0.3">
      <c r="A22" t="s">
        <v>49</v>
      </c>
      <c r="B22" t="s">
        <v>100</v>
      </c>
      <c r="C22">
        <v>45.629823729999998</v>
      </c>
      <c r="D22">
        <v>1150.283637</v>
      </c>
      <c r="E22">
        <v>0.402458922</v>
      </c>
      <c r="F22">
        <v>11.42552824</v>
      </c>
      <c r="G22">
        <v>2.1889090090000001</v>
      </c>
      <c r="H22">
        <v>23.356902860000002</v>
      </c>
      <c r="I22">
        <v>0.158435781</v>
      </c>
      <c r="J22">
        <v>0.48202876300000003</v>
      </c>
      <c r="K22">
        <v>0.50813954699999997</v>
      </c>
      <c r="L22">
        <v>1.0650521589999999</v>
      </c>
      <c r="M22">
        <v>0.68711853599999995</v>
      </c>
      <c r="N22">
        <v>0.43555801399999999</v>
      </c>
      <c r="O22">
        <v>6.3220603200000003</v>
      </c>
      <c r="P22">
        <v>0.81891609700000001</v>
      </c>
      <c r="Q22">
        <v>2.0432782070000002</v>
      </c>
      <c r="R22">
        <v>26.977893309999999</v>
      </c>
      <c r="S22">
        <v>321.90848125249198</v>
      </c>
      <c r="T22">
        <v>1329.3990082942</v>
      </c>
    </row>
    <row r="23" spans="1:20" x14ac:dyDescent="0.3">
      <c r="A23" t="s">
        <v>134</v>
      </c>
      <c r="B23" t="s">
        <v>135</v>
      </c>
      <c r="C23">
        <v>55.137195040000002</v>
      </c>
      <c r="D23">
        <v>2084.5326340000001</v>
      </c>
      <c r="E23">
        <v>0.60808111600000003</v>
      </c>
      <c r="F23">
        <v>8.2048304610000002</v>
      </c>
      <c r="G23">
        <v>1.75957283</v>
      </c>
      <c r="H23">
        <v>27.650380940000002</v>
      </c>
      <c r="I23">
        <v>0.195661001</v>
      </c>
      <c r="J23">
        <v>0.50800066799999999</v>
      </c>
      <c r="K23">
        <v>0.44345868599999999</v>
      </c>
      <c r="L23">
        <v>1.9435686729999999</v>
      </c>
      <c r="M23">
        <v>0.76447393100000005</v>
      </c>
      <c r="N23">
        <v>0.64545914999999998</v>
      </c>
      <c r="O23">
        <v>4.6102839080000004</v>
      </c>
      <c r="P23">
        <v>1.7922280429999999</v>
      </c>
      <c r="Q23">
        <v>2.940545991</v>
      </c>
      <c r="R23">
        <v>21.5140791</v>
      </c>
      <c r="S23" t="s">
        <v>142</v>
      </c>
      <c r="T23">
        <v>994.65241652114696</v>
      </c>
    </row>
    <row r="24" spans="1:20" x14ac:dyDescent="0.3">
      <c r="A24" t="s">
        <v>136</v>
      </c>
      <c r="B24" t="s">
        <v>137</v>
      </c>
      <c r="C24">
        <v>73.771665690000006</v>
      </c>
      <c r="D24">
        <v>5214.9447460000001</v>
      </c>
      <c r="E24">
        <v>0.25512255099999998</v>
      </c>
      <c r="F24">
        <v>17.47711069</v>
      </c>
      <c r="G24">
        <v>3.427320044</v>
      </c>
      <c r="H24">
        <v>35.745848590000001</v>
      </c>
      <c r="I24">
        <v>9.5167103000000003E-2</v>
      </c>
      <c r="J24">
        <v>0.437910097</v>
      </c>
      <c r="K24">
        <v>0.62606292699999999</v>
      </c>
      <c r="L24">
        <v>0.60951501200000002</v>
      </c>
      <c r="M24">
        <v>0.67633276799999997</v>
      </c>
      <c r="N24">
        <v>0.29467512299999998</v>
      </c>
      <c r="O24">
        <v>9.9038820530000002</v>
      </c>
      <c r="P24">
        <v>0.50462920499999997</v>
      </c>
      <c r="Q24">
        <v>1.960709641</v>
      </c>
      <c r="R24">
        <v>26.120990419999998</v>
      </c>
      <c r="S24" t="s">
        <v>142</v>
      </c>
      <c r="T24">
        <v>1554.0765326758999</v>
      </c>
    </row>
    <row r="25" spans="1:20" x14ac:dyDescent="0.3">
      <c r="A25" t="s">
        <v>52</v>
      </c>
      <c r="B25" t="s">
        <v>101</v>
      </c>
      <c r="C25">
        <v>63.124006180000002</v>
      </c>
      <c r="D25">
        <v>2870.2324269999999</v>
      </c>
      <c r="E25">
        <v>0.22277601699999999</v>
      </c>
      <c r="F25">
        <v>20.308590469999999</v>
      </c>
      <c r="G25">
        <v>3.8413892889999999</v>
      </c>
      <c r="H25">
        <v>31.74885647</v>
      </c>
      <c r="I25">
        <v>9.7500188000000002E-2</v>
      </c>
      <c r="J25">
        <v>0.43070406</v>
      </c>
      <c r="K25">
        <v>0.62004701100000004</v>
      </c>
      <c r="L25">
        <v>6.4375018000000006E-2</v>
      </c>
      <c r="M25">
        <v>0.6094832</v>
      </c>
      <c r="N25">
        <v>0.211600654</v>
      </c>
      <c r="O25">
        <v>10.74252572</v>
      </c>
      <c r="P25">
        <v>0.32343256999999997</v>
      </c>
      <c r="Q25">
        <v>1.434895869</v>
      </c>
      <c r="R25">
        <v>25.716147930000002</v>
      </c>
      <c r="S25">
        <v>786.58639386571303</v>
      </c>
      <c r="T25">
        <v>1686.5622156552699</v>
      </c>
    </row>
    <row r="26" spans="1:20" x14ac:dyDescent="0.3">
      <c r="A26" t="s">
        <v>56</v>
      </c>
      <c r="B26" t="s">
        <v>57</v>
      </c>
      <c r="C26">
        <v>92.128713129999994</v>
      </c>
      <c r="D26">
        <v>10497.576069999999</v>
      </c>
      <c r="E26">
        <v>0.20589523200000001</v>
      </c>
      <c r="F26">
        <v>21.354650660000001</v>
      </c>
      <c r="G26">
        <v>4.2421394960000001</v>
      </c>
      <c r="H26">
        <v>43.381589200000001</v>
      </c>
      <c r="I26">
        <v>7.2930722000000003E-2</v>
      </c>
      <c r="J26">
        <v>0.416764358</v>
      </c>
      <c r="K26">
        <v>0.68691039700000001</v>
      </c>
      <c r="L26">
        <v>0.40757273900000002</v>
      </c>
      <c r="M26">
        <v>0.668169291</v>
      </c>
      <c r="N26">
        <v>0.23673200599999999</v>
      </c>
      <c r="O26">
        <v>12.375965389999999</v>
      </c>
      <c r="P26">
        <v>0.38605097999999999</v>
      </c>
      <c r="Q26">
        <v>1.8739392109999999</v>
      </c>
      <c r="R26">
        <v>25.87663749</v>
      </c>
      <c r="S26">
        <v>755.31260431584496</v>
      </c>
      <c r="T26">
        <v>1646.4831832642799</v>
      </c>
    </row>
    <row r="27" spans="1:20" x14ac:dyDescent="0.3">
      <c r="A27" t="s">
        <v>138</v>
      </c>
      <c r="B27" t="s">
        <v>139</v>
      </c>
      <c r="C27">
        <v>66.776699710000003</v>
      </c>
      <c r="D27">
        <v>3808.0251560000002</v>
      </c>
      <c r="E27">
        <v>0.25285690900000002</v>
      </c>
      <c r="F27">
        <v>17.41377026</v>
      </c>
      <c r="G27">
        <v>3.4066238690000001</v>
      </c>
      <c r="H27">
        <v>32.825295879999999</v>
      </c>
      <c r="I27">
        <v>0.10394754</v>
      </c>
      <c r="J27">
        <v>0.44033160700000001</v>
      </c>
      <c r="K27">
        <v>0.61293732199999995</v>
      </c>
      <c r="L27">
        <v>0.670258986</v>
      </c>
      <c r="M27">
        <v>0.68787606000000001</v>
      </c>
      <c r="N27">
        <v>0.29512010300000002</v>
      </c>
      <c r="O27">
        <v>9.9970671620000005</v>
      </c>
      <c r="P27">
        <v>0.51891793399999997</v>
      </c>
      <c r="Q27">
        <v>2.0427555430000002</v>
      </c>
      <c r="R27">
        <v>24.890220410000001</v>
      </c>
      <c r="S27" t="s">
        <v>142</v>
      </c>
      <c r="T27">
        <v>1553.3668865003399</v>
      </c>
    </row>
    <row r="28" spans="1:20" x14ac:dyDescent="0.3">
      <c r="A28" t="s">
        <v>59</v>
      </c>
      <c r="B28" t="s">
        <v>60</v>
      </c>
      <c r="C28">
        <v>93.807338430000001</v>
      </c>
      <c r="D28">
        <v>10716.10807</v>
      </c>
      <c r="E28">
        <v>0.21659412</v>
      </c>
      <c r="F28">
        <v>19.945169230000001</v>
      </c>
      <c r="G28">
        <v>4.1453085449999998</v>
      </c>
      <c r="H28">
        <v>43.519272190000002</v>
      </c>
      <c r="I28">
        <v>6.9318714000000003E-2</v>
      </c>
      <c r="J28">
        <v>0.40131730399999999</v>
      </c>
      <c r="K28">
        <v>0.688912262</v>
      </c>
      <c r="L28">
        <v>0.65249874100000005</v>
      </c>
      <c r="M28">
        <v>0.70630538200000004</v>
      </c>
      <c r="N28">
        <v>0.25415494700000002</v>
      </c>
      <c r="O28">
        <v>11.97371291</v>
      </c>
      <c r="P28">
        <v>0.47876890500000002</v>
      </c>
      <c r="Q28">
        <v>2.2240827670000001</v>
      </c>
      <c r="R28">
        <v>23.818295119999998</v>
      </c>
      <c r="S28">
        <v>1522.2418673550301</v>
      </c>
      <c r="T28">
        <v>1618.69738739125</v>
      </c>
    </row>
    <row r="29" spans="1:20" x14ac:dyDescent="0.3">
      <c r="A29" t="s">
        <v>63</v>
      </c>
      <c r="B29" t="s">
        <v>64</v>
      </c>
      <c r="C29">
        <v>55.987247879999998</v>
      </c>
      <c r="D29">
        <v>1703.732276</v>
      </c>
      <c r="E29">
        <v>0.446998169</v>
      </c>
      <c r="F29">
        <v>8.4210212450000004</v>
      </c>
      <c r="G29">
        <v>2.0792108319999998</v>
      </c>
      <c r="H29">
        <v>24.70309782</v>
      </c>
      <c r="I29">
        <v>5.4853477999999997E-2</v>
      </c>
      <c r="J29">
        <v>0.336892099</v>
      </c>
      <c r="K29">
        <v>0.65683072399999998</v>
      </c>
      <c r="L29">
        <v>1.8393627319999999</v>
      </c>
      <c r="M29">
        <v>0.78670641600000002</v>
      </c>
      <c r="N29">
        <v>0.54531591099999999</v>
      </c>
      <c r="O29">
        <v>6.0239572040000002</v>
      </c>
      <c r="P29">
        <v>1.4362331880000001</v>
      </c>
      <c r="Q29">
        <v>3.2138819120000002</v>
      </c>
      <c r="R29">
        <v>26.345831489999998</v>
      </c>
      <c r="S29">
        <v>2547.8633516340001</v>
      </c>
      <c r="T29">
        <v>1154.3590697732</v>
      </c>
    </row>
    <row r="30" spans="1:20" x14ac:dyDescent="0.3">
      <c r="A30" t="s">
        <v>66</v>
      </c>
      <c r="B30" t="s">
        <v>102</v>
      </c>
      <c r="C30">
        <v>75.360020719999994</v>
      </c>
      <c r="D30">
        <v>5145.9246670000002</v>
      </c>
      <c r="E30">
        <v>0.18791291700000001</v>
      </c>
      <c r="F30">
        <v>21.987816670000001</v>
      </c>
      <c r="G30">
        <v>4.3397152139999999</v>
      </c>
      <c r="H30">
        <v>37.273240639999997</v>
      </c>
      <c r="I30">
        <v>9.8299200000000003E-2</v>
      </c>
      <c r="J30">
        <v>0.43354893799999999</v>
      </c>
      <c r="K30">
        <v>0.62884266300000002</v>
      </c>
      <c r="L30">
        <v>0.31295130599999998</v>
      </c>
      <c r="M30">
        <v>0.67586800999999996</v>
      </c>
      <c r="N30">
        <v>0.22386824599999999</v>
      </c>
      <c r="O30">
        <v>13.100715299999999</v>
      </c>
      <c r="P30">
        <v>0.365811685</v>
      </c>
      <c r="Q30">
        <v>1.942448945</v>
      </c>
      <c r="R30">
        <v>21.048980719999999</v>
      </c>
      <c r="S30">
        <v>877.01700217311304</v>
      </c>
      <c r="T30">
        <v>1666.9980785118601</v>
      </c>
    </row>
    <row r="31" spans="1:20" x14ac:dyDescent="0.3">
      <c r="A31" t="s">
        <v>140</v>
      </c>
      <c r="B31" t="s">
        <v>141</v>
      </c>
      <c r="C31" t="s">
        <v>142</v>
      </c>
      <c r="D31" t="s">
        <v>142</v>
      </c>
      <c r="E31" t="s">
        <v>142</v>
      </c>
      <c r="F31" t="s">
        <v>142</v>
      </c>
      <c r="G31" t="s">
        <v>142</v>
      </c>
      <c r="H31" t="s">
        <v>142</v>
      </c>
      <c r="I31" t="s">
        <v>142</v>
      </c>
      <c r="J31" t="s">
        <v>142</v>
      </c>
      <c r="K31" t="s">
        <v>142</v>
      </c>
      <c r="L31" t="s">
        <v>142</v>
      </c>
      <c r="M31" t="s">
        <v>142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</row>
    <row r="32" spans="1:20" x14ac:dyDescent="0.3">
      <c r="A32" t="s">
        <v>143</v>
      </c>
      <c r="B32" t="s">
        <v>144</v>
      </c>
      <c r="C32" t="s">
        <v>142</v>
      </c>
      <c r="D32" t="s">
        <v>142</v>
      </c>
      <c r="E32" t="s">
        <v>142</v>
      </c>
      <c r="F32" t="s">
        <v>142</v>
      </c>
      <c r="G32" t="s">
        <v>142</v>
      </c>
      <c r="H32" t="s">
        <v>142</v>
      </c>
      <c r="I32" t="s">
        <v>142</v>
      </c>
      <c r="J32" t="s">
        <v>142</v>
      </c>
      <c r="K32" t="s">
        <v>142</v>
      </c>
      <c r="L32" t="s">
        <v>142</v>
      </c>
      <c r="M32" t="s">
        <v>142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</row>
    <row r="33" spans="1:20" x14ac:dyDescent="0.3">
      <c r="A33" t="s">
        <v>71</v>
      </c>
      <c r="B33" t="s">
        <v>72</v>
      </c>
      <c r="C33">
        <v>119.78596020000001</v>
      </c>
      <c r="D33">
        <v>25550.223959999999</v>
      </c>
      <c r="E33">
        <v>0.22595678499999999</v>
      </c>
      <c r="F33">
        <v>28.689338790000001</v>
      </c>
      <c r="G33">
        <v>9.7575908869999992</v>
      </c>
      <c r="H33">
        <v>64.001494410000006</v>
      </c>
      <c r="I33">
        <v>3.3628862000000002E-2</v>
      </c>
      <c r="J33">
        <v>0.40601798700000002</v>
      </c>
      <c r="K33">
        <v>0.88990476299999999</v>
      </c>
      <c r="L33">
        <v>0.58402256600000002</v>
      </c>
      <c r="M33">
        <v>0.67627598300000002</v>
      </c>
      <c r="N33">
        <v>0.19941194200000001</v>
      </c>
      <c r="O33">
        <v>14.790870809999999</v>
      </c>
      <c r="P33">
        <v>0.44094850000000002</v>
      </c>
      <c r="Q33">
        <v>1.9615921730000001</v>
      </c>
      <c r="R33">
        <v>24.527251710000002</v>
      </c>
      <c r="S33">
        <v>125.811287813696</v>
      </c>
      <c r="T33">
        <v>1706.0005563801301</v>
      </c>
    </row>
    <row r="34" spans="1:20" x14ac:dyDescent="0.3">
      <c r="A34" t="s">
        <v>145</v>
      </c>
      <c r="B34" t="s">
        <v>146</v>
      </c>
      <c r="C34">
        <v>78.59340804</v>
      </c>
      <c r="D34">
        <v>7112.3341010000004</v>
      </c>
      <c r="E34">
        <v>0.31586806899999997</v>
      </c>
      <c r="F34">
        <v>20.621122719999999</v>
      </c>
      <c r="G34">
        <v>7.1818685289999999</v>
      </c>
      <c r="H34">
        <v>41.946067640000003</v>
      </c>
      <c r="I34">
        <v>3.5599548000000002E-2</v>
      </c>
      <c r="J34">
        <v>0.41990238099999999</v>
      </c>
      <c r="K34">
        <v>0.87572196300000005</v>
      </c>
      <c r="L34">
        <v>1.3398820060000001</v>
      </c>
      <c r="M34">
        <v>0.742329617</v>
      </c>
      <c r="N34">
        <v>0.32027807699999999</v>
      </c>
      <c r="O34">
        <v>11.11779181</v>
      </c>
      <c r="P34">
        <v>0.83838337399999996</v>
      </c>
      <c r="Q34">
        <v>2.711500284</v>
      </c>
      <c r="R34">
        <v>25.915382059999999</v>
      </c>
      <c r="S34" t="s">
        <v>142</v>
      </c>
      <c r="T34">
        <v>1513.2453978180899</v>
      </c>
    </row>
    <row r="35" spans="1:20" x14ac:dyDescent="0.3">
      <c r="A35" t="s">
        <v>147</v>
      </c>
      <c r="B35" t="s">
        <v>148</v>
      </c>
      <c r="C35">
        <v>88.091112690000003</v>
      </c>
      <c r="D35">
        <v>10072.6504</v>
      </c>
      <c r="E35">
        <v>0.35103029200000002</v>
      </c>
      <c r="F35">
        <v>18.39662169</v>
      </c>
      <c r="G35">
        <v>6.6803144999999997</v>
      </c>
      <c r="H35">
        <v>45.278782769999999</v>
      </c>
      <c r="I35">
        <v>3.0079292000000001E-2</v>
      </c>
      <c r="J35">
        <v>0.39522188699999999</v>
      </c>
      <c r="K35">
        <v>0.89511285799999996</v>
      </c>
      <c r="L35">
        <v>1.5788880860000001</v>
      </c>
      <c r="M35">
        <v>0.75930583500000004</v>
      </c>
      <c r="N35">
        <v>0.35020847399999999</v>
      </c>
      <c r="O35">
        <v>9.9297343209999998</v>
      </c>
      <c r="P35">
        <v>1.0268319429999999</v>
      </c>
      <c r="Q35">
        <v>2.9512759700000002</v>
      </c>
      <c r="R35">
        <v>26.727111650000001</v>
      </c>
      <c r="S35" t="s">
        <v>142</v>
      </c>
      <c r="T35">
        <v>1465.5129339682301</v>
      </c>
    </row>
    <row r="36" spans="1:20" x14ac:dyDescent="0.3">
      <c r="A36" t="s">
        <v>74</v>
      </c>
      <c r="B36" t="s">
        <v>75</v>
      </c>
      <c r="C36">
        <v>55.940943420000004</v>
      </c>
      <c r="D36">
        <v>2527.063713</v>
      </c>
      <c r="E36">
        <v>0.34759818399999998</v>
      </c>
      <c r="F36">
        <v>13.745061</v>
      </c>
      <c r="G36">
        <v>3.2092358239999998</v>
      </c>
      <c r="H36">
        <v>25.36373614</v>
      </c>
      <c r="I36">
        <v>5.3216919000000001E-2</v>
      </c>
      <c r="J36">
        <v>0.405338274</v>
      </c>
      <c r="K36">
        <v>0.76322880199999998</v>
      </c>
      <c r="L36">
        <v>2.0856124450000002</v>
      </c>
      <c r="M36">
        <v>0.82098769199999999</v>
      </c>
      <c r="N36">
        <v>0.51584057000000005</v>
      </c>
      <c r="O36">
        <v>7.9970903419999999</v>
      </c>
      <c r="P36">
        <v>1.4504751380000001</v>
      </c>
      <c r="Q36">
        <v>4.149703455</v>
      </c>
      <c r="R36">
        <v>26.683832299999999</v>
      </c>
      <c r="S36">
        <v>5457.9315492261603</v>
      </c>
      <c r="T36">
        <v>1201.36581842224</v>
      </c>
    </row>
    <row r="37" spans="1:20" x14ac:dyDescent="0.3">
      <c r="A37" t="s">
        <v>149</v>
      </c>
      <c r="B37" t="s">
        <v>150</v>
      </c>
      <c r="C37">
        <v>25.971717269999999</v>
      </c>
      <c r="D37">
        <v>294.72574459999998</v>
      </c>
      <c r="E37">
        <v>0.73504455099999999</v>
      </c>
      <c r="F37">
        <v>8.4949213130000008</v>
      </c>
      <c r="G37">
        <v>1.7407666449999999</v>
      </c>
      <c r="H37">
        <v>17.357946349999999</v>
      </c>
      <c r="I37">
        <v>0.73430697300000003</v>
      </c>
      <c r="J37">
        <v>0.93882998799999995</v>
      </c>
      <c r="K37">
        <v>0.27729431799999998</v>
      </c>
      <c r="L37">
        <v>1.8288621140000001</v>
      </c>
      <c r="M37">
        <v>0.72268344299999998</v>
      </c>
      <c r="N37">
        <v>0.79988775300000003</v>
      </c>
      <c r="O37">
        <v>4.2283943099999997</v>
      </c>
      <c r="P37">
        <v>1.805210472</v>
      </c>
      <c r="Q37">
        <v>2.5063722730000002</v>
      </c>
      <c r="R37">
        <v>24.066981760000001</v>
      </c>
      <c r="S37" t="s">
        <v>142</v>
      </c>
      <c r="T37">
        <v>748.37243199298098</v>
      </c>
    </row>
    <row r="38" spans="1:20" x14ac:dyDescent="0.3">
      <c r="A38" t="s">
        <v>77</v>
      </c>
      <c r="B38" t="s">
        <v>78</v>
      </c>
      <c r="C38">
        <v>127.52990610000001</v>
      </c>
      <c r="D38">
        <v>30119.564839999999</v>
      </c>
      <c r="E38">
        <v>0.41118291200000001</v>
      </c>
      <c r="F38">
        <v>11.45534999</v>
      </c>
      <c r="G38">
        <v>2.6997574969999998</v>
      </c>
      <c r="H38">
        <v>63.601821479999998</v>
      </c>
      <c r="I38">
        <v>0.14904988999999999</v>
      </c>
      <c r="J38">
        <v>0.470388694</v>
      </c>
      <c r="K38">
        <v>0.50137860300000003</v>
      </c>
      <c r="L38">
        <v>1.1354281239999999</v>
      </c>
      <c r="M38">
        <v>0.690057912</v>
      </c>
      <c r="N38">
        <v>0.45421468100000001</v>
      </c>
      <c r="O38">
        <v>6.4168057879999996</v>
      </c>
      <c r="P38">
        <v>0.877791659</v>
      </c>
      <c r="Q38">
        <v>2.1066855950000001</v>
      </c>
      <c r="R38">
        <v>23.547992829999998</v>
      </c>
      <c r="S38">
        <v>238.34184130351599</v>
      </c>
      <c r="T38">
        <v>1299.6456881783199</v>
      </c>
    </row>
    <row r="39" spans="1:20" x14ac:dyDescent="0.3">
      <c r="A39" t="s">
        <v>151</v>
      </c>
      <c r="B39" t="s">
        <v>152</v>
      </c>
      <c r="C39">
        <v>60.45103263</v>
      </c>
      <c r="D39">
        <v>2989.0092890000001</v>
      </c>
      <c r="E39">
        <v>0.27821611000000002</v>
      </c>
      <c r="F39">
        <v>13.59487957</v>
      </c>
      <c r="G39">
        <v>3.0876259429999999</v>
      </c>
      <c r="H39">
        <v>29.18825592</v>
      </c>
      <c r="I39">
        <v>0.10681339099999999</v>
      </c>
      <c r="J39">
        <v>0.45731355499999998</v>
      </c>
      <c r="K39">
        <v>0.616141155</v>
      </c>
      <c r="L39">
        <v>1.8414375620000001</v>
      </c>
      <c r="M39">
        <v>0.82153582300000005</v>
      </c>
      <c r="N39">
        <v>0.47212145599999999</v>
      </c>
      <c r="O39">
        <v>9.2627020130000002</v>
      </c>
      <c r="P39">
        <v>1.1487537430000001</v>
      </c>
      <c r="Q39">
        <v>4.1376408400000004</v>
      </c>
      <c r="R39">
        <v>19.112514910000002</v>
      </c>
      <c r="S39" t="s">
        <v>142</v>
      </c>
      <c r="T39">
        <v>1271.08828246282</v>
      </c>
    </row>
    <row r="40" spans="1:20" x14ac:dyDescent="0.3">
      <c r="A40" t="s">
        <v>153</v>
      </c>
      <c r="B40" t="s">
        <v>154</v>
      </c>
      <c r="C40" t="s">
        <v>142</v>
      </c>
      <c r="D40" t="s">
        <v>142</v>
      </c>
      <c r="E40" t="s">
        <v>142</v>
      </c>
      <c r="F40" t="s">
        <v>142</v>
      </c>
      <c r="G40" t="s">
        <v>142</v>
      </c>
      <c r="H40" t="s">
        <v>142</v>
      </c>
      <c r="I40" t="s">
        <v>142</v>
      </c>
      <c r="J40" t="s">
        <v>142</v>
      </c>
      <c r="K40" t="s">
        <v>142</v>
      </c>
      <c r="L40" t="s">
        <v>142</v>
      </c>
      <c r="M40" t="s">
        <v>142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</row>
    <row r="41" spans="1:20" x14ac:dyDescent="0.3">
      <c r="A41" t="s">
        <v>80</v>
      </c>
      <c r="B41" t="s">
        <v>81</v>
      </c>
      <c r="C41">
        <v>133.13904289999999</v>
      </c>
      <c r="D41">
        <v>14608.81846</v>
      </c>
      <c r="E41">
        <v>0.287383791</v>
      </c>
      <c r="F41">
        <v>14.05063462</v>
      </c>
      <c r="G41">
        <v>4.0044957019999998</v>
      </c>
      <c r="H41">
        <v>60.449037439999998</v>
      </c>
      <c r="I41">
        <v>3.0893743000000001E-2</v>
      </c>
      <c r="J41">
        <v>0.26969299899999999</v>
      </c>
      <c r="K41">
        <v>0.69326032400000004</v>
      </c>
      <c r="L41">
        <v>-0.51836805399999997</v>
      </c>
      <c r="M41">
        <v>0.49175350800000001</v>
      </c>
      <c r="N41">
        <v>0.15648341700000001</v>
      </c>
      <c r="O41">
        <v>9.5292604349999994</v>
      </c>
      <c r="P41">
        <v>0.21281597999999999</v>
      </c>
      <c r="Q41">
        <v>0.74507495499999998</v>
      </c>
      <c r="R41">
        <v>24.70793304</v>
      </c>
      <c r="S41">
        <v>1155.36591464869</v>
      </c>
      <c r="T41">
        <v>1774.46220316986</v>
      </c>
    </row>
    <row r="42" spans="1:20" x14ac:dyDescent="0.3">
      <c r="A42" t="s">
        <v>155</v>
      </c>
      <c r="B42" t="s">
        <v>156</v>
      </c>
      <c r="C42">
        <v>92.567367930000003</v>
      </c>
      <c r="D42">
        <v>4729.9573810000002</v>
      </c>
      <c r="E42">
        <v>0.40475514400000001</v>
      </c>
      <c r="F42">
        <v>10.20311959</v>
      </c>
      <c r="G42">
        <v>2.7262159160000001</v>
      </c>
      <c r="H42">
        <v>45.240486050000001</v>
      </c>
      <c r="I42">
        <v>5.9053819E-2</v>
      </c>
      <c r="J42">
        <v>0.30785040600000002</v>
      </c>
      <c r="K42">
        <v>0.55259499999999995</v>
      </c>
      <c r="L42">
        <v>-0.41539577100000002</v>
      </c>
      <c r="M42">
        <v>0.46413290000000001</v>
      </c>
      <c r="N42">
        <v>0.19741413199999999</v>
      </c>
      <c r="O42">
        <v>6.4963138760000003</v>
      </c>
      <c r="P42">
        <v>0.27070385000000002</v>
      </c>
      <c r="Q42">
        <v>0.66843888799999995</v>
      </c>
      <c r="R42">
        <v>25.857365089999998</v>
      </c>
      <c r="S42" t="s">
        <v>142</v>
      </c>
      <c r="T42">
        <v>1709.18662817209</v>
      </c>
    </row>
    <row r="43" spans="1:20" x14ac:dyDescent="0.3">
      <c r="A43" t="s">
        <v>157</v>
      </c>
      <c r="B43" t="s">
        <v>158</v>
      </c>
      <c r="C43">
        <v>105.6326049</v>
      </c>
      <c r="D43">
        <v>7329.7401659999996</v>
      </c>
      <c r="E43">
        <v>0.46118984699999999</v>
      </c>
      <c r="F43">
        <v>9.2957923119999997</v>
      </c>
      <c r="G43">
        <v>2.5358364670000002</v>
      </c>
      <c r="H43">
        <v>51.291381149999999</v>
      </c>
      <c r="I43">
        <v>6.4762885000000006E-2</v>
      </c>
      <c r="J43">
        <v>0.32249941399999998</v>
      </c>
      <c r="K43">
        <v>0.52748289400000004</v>
      </c>
      <c r="L43">
        <v>-0.22892348500000001</v>
      </c>
      <c r="M43">
        <v>0.47276256100000003</v>
      </c>
      <c r="N43">
        <v>0.22662754099999999</v>
      </c>
      <c r="O43">
        <v>6.2005113170000001</v>
      </c>
      <c r="P43">
        <v>0.316300199</v>
      </c>
      <c r="Q43">
        <v>0.69581987899999997</v>
      </c>
      <c r="R43">
        <v>25.17213452</v>
      </c>
      <c r="S43" t="s">
        <v>142</v>
      </c>
      <c r="T43">
        <v>1662.59760400968</v>
      </c>
    </row>
    <row r="44" spans="1:20" x14ac:dyDescent="0.3">
      <c r="A44" t="s">
        <v>83</v>
      </c>
      <c r="B44" t="s">
        <v>103</v>
      </c>
      <c r="C44">
        <v>151.51997209999999</v>
      </c>
      <c r="D44">
        <v>48879.225469999998</v>
      </c>
      <c r="E44">
        <v>0.55209616100000003</v>
      </c>
      <c r="F44">
        <v>11.93271869</v>
      </c>
      <c r="G44">
        <v>2.6904404739999999</v>
      </c>
      <c r="H44">
        <v>70.145326060000002</v>
      </c>
      <c r="I44">
        <v>0.111040535</v>
      </c>
      <c r="J44">
        <v>0.41952172700000001</v>
      </c>
      <c r="K44">
        <v>0.54435255400000004</v>
      </c>
      <c r="L44">
        <v>1.2137340670000001</v>
      </c>
      <c r="M44">
        <v>0.66108739500000002</v>
      </c>
      <c r="N44">
        <v>0.43441976999999998</v>
      </c>
      <c r="O44">
        <v>5.9392568250000002</v>
      </c>
      <c r="P44">
        <v>0.983187476</v>
      </c>
      <c r="Q44">
        <v>1.802568374</v>
      </c>
      <c r="R44">
        <v>23.456572380000001</v>
      </c>
      <c r="S44">
        <v>272.70104731884101</v>
      </c>
      <c r="T44">
        <v>1331.2142595447101</v>
      </c>
    </row>
    <row r="45" spans="1:20" x14ac:dyDescent="0.3">
      <c r="A45" t="s">
        <v>86</v>
      </c>
      <c r="B45" t="s">
        <v>87</v>
      </c>
      <c r="C45">
        <v>152.91857229999999</v>
      </c>
      <c r="D45">
        <v>31766.235069999999</v>
      </c>
      <c r="E45">
        <v>0.241951362</v>
      </c>
      <c r="F45">
        <v>20.514563549999998</v>
      </c>
      <c r="G45">
        <v>5.5913963459999998</v>
      </c>
      <c r="H45">
        <v>70.72041317</v>
      </c>
      <c r="I45">
        <v>3.3890821000000002E-2</v>
      </c>
      <c r="J45">
        <v>0.31977087900000001</v>
      </c>
      <c r="K45">
        <v>0.75388396400000002</v>
      </c>
      <c r="L45">
        <v>-0.22531511900000001</v>
      </c>
      <c r="M45">
        <v>0.55790172100000002</v>
      </c>
      <c r="N45">
        <v>0.16706622900000001</v>
      </c>
      <c r="O45">
        <v>12.40601436</v>
      </c>
      <c r="P45">
        <v>0.26186132600000001</v>
      </c>
      <c r="Q45">
        <v>1.0766500139999999</v>
      </c>
      <c r="R45">
        <v>23.24599705</v>
      </c>
      <c r="S45">
        <v>3162.35225991882</v>
      </c>
      <c r="T45">
        <v>1757.58492315183</v>
      </c>
    </row>
    <row r="46" spans="1:20" x14ac:dyDescent="0.3">
      <c r="A46" t="s">
        <v>159</v>
      </c>
      <c r="B46" t="s">
        <v>160</v>
      </c>
      <c r="C46" t="s">
        <v>142</v>
      </c>
      <c r="D46" t="s">
        <v>142</v>
      </c>
      <c r="E46" t="s">
        <v>142</v>
      </c>
      <c r="F46" t="s">
        <v>142</v>
      </c>
      <c r="G46" t="s">
        <v>142</v>
      </c>
      <c r="H46" t="s">
        <v>142</v>
      </c>
      <c r="I46" t="s">
        <v>142</v>
      </c>
      <c r="J46" t="s">
        <v>142</v>
      </c>
      <c r="K46" t="s">
        <v>142</v>
      </c>
      <c r="L46" t="s">
        <v>142</v>
      </c>
      <c r="M46" t="s">
        <v>142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</row>
    <row r="47" spans="1:20" x14ac:dyDescent="0.3">
      <c r="A47" t="s">
        <v>89</v>
      </c>
      <c r="B47" t="s">
        <v>90</v>
      </c>
      <c r="C47">
        <v>209.21571950000001</v>
      </c>
      <c r="D47">
        <v>109583.0756</v>
      </c>
      <c r="E47">
        <v>0.55403888599999995</v>
      </c>
      <c r="F47">
        <v>7.7454049769999997</v>
      </c>
      <c r="G47">
        <v>2.4530550089999998</v>
      </c>
      <c r="H47">
        <v>102.5575271</v>
      </c>
      <c r="I47">
        <v>0.10443648</v>
      </c>
      <c r="J47">
        <v>0.37897592699999999</v>
      </c>
      <c r="K47">
        <v>0.49238778500000002</v>
      </c>
      <c r="L47">
        <v>1.145549554</v>
      </c>
      <c r="M47">
        <v>0.66723381299999995</v>
      </c>
      <c r="N47">
        <v>0.41051574899999999</v>
      </c>
      <c r="O47">
        <v>5.1904577590000001</v>
      </c>
      <c r="P47">
        <v>1.0151979069999999</v>
      </c>
      <c r="Q47">
        <v>1.845687987</v>
      </c>
      <c r="R47">
        <v>23.664016060000002</v>
      </c>
      <c r="S47" t="s">
        <v>142</v>
      </c>
      <c r="T47">
        <v>1369.3359663249</v>
      </c>
    </row>
    <row r="48" spans="1:20" x14ac:dyDescent="0.3">
      <c r="A48" t="s">
        <v>161</v>
      </c>
      <c r="B48" t="s">
        <v>162</v>
      </c>
      <c r="C48" t="s">
        <v>142</v>
      </c>
      <c r="D48" t="s">
        <v>142</v>
      </c>
      <c r="E48" t="s">
        <v>142</v>
      </c>
      <c r="F48" t="s">
        <v>142</v>
      </c>
      <c r="G48" t="s">
        <v>142</v>
      </c>
      <c r="H48" t="s">
        <v>142</v>
      </c>
      <c r="I48" t="s">
        <v>142</v>
      </c>
      <c r="J48" t="s">
        <v>142</v>
      </c>
      <c r="K48" t="s">
        <v>142</v>
      </c>
      <c r="L48" t="s">
        <v>142</v>
      </c>
      <c r="M48" t="s">
        <v>142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</row>
    <row r="49" spans="1:20" x14ac:dyDescent="0.3">
      <c r="A49" t="s">
        <v>163</v>
      </c>
      <c r="B49" t="s">
        <v>164</v>
      </c>
      <c r="C49">
        <v>260.5520161</v>
      </c>
      <c r="D49">
        <v>187079.86230000001</v>
      </c>
      <c r="E49">
        <v>0.257601146</v>
      </c>
      <c r="F49">
        <v>15.04760589</v>
      </c>
      <c r="G49">
        <v>4.2542435579999998</v>
      </c>
      <c r="H49">
        <v>111.3849641</v>
      </c>
      <c r="I49">
        <v>4.1848603999999998E-2</v>
      </c>
      <c r="J49">
        <v>0.31156798000000002</v>
      </c>
      <c r="K49">
        <v>0.68887979600000004</v>
      </c>
      <c r="L49">
        <v>0.519473674</v>
      </c>
      <c r="M49">
        <v>0.64849156200000002</v>
      </c>
      <c r="N49">
        <v>0.23477341099999999</v>
      </c>
      <c r="O49">
        <v>11.066601690000001</v>
      </c>
      <c r="P49">
        <v>0.43004561299999999</v>
      </c>
      <c r="Q49">
        <v>1.695736533</v>
      </c>
      <c r="R49">
        <v>20.603130520000001</v>
      </c>
      <c r="S49" t="s">
        <v>142</v>
      </c>
      <c r="T49">
        <v>1649.60671567296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2"/>
  <dimension ref="A1:T49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95</v>
      </c>
      <c r="P1" t="s">
        <v>116</v>
      </c>
      <c r="Q1" t="s">
        <v>117</v>
      </c>
      <c r="R1" t="s">
        <v>96</v>
      </c>
      <c r="S1" t="s">
        <v>97</v>
      </c>
      <c r="T1">
        <f>SUM(T2:T49)</f>
        <v>25</v>
      </c>
    </row>
    <row r="2" spans="1:20" x14ac:dyDescent="0.3">
      <c r="A2" t="s">
        <v>7</v>
      </c>
      <c r="B2" t="s">
        <v>8</v>
      </c>
      <c r="C2">
        <v>0.29656015000000002</v>
      </c>
      <c r="D2">
        <v>117.34515639999999</v>
      </c>
      <c r="E2">
        <v>18933.754430000001</v>
      </c>
      <c r="F2">
        <v>0.63136794600000001</v>
      </c>
      <c r="G2">
        <v>8.0095213960000002</v>
      </c>
      <c r="H2">
        <v>2.396843863</v>
      </c>
      <c r="I2">
        <v>56.782956370000001</v>
      </c>
      <c r="J2">
        <v>8.2604826000000006E-2</v>
      </c>
      <c r="K2">
        <v>0.37351076900000002</v>
      </c>
      <c r="L2">
        <v>0.56890364400000004</v>
      </c>
      <c r="M2">
        <v>1.5903715</v>
      </c>
      <c r="N2">
        <v>0.69445030900000004</v>
      </c>
      <c r="O2">
        <v>0.50627114100000004</v>
      </c>
      <c r="P2">
        <v>4.9398705129999998</v>
      </c>
      <c r="Q2">
        <v>1.2974499719999999</v>
      </c>
      <c r="R2">
        <v>2.1001597630000002</v>
      </c>
      <c r="S2">
        <v>25.31271422</v>
      </c>
      <c r="T2">
        <v>1</v>
      </c>
    </row>
    <row r="3" spans="1:20" x14ac:dyDescent="0.3">
      <c r="A3" t="s">
        <v>11</v>
      </c>
      <c r="B3" t="s">
        <v>92</v>
      </c>
      <c r="C3">
        <v>0.395295595</v>
      </c>
      <c r="D3">
        <v>47.755904749999999</v>
      </c>
      <c r="E3">
        <v>1552.8533179999999</v>
      </c>
      <c r="F3">
        <v>1.046124805</v>
      </c>
      <c r="G3">
        <v>6.633601874</v>
      </c>
      <c r="H3">
        <v>1.4936542960000001</v>
      </c>
      <c r="I3">
        <v>22.654141989999999</v>
      </c>
      <c r="J3">
        <v>0.134726291</v>
      </c>
      <c r="K3">
        <v>0.46114207299999999</v>
      </c>
      <c r="L3">
        <v>0.52942333699999999</v>
      </c>
      <c r="M3">
        <v>2.8484850819999998</v>
      </c>
      <c r="N3">
        <v>0.82650772800000005</v>
      </c>
      <c r="O3">
        <v>1.0471348899999999</v>
      </c>
      <c r="P3">
        <v>3.1525027919999999</v>
      </c>
      <c r="Q3">
        <v>4.3615614069999999</v>
      </c>
      <c r="R3">
        <v>4.173345061</v>
      </c>
      <c r="S3">
        <v>26.67327289</v>
      </c>
      <c r="T3">
        <v>1</v>
      </c>
    </row>
    <row r="4" spans="1:20" x14ac:dyDescent="0.3">
      <c r="A4" t="s">
        <v>17</v>
      </c>
      <c r="B4" t="s">
        <v>93</v>
      </c>
      <c r="C4">
        <v>0.35526711</v>
      </c>
      <c r="D4">
        <v>61.638685950000003</v>
      </c>
      <c r="E4">
        <v>3006.0570069999999</v>
      </c>
      <c r="F4">
        <v>0.64270963999999997</v>
      </c>
      <c r="G4">
        <v>8.0257768620000007</v>
      </c>
      <c r="H4">
        <v>2.0068286139999998</v>
      </c>
      <c r="I4">
        <v>30.771349239999999</v>
      </c>
      <c r="J4">
        <v>0.12972172700000001</v>
      </c>
      <c r="K4">
        <v>0.45685838499999998</v>
      </c>
      <c r="L4">
        <v>0.52640708800000002</v>
      </c>
      <c r="M4">
        <v>2.0977127769999999</v>
      </c>
      <c r="N4">
        <v>0.75939910799999999</v>
      </c>
      <c r="O4">
        <v>0.70970149000000005</v>
      </c>
      <c r="P4">
        <v>4.488627793</v>
      </c>
      <c r="Q4">
        <v>1.9842343689999999</v>
      </c>
      <c r="R4">
        <v>3.087764516</v>
      </c>
      <c r="S4">
        <v>24.324544679999999</v>
      </c>
      <c r="T4">
        <v>1</v>
      </c>
    </row>
    <row r="5" spans="1:20" x14ac:dyDescent="0.3">
      <c r="A5" t="s">
        <v>20</v>
      </c>
      <c r="B5" t="s">
        <v>94</v>
      </c>
      <c r="C5">
        <v>1.2041760370000001</v>
      </c>
      <c r="D5">
        <v>116.798435</v>
      </c>
      <c r="E5">
        <v>25761.67122</v>
      </c>
      <c r="F5">
        <v>1.3344471259999999</v>
      </c>
      <c r="G5">
        <v>3.941262005</v>
      </c>
      <c r="H5">
        <v>0.78722260499999996</v>
      </c>
      <c r="I5">
        <v>70.516067210000003</v>
      </c>
      <c r="J5">
        <v>1.547220145</v>
      </c>
      <c r="K5">
        <v>1.306047527</v>
      </c>
      <c r="L5">
        <v>-2.8747490000000001E-2</v>
      </c>
      <c r="M5">
        <v>1.356912168</v>
      </c>
      <c r="N5">
        <v>0.604127741</v>
      </c>
      <c r="O5">
        <v>0.86317902000000002</v>
      </c>
      <c r="P5">
        <v>1.7975694</v>
      </c>
      <c r="Q5">
        <v>1.763070124</v>
      </c>
      <c r="R5">
        <v>1.3174418830000001</v>
      </c>
      <c r="S5">
        <v>24.981517279999998</v>
      </c>
      <c r="T5">
        <v>1</v>
      </c>
    </row>
    <row r="6" spans="1:20" x14ac:dyDescent="0.3">
      <c r="A6" t="s">
        <v>118</v>
      </c>
      <c r="B6" t="s">
        <v>119</v>
      </c>
      <c r="C6">
        <v>1.0489550940000001</v>
      </c>
      <c r="D6">
        <v>18.605187069999999</v>
      </c>
      <c r="E6">
        <v>77.873117559999997</v>
      </c>
      <c r="F6">
        <v>1.860185491</v>
      </c>
      <c r="G6">
        <v>3.3654563450000001</v>
      </c>
      <c r="H6">
        <v>0.70339184300000002</v>
      </c>
      <c r="I6">
        <v>10.48031005</v>
      </c>
      <c r="J6">
        <v>0.52345687600000002</v>
      </c>
      <c r="K6">
        <v>0.76766515099999999</v>
      </c>
      <c r="L6">
        <v>0.237312993</v>
      </c>
      <c r="M6">
        <v>3.29208817</v>
      </c>
      <c r="N6">
        <v>0.82396079099999997</v>
      </c>
      <c r="O6">
        <v>1.6172663460000001</v>
      </c>
      <c r="P6">
        <v>1.801291505</v>
      </c>
      <c r="Q6">
        <v>8.3462013749999997</v>
      </c>
      <c r="R6">
        <v>4.6189887560000003</v>
      </c>
      <c r="S6">
        <v>25.016500149999999</v>
      </c>
    </row>
    <row r="7" spans="1:20" x14ac:dyDescent="0.3">
      <c r="A7" t="s">
        <v>23</v>
      </c>
      <c r="B7" t="s">
        <v>24</v>
      </c>
      <c r="C7">
        <v>0.197842875</v>
      </c>
      <c r="D7">
        <v>55.431209080000002</v>
      </c>
      <c r="E7">
        <v>2162.9750349999999</v>
      </c>
      <c r="F7">
        <v>0.36686384500000002</v>
      </c>
      <c r="G7">
        <v>14.960191979999999</v>
      </c>
      <c r="H7">
        <v>5.2252170180000004</v>
      </c>
      <c r="I7">
        <v>29.35727932</v>
      </c>
      <c r="J7">
        <v>4.0039008000000001E-2</v>
      </c>
      <c r="K7">
        <v>0.398330935</v>
      </c>
      <c r="L7">
        <v>0.82617540499999997</v>
      </c>
      <c r="M7">
        <v>1.7491930419999999</v>
      </c>
      <c r="N7">
        <v>0.78002536499999997</v>
      </c>
      <c r="O7">
        <v>0.40042855700000002</v>
      </c>
      <c r="P7">
        <v>8.5439388740000002</v>
      </c>
      <c r="Q7">
        <v>1.176662053</v>
      </c>
      <c r="R7">
        <v>3.171476819</v>
      </c>
      <c r="S7">
        <v>25.344183390000001</v>
      </c>
      <c r="T7">
        <v>1</v>
      </c>
    </row>
    <row r="8" spans="1:20" x14ac:dyDescent="0.3">
      <c r="A8" t="s">
        <v>27</v>
      </c>
      <c r="B8" t="s">
        <v>98</v>
      </c>
      <c r="C8">
        <v>9.4381444999999994E-2</v>
      </c>
      <c r="D8">
        <v>169.05041850000001</v>
      </c>
      <c r="E8">
        <v>69035.519520000002</v>
      </c>
      <c r="F8">
        <v>0.152528569</v>
      </c>
      <c r="G8">
        <v>33.695836020000002</v>
      </c>
      <c r="H8">
        <v>11.508681360000001</v>
      </c>
      <c r="I8">
        <v>84.176568230000001</v>
      </c>
      <c r="J8">
        <v>2.2670815E-2</v>
      </c>
      <c r="K8">
        <v>0.37098531000000001</v>
      </c>
      <c r="L8">
        <v>0.95345935299999995</v>
      </c>
      <c r="M8">
        <v>0.238553507</v>
      </c>
      <c r="N8">
        <v>0.67963339899999997</v>
      </c>
      <c r="O8">
        <v>0.15290155</v>
      </c>
      <c r="P8">
        <v>19.928141480000001</v>
      </c>
      <c r="Q8">
        <v>0.3049579</v>
      </c>
      <c r="R8">
        <v>1.9816626260000001</v>
      </c>
      <c r="S8">
        <v>24.49557991</v>
      </c>
      <c r="T8">
        <v>1</v>
      </c>
    </row>
    <row r="9" spans="1:20" x14ac:dyDescent="0.3">
      <c r="A9" t="s">
        <v>30</v>
      </c>
      <c r="B9" t="s">
        <v>31</v>
      </c>
      <c r="C9">
        <v>0.141824169</v>
      </c>
      <c r="D9">
        <v>96.410108559999998</v>
      </c>
      <c r="E9">
        <v>12751.585440000001</v>
      </c>
      <c r="F9">
        <v>0.26458672100000002</v>
      </c>
      <c r="G9">
        <v>19.102575739999999</v>
      </c>
      <c r="H9">
        <v>6.9197846839999997</v>
      </c>
      <c r="I9">
        <v>46.800848530000003</v>
      </c>
      <c r="J9">
        <v>2.2632994E-2</v>
      </c>
      <c r="K9">
        <v>0.37056922799999997</v>
      </c>
      <c r="L9">
        <v>0.94295445099999997</v>
      </c>
      <c r="M9">
        <v>1.5513577439999999</v>
      </c>
      <c r="N9">
        <v>0.78764850799999997</v>
      </c>
      <c r="O9">
        <v>0.31730486699999999</v>
      </c>
      <c r="P9">
        <v>11.84982409</v>
      </c>
      <c r="Q9">
        <v>0.88674536199999998</v>
      </c>
      <c r="R9">
        <v>3.3643260910000001</v>
      </c>
      <c r="S9">
        <v>27.026458519999998</v>
      </c>
      <c r="T9">
        <v>1</v>
      </c>
    </row>
    <row r="10" spans="1:20" x14ac:dyDescent="0.3">
      <c r="A10" t="s">
        <v>120</v>
      </c>
      <c r="B10" t="s">
        <v>121</v>
      </c>
      <c r="C10">
        <v>0.21372254099999999</v>
      </c>
      <c r="D10">
        <v>102.12924150000001</v>
      </c>
      <c r="E10">
        <v>15656.223400000001</v>
      </c>
      <c r="F10">
        <v>0.20470902499999999</v>
      </c>
      <c r="G10">
        <v>20.607878150000001</v>
      </c>
      <c r="H10">
        <v>3.833798061</v>
      </c>
      <c r="I10">
        <v>55.461346659999997</v>
      </c>
      <c r="J10">
        <v>0.23929522</v>
      </c>
      <c r="K10">
        <v>0.57455118400000005</v>
      </c>
      <c r="L10">
        <v>0.46109893200000002</v>
      </c>
      <c r="M10">
        <v>-1.0054393999999999E-2</v>
      </c>
      <c r="N10">
        <v>0.60905313999999999</v>
      </c>
      <c r="O10">
        <v>0.22437899</v>
      </c>
      <c r="P10">
        <v>11.574251009999999</v>
      </c>
      <c r="Q10">
        <v>0.27346602800000003</v>
      </c>
      <c r="R10">
        <v>1.3586442169999999</v>
      </c>
      <c r="S10">
        <v>20.82240277</v>
      </c>
    </row>
    <row r="11" spans="1:20" x14ac:dyDescent="0.3">
      <c r="A11" t="s">
        <v>33</v>
      </c>
      <c r="B11" t="s">
        <v>99</v>
      </c>
      <c r="C11">
        <v>0.57789167500000005</v>
      </c>
      <c r="D11">
        <v>33.370799480000002</v>
      </c>
      <c r="E11">
        <v>495.78860020000002</v>
      </c>
      <c r="F11">
        <v>1.081434011</v>
      </c>
      <c r="G11">
        <v>5.6756891530000004</v>
      </c>
      <c r="H11">
        <v>1.173175182</v>
      </c>
      <c r="I11">
        <v>16.475483430000001</v>
      </c>
      <c r="J11">
        <v>0.19850124399999999</v>
      </c>
      <c r="K11">
        <v>0.51109033400000003</v>
      </c>
      <c r="L11">
        <v>0.44738920700000001</v>
      </c>
      <c r="M11">
        <v>2.8591443239999998</v>
      </c>
      <c r="N11">
        <v>0.81068227400000004</v>
      </c>
      <c r="O11">
        <v>1.172568236</v>
      </c>
      <c r="P11">
        <v>2.7162246130000001</v>
      </c>
      <c r="Q11">
        <v>4.3335598830000004</v>
      </c>
      <c r="R11">
        <v>4.0282922360000004</v>
      </c>
      <c r="S11">
        <v>27.083543299999999</v>
      </c>
      <c r="T11">
        <v>1</v>
      </c>
    </row>
    <row r="12" spans="1:20" x14ac:dyDescent="0.3">
      <c r="A12" t="s">
        <v>122</v>
      </c>
      <c r="B12" t="s">
        <v>123</v>
      </c>
      <c r="C12">
        <v>0.18878038899999999</v>
      </c>
      <c r="D12">
        <v>64.943038729999998</v>
      </c>
      <c r="E12">
        <v>4556.7602299999999</v>
      </c>
      <c r="F12">
        <v>0.61091673199999996</v>
      </c>
      <c r="G12">
        <v>15.96418828</v>
      </c>
      <c r="H12">
        <v>3.747954435</v>
      </c>
      <c r="I12">
        <v>30.699414269999998</v>
      </c>
      <c r="J12">
        <v>5.6738656999999998E-2</v>
      </c>
      <c r="K12">
        <v>0.44238799899999998</v>
      </c>
      <c r="L12">
        <v>0.77522385900000002</v>
      </c>
      <c r="M12">
        <v>2.1078190889999999</v>
      </c>
      <c r="N12">
        <v>0.76070115699999996</v>
      </c>
      <c r="O12">
        <v>0.57261423199999995</v>
      </c>
      <c r="P12">
        <v>6.0422852450000004</v>
      </c>
      <c r="Q12">
        <v>1.8834637380000001</v>
      </c>
      <c r="R12">
        <v>3.0963614050000001</v>
      </c>
      <c r="S12">
        <v>27.224699749999999</v>
      </c>
    </row>
    <row r="13" spans="1:20" x14ac:dyDescent="0.3">
      <c r="A13" t="s">
        <v>124</v>
      </c>
      <c r="B13" t="s">
        <v>125</v>
      </c>
      <c r="C13">
        <v>0.238241118</v>
      </c>
      <c r="D13">
        <v>43.346769449999996</v>
      </c>
      <c r="E13">
        <v>1231.899805</v>
      </c>
      <c r="F13">
        <v>0.72417663399999999</v>
      </c>
      <c r="G13">
        <v>13.21827465</v>
      </c>
      <c r="H13">
        <v>3.0422369370000002</v>
      </c>
      <c r="I13">
        <v>21.413781310000001</v>
      </c>
      <c r="J13">
        <v>7.5780938000000006E-2</v>
      </c>
      <c r="K13">
        <v>0.45328481900000001</v>
      </c>
      <c r="L13">
        <v>0.71198607400000002</v>
      </c>
      <c r="M13">
        <v>2.2804555990000002</v>
      </c>
      <c r="N13">
        <v>0.76993180100000003</v>
      </c>
      <c r="O13">
        <v>0.68962720099999997</v>
      </c>
      <c r="P13">
        <v>5.1583180469999999</v>
      </c>
      <c r="Q13">
        <v>2.3731066090000001</v>
      </c>
      <c r="R13">
        <v>3.275303268</v>
      </c>
      <c r="S13">
        <v>26.72245916</v>
      </c>
    </row>
    <row r="14" spans="1:20" x14ac:dyDescent="0.3">
      <c r="A14" t="s">
        <v>36</v>
      </c>
      <c r="B14" t="s">
        <v>37</v>
      </c>
      <c r="C14">
        <v>0.26849085700000003</v>
      </c>
      <c r="D14">
        <v>40.364184659999999</v>
      </c>
      <c r="E14">
        <v>1032.693591</v>
      </c>
      <c r="F14">
        <v>0.81277454000000005</v>
      </c>
      <c r="G14">
        <v>13.417682170000001</v>
      </c>
      <c r="H14">
        <v>2.9493901359999999</v>
      </c>
      <c r="I14">
        <v>20.890339600000001</v>
      </c>
      <c r="J14">
        <v>0.10143302</v>
      </c>
      <c r="K14">
        <v>0.49293026000000001</v>
      </c>
      <c r="L14">
        <v>0.663494158</v>
      </c>
      <c r="M14">
        <v>2.1246988889999998</v>
      </c>
      <c r="N14">
        <v>0.74225280999999999</v>
      </c>
      <c r="O14">
        <v>0.65893354199999998</v>
      </c>
      <c r="P14">
        <v>4.4663056000000001</v>
      </c>
      <c r="Q14">
        <v>2.2351630120000001</v>
      </c>
      <c r="R14">
        <v>2.7729486809999999</v>
      </c>
      <c r="S14">
        <v>27.17946663</v>
      </c>
      <c r="T14">
        <v>1</v>
      </c>
    </row>
    <row r="15" spans="1:20" x14ac:dyDescent="0.3">
      <c r="A15" t="s">
        <v>39</v>
      </c>
      <c r="B15" t="s">
        <v>40</v>
      </c>
      <c r="C15">
        <v>0.258706991</v>
      </c>
      <c r="D15">
        <v>40.811464389999998</v>
      </c>
      <c r="E15">
        <v>1026.9852069999999</v>
      </c>
      <c r="F15">
        <v>0.80512807500000005</v>
      </c>
      <c r="G15">
        <v>12.071757829999999</v>
      </c>
      <c r="H15">
        <v>2.7898486130000002</v>
      </c>
      <c r="I15">
        <v>20.178017260000001</v>
      </c>
      <c r="J15">
        <v>7.8889764000000001E-2</v>
      </c>
      <c r="K15">
        <v>0.46192257399999997</v>
      </c>
      <c r="L15">
        <v>0.700119414</v>
      </c>
      <c r="M15">
        <v>2.4229065890000001</v>
      </c>
      <c r="N15">
        <v>0.776667251</v>
      </c>
      <c r="O15">
        <v>0.73248843900000005</v>
      </c>
      <c r="P15">
        <v>4.5130161319999997</v>
      </c>
      <c r="Q15">
        <v>2.661876404</v>
      </c>
      <c r="R15">
        <v>3.32379845</v>
      </c>
      <c r="S15">
        <v>27.227998580000001</v>
      </c>
      <c r="T15">
        <v>1</v>
      </c>
    </row>
    <row r="16" spans="1:20" x14ac:dyDescent="0.3">
      <c r="A16" t="s">
        <v>126</v>
      </c>
      <c r="B16" t="s">
        <v>127</v>
      </c>
      <c r="C16">
        <v>0.119226864</v>
      </c>
      <c r="D16">
        <v>105.76037839999999</v>
      </c>
      <c r="E16">
        <v>18866.42554</v>
      </c>
      <c r="F16">
        <v>0.21911543999999999</v>
      </c>
      <c r="G16">
        <v>26.054871840000001</v>
      </c>
      <c r="H16">
        <v>8.7186073969999995</v>
      </c>
      <c r="I16">
        <v>54.862918069999999</v>
      </c>
      <c r="J16">
        <v>3.5878198E-2</v>
      </c>
      <c r="K16">
        <v>0.43472794599999998</v>
      </c>
      <c r="L16">
        <v>0.88982349599999999</v>
      </c>
      <c r="M16">
        <v>1.186766153</v>
      </c>
      <c r="N16">
        <v>0.76595040299999995</v>
      </c>
      <c r="O16">
        <v>0.27199950000000001</v>
      </c>
      <c r="P16">
        <v>15.764753130000001</v>
      </c>
      <c r="Q16">
        <v>0.66308331499999995</v>
      </c>
      <c r="R16">
        <v>3.082311308</v>
      </c>
      <c r="S16">
        <v>22.677121140000001</v>
      </c>
    </row>
    <row r="17" spans="1:20" x14ac:dyDescent="0.3">
      <c r="A17" t="s">
        <v>128</v>
      </c>
      <c r="B17" t="s">
        <v>129</v>
      </c>
      <c r="C17">
        <v>0.120122939</v>
      </c>
      <c r="D17">
        <v>70.241594280000001</v>
      </c>
      <c r="E17">
        <v>2559.8537240000001</v>
      </c>
      <c r="F17">
        <v>0.27278981699999999</v>
      </c>
      <c r="G17">
        <v>14.0511891</v>
      </c>
      <c r="H17">
        <v>4.339647083</v>
      </c>
      <c r="I17">
        <v>31.15418803</v>
      </c>
      <c r="J17">
        <v>3.1866594999999998E-2</v>
      </c>
      <c r="K17">
        <v>0.33327578099999999</v>
      </c>
      <c r="L17">
        <v>0.76915053700000002</v>
      </c>
      <c r="M17">
        <v>1.616755444</v>
      </c>
      <c r="N17">
        <v>0.77932643000000001</v>
      </c>
      <c r="O17">
        <v>0.43739093400000001</v>
      </c>
      <c r="P17">
        <v>12.95000074</v>
      </c>
      <c r="Q17">
        <v>0.93540822599999995</v>
      </c>
      <c r="R17">
        <v>3.4954956049999999</v>
      </c>
      <c r="S17">
        <v>12.064066029999999</v>
      </c>
    </row>
    <row r="18" spans="1:20" x14ac:dyDescent="0.3">
      <c r="A18" t="s">
        <v>130</v>
      </c>
      <c r="B18" t="s">
        <v>131</v>
      </c>
      <c r="C18">
        <v>0.41625304699999999</v>
      </c>
      <c r="D18">
        <v>197.80163339999999</v>
      </c>
      <c r="E18">
        <v>76067.889049999998</v>
      </c>
      <c r="F18">
        <v>0.62357706300000004</v>
      </c>
      <c r="G18">
        <v>8.9982378680000004</v>
      </c>
      <c r="H18">
        <v>2.0627882799999999</v>
      </c>
      <c r="I18">
        <v>106.98649570000001</v>
      </c>
      <c r="J18">
        <v>0.286194964</v>
      </c>
      <c r="K18">
        <v>0.56564888800000002</v>
      </c>
      <c r="L18">
        <v>0.26291958999999998</v>
      </c>
      <c r="M18">
        <v>-0.37652735700000001</v>
      </c>
      <c r="N18">
        <v>0.45774895599999998</v>
      </c>
      <c r="O18">
        <v>0.28890085900000001</v>
      </c>
      <c r="P18">
        <v>4.6623375390000001</v>
      </c>
      <c r="Q18">
        <v>0.33301576300000002</v>
      </c>
      <c r="R18">
        <v>0.53100267999999995</v>
      </c>
      <c r="S18">
        <v>22.679598850000001</v>
      </c>
    </row>
    <row r="19" spans="1:20" x14ac:dyDescent="0.3">
      <c r="A19" t="s">
        <v>132</v>
      </c>
      <c r="B19" t="s">
        <v>133</v>
      </c>
      <c r="C19">
        <v>0.37694655100000002</v>
      </c>
      <c r="D19">
        <v>248.88716009999999</v>
      </c>
      <c r="E19">
        <v>159850.74609999999</v>
      </c>
      <c r="F19">
        <v>0.56172287499999995</v>
      </c>
      <c r="G19">
        <v>10.05766382</v>
      </c>
      <c r="H19">
        <v>2.2970275660000001</v>
      </c>
      <c r="I19">
        <v>132.8752101</v>
      </c>
      <c r="J19">
        <v>0.26703645199999998</v>
      </c>
      <c r="K19">
        <v>0.55923602100000003</v>
      </c>
      <c r="L19">
        <v>0.27972655200000002</v>
      </c>
      <c r="M19">
        <v>-0.56715972699999995</v>
      </c>
      <c r="N19">
        <v>0.43779924999999997</v>
      </c>
      <c r="O19">
        <v>0.244429707</v>
      </c>
      <c r="P19">
        <v>5.0681508810000002</v>
      </c>
      <c r="Q19">
        <v>0.264606542</v>
      </c>
      <c r="R19">
        <v>0.47292363599999998</v>
      </c>
      <c r="S19">
        <v>22.899316559999999</v>
      </c>
    </row>
    <row r="20" spans="1:20" x14ac:dyDescent="0.3">
      <c r="A20" t="s">
        <v>42</v>
      </c>
      <c r="B20" t="s">
        <v>43</v>
      </c>
      <c r="C20">
        <v>0.187408661</v>
      </c>
      <c r="D20">
        <v>47.933641909999999</v>
      </c>
      <c r="E20">
        <v>1796.044811</v>
      </c>
      <c r="F20">
        <v>0.39126059400000002</v>
      </c>
      <c r="G20">
        <v>14.34413539</v>
      </c>
      <c r="H20">
        <v>3.8102088059999999</v>
      </c>
      <c r="I20">
        <v>22.25470464</v>
      </c>
      <c r="J20">
        <v>4.6078611999999998E-2</v>
      </c>
      <c r="K20">
        <v>0.43450700199999998</v>
      </c>
      <c r="L20">
        <v>0.83268463400000003</v>
      </c>
      <c r="M20">
        <v>2.810194895</v>
      </c>
      <c r="N20">
        <v>0.87410199399999999</v>
      </c>
      <c r="O20">
        <v>0.67724001700000003</v>
      </c>
      <c r="P20">
        <v>7.9592315490000001</v>
      </c>
      <c r="Q20">
        <v>2.4401489270000001</v>
      </c>
      <c r="R20">
        <v>6.0955128109999999</v>
      </c>
      <c r="S20">
        <v>24.464196149999999</v>
      </c>
      <c r="T20">
        <v>1</v>
      </c>
    </row>
    <row r="21" spans="1:20" x14ac:dyDescent="0.3">
      <c r="A21" t="s">
        <v>46</v>
      </c>
      <c r="B21" t="s">
        <v>47</v>
      </c>
      <c r="C21">
        <v>0.15935613900000001</v>
      </c>
      <c r="D21">
        <v>92.302325800000006</v>
      </c>
      <c r="E21">
        <v>10633.64285</v>
      </c>
      <c r="F21">
        <v>0.24164830700000001</v>
      </c>
      <c r="G21">
        <v>17.869101520000001</v>
      </c>
      <c r="H21">
        <v>3.728724191</v>
      </c>
      <c r="I21">
        <v>41.694649329999997</v>
      </c>
      <c r="J21">
        <v>6.2298168000000001E-2</v>
      </c>
      <c r="K21">
        <v>0.39360895600000001</v>
      </c>
      <c r="L21">
        <v>0.70704357699999998</v>
      </c>
      <c r="M21">
        <v>0.90621819100000001</v>
      </c>
      <c r="N21">
        <v>0.72734801900000001</v>
      </c>
      <c r="O21">
        <v>0.29540729700000001</v>
      </c>
      <c r="P21">
        <v>10.70106752</v>
      </c>
      <c r="Q21">
        <v>0.59124988499999998</v>
      </c>
      <c r="R21">
        <v>2.444596744</v>
      </c>
      <c r="S21">
        <v>26.105068939999999</v>
      </c>
      <c r="T21">
        <v>1</v>
      </c>
    </row>
    <row r="22" spans="1:20" x14ac:dyDescent="0.3">
      <c r="A22" t="s">
        <v>49</v>
      </c>
      <c r="B22" t="s">
        <v>100</v>
      </c>
      <c r="C22">
        <v>0.31556085900000003</v>
      </c>
      <c r="D22">
        <v>45.629823729999998</v>
      </c>
      <c r="E22">
        <v>1150.283637</v>
      </c>
      <c r="F22">
        <v>0.402458922</v>
      </c>
      <c r="G22">
        <v>11.42552824</v>
      </c>
      <c r="H22">
        <v>2.1889090090000001</v>
      </c>
      <c r="I22">
        <v>23.356902860000002</v>
      </c>
      <c r="J22">
        <v>0.158435781</v>
      </c>
      <c r="K22">
        <v>0.48202876300000003</v>
      </c>
      <c r="L22">
        <v>0.50813954699999997</v>
      </c>
      <c r="M22">
        <v>1.0650521589999999</v>
      </c>
      <c r="N22">
        <v>0.68711853599999995</v>
      </c>
      <c r="O22">
        <v>0.43555801399999999</v>
      </c>
      <c r="P22">
        <v>6.3220603200000003</v>
      </c>
      <c r="Q22">
        <v>0.81891609700000001</v>
      </c>
      <c r="R22">
        <v>2.0432782070000002</v>
      </c>
      <c r="S22">
        <v>26.977893309999999</v>
      </c>
      <c r="T22">
        <v>1</v>
      </c>
    </row>
    <row r="23" spans="1:20" x14ac:dyDescent="0.3">
      <c r="A23" t="s">
        <v>134</v>
      </c>
      <c r="B23" t="s">
        <v>135</v>
      </c>
      <c r="C23">
        <v>0.31137362299999999</v>
      </c>
      <c r="D23">
        <v>55.137195040000002</v>
      </c>
      <c r="E23">
        <v>2084.5326340000001</v>
      </c>
      <c r="F23">
        <v>0.60808111600000003</v>
      </c>
      <c r="G23">
        <v>8.2048304610000002</v>
      </c>
      <c r="H23">
        <v>1.75957283</v>
      </c>
      <c r="I23">
        <v>27.650380940000002</v>
      </c>
      <c r="J23">
        <v>0.195661001</v>
      </c>
      <c r="K23">
        <v>0.50800066799999999</v>
      </c>
      <c r="L23">
        <v>0.44345868599999999</v>
      </c>
      <c r="M23">
        <v>1.9435686729999999</v>
      </c>
      <c r="N23">
        <v>0.76447393100000005</v>
      </c>
      <c r="O23">
        <v>0.64545914999999998</v>
      </c>
      <c r="P23">
        <v>4.6102839080000004</v>
      </c>
      <c r="Q23">
        <v>1.7922280429999999</v>
      </c>
      <c r="R23">
        <v>2.940545991</v>
      </c>
      <c r="S23">
        <v>21.5140791</v>
      </c>
    </row>
    <row r="24" spans="1:20" x14ac:dyDescent="0.3">
      <c r="A24" t="s">
        <v>136</v>
      </c>
      <c r="B24" t="s">
        <v>137</v>
      </c>
      <c r="C24">
        <v>0.194971637</v>
      </c>
      <c r="D24">
        <v>73.771665690000006</v>
      </c>
      <c r="E24">
        <v>5214.9447460000001</v>
      </c>
      <c r="F24">
        <v>0.25512255099999998</v>
      </c>
      <c r="G24">
        <v>17.47711069</v>
      </c>
      <c r="H24">
        <v>3.427320044</v>
      </c>
      <c r="I24">
        <v>35.745848590000001</v>
      </c>
      <c r="J24">
        <v>9.5167103000000003E-2</v>
      </c>
      <c r="K24">
        <v>0.437910097</v>
      </c>
      <c r="L24">
        <v>0.62606292699999999</v>
      </c>
      <c r="M24">
        <v>0.60951501200000002</v>
      </c>
      <c r="N24">
        <v>0.67633276799999997</v>
      </c>
      <c r="O24">
        <v>0.29467512299999998</v>
      </c>
      <c r="P24">
        <v>9.9038820530000002</v>
      </c>
      <c r="Q24">
        <v>0.50462920499999997</v>
      </c>
      <c r="R24">
        <v>1.960709641</v>
      </c>
      <c r="S24">
        <v>26.120990419999998</v>
      </c>
    </row>
    <row r="25" spans="1:20" x14ac:dyDescent="0.3">
      <c r="A25" t="s">
        <v>52</v>
      </c>
      <c r="B25" t="s">
        <v>101</v>
      </c>
      <c r="C25">
        <v>0.18838005899999999</v>
      </c>
      <c r="D25">
        <v>63.124006180000002</v>
      </c>
      <c r="E25">
        <v>2870.2324269999999</v>
      </c>
      <c r="F25">
        <v>0.22277601699999999</v>
      </c>
      <c r="G25">
        <v>20.308590469999999</v>
      </c>
      <c r="H25">
        <v>3.8413892889999999</v>
      </c>
      <c r="I25">
        <v>31.74885647</v>
      </c>
      <c r="J25">
        <v>9.7500188000000002E-2</v>
      </c>
      <c r="K25">
        <v>0.43070406</v>
      </c>
      <c r="L25">
        <v>0.62004701100000004</v>
      </c>
      <c r="M25">
        <v>6.4375018000000006E-2</v>
      </c>
      <c r="N25">
        <v>0.6094832</v>
      </c>
      <c r="O25">
        <v>0.211600654</v>
      </c>
      <c r="P25">
        <v>10.74252572</v>
      </c>
      <c r="Q25">
        <v>0.32343256999999997</v>
      </c>
      <c r="R25">
        <v>1.434895869</v>
      </c>
      <c r="S25">
        <v>25.716147930000002</v>
      </c>
      <c r="T25">
        <v>1</v>
      </c>
    </row>
    <row r="26" spans="1:20" x14ac:dyDescent="0.3">
      <c r="A26" t="s">
        <v>56</v>
      </c>
      <c r="B26" t="s">
        <v>57</v>
      </c>
      <c r="C26">
        <v>0.15487689700000001</v>
      </c>
      <c r="D26">
        <v>92.128713129999994</v>
      </c>
      <c r="E26">
        <v>10497.576069999999</v>
      </c>
      <c r="F26">
        <v>0.20589523200000001</v>
      </c>
      <c r="G26">
        <v>21.354650660000001</v>
      </c>
      <c r="H26">
        <v>4.2421394960000001</v>
      </c>
      <c r="I26">
        <v>43.381589200000001</v>
      </c>
      <c r="J26">
        <v>7.2930722000000003E-2</v>
      </c>
      <c r="K26">
        <v>0.416764358</v>
      </c>
      <c r="L26">
        <v>0.68691039700000001</v>
      </c>
      <c r="M26">
        <v>0.40757273900000002</v>
      </c>
      <c r="N26">
        <v>0.668169291</v>
      </c>
      <c r="O26">
        <v>0.23673200599999999</v>
      </c>
      <c r="P26">
        <v>12.375965389999999</v>
      </c>
      <c r="Q26">
        <v>0.38605097999999999</v>
      </c>
      <c r="R26">
        <v>1.8739392109999999</v>
      </c>
      <c r="S26">
        <v>25.87663749</v>
      </c>
      <c r="T26">
        <v>1</v>
      </c>
    </row>
    <row r="27" spans="1:20" x14ac:dyDescent="0.3">
      <c r="A27" t="s">
        <v>138</v>
      </c>
      <c r="B27" t="s">
        <v>139</v>
      </c>
      <c r="C27">
        <v>0.19447322</v>
      </c>
      <c r="D27">
        <v>66.776699710000003</v>
      </c>
      <c r="E27">
        <v>3808.0251560000002</v>
      </c>
      <c r="F27">
        <v>0.25285690900000002</v>
      </c>
      <c r="G27">
        <v>17.41377026</v>
      </c>
      <c r="H27">
        <v>3.4066238690000001</v>
      </c>
      <c r="I27">
        <v>32.825295879999999</v>
      </c>
      <c r="J27">
        <v>0.10394754</v>
      </c>
      <c r="K27">
        <v>0.44033160700000001</v>
      </c>
      <c r="L27">
        <v>0.61293732199999995</v>
      </c>
      <c r="M27">
        <v>0.670258986</v>
      </c>
      <c r="N27">
        <v>0.68787606000000001</v>
      </c>
      <c r="O27">
        <v>0.29512010300000002</v>
      </c>
      <c r="P27">
        <v>9.9970671620000005</v>
      </c>
      <c r="Q27">
        <v>0.51891793399999997</v>
      </c>
      <c r="R27">
        <v>2.0427555430000002</v>
      </c>
      <c r="S27">
        <v>24.890220410000001</v>
      </c>
    </row>
    <row r="28" spans="1:20" x14ac:dyDescent="0.3">
      <c r="A28" t="s">
        <v>59</v>
      </c>
      <c r="B28" t="s">
        <v>60</v>
      </c>
      <c r="C28">
        <v>0.14492302700000001</v>
      </c>
      <c r="D28">
        <v>93.807338430000001</v>
      </c>
      <c r="E28">
        <v>10716.10807</v>
      </c>
      <c r="F28">
        <v>0.21659412</v>
      </c>
      <c r="G28">
        <v>19.945169230000001</v>
      </c>
      <c r="H28">
        <v>4.1453085449999998</v>
      </c>
      <c r="I28">
        <v>43.519272190000002</v>
      </c>
      <c r="J28">
        <v>6.9318714000000003E-2</v>
      </c>
      <c r="K28">
        <v>0.40131730399999999</v>
      </c>
      <c r="L28">
        <v>0.688912262</v>
      </c>
      <c r="M28">
        <v>0.65249874100000005</v>
      </c>
      <c r="N28">
        <v>0.70630538200000004</v>
      </c>
      <c r="O28">
        <v>0.25415494700000002</v>
      </c>
      <c r="P28">
        <v>11.97371291</v>
      </c>
      <c r="Q28">
        <v>0.47876890500000002</v>
      </c>
      <c r="R28">
        <v>2.2240827670000001</v>
      </c>
      <c r="S28">
        <v>23.818295119999998</v>
      </c>
      <c r="T28">
        <v>1</v>
      </c>
    </row>
    <row r="29" spans="1:20" x14ac:dyDescent="0.3">
      <c r="A29" t="s">
        <v>63</v>
      </c>
      <c r="B29" t="s">
        <v>64</v>
      </c>
      <c r="C29">
        <v>0.24144827999999999</v>
      </c>
      <c r="D29">
        <v>55.987247879999998</v>
      </c>
      <c r="E29">
        <v>1703.732276</v>
      </c>
      <c r="F29">
        <v>0.446998169</v>
      </c>
      <c r="G29">
        <v>8.4210212450000004</v>
      </c>
      <c r="H29">
        <v>2.0792108319999998</v>
      </c>
      <c r="I29">
        <v>24.70309782</v>
      </c>
      <c r="J29">
        <v>5.4853477999999997E-2</v>
      </c>
      <c r="K29">
        <v>0.336892099</v>
      </c>
      <c r="L29">
        <v>0.65683072399999998</v>
      </c>
      <c r="M29">
        <v>1.8393627319999999</v>
      </c>
      <c r="N29">
        <v>0.78670641600000002</v>
      </c>
      <c r="O29">
        <v>0.54531591099999999</v>
      </c>
      <c r="P29">
        <v>6.0239572040000002</v>
      </c>
      <c r="Q29">
        <v>1.4362331880000001</v>
      </c>
      <c r="R29">
        <v>3.2138819120000002</v>
      </c>
      <c r="S29">
        <v>26.345831489999998</v>
      </c>
      <c r="T29">
        <v>1</v>
      </c>
    </row>
    <row r="30" spans="1:20" x14ac:dyDescent="0.3">
      <c r="A30" t="s">
        <v>66</v>
      </c>
      <c r="B30" t="s">
        <v>102</v>
      </c>
      <c r="C30">
        <v>0.14706643899999999</v>
      </c>
      <c r="D30">
        <v>75.360020719999994</v>
      </c>
      <c r="E30">
        <v>5145.9246670000002</v>
      </c>
      <c r="F30">
        <v>0.18791291700000001</v>
      </c>
      <c r="G30">
        <v>21.987816670000001</v>
      </c>
      <c r="H30">
        <v>4.3397152139999999</v>
      </c>
      <c r="I30">
        <v>37.273240639999997</v>
      </c>
      <c r="J30">
        <v>9.8299200000000003E-2</v>
      </c>
      <c r="K30">
        <v>0.43354893799999999</v>
      </c>
      <c r="L30">
        <v>0.62884266300000002</v>
      </c>
      <c r="M30">
        <v>0.31295130599999998</v>
      </c>
      <c r="N30">
        <v>0.67586800999999996</v>
      </c>
      <c r="O30">
        <v>0.22386824599999999</v>
      </c>
      <c r="P30">
        <v>13.100715299999999</v>
      </c>
      <c r="Q30">
        <v>0.365811685</v>
      </c>
      <c r="R30">
        <v>1.942448945</v>
      </c>
      <c r="S30">
        <v>21.048980719999999</v>
      </c>
      <c r="T30">
        <v>1</v>
      </c>
    </row>
    <row r="31" spans="1:20" x14ac:dyDescent="0.3">
      <c r="A31" t="s">
        <v>140</v>
      </c>
      <c r="B31" t="s">
        <v>141</v>
      </c>
      <c r="C31" t="s">
        <v>142</v>
      </c>
      <c r="D31" t="s">
        <v>142</v>
      </c>
      <c r="E31" t="s">
        <v>142</v>
      </c>
      <c r="F31" t="s">
        <v>142</v>
      </c>
      <c r="G31" t="s">
        <v>142</v>
      </c>
      <c r="H31" t="s">
        <v>142</v>
      </c>
      <c r="I31" t="s">
        <v>142</v>
      </c>
      <c r="J31" t="s">
        <v>142</v>
      </c>
      <c r="K31" t="s">
        <v>142</v>
      </c>
      <c r="L31" t="s">
        <v>142</v>
      </c>
      <c r="M31" t="s">
        <v>142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</row>
    <row r="32" spans="1:20" x14ac:dyDescent="0.3">
      <c r="A32" t="s">
        <v>143</v>
      </c>
      <c r="B32" t="s">
        <v>144</v>
      </c>
      <c r="C32" t="s">
        <v>142</v>
      </c>
      <c r="D32" t="s">
        <v>142</v>
      </c>
      <c r="E32" t="s">
        <v>142</v>
      </c>
      <c r="F32" t="s">
        <v>142</v>
      </c>
      <c r="G32" t="s">
        <v>142</v>
      </c>
      <c r="H32" t="s">
        <v>142</v>
      </c>
      <c r="I32" t="s">
        <v>142</v>
      </c>
      <c r="J32" t="s">
        <v>142</v>
      </c>
      <c r="K32" t="s">
        <v>142</v>
      </c>
      <c r="L32" t="s">
        <v>142</v>
      </c>
      <c r="M32" t="s">
        <v>142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</row>
    <row r="33" spans="1:20" x14ac:dyDescent="0.3">
      <c r="A33" t="s">
        <v>71</v>
      </c>
      <c r="B33" t="s">
        <v>72</v>
      </c>
      <c r="C33">
        <v>0.119688237</v>
      </c>
      <c r="D33">
        <v>119.78596020000001</v>
      </c>
      <c r="E33">
        <v>25550.223959999999</v>
      </c>
      <c r="F33">
        <v>0.22595678499999999</v>
      </c>
      <c r="G33">
        <v>28.689338790000001</v>
      </c>
      <c r="H33">
        <v>9.7575908869999992</v>
      </c>
      <c r="I33">
        <v>64.001494410000006</v>
      </c>
      <c r="J33">
        <v>3.3628862000000002E-2</v>
      </c>
      <c r="K33">
        <v>0.40601798700000002</v>
      </c>
      <c r="L33">
        <v>0.88990476299999999</v>
      </c>
      <c r="M33">
        <v>0.58402256600000002</v>
      </c>
      <c r="N33">
        <v>0.67627598300000002</v>
      </c>
      <c r="O33">
        <v>0.19941194200000001</v>
      </c>
      <c r="P33">
        <v>14.790870809999999</v>
      </c>
      <c r="Q33">
        <v>0.44094850000000002</v>
      </c>
      <c r="R33">
        <v>1.9615921730000001</v>
      </c>
      <c r="S33">
        <v>24.527251710000002</v>
      </c>
      <c r="T33">
        <v>1</v>
      </c>
    </row>
    <row r="34" spans="1:20" x14ac:dyDescent="0.3">
      <c r="A34" t="s">
        <v>145</v>
      </c>
      <c r="B34" t="s">
        <v>146</v>
      </c>
      <c r="C34">
        <v>0.156146637</v>
      </c>
      <c r="D34">
        <v>78.59340804</v>
      </c>
      <c r="E34">
        <v>7112.3341010000004</v>
      </c>
      <c r="F34">
        <v>0.31586806899999997</v>
      </c>
      <c r="G34">
        <v>20.621122719999999</v>
      </c>
      <c r="H34">
        <v>7.1818685289999999</v>
      </c>
      <c r="I34">
        <v>41.946067640000003</v>
      </c>
      <c r="J34">
        <v>3.5599548000000002E-2</v>
      </c>
      <c r="K34">
        <v>0.41990238099999999</v>
      </c>
      <c r="L34">
        <v>0.87572196300000005</v>
      </c>
      <c r="M34">
        <v>1.3398820060000001</v>
      </c>
      <c r="N34">
        <v>0.742329617</v>
      </c>
      <c r="O34">
        <v>0.32027807699999999</v>
      </c>
      <c r="P34">
        <v>11.11779181</v>
      </c>
      <c r="Q34">
        <v>0.83838337399999996</v>
      </c>
      <c r="R34">
        <v>2.711500284</v>
      </c>
      <c r="S34">
        <v>25.915382059999999</v>
      </c>
    </row>
    <row r="35" spans="1:20" x14ac:dyDescent="0.3">
      <c r="A35" t="s">
        <v>147</v>
      </c>
      <c r="B35" t="s">
        <v>148</v>
      </c>
      <c r="C35">
        <v>0.157616066</v>
      </c>
      <c r="D35">
        <v>88.091112690000003</v>
      </c>
      <c r="E35">
        <v>10072.6504</v>
      </c>
      <c r="F35">
        <v>0.35103029200000002</v>
      </c>
      <c r="G35">
        <v>18.39662169</v>
      </c>
      <c r="H35">
        <v>6.6803144999999997</v>
      </c>
      <c r="I35">
        <v>45.278782769999999</v>
      </c>
      <c r="J35">
        <v>3.0079292000000001E-2</v>
      </c>
      <c r="K35">
        <v>0.39522188699999999</v>
      </c>
      <c r="L35">
        <v>0.89511285799999996</v>
      </c>
      <c r="M35">
        <v>1.5788880860000001</v>
      </c>
      <c r="N35">
        <v>0.75930583500000004</v>
      </c>
      <c r="O35">
        <v>0.35020847399999999</v>
      </c>
      <c r="P35">
        <v>9.9297343209999998</v>
      </c>
      <c r="Q35">
        <v>1.0268319429999999</v>
      </c>
      <c r="R35">
        <v>2.9512759700000002</v>
      </c>
      <c r="S35">
        <v>26.727111650000001</v>
      </c>
    </row>
    <row r="36" spans="1:20" x14ac:dyDescent="0.3">
      <c r="A36" t="s">
        <v>74</v>
      </c>
      <c r="B36" t="s">
        <v>75</v>
      </c>
      <c r="C36">
        <v>0.19013112099999999</v>
      </c>
      <c r="D36">
        <v>55.940943420000004</v>
      </c>
      <c r="E36">
        <v>2527.063713</v>
      </c>
      <c r="F36">
        <v>0.34759818399999998</v>
      </c>
      <c r="G36">
        <v>13.745061</v>
      </c>
      <c r="H36">
        <v>3.2092358239999998</v>
      </c>
      <c r="I36">
        <v>25.36373614</v>
      </c>
      <c r="J36">
        <v>5.3216919000000001E-2</v>
      </c>
      <c r="K36">
        <v>0.405338274</v>
      </c>
      <c r="L36">
        <v>0.76322880199999998</v>
      </c>
      <c r="M36">
        <v>2.0856124450000002</v>
      </c>
      <c r="N36">
        <v>0.82098769199999999</v>
      </c>
      <c r="O36">
        <v>0.51584057000000005</v>
      </c>
      <c r="P36">
        <v>7.9970903419999999</v>
      </c>
      <c r="Q36">
        <v>1.4504751380000001</v>
      </c>
      <c r="R36">
        <v>4.149703455</v>
      </c>
      <c r="S36">
        <v>26.683832299999999</v>
      </c>
      <c r="T36">
        <v>1</v>
      </c>
    </row>
    <row r="37" spans="1:20" x14ac:dyDescent="0.3">
      <c r="A37" t="s">
        <v>149</v>
      </c>
      <c r="B37" t="s">
        <v>150</v>
      </c>
      <c r="C37">
        <v>0.66761036600000001</v>
      </c>
      <c r="D37">
        <v>25.971717269999999</v>
      </c>
      <c r="E37">
        <v>294.72574459999998</v>
      </c>
      <c r="F37">
        <v>0.73504455099999999</v>
      </c>
      <c r="G37">
        <v>8.4949213130000008</v>
      </c>
      <c r="H37">
        <v>1.7407666449999999</v>
      </c>
      <c r="I37">
        <v>17.357946349999999</v>
      </c>
      <c r="J37">
        <v>0.73430697300000003</v>
      </c>
      <c r="K37">
        <v>0.93882998799999995</v>
      </c>
      <c r="L37">
        <v>0.27729431799999998</v>
      </c>
      <c r="M37">
        <v>1.8288621140000001</v>
      </c>
      <c r="N37">
        <v>0.72268344299999998</v>
      </c>
      <c r="O37">
        <v>0.79988775300000003</v>
      </c>
      <c r="P37">
        <v>4.2283943099999997</v>
      </c>
      <c r="Q37">
        <v>1.805210472</v>
      </c>
      <c r="R37">
        <v>2.5063722730000002</v>
      </c>
      <c r="S37">
        <v>24.066981760000001</v>
      </c>
    </row>
    <row r="38" spans="1:20" x14ac:dyDescent="0.3">
      <c r="A38" t="s">
        <v>77</v>
      </c>
      <c r="B38" t="s">
        <v>78</v>
      </c>
      <c r="C38">
        <v>0.28458883200000001</v>
      </c>
      <c r="D38">
        <v>127.52990610000001</v>
      </c>
      <c r="E38">
        <v>30119.564839999999</v>
      </c>
      <c r="F38">
        <v>0.41118291200000001</v>
      </c>
      <c r="G38">
        <v>11.45534999</v>
      </c>
      <c r="H38">
        <v>2.6997574969999998</v>
      </c>
      <c r="I38">
        <v>63.601821479999998</v>
      </c>
      <c r="J38">
        <v>0.14904988999999999</v>
      </c>
      <c r="K38">
        <v>0.470388694</v>
      </c>
      <c r="L38">
        <v>0.50137860300000003</v>
      </c>
      <c r="M38">
        <v>1.1354281239999999</v>
      </c>
      <c r="N38">
        <v>0.690057912</v>
      </c>
      <c r="O38">
        <v>0.45421468100000001</v>
      </c>
      <c r="P38">
        <v>6.4168057879999996</v>
      </c>
      <c r="Q38">
        <v>0.877791659</v>
      </c>
      <c r="R38">
        <v>2.1066855950000001</v>
      </c>
      <c r="S38">
        <v>23.547992829999998</v>
      </c>
      <c r="T38">
        <v>1</v>
      </c>
    </row>
    <row r="39" spans="1:20" x14ac:dyDescent="0.3">
      <c r="A39" t="s">
        <v>151</v>
      </c>
      <c r="B39" t="s">
        <v>152</v>
      </c>
      <c r="C39">
        <v>0.18694316</v>
      </c>
      <c r="D39">
        <v>60.45103263</v>
      </c>
      <c r="E39">
        <v>2989.0092890000001</v>
      </c>
      <c r="F39">
        <v>0.27821611000000002</v>
      </c>
      <c r="G39">
        <v>13.59487957</v>
      </c>
      <c r="H39">
        <v>3.0876259429999999</v>
      </c>
      <c r="I39">
        <v>29.18825592</v>
      </c>
      <c r="J39">
        <v>0.10681339099999999</v>
      </c>
      <c r="K39">
        <v>0.45731355499999998</v>
      </c>
      <c r="L39">
        <v>0.616141155</v>
      </c>
      <c r="M39">
        <v>1.8414375620000001</v>
      </c>
      <c r="N39">
        <v>0.82153582300000005</v>
      </c>
      <c r="O39">
        <v>0.47212145599999999</v>
      </c>
      <c r="P39">
        <v>9.2627020130000002</v>
      </c>
      <c r="Q39">
        <v>1.1487537430000001</v>
      </c>
      <c r="R39">
        <v>4.1376408400000004</v>
      </c>
      <c r="S39">
        <v>19.112514910000002</v>
      </c>
    </row>
    <row r="40" spans="1:20" x14ac:dyDescent="0.3">
      <c r="A40" t="s">
        <v>153</v>
      </c>
      <c r="B40" t="s">
        <v>154</v>
      </c>
      <c r="C40" t="s">
        <v>142</v>
      </c>
      <c r="D40" t="s">
        <v>142</v>
      </c>
      <c r="E40" t="s">
        <v>142</v>
      </c>
      <c r="F40" t="s">
        <v>142</v>
      </c>
      <c r="G40" t="s">
        <v>142</v>
      </c>
      <c r="H40" t="s">
        <v>142</v>
      </c>
      <c r="I40" t="s">
        <v>142</v>
      </c>
      <c r="J40" t="s">
        <v>142</v>
      </c>
      <c r="K40" t="s">
        <v>142</v>
      </c>
      <c r="L40" t="s">
        <v>142</v>
      </c>
      <c r="M40" t="s">
        <v>142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</row>
    <row r="41" spans="1:20" x14ac:dyDescent="0.3">
      <c r="A41" t="s">
        <v>80</v>
      </c>
      <c r="B41" t="s">
        <v>81</v>
      </c>
      <c r="C41">
        <v>0.17723083100000001</v>
      </c>
      <c r="D41">
        <v>133.13904289999999</v>
      </c>
      <c r="E41">
        <v>14608.81846</v>
      </c>
      <c r="F41">
        <v>0.287383791</v>
      </c>
      <c r="G41">
        <v>14.05063462</v>
      </c>
      <c r="H41">
        <v>4.0044957019999998</v>
      </c>
      <c r="I41">
        <v>60.449037439999998</v>
      </c>
      <c r="J41">
        <v>3.0893743000000001E-2</v>
      </c>
      <c r="K41">
        <v>0.26969299899999999</v>
      </c>
      <c r="L41">
        <v>0.69326032400000004</v>
      </c>
      <c r="M41">
        <v>-0.51836805399999997</v>
      </c>
      <c r="N41">
        <v>0.49175350800000001</v>
      </c>
      <c r="O41">
        <v>0.15648341700000001</v>
      </c>
      <c r="P41">
        <v>9.5292604349999994</v>
      </c>
      <c r="Q41">
        <v>0.21281597999999999</v>
      </c>
      <c r="R41">
        <v>0.74507495499999998</v>
      </c>
      <c r="S41">
        <v>24.70793304</v>
      </c>
      <c r="T41">
        <v>1</v>
      </c>
    </row>
    <row r="42" spans="1:20" x14ac:dyDescent="0.3">
      <c r="A42" t="s">
        <v>155</v>
      </c>
      <c r="B42" t="s">
        <v>156</v>
      </c>
      <c r="C42">
        <v>0.287384588</v>
      </c>
      <c r="D42">
        <v>92.567367930000003</v>
      </c>
      <c r="E42">
        <v>4729.9573810000002</v>
      </c>
      <c r="F42">
        <v>0.40475514400000001</v>
      </c>
      <c r="G42">
        <v>10.20311959</v>
      </c>
      <c r="H42">
        <v>2.7262159160000001</v>
      </c>
      <c r="I42">
        <v>45.240486050000001</v>
      </c>
      <c r="J42">
        <v>5.9053819E-2</v>
      </c>
      <c r="K42">
        <v>0.30785040600000002</v>
      </c>
      <c r="L42">
        <v>0.55259499999999995</v>
      </c>
      <c r="M42">
        <v>-0.41539577100000002</v>
      </c>
      <c r="N42">
        <v>0.46413290000000001</v>
      </c>
      <c r="O42">
        <v>0.19741413199999999</v>
      </c>
      <c r="P42">
        <v>6.4963138760000003</v>
      </c>
      <c r="Q42">
        <v>0.27070385000000002</v>
      </c>
      <c r="R42">
        <v>0.66843888799999995</v>
      </c>
      <c r="S42">
        <v>25.857365089999998</v>
      </c>
    </row>
    <row r="43" spans="1:20" x14ac:dyDescent="0.3">
      <c r="A43" t="s">
        <v>157</v>
      </c>
      <c r="B43" t="s">
        <v>158</v>
      </c>
      <c r="C43">
        <v>0.29604623299999999</v>
      </c>
      <c r="D43">
        <v>105.6326049</v>
      </c>
      <c r="E43">
        <v>7329.7401659999996</v>
      </c>
      <c r="F43">
        <v>0.46118984699999999</v>
      </c>
      <c r="G43">
        <v>9.2957923119999997</v>
      </c>
      <c r="H43">
        <v>2.5358364670000002</v>
      </c>
      <c r="I43">
        <v>51.291381149999999</v>
      </c>
      <c r="J43">
        <v>6.4762885000000006E-2</v>
      </c>
      <c r="K43">
        <v>0.32249941399999998</v>
      </c>
      <c r="L43">
        <v>0.52748289400000004</v>
      </c>
      <c r="M43">
        <v>-0.22892348500000001</v>
      </c>
      <c r="N43">
        <v>0.47276256100000003</v>
      </c>
      <c r="O43">
        <v>0.22662754099999999</v>
      </c>
      <c r="P43">
        <v>6.2005113170000001</v>
      </c>
      <c r="Q43">
        <v>0.316300199</v>
      </c>
      <c r="R43">
        <v>0.69581987899999997</v>
      </c>
      <c r="S43">
        <v>25.17213452</v>
      </c>
    </row>
    <row r="44" spans="1:20" x14ac:dyDescent="0.3">
      <c r="A44" t="s">
        <v>83</v>
      </c>
      <c r="B44" t="s">
        <v>103</v>
      </c>
      <c r="C44">
        <v>0.22530324800000001</v>
      </c>
      <c r="D44">
        <v>151.51997209999999</v>
      </c>
      <c r="E44">
        <v>48879.225469999998</v>
      </c>
      <c r="F44">
        <v>0.55209616100000003</v>
      </c>
      <c r="G44">
        <v>11.93271869</v>
      </c>
      <c r="H44">
        <v>2.6904404739999999</v>
      </c>
      <c r="I44">
        <v>70.145326060000002</v>
      </c>
      <c r="J44">
        <v>0.111040535</v>
      </c>
      <c r="K44">
        <v>0.41952172700000001</v>
      </c>
      <c r="L44">
        <v>0.54435255400000004</v>
      </c>
      <c r="M44">
        <v>1.2137340670000001</v>
      </c>
      <c r="N44">
        <v>0.66108739500000002</v>
      </c>
      <c r="O44">
        <v>0.43441976999999998</v>
      </c>
      <c r="P44">
        <v>5.9392568250000002</v>
      </c>
      <c r="Q44">
        <v>0.983187476</v>
      </c>
      <c r="R44">
        <v>1.802568374</v>
      </c>
      <c r="S44">
        <v>23.456572380000001</v>
      </c>
      <c r="T44">
        <v>1</v>
      </c>
    </row>
    <row r="45" spans="1:20" x14ac:dyDescent="0.3">
      <c r="A45" t="s">
        <v>86</v>
      </c>
      <c r="B45" t="s">
        <v>87</v>
      </c>
      <c r="C45">
        <v>0.13215610799999999</v>
      </c>
      <c r="D45">
        <v>152.91857229999999</v>
      </c>
      <c r="E45">
        <v>31766.235069999999</v>
      </c>
      <c r="F45">
        <v>0.241951362</v>
      </c>
      <c r="G45">
        <v>20.514563549999998</v>
      </c>
      <c r="H45">
        <v>5.5913963459999998</v>
      </c>
      <c r="I45">
        <v>70.72041317</v>
      </c>
      <c r="J45">
        <v>3.3890821000000002E-2</v>
      </c>
      <c r="K45">
        <v>0.31977087900000001</v>
      </c>
      <c r="L45">
        <v>0.75388396400000002</v>
      </c>
      <c r="M45">
        <v>-0.22531511900000001</v>
      </c>
      <c r="N45">
        <v>0.55790172100000002</v>
      </c>
      <c r="O45">
        <v>0.16706622900000001</v>
      </c>
      <c r="P45">
        <v>12.40601436</v>
      </c>
      <c r="Q45">
        <v>0.26186132600000001</v>
      </c>
      <c r="R45">
        <v>1.0766500139999999</v>
      </c>
      <c r="S45">
        <v>23.24599705</v>
      </c>
      <c r="T45">
        <v>1</v>
      </c>
    </row>
    <row r="46" spans="1:20" x14ac:dyDescent="0.3">
      <c r="A46" t="s">
        <v>159</v>
      </c>
      <c r="B46" t="s">
        <v>160</v>
      </c>
      <c r="C46" t="s">
        <v>142</v>
      </c>
      <c r="D46" t="s">
        <v>142</v>
      </c>
      <c r="E46" t="s">
        <v>142</v>
      </c>
      <c r="F46" t="s">
        <v>142</v>
      </c>
      <c r="G46" t="s">
        <v>142</v>
      </c>
      <c r="H46" t="s">
        <v>142</v>
      </c>
      <c r="I46" t="s">
        <v>142</v>
      </c>
      <c r="J46" t="s">
        <v>142</v>
      </c>
      <c r="K46" t="s">
        <v>142</v>
      </c>
      <c r="L46" t="s">
        <v>142</v>
      </c>
      <c r="M46" t="s">
        <v>142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</row>
    <row r="47" spans="1:20" x14ac:dyDescent="0.3">
      <c r="A47" t="s">
        <v>89</v>
      </c>
      <c r="B47" t="s">
        <v>90</v>
      </c>
      <c r="C47">
        <v>0.31202349000000001</v>
      </c>
      <c r="D47">
        <v>209.21571950000001</v>
      </c>
      <c r="E47">
        <v>109583.0756</v>
      </c>
      <c r="F47">
        <v>0.55403888599999995</v>
      </c>
      <c r="G47">
        <v>7.7454049769999997</v>
      </c>
      <c r="H47">
        <v>2.4530550089999998</v>
      </c>
      <c r="I47">
        <v>102.5575271</v>
      </c>
      <c r="J47">
        <v>0.10443648</v>
      </c>
      <c r="K47">
        <v>0.37897592699999999</v>
      </c>
      <c r="L47">
        <v>0.49238778500000002</v>
      </c>
      <c r="M47">
        <v>1.145549554</v>
      </c>
      <c r="N47">
        <v>0.66723381299999995</v>
      </c>
      <c r="O47">
        <v>0.41051574899999999</v>
      </c>
      <c r="P47">
        <v>5.1904577590000001</v>
      </c>
      <c r="Q47">
        <v>1.0151979069999999</v>
      </c>
      <c r="R47">
        <v>1.845687987</v>
      </c>
      <c r="S47">
        <v>23.664016060000002</v>
      </c>
      <c r="T47">
        <v>1</v>
      </c>
    </row>
    <row r="48" spans="1:20" x14ac:dyDescent="0.3">
      <c r="A48" t="s">
        <v>161</v>
      </c>
      <c r="B48" t="s">
        <v>162</v>
      </c>
      <c r="C48" t="s">
        <v>142</v>
      </c>
      <c r="D48" t="s">
        <v>142</v>
      </c>
      <c r="E48" t="s">
        <v>142</v>
      </c>
      <c r="F48" t="s">
        <v>142</v>
      </c>
      <c r="G48" t="s">
        <v>142</v>
      </c>
      <c r="H48" t="s">
        <v>142</v>
      </c>
      <c r="I48" t="s">
        <v>142</v>
      </c>
      <c r="J48" t="s">
        <v>142</v>
      </c>
      <c r="K48" t="s">
        <v>142</v>
      </c>
      <c r="L48" t="s">
        <v>142</v>
      </c>
      <c r="M48" t="s">
        <v>142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</row>
    <row r="49" spans="1:19" x14ac:dyDescent="0.3">
      <c r="A49" t="s">
        <v>163</v>
      </c>
      <c r="B49" t="s">
        <v>164</v>
      </c>
      <c r="C49">
        <v>0.13836805299999999</v>
      </c>
      <c r="D49">
        <v>260.5520161</v>
      </c>
      <c r="E49">
        <v>187079.86230000001</v>
      </c>
      <c r="F49">
        <v>0.257601146</v>
      </c>
      <c r="G49">
        <v>15.04760589</v>
      </c>
      <c r="H49">
        <v>4.2542435579999998</v>
      </c>
      <c r="I49">
        <v>111.3849641</v>
      </c>
      <c r="J49">
        <v>4.1848603999999998E-2</v>
      </c>
      <c r="K49">
        <v>0.31156798000000002</v>
      </c>
      <c r="L49">
        <v>0.68887979600000004</v>
      </c>
      <c r="M49">
        <v>0.519473674</v>
      </c>
      <c r="N49">
        <v>0.64849156200000002</v>
      </c>
      <c r="O49">
        <v>0.23477341099999999</v>
      </c>
      <c r="P49">
        <v>11.066601690000001</v>
      </c>
      <c r="Q49">
        <v>0.43004561299999999</v>
      </c>
      <c r="R49">
        <v>1.695736533</v>
      </c>
      <c r="S49">
        <v>20.603130520000001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3"/>
  <dimension ref="A1:G25"/>
  <sheetViews>
    <sheetView workbookViewId="0">
      <selection activeCell="D21" activeCellId="1" sqref="D5 D21"/>
    </sheetView>
  </sheetViews>
  <sheetFormatPr defaultRowHeight="14.4" x14ac:dyDescent="0.3"/>
  <cols>
    <col min="1" max="1" width="22.33203125" bestFit="1" customWidth="1"/>
  </cols>
  <sheetData>
    <row r="1" spans="1:7" x14ac:dyDescent="0.3">
      <c r="A1" t="s">
        <v>167</v>
      </c>
      <c r="B1" t="s">
        <v>95</v>
      </c>
      <c r="C1" t="s">
        <v>104</v>
      </c>
      <c r="D1" t="s">
        <v>168</v>
      </c>
      <c r="E1" t="s">
        <v>117</v>
      </c>
      <c r="F1" t="s">
        <v>169</v>
      </c>
    </row>
    <row r="2" spans="1:7" x14ac:dyDescent="0.3">
      <c r="A2" t="s">
        <v>7</v>
      </c>
      <c r="B2">
        <v>0.51132494023526698</v>
      </c>
      <c r="C2">
        <v>81.625355763930997</v>
      </c>
      <c r="D2">
        <v>10.4342700394186</v>
      </c>
      <c r="E2">
        <v>0.25566247011763399</v>
      </c>
      <c r="F2">
        <v>40.812677881965499</v>
      </c>
    </row>
    <row r="3" spans="1:7" x14ac:dyDescent="0.3">
      <c r="A3" t="s">
        <v>39</v>
      </c>
      <c r="B3">
        <v>0.49041662207590597</v>
      </c>
      <c r="C3">
        <v>971.35923477117103</v>
      </c>
      <c r="D3">
        <v>119.092678684679</v>
      </c>
      <c r="E3">
        <v>0.24520831103795299</v>
      </c>
      <c r="F3">
        <v>485.67961738558603</v>
      </c>
    </row>
    <row r="4" spans="1:7" x14ac:dyDescent="0.3">
      <c r="A4" t="s">
        <v>42</v>
      </c>
      <c r="B4">
        <v>0.68206862706918503</v>
      </c>
      <c r="C4">
        <v>209.73560161533501</v>
      </c>
      <c r="D4">
        <v>35.763518460325301</v>
      </c>
      <c r="E4">
        <v>0.34103431353459301</v>
      </c>
      <c r="F4">
        <v>104.867800807668</v>
      </c>
    </row>
    <row r="5" spans="1:7" x14ac:dyDescent="0.3">
      <c r="A5" t="s">
        <v>46</v>
      </c>
      <c r="B5">
        <v>0.300254449144082</v>
      </c>
      <c r="C5">
        <v>8156.8715346571098</v>
      </c>
      <c r="D5">
        <v>612.28424234437898</v>
      </c>
      <c r="E5">
        <v>0.150127224572041</v>
      </c>
      <c r="F5">
        <v>4078.4357673285599</v>
      </c>
    </row>
    <row r="6" spans="1:7" x14ac:dyDescent="0.3">
      <c r="A6" t="s">
        <v>49</v>
      </c>
      <c r="B6">
        <v>0.44054177618426199</v>
      </c>
      <c r="C6">
        <v>321.90848125249198</v>
      </c>
      <c r="D6">
        <v>35.453533524937697</v>
      </c>
      <c r="E6">
        <v>0.220270888092131</v>
      </c>
      <c r="F6">
        <v>160.95424062624599</v>
      </c>
    </row>
    <row r="7" spans="1:7" x14ac:dyDescent="0.3">
      <c r="A7" t="s">
        <v>52</v>
      </c>
      <c r="B7">
        <v>0.21648154016535401</v>
      </c>
      <c r="C7">
        <v>786.58639386571303</v>
      </c>
      <c r="D7">
        <v>42.570358504290297</v>
      </c>
      <c r="E7">
        <v>0.108240770082677</v>
      </c>
      <c r="F7">
        <v>393.29319693285697</v>
      </c>
    </row>
    <row r="8" spans="1:7" x14ac:dyDescent="0.3">
      <c r="A8" t="s">
        <v>56</v>
      </c>
      <c r="B8">
        <v>0.241593190097805</v>
      </c>
      <c r="C8">
        <v>755.31260431584496</v>
      </c>
      <c r="D8">
        <v>45.619595399436299</v>
      </c>
      <c r="E8">
        <v>0.120796595048902</v>
      </c>
      <c r="F8">
        <v>377.65630215792203</v>
      </c>
    </row>
    <row r="9" spans="1:7" x14ac:dyDescent="0.3">
      <c r="A9" t="s">
        <v>59</v>
      </c>
      <c r="B9">
        <v>0.28866166096675</v>
      </c>
      <c r="C9">
        <v>1522.2418673550301</v>
      </c>
      <c r="D9">
        <v>109.85321645595801</v>
      </c>
      <c r="E9">
        <v>0.144330830483375</v>
      </c>
      <c r="F9">
        <v>761.12093367751697</v>
      </c>
    </row>
    <row r="10" spans="1:7" x14ac:dyDescent="0.3">
      <c r="A10" t="s">
        <v>63</v>
      </c>
      <c r="B10">
        <v>0.55025415912192399</v>
      </c>
      <c r="C10">
        <v>2547.8633516340001</v>
      </c>
      <c r="D10">
        <v>350.49310152773398</v>
      </c>
      <c r="E10">
        <v>0.275127079560962</v>
      </c>
      <c r="F10">
        <v>1273.931675817</v>
      </c>
      <c r="G10" t="s">
        <v>166</v>
      </c>
    </row>
    <row r="11" spans="1:7" x14ac:dyDescent="0.3">
      <c r="A11" t="s">
        <v>66</v>
      </c>
      <c r="B11">
        <v>0.22860720732787199</v>
      </c>
      <c r="C11">
        <v>877.01700217311304</v>
      </c>
      <c r="D11">
        <v>50.123101911464602</v>
      </c>
      <c r="E11">
        <v>0.11430360366393599</v>
      </c>
      <c r="F11">
        <v>438.50850108655698</v>
      </c>
    </row>
    <row r="12" spans="1:7" x14ac:dyDescent="0.3">
      <c r="A12" t="s">
        <v>71</v>
      </c>
      <c r="B12">
        <v>0.204231729682879</v>
      </c>
      <c r="C12">
        <v>125.811287813696</v>
      </c>
      <c r="D12">
        <v>6.4236642309554197</v>
      </c>
      <c r="E12">
        <v>0.10211586484144</v>
      </c>
      <c r="F12">
        <v>62.905643906848198</v>
      </c>
    </row>
    <row r="13" spans="1:7" x14ac:dyDescent="0.3">
      <c r="A13" t="s">
        <v>11</v>
      </c>
      <c r="B13">
        <v>0.47236655274101502</v>
      </c>
      <c r="C13">
        <v>2197.8517289798701</v>
      </c>
      <c r="D13">
        <v>259.54791116352499</v>
      </c>
      <c r="E13">
        <v>0.23618327637050701</v>
      </c>
      <c r="F13">
        <v>1098.9258644899401</v>
      </c>
    </row>
    <row r="14" spans="1:7" x14ac:dyDescent="0.3">
      <c r="A14" t="s">
        <v>74</v>
      </c>
      <c r="B14">
        <v>0.52139362721844396</v>
      </c>
      <c r="C14">
        <v>5457.9315492261603</v>
      </c>
      <c r="D14">
        <v>711.43268189025196</v>
      </c>
      <c r="E14">
        <v>0.26069681360922198</v>
      </c>
      <c r="F14">
        <v>2728.9657746130802</v>
      </c>
    </row>
    <row r="15" spans="1:7" x14ac:dyDescent="0.3">
      <c r="A15" t="s">
        <v>77</v>
      </c>
      <c r="B15">
        <v>0.45903675310638198</v>
      </c>
      <c r="C15">
        <v>238.34184130351599</v>
      </c>
      <c r="D15">
        <v>27.3519162403406</v>
      </c>
      <c r="E15">
        <v>0.22951837655319099</v>
      </c>
      <c r="F15">
        <v>119.170920651758</v>
      </c>
    </row>
    <row r="16" spans="1:7" x14ac:dyDescent="0.3">
      <c r="A16" t="s">
        <v>80</v>
      </c>
      <c r="B16">
        <v>0.15645294267495499</v>
      </c>
      <c r="C16">
        <v>1155.36591464869</v>
      </c>
      <c r="D16">
        <v>45.190099303282103</v>
      </c>
      <c r="E16">
        <v>7.8226471337477302E-2</v>
      </c>
      <c r="F16">
        <v>577.68295732434501</v>
      </c>
    </row>
    <row r="17" spans="1:6" x14ac:dyDescent="0.3">
      <c r="A17" t="s">
        <v>83</v>
      </c>
      <c r="B17">
        <v>0.43938687049865899</v>
      </c>
      <c r="C17">
        <v>272.70104731884101</v>
      </c>
      <c r="D17">
        <v>29.955314940783101</v>
      </c>
      <c r="E17">
        <v>0.21969343524932899</v>
      </c>
      <c r="F17">
        <v>136.35052365942099</v>
      </c>
    </row>
    <row r="18" spans="1:6" x14ac:dyDescent="0.3">
      <c r="A18" t="s">
        <v>86</v>
      </c>
      <c r="B18">
        <v>0.17182994209733499</v>
      </c>
      <c r="C18">
        <v>3162.35225991882</v>
      </c>
      <c r="D18">
        <v>135.846701428307</v>
      </c>
      <c r="E18">
        <v>8.5914971048667396E-2</v>
      </c>
      <c r="F18">
        <v>1581.17612995941</v>
      </c>
    </row>
    <row r="19" spans="1:6" x14ac:dyDescent="0.3">
      <c r="A19" t="s">
        <v>17</v>
      </c>
      <c r="B19">
        <v>0.71471243928751005</v>
      </c>
      <c r="C19">
        <v>205.93510506495701</v>
      </c>
      <c r="D19">
        <v>36.796095318976299</v>
      </c>
      <c r="E19">
        <v>0.35735621964375502</v>
      </c>
      <c r="F19">
        <v>102.967552532479</v>
      </c>
    </row>
    <row r="20" spans="1:6" x14ac:dyDescent="0.3">
      <c r="A20" t="s">
        <v>20</v>
      </c>
      <c r="B20">
        <v>0.86809857942875801</v>
      </c>
      <c r="C20">
        <v>17.2791010272989</v>
      </c>
      <c r="D20">
        <v>3.7499907639010601</v>
      </c>
      <c r="E20">
        <v>0.43404928971437901</v>
      </c>
      <c r="F20">
        <v>8.6395505136494393</v>
      </c>
    </row>
    <row r="21" spans="1:6" x14ac:dyDescent="0.3">
      <c r="A21" t="s">
        <v>23</v>
      </c>
      <c r="B21">
        <v>0.40454188510301903</v>
      </c>
      <c r="C21">
        <v>163.63548358418299</v>
      </c>
      <c r="D21">
        <v>16.549351749722302</v>
      </c>
      <c r="E21">
        <v>0.20227094255150899</v>
      </c>
      <c r="F21">
        <v>81.817741792091695</v>
      </c>
    </row>
    <row r="22" spans="1:6" x14ac:dyDescent="0.3">
      <c r="A22" t="s">
        <v>27</v>
      </c>
      <c r="B22">
        <v>0.157670163619407</v>
      </c>
      <c r="C22">
        <v>522.71082771452404</v>
      </c>
      <c r="D22">
        <v>20.603975432846202</v>
      </c>
      <c r="E22">
        <v>7.88350818097035E-2</v>
      </c>
      <c r="F22">
        <v>261.35541385726202</v>
      </c>
    </row>
    <row r="23" spans="1:6" x14ac:dyDescent="0.3">
      <c r="A23" t="s">
        <v>30</v>
      </c>
      <c r="B23">
        <v>0.32279107231033</v>
      </c>
      <c r="C23">
        <v>1116.5979403645999</v>
      </c>
      <c r="D23">
        <v>90.106961627448996</v>
      </c>
      <c r="E23">
        <v>0.161395536155165</v>
      </c>
      <c r="F23">
        <v>558.29897018229997</v>
      </c>
    </row>
    <row r="24" spans="1:6" x14ac:dyDescent="0.3">
      <c r="A24" t="s">
        <v>33</v>
      </c>
      <c r="B24">
        <v>1.1775664753916699</v>
      </c>
      <c r="C24">
        <v>297.12485923788</v>
      </c>
      <c r="D24">
        <v>87.471068310999101</v>
      </c>
      <c r="E24">
        <v>0.58878323769583496</v>
      </c>
      <c r="F24">
        <v>148.56242961894</v>
      </c>
    </row>
    <row r="25" spans="1:6" x14ac:dyDescent="0.3">
      <c r="A25" t="s">
        <v>36</v>
      </c>
      <c r="B25">
        <v>0.66381618343965199</v>
      </c>
      <c r="C25">
        <v>373.48832797798701</v>
      </c>
      <c r="D25">
        <v>61.981899109400899</v>
      </c>
      <c r="E25">
        <v>0.33190809171982599</v>
      </c>
      <c r="F25">
        <v>186.74416398899299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4"/>
  <dimension ref="A1:G26"/>
  <sheetViews>
    <sheetView workbookViewId="0">
      <selection activeCell="A2" sqref="A2:XFD26"/>
    </sheetView>
  </sheetViews>
  <sheetFormatPr defaultRowHeight="14.4" x14ac:dyDescent="0.3"/>
  <cols>
    <col min="1" max="7" width="18.5546875" customWidth="1"/>
  </cols>
  <sheetData>
    <row r="1" spans="1:7" x14ac:dyDescent="0.3">
      <c r="A1" t="s">
        <v>0</v>
      </c>
      <c r="B1" t="s">
        <v>1</v>
      </c>
      <c r="C1" t="s">
        <v>6</v>
      </c>
      <c r="D1" t="s">
        <v>170</v>
      </c>
      <c r="E1" t="s">
        <v>171</v>
      </c>
      <c r="F1" t="s">
        <v>172</v>
      </c>
      <c r="G1" t="s">
        <v>173</v>
      </c>
    </row>
    <row r="2" spans="1:7" ht="72" x14ac:dyDescent="0.3">
      <c r="A2" t="s">
        <v>74</v>
      </c>
      <c r="B2" t="s">
        <v>75</v>
      </c>
      <c r="C2" s="1" t="s">
        <v>76</v>
      </c>
      <c r="D2">
        <v>590.75269704472703</v>
      </c>
      <c r="E2">
        <v>1660781.9609958599</v>
      </c>
      <c r="F2">
        <v>2811.2981443910599</v>
      </c>
      <c r="G2">
        <v>1.28</v>
      </c>
    </row>
    <row r="3" spans="1:7" ht="57.6" x14ac:dyDescent="0.3">
      <c r="A3" t="s">
        <v>46</v>
      </c>
      <c r="B3" t="s">
        <v>47</v>
      </c>
      <c r="C3" s="1" t="s">
        <v>48</v>
      </c>
      <c r="D3">
        <v>529.17886755546601</v>
      </c>
      <c r="E3">
        <v>1370682.37900577</v>
      </c>
      <c r="F3">
        <v>2590.2061912215399</v>
      </c>
      <c r="G3">
        <v>1.17</v>
      </c>
    </row>
    <row r="4" spans="1:7" ht="28.8" x14ac:dyDescent="0.3">
      <c r="A4" t="s">
        <v>63</v>
      </c>
      <c r="B4" t="s">
        <v>64</v>
      </c>
      <c r="C4" s="1" t="s">
        <v>65</v>
      </c>
      <c r="D4">
        <v>324.22143543486601</v>
      </c>
      <c r="E4">
        <v>675342.13825617102</v>
      </c>
      <c r="F4">
        <v>2082.96572788397</v>
      </c>
      <c r="G4">
        <v>0.94</v>
      </c>
    </row>
    <row r="5" spans="1:7" ht="28.8" x14ac:dyDescent="0.3">
      <c r="A5" t="s">
        <v>11</v>
      </c>
      <c r="B5" t="s">
        <v>12</v>
      </c>
      <c r="C5" s="1" t="s">
        <v>14</v>
      </c>
      <c r="D5">
        <v>218.852506447244</v>
      </c>
      <c r="E5">
        <v>114862.94354577101</v>
      </c>
      <c r="F5">
        <v>524.841800582529</v>
      </c>
      <c r="G5">
        <v>0.24</v>
      </c>
    </row>
    <row r="6" spans="1:7" ht="43.2" x14ac:dyDescent="0.3">
      <c r="A6" t="s">
        <v>86</v>
      </c>
      <c r="B6" t="s">
        <v>87</v>
      </c>
      <c r="C6" s="1" t="s">
        <v>88</v>
      </c>
      <c r="D6">
        <v>135.34045454853</v>
      </c>
      <c r="E6">
        <v>322254.112622443</v>
      </c>
      <c r="F6">
        <v>2381.0627332191302</v>
      </c>
      <c r="G6">
        <v>1.08</v>
      </c>
    </row>
    <row r="7" spans="1:7" ht="28.8" x14ac:dyDescent="0.3">
      <c r="A7" t="s">
        <v>39</v>
      </c>
      <c r="B7" t="s">
        <v>40</v>
      </c>
      <c r="C7" s="1" t="s">
        <v>41</v>
      </c>
      <c r="D7">
        <v>96.492088332928603</v>
      </c>
      <c r="E7">
        <v>20240.728960145301</v>
      </c>
      <c r="F7">
        <v>209.765684522323</v>
      </c>
      <c r="G7">
        <v>0.1</v>
      </c>
    </row>
    <row r="8" spans="1:7" ht="28.8" x14ac:dyDescent="0.3">
      <c r="A8" t="s">
        <v>59</v>
      </c>
      <c r="B8" t="s">
        <v>60</v>
      </c>
      <c r="C8" s="1" t="s">
        <v>62</v>
      </c>
      <c r="D8">
        <v>56.539817434104798</v>
      </c>
      <c r="E8">
        <v>136476.48753160299</v>
      </c>
      <c r="F8">
        <v>2413.8119598752101</v>
      </c>
      <c r="G8">
        <v>1.0900000000000001</v>
      </c>
    </row>
    <row r="9" spans="1:7" ht="28.8" x14ac:dyDescent="0.3">
      <c r="A9" t="s">
        <v>66</v>
      </c>
      <c r="B9" t="s">
        <v>67</v>
      </c>
      <c r="C9" s="1" t="s">
        <v>69</v>
      </c>
      <c r="D9">
        <v>51.360853433927801</v>
      </c>
      <c r="E9">
        <v>28083.490144119602</v>
      </c>
      <c r="F9">
        <v>546.78784067027004</v>
      </c>
      <c r="G9">
        <v>0.25</v>
      </c>
    </row>
    <row r="10" spans="1:7" ht="28.8" x14ac:dyDescent="0.3">
      <c r="A10" t="s">
        <v>30</v>
      </c>
      <c r="B10" t="s">
        <v>31</v>
      </c>
      <c r="C10" s="1" t="s">
        <v>32</v>
      </c>
      <c r="D10">
        <v>44.905462525428597</v>
      </c>
      <c r="E10">
        <v>49315.576180890501</v>
      </c>
      <c r="F10">
        <v>1098.20884603882</v>
      </c>
      <c r="G10">
        <v>0.5</v>
      </c>
    </row>
    <row r="11" spans="1:7" ht="28.8" x14ac:dyDescent="0.3">
      <c r="A11" t="s">
        <v>52</v>
      </c>
      <c r="B11" t="s">
        <v>53</v>
      </c>
      <c r="C11" s="1" t="s">
        <v>54</v>
      </c>
      <c r="D11">
        <v>41.235196238525702</v>
      </c>
      <c r="E11">
        <v>94340.394881169399</v>
      </c>
      <c r="F11">
        <v>2287.8609413049899</v>
      </c>
      <c r="G11">
        <v>1.04</v>
      </c>
    </row>
    <row r="12" spans="1:7" ht="28.8" x14ac:dyDescent="0.3">
      <c r="A12" t="s">
        <v>33</v>
      </c>
      <c r="B12" t="s">
        <v>34</v>
      </c>
      <c r="C12" s="1" t="s">
        <v>35</v>
      </c>
      <c r="D12">
        <v>39.602611689735703</v>
      </c>
      <c r="E12">
        <v>45241.365313849099</v>
      </c>
      <c r="F12">
        <v>1142.3833778511901</v>
      </c>
      <c r="G12">
        <v>0.52</v>
      </c>
    </row>
    <row r="13" spans="1:7" ht="28.8" x14ac:dyDescent="0.3">
      <c r="A13" t="s">
        <v>36</v>
      </c>
      <c r="B13" t="s">
        <v>37</v>
      </c>
      <c r="C13" s="1" t="s">
        <v>38</v>
      </c>
      <c r="D13">
        <v>36.942451249915798</v>
      </c>
      <c r="E13">
        <v>68977.402549731094</v>
      </c>
      <c r="F13">
        <v>1867.15824792185</v>
      </c>
      <c r="G13">
        <v>0.85</v>
      </c>
    </row>
    <row r="14" spans="1:7" ht="28.8" x14ac:dyDescent="0.3">
      <c r="A14" t="s">
        <v>56</v>
      </c>
      <c r="B14" t="s">
        <v>57</v>
      </c>
      <c r="C14" s="1" t="s">
        <v>58</v>
      </c>
      <c r="D14">
        <v>36.762988147948597</v>
      </c>
      <c r="E14">
        <v>79944.712408348394</v>
      </c>
      <c r="F14">
        <v>2174.5977798817598</v>
      </c>
      <c r="G14">
        <v>0.99</v>
      </c>
    </row>
    <row r="15" spans="1:7" ht="43.2" x14ac:dyDescent="0.3">
      <c r="A15" t="s">
        <v>17</v>
      </c>
      <c r="B15" t="s">
        <v>18</v>
      </c>
      <c r="C15" s="1" t="s">
        <v>19</v>
      </c>
      <c r="D15">
        <v>34.0229803733843</v>
      </c>
      <c r="E15">
        <v>82330.095034569895</v>
      </c>
      <c r="F15">
        <v>2419.8378311082802</v>
      </c>
      <c r="G15">
        <v>1.1000000000000001</v>
      </c>
    </row>
    <row r="16" spans="1:7" ht="43.2" x14ac:dyDescent="0.3">
      <c r="A16" t="s">
        <v>80</v>
      </c>
      <c r="B16" t="s">
        <v>81</v>
      </c>
      <c r="C16" s="1" t="s">
        <v>82</v>
      </c>
      <c r="D16">
        <v>31.179320595151399</v>
      </c>
      <c r="E16">
        <v>44855.1536080851</v>
      </c>
      <c r="F16">
        <v>1438.6186982874899</v>
      </c>
      <c r="G16">
        <v>0.65</v>
      </c>
    </row>
    <row r="17" spans="1:7" ht="43.2" x14ac:dyDescent="0.3">
      <c r="A17" t="s">
        <v>42</v>
      </c>
      <c r="B17" t="s">
        <v>43</v>
      </c>
      <c r="C17" s="1" t="s">
        <v>44</v>
      </c>
      <c r="D17">
        <v>26.143085031257101</v>
      </c>
      <c r="E17">
        <v>13616.692419303101</v>
      </c>
      <c r="F17">
        <v>520.85254678331705</v>
      </c>
      <c r="G17">
        <v>0.24</v>
      </c>
    </row>
    <row r="18" spans="1:7" ht="28.8" x14ac:dyDescent="0.3">
      <c r="A18" t="s">
        <v>89</v>
      </c>
      <c r="B18" t="s">
        <v>90</v>
      </c>
      <c r="C18" s="1" t="s">
        <v>91</v>
      </c>
      <c r="D18">
        <v>23.427777670899999</v>
      </c>
      <c r="E18">
        <v>49928.123312750802</v>
      </c>
      <c r="F18">
        <v>2131.1506372526001</v>
      </c>
      <c r="G18">
        <v>0.97</v>
      </c>
    </row>
    <row r="19" spans="1:7" ht="43.2" x14ac:dyDescent="0.3">
      <c r="A19" t="s">
        <v>49</v>
      </c>
      <c r="B19" t="s">
        <v>50</v>
      </c>
      <c r="C19" s="1" t="s">
        <v>51</v>
      </c>
      <c r="D19">
        <v>23.0601846101105</v>
      </c>
      <c r="E19">
        <v>43057.013893368799</v>
      </c>
      <c r="F19">
        <v>1867.15824792187</v>
      </c>
      <c r="G19">
        <v>0.85</v>
      </c>
    </row>
    <row r="20" spans="1:7" ht="43.2" x14ac:dyDescent="0.3">
      <c r="A20" t="s">
        <v>77</v>
      </c>
      <c r="B20" t="s">
        <v>78</v>
      </c>
      <c r="C20" s="1" t="s">
        <v>79</v>
      </c>
      <c r="D20">
        <v>22.202743088484301</v>
      </c>
      <c r="E20">
        <v>34808.272081783303</v>
      </c>
      <c r="F20">
        <v>1567.74646912151</v>
      </c>
      <c r="G20">
        <v>0.71</v>
      </c>
    </row>
    <row r="21" spans="1:7" ht="43.2" x14ac:dyDescent="0.3">
      <c r="A21" t="s">
        <v>27</v>
      </c>
      <c r="B21" t="s">
        <v>28</v>
      </c>
      <c r="C21" s="1" t="s">
        <v>29</v>
      </c>
      <c r="D21">
        <v>19.728963591309999</v>
      </c>
      <c r="E21">
        <v>34522.119467384102</v>
      </c>
      <c r="F21">
        <v>1749.81920908354</v>
      </c>
      <c r="G21">
        <v>0.79</v>
      </c>
    </row>
    <row r="22" spans="1:7" ht="28.8" x14ac:dyDescent="0.3">
      <c r="A22" t="s">
        <v>83</v>
      </c>
      <c r="B22" t="s">
        <v>84</v>
      </c>
      <c r="C22" s="1" t="s">
        <v>85</v>
      </c>
      <c r="D22">
        <v>19.687255375373699</v>
      </c>
      <c r="E22">
        <v>36759.221253076197</v>
      </c>
      <c r="F22">
        <v>1867.1582479220299</v>
      </c>
      <c r="G22">
        <v>0.85</v>
      </c>
    </row>
    <row r="23" spans="1:7" ht="43.2" x14ac:dyDescent="0.3">
      <c r="A23" t="s">
        <v>23</v>
      </c>
      <c r="B23" t="s">
        <v>24</v>
      </c>
      <c r="C23" s="1" t="s">
        <v>25</v>
      </c>
      <c r="D23">
        <v>13.48344398639</v>
      </c>
      <c r="E23">
        <v>25810.105924759398</v>
      </c>
      <c r="F23">
        <v>1914.20722708618</v>
      </c>
      <c r="G23">
        <v>0.87</v>
      </c>
    </row>
    <row r="24" spans="1:7" ht="43.2" x14ac:dyDescent="0.3">
      <c r="A24" t="s">
        <v>71</v>
      </c>
      <c r="B24" t="s">
        <v>72</v>
      </c>
      <c r="C24" s="1" t="s">
        <v>73</v>
      </c>
      <c r="D24">
        <v>6.2807932203957098</v>
      </c>
      <c r="E24">
        <v>15064.502232259299</v>
      </c>
      <c r="F24">
        <v>2398.5031354543098</v>
      </c>
      <c r="G24">
        <v>1.0900000000000001</v>
      </c>
    </row>
    <row r="25" spans="1:7" ht="43.2" x14ac:dyDescent="0.3">
      <c r="A25" t="s">
        <v>7</v>
      </c>
      <c r="B25" t="s">
        <v>8</v>
      </c>
      <c r="C25" s="1" t="s">
        <v>10</v>
      </c>
      <c r="D25">
        <v>4.6381034689062499</v>
      </c>
      <c r="E25">
        <v>21865.2909075479</v>
      </c>
      <c r="F25">
        <v>4714.2740678668197</v>
      </c>
      <c r="G25">
        <v>2.14</v>
      </c>
    </row>
    <row r="26" spans="1:7" ht="43.2" x14ac:dyDescent="0.3">
      <c r="A26" t="s">
        <v>20</v>
      </c>
      <c r="B26" t="s">
        <v>21</v>
      </c>
      <c r="C26" s="1" t="s">
        <v>22</v>
      </c>
      <c r="D26">
        <v>2.47082536499091</v>
      </c>
      <c r="E26">
        <v>11901.177721890501</v>
      </c>
      <c r="F26">
        <v>4816.6810534318302</v>
      </c>
      <c r="G26">
        <v>2.1800000000000002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W51"/>
  <sheetViews>
    <sheetView tabSelected="1" workbookViewId="0">
      <selection activeCell="L8" sqref="L8:L9"/>
    </sheetView>
  </sheetViews>
  <sheetFormatPr defaultRowHeight="14.4" x14ac:dyDescent="0.3"/>
  <cols>
    <col min="1" max="1" width="28.21875" bestFit="1" customWidth="1"/>
    <col min="2" max="2" width="9.5546875" bestFit="1" customWidth="1"/>
    <col min="3" max="3" width="14.5546875" customWidth="1"/>
    <col min="4" max="4" width="14.88671875" customWidth="1"/>
    <col min="17" max="17" width="10.88671875" customWidth="1"/>
  </cols>
  <sheetData>
    <row r="1" spans="1:23" ht="15.6" x14ac:dyDescent="0.3">
      <c r="A1" s="2" t="s">
        <v>174</v>
      </c>
      <c r="B1" s="2" t="s">
        <v>0</v>
      </c>
      <c r="C1" s="2" t="s">
        <v>1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  <c r="I1" s="2" t="s">
        <v>180</v>
      </c>
      <c r="J1" s="2" t="s">
        <v>200</v>
      </c>
      <c r="K1" s="2" t="s">
        <v>201</v>
      </c>
      <c r="L1" s="2" t="s">
        <v>202</v>
      </c>
      <c r="M1" s="2" t="s">
        <v>204</v>
      </c>
      <c r="N1" s="2" t="s">
        <v>205</v>
      </c>
      <c r="O1" s="2" t="s">
        <v>206</v>
      </c>
      <c r="P1" s="2" t="s">
        <v>207</v>
      </c>
      <c r="Q1" s="2" t="s">
        <v>203</v>
      </c>
      <c r="R1" s="6" t="s">
        <v>45</v>
      </c>
      <c r="S1" s="6" t="s">
        <v>13</v>
      </c>
      <c r="T1" s="6" t="s">
        <v>16</v>
      </c>
      <c r="U1" s="6" t="s">
        <v>26</v>
      </c>
      <c r="V1" s="6" t="s">
        <v>55</v>
      </c>
      <c r="W1" s="6" t="s">
        <v>15</v>
      </c>
    </row>
    <row r="2" spans="1:23" x14ac:dyDescent="0.3">
      <c r="A2" t="s">
        <v>181</v>
      </c>
      <c r="B2" t="s">
        <v>46</v>
      </c>
      <c r="C2" t="s">
        <v>47</v>
      </c>
      <c r="E2">
        <v>1</v>
      </c>
      <c r="F2">
        <v>10</v>
      </c>
      <c r="G2" t="s">
        <v>196</v>
      </c>
      <c r="H2" t="s">
        <v>190</v>
      </c>
      <c r="I2">
        <v>1</v>
      </c>
      <c r="J2">
        <v>0.29540729700000001</v>
      </c>
      <c r="K2">
        <v>0.300254449144082</v>
      </c>
      <c r="L2">
        <v>0.300254449144082</v>
      </c>
      <c r="M2">
        <v>2590.2061912215399</v>
      </c>
      <c r="N2">
        <v>8156.8715346571098</v>
      </c>
      <c r="O2">
        <v>1552.90887462623</v>
      </c>
      <c r="P2">
        <v>8156.8715346571098</v>
      </c>
      <c r="Q2" s="8">
        <v>99.149350882800007</v>
      </c>
      <c r="R2">
        <v>0</v>
      </c>
      <c r="S2">
        <v>0</v>
      </c>
      <c r="T2">
        <v>45.621387203499999</v>
      </c>
      <c r="U2">
        <v>0</v>
      </c>
      <c r="V2">
        <v>0</v>
      </c>
      <c r="W2">
        <v>53.527963679300001</v>
      </c>
    </row>
    <row r="3" spans="1:23" x14ac:dyDescent="0.3">
      <c r="A3" t="s">
        <v>181</v>
      </c>
      <c r="B3" t="s">
        <v>23</v>
      </c>
      <c r="C3" t="s">
        <v>24</v>
      </c>
      <c r="E3">
        <v>0</v>
      </c>
      <c r="F3">
        <v>10</v>
      </c>
      <c r="G3" t="s">
        <v>196</v>
      </c>
      <c r="H3" t="s">
        <v>190</v>
      </c>
      <c r="I3">
        <v>1</v>
      </c>
      <c r="J3">
        <v>0.40042855700000002</v>
      </c>
      <c r="K3">
        <v>0.40454188510301903</v>
      </c>
      <c r="L3">
        <v>0.40454188510301903</v>
      </c>
      <c r="M3">
        <v>1914.20722708618</v>
      </c>
      <c r="N3">
        <v>163.63548358418299</v>
      </c>
      <c r="O3">
        <v>1385.4228403976599</v>
      </c>
      <c r="P3">
        <v>163.63548358418299</v>
      </c>
      <c r="Q3" s="8">
        <v>0.40903272330000001</v>
      </c>
      <c r="R3">
        <v>0</v>
      </c>
      <c r="S3">
        <v>0.17643250020000001</v>
      </c>
      <c r="T3">
        <v>0</v>
      </c>
      <c r="U3">
        <v>1.17748868E-2</v>
      </c>
      <c r="V3">
        <v>0</v>
      </c>
      <c r="W3">
        <v>0.22082533630000001</v>
      </c>
    </row>
    <row r="5" spans="1:23" x14ac:dyDescent="0.3">
      <c r="A5" t="s">
        <v>220</v>
      </c>
    </row>
    <row r="6" spans="1:23" x14ac:dyDescent="0.3">
      <c r="A6" s="9" t="s">
        <v>221</v>
      </c>
    </row>
    <row r="7" spans="1:23" x14ac:dyDescent="0.3">
      <c r="A7" t="s">
        <v>222</v>
      </c>
      <c r="B7">
        <v>0.2</v>
      </c>
    </row>
    <row r="8" spans="1:23" x14ac:dyDescent="0.3">
      <c r="J8">
        <v>4.0004589909420292E-4</v>
      </c>
      <c r="K8">
        <v>0.40454188510301903</v>
      </c>
      <c r="L8">
        <f>+K8/J8</f>
        <v>1011.238675409487</v>
      </c>
    </row>
    <row r="9" spans="1:23" x14ac:dyDescent="0.3">
      <c r="A9" t="s">
        <v>46</v>
      </c>
      <c r="B9">
        <f>Q2*0.2*P3</f>
        <v>3244.8703957529642</v>
      </c>
      <c r="J9">
        <v>3.6033351592745818E-3</v>
      </c>
      <c r="K9">
        <v>0.300254449144082</v>
      </c>
      <c r="L9">
        <f>+K9/J9</f>
        <v>83.326816927162781</v>
      </c>
    </row>
    <row r="10" spans="1:23" x14ac:dyDescent="0.3">
      <c r="A10" t="s">
        <v>23</v>
      </c>
      <c r="B10">
        <f>Q3*0.2*P2</f>
        <v>667.28547548580968</v>
      </c>
    </row>
    <row r="11" spans="1:23" x14ac:dyDescent="0.3">
      <c r="A11" t="s">
        <v>223</v>
      </c>
      <c r="B11">
        <f>B9/B10</f>
        <v>4.8627918858724941</v>
      </c>
      <c r="K11">
        <f>K9/K8</f>
        <v>0.74220855787929207</v>
      </c>
    </row>
    <row r="13" spans="1:23" x14ac:dyDescent="0.3">
      <c r="A13" t="s">
        <v>224</v>
      </c>
      <c r="B13">
        <f>Q3/552</f>
        <v>7.4100131032608701E-4</v>
      </c>
    </row>
    <row r="14" spans="1:23" x14ac:dyDescent="0.3">
      <c r="A14" t="s">
        <v>225</v>
      </c>
      <c r="B14">
        <f>B13*B11</f>
        <v>3.6033351592745818E-3</v>
      </c>
    </row>
    <row r="17" spans="1:6" x14ac:dyDescent="0.3">
      <c r="A17" t="s">
        <v>228</v>
      </c>
    </row>
    <row r="19" spans="1:6" x14ac:dyDescent="0.3">
      <c r="A19" t="s">
        <v>226</v>
      </c>
    </row>
    <row r="21" spans="1:6" x14ac:dyDescent="0.3">
      <c r="A21" t="s">
        <v>227</v>
      </c>
    </row>
    <row r="23" spans="1:6" x14ac:dyDescent="0.3">
      <c r="A23" t="s">
        <v>46</v>
      </c>
      <c r="B23">
        <f>Q2*0.2*P3</f>
        <v>3244.8703957529642</v>
      </c>
    </row>
    <row r="24" spans="1:6" x14ac:dyDescent="0.3">
      <c r="A24" t="s">
        <v>23</v>
      </c>
      <c r="B24">
        <f>W3*0.2*P2</f>
        <v>360.2487799593107</v>
      </c>
    </row>
    <row r="25" spans="1:6" x14ac:dyDescent="0.3">
      <c r="A25" t="s">
        <v>223</v>
      </c>
      <c r="B25">
        <f>B23/B24</f>
        <v>9.0073043304115146</v>
      </c>
    </row>
    <row r="27" spans="1:6" x14ac:dyDescent="0.3">
      <c r="A27" t="s">
        <v>224</v>
      </c>
      <c r="B27">
        <f>W3/552</f>
        <v>4.0004589909420292E-4</v>
      </c>
      <c r="D27">
        <f>B27-B13</f>
        <v>-3.4095541123188409E-4</v>
      </c>
    </row>
    <row r="28" spans="1:6" x14ac:dyDescent="0.3">
      <c r="A28" t="s">
        <v>225</v>
      </c>
      <c r="B28">
        <f>B27*B25</f>
        <v>3.6033351592745818E-3</v>
      </c>
      <c r="C28" t="s">
        <v>229</v>
      </c>
      <c r="D28">
        <f>B28-B14</f>
        <v>0</v>
      </c>
    </row>
    <row r="30" spans="1:6" x14ac:dyDescent="0.3">
      <c r="A30" t="s">
        <v>230</v>
      </c>
    </row>
    <row r="32" spans="1:6" x14ac:dyDescent="0.3">
      <c r="A32" s="6" t="s">
        <v>45</v>
      </c>
      <c r="B32" s="6" t="s">
        <v>13</v>
      </c>
      <c r="C32" s="6" t="s">
        <v>16</v>
      </c>
      <c r="D32" s="6" t="s">
        <v>26</v>
      </c>
      <c r="E32" s="6" t="s">
        <v>55</v>
      </c>
      <c r="F32" s="6" t="s">
        <v>15</v>
      </c>
    </row>
    <row r="33" spans="1:9" x14ac:dyDescent="0.3">
      <c r="A33">
        <v>0</v>
      </c>
      <c r="B33">
        <v>0</v>
      </c>
      <c r="C33">
        <v>45.621387203499999</v>
      </c>
      <c r="D33">
        <v>0</v>
      </c>
      <c r="E33">
        <v>0</v>
      </c>
      <c r="F33">
        <v>53.527963679300001</v>
      </c>
      <c r="G33">
        <f>SUM(A33:F33)</f>
        <v>99.149350882800007</v>
      </c>
    </row>
    <row r="34" spans="1:9" x14ac:dyDescent="0.3">
      <c r="A34">
        <v>0</v>
      </c>
      <c r="B34">
        <v>0.17643250020000001</v>
      </c>
      <c r="C34">
        <v>0</v>
      </c>
      <c r="D34">
        <v>1.17748868E-2</v>
      </c>
      <c r="E34">
        <v>0</v>
      </c>
      <c r="F34">
        <v>0.22082533630000001</v>
      </c>
      <c r="G34">
        <f>SUM(A34:F34)</f>
        <v>0.40903272330000001</v>
      </c>
    </row>
    <row r="37" spans="1:9" x14ac:dyDescent="0.3">
      <c r="A37" s="6" t="s">
        <v>45</v>
      </c>
      <c r="B37" s="6" t="s">
        <v>13</v>
      </c>
      <c r="C37" s="6" t="s">
        <v>16</v>
      </c>
      <c r="D37" s="6" t="s">
        <v>26</v>
      </c>
      <c r="E37" s="6" t="s">
        <v>55</v>
      </c>
      <c r="F37" s="6" t="s">
        <v>15</v>
      </c>
    </row>
    <row r="38" spans="1:9" x14ac:dyDescent="0.3">
      <c r="A38">
        <f>A33/$G33</f>
        <v>0</v>
      </c>
      <c r="B38">
        <f t="shared" ref="B38:G38" si="0">B33/$G33</f>
        <v>0</v>
      </c>
      <c r="C38">
        <f t="shared" si="0"/>
        <v>0.46012794634860488</v>
      </c>
      <c r="D38">
        <f t="shared" si="0"/>
        <v>0</v>
      </c>
      <c r="E38">
        <f t="shared" si="0"/>
        <v>0</v>
      </c>
      <c r="F38">
        <f t="shared" si="0"/>
        <v>0.53987205365139512</v>
      </c>
      <c r="G38">
        <f t="shared" si="0"/>
        <v>1</v>
      </c>
    </row>
    <row r="39" spans="1:9" x14ac:dyDescent="0.3">
      <c r="A39">
        <f>A34/$G34</f>
        <v>0</v>
      </c>
      <c r="B39">
        <f t="shared" ref="B39:G39" si="1">B34/$G34</f>
        <v>0.43134079536858416</v>
      </c>
      <c r="C39">
        <f t="shared" si="1"/>
        <v>0</v>
      </c>
      <c r="D39">
        <f t="shared" si="1"/>
        <v>2.8787151074374691E-2</v>
      </c>
      <c r="E39">
        <f t="shared" si="1"/>
        <v>0</v>
      </c>
      <c r="F39">
        <f t="shared" si="1"/>
        <v>0.53987205355704115</v>
      </c>
      <c r="G39">
        <f t="shared" si="1"/>
        <v>1</v>
      </c>
    </row>
    <row r="41" spans="1:9" x14ac:dyDescent="0.3">
      <c r="A41" s="6" t="s">
        <v>45</v>
      </c>
      <c r="B41" s="6" t="s">
        <v>13</v>
      </c>
      <c r="C41" s="6" t="s">
        <v>16</v>
      </c>
      <c r="D41" s="6" t="s">
        <v>26</v>
      </c>
      <c r="E41" s="6" t="s">
        <v>55</v>
      </c>
      <c r="F41" s="6" t="s">
        <v>15</v>
      </c>
      <c r="I41" s="5" t="s">
        <v>231</v>
      </c>
    </row>
    <row r="42" spans="1:9" x14ac:dyDescent="0.3">
      <c r="B42">
        <f t="shared" ref="B42:E42" si="2">B38*$B$28</f>
        <v>0</v>
      </c>
      <c r="C42">
        <f t="shared" si="2"/>
        <v>1.6579952068427365E-3</v>
      </c>
      <c r="D42">
        <f t="shared" si="2"/>
        <v>0</v>
      </c>
      <c r="E42">
        <f t="shared" si="2"/>
        <v>0</v>
      </c>
      <c r="F42">
        <f>F38*$B$28</f>
        <v>1.9453399524318453E-3</v>
      </c>
    </row>
    <row r="43" spans="1:9" x14ac:dyDescent="0.3">
      <c r="A43">
        <f>A38/$G38</f>
        <v>0</v>
      </c>
      <c r="B43">
        <f>B39*$B$13</f>
        <v>3.1962409456521743E-4</v>
      </c>
      <c r="C43">
        <f t="shared" ref="C43:F43" si="3">C39*$B$13</f>
        <v>0</v>
      </c>
      <c r="D43">
        <f t="shared" si="3"/>
        <v>2.133131666666667E-5</v>
      </c>
      <c r="E43">
        <f t="shared" si="3"/>
        <v>0</v>
      </c>
      <c r="F43">
        <f t="shared" si="3"/>
        <v>4.0004589909420292E-4</v>
      </c>
      <c r="G43">
        <f>G38/$G38</f>
        <v>1</v>
      </c>
    </row>
    <row r="45" spans="1:9" x14ac:dyDescent="0.3">
      <c r="B45" s="6" t="s">
        <v>13</v>
      </c>
      <c r="D45" s="6" t="s">
        <v>26</v>
      </c>
      <c r="E45" s="6"/>
      <c r="F45" s="6" t="s">
        <v>15</v>
      </c>
    </row>
    <row r="46" spans="1:9" x14ac:dyDescent="0.3">
      <c r="B46">
        <v>0</v>
      </c>
      <c r="D46">
        <v>0</v>
      </c>
      <c r="F46">
        <f>+F42+C42</f>
        <v>3.6033351592745818E-3</v>
      </c>
    </row>
    <row r="47" spans="1:9" x14ac:dyDescent="0.3">
      <c r="B47">
        <f>B43</f>
        <v>3.1962409456521743E-4</v>
      </c>
      <c r="D47" s="22">
        <f>D43</f>
        <v>2.133131666666667E-5</v>
      </c>
      <c r="F47">
        <f t="shared" ref="F47" si="4">F43*$B$13</f>
        <v>2.9643453541938195E-7</v>
      </c>
    </row>
    <row r="49" spans="1:5" x14ac:dyDescent="0.3">
      <c r="A49" s="16" t="s">
        <v>264</v>
      </c>
      <c r="B49" s="23" t="s">
        <v>276</v>
      </c>
      <c r="C49" s="23" t="s">
        <v>278</v>
      </c>
      <c r="D49" s="23" t="s">
        <v>227</v>
      </c>
      <c r="E49" s="6"/>
    </row>
    <row r="50" spans="1:5" x14ac:dyDescent="0.3">
      <c r="A50" s="10" t="s">
        <v>47</v>
      </c>
      <c r="B50" s="24">
        <v>0</v>
      </c>
      <c r="C50" s="24">
        <v>0</v>
      </c>
      <c r="D50" s="24">
        <f>+F46+C46</f>
        <v>3.6033351592745818E-3</v>
      </c>
    </row>
    <row r="51" spans="1:5" x14ac:dyDescent="0.3">
      <c r="A51" s="10" t="s">
        <v>24</v>
      </c>
      <c r="B51" s="24">
        <f>B47</f>
        <v>3.1962409456521743E-4</v>
      </c>
      <c r="C51" s="24">
        <f>D47</f>
        <v>2.133131666666667E-5</v>
      </c>
      <c r="D51" s="24">
        <f>F47*$B$13</f>
        <v>2.1965837917166688E-10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02C9-B1D2-42EA-987E-2E539C2122DE}">
  <sheetPr codeName="Sheet4"/>
  <dimension ref="A3:C32"/>
  <sheetViews>
    <sheetView topLeftCell="A4" workbookViewId="0">
      <selection activeCell="B32" sqref="B3:B32"/>
    </sheetView>
  </sheetViews>
  <sheetFormatPr defaultRowHeight="14.4" x14ac:dyDescent="0.3"/>
  <sheetData>
    <row r="3" spans="1:2" x14ac:dyDescent="0.3">
      <c r="A3">
        <v>0</v>
      </c>
      <c r="B3">
        <f t="shared" ref="B3:B31" si="0">+A3*1.027762</f>
        <v>0</v>
      </c>
    </row>
    <row r="4" spans="1:2" x14ac:dyDescent="0.3">
      <c r="A4">
        <v>0</v>
      </c>
      <c r="B4">
        <f t="shared" si="0"/>
        <v>0</v>
      </c>
    </row>
    <row r="5" spans="1:2" x14ac:dyDescent="0.3">
      <c r="A5">
        <v>0</v>
      </c>
      <c r="B5">
        <f t="shared" si="0"/>
        <v>0</v>
      </c>
    </row>
    <row r="6" spans="1:2" x14ac:dyDescent="0.3">
      <c r="A6">
        <v>0</v>
      </c>
      <c r="B6">
        <f t="shared" si="0"/>
        <v>0</v>
      </c>
    </row>
    <row r="7" spans="1:2" x14ac:dyDescent="0.3">
      <c r="A7">
        <v>59.289011843944081</v>
      </c>
      <c r="B7">
        <f t="shared" si="0"/>
        <v>60.934993390755658</v>
      </c>
    </row>
    <row r="8" spans="1:2" x14ac:dyDescent="0.3">
      <c r="A8">
        <v>319.70090305696795</v>
      </c>
      <c r="B8">
        <f t="shared" si="0"/>
        <v>328.5764395276355</v>
      </c>
    </row>
    <row r="9" spans="1:2" x14ac:dyDescent="0.3">
      <c r="A9">
        <v>450.47941630111745</v>
      </c>
      <c r="B9">
        <f t="shared" si="0"/>
        <v>462.98562585646908</v>
      </c>
    </row>
    <row r="10" spans="1:2" x14ac:dyDescent="0.3">
      <c r="A10">
        <v>518.27968536353819</v>
      </c>
      <c r="B10">
        <f t="shared" si="0"/>
        <v>532.66816598860078</v>
      </c>
    </row>
    <row r="11" spans="1:2" x14ac:dyDescent="0.3">
      <c r="A11">
        <v>554.08874342802119</v>
      </c>
      <c r="B11">
        <f t="shared" si="0"/>
        <v>569.47135512307</v>
      </c>
    </row>
    <row r="12" spans="1:2" x14ac:dyDescent="0.3">
      <c r="A12">
        <v>573.20079004793479</v>
      </c>
      <c r="B12">
        <f t="shared" si="0"/>
        <v>589.11399038124557</v>
      </c>
    </row>
    <row r="13" spans="1:2" x14ac:dyDescent="0.3">
      <c r="A13">
        <v>583.46066414619418</v>
      </c>
      <c r="B13">
        <f t="shared" si="0"/>
        <v>599.65869910422089</v>
      </c>
    </row>
    <row r="14" spans="1:2" x14ac:dyDescent="0.3">
      <c r="A14">
        <v>588.98598244765662</v>
      </c>
      <c r="B14">
        <f t="shared" si="0"/>
        <v>605.33741129236853</v>
      </c>
    </row>
    <row r="15" spans="1:2" x14ac:dyDescent="0.3">
      <c r="A15">
        <v>591.96672260532932</v>
      </c>
      <c r="B15">
        <f t="shared" si="0"/>
        <v>608.40090275829857</v>
      </c>
    </row>
    <row r="16" spans="1:2" x14ac:dyDescent="0.3">
      <c r="A16">
        <v>593.57625147425188</v>
      </c>
      <c r="B16">
        <f t="shared" si="0"/>
        <v>610.05511536768006</v>
      </c>
    </row>
    <row r="17" spans="1:3" x14ac:dyDescent="0.3">
      <c r="A17">
        <v>594.44580105275918</v>
      </c>
      <c r="B17">
        <f t="shared" si="0"/>
        <v>610.94880538158588</v>
      </c>
    </row>
    <row r="18" spans="1:3" x14ac:dyDescent="0.3">
      <c r="A18">
        <v>594.91570542848422</v>
      </c>
      <c r="B18">
        <f t="shared" si="0"/>
        <v>611.43175524258982</v>
      </c>
    </row>
    <row r="19" spans="1:3" x14ac:dyDescent="0.3">
      <c r="A19">
        <v>595.16967945314173</v>
      </c>
      <c r="B19">
        <f t="shared" si="0"/>
        <v>611.69278009411994</v>
      </c>
    </row>
    <row r="20" spans="1:3" x14ac:dyDescent="0.3">
      <c r="A20">
        <v>595.30695844609636</v>
      </c>
      <c r="B20">
        <f t="shared" si="0"/>
        <v>611.83387022647696</v>
      </c>
    </row>
    <row r="21" spans="1:3" x14ac:dyDescent="0.3">
      <c r="A21">
        <v>595.38116423322845</v>
      </c>
      <c r="B21">
        <f t="shared" si="0"/>
        <v>611.91013611467133</v>
      </c>
    </row>
    <row r="22" spans="1:3" x14ac:dyDescent="0.3">
      <c r="A22">
        <v>595.42127691424594</v>
      </c>
      <c r="B22">
        <f t="shared" si="0"/>
        <v>611.95136240393924</v>
      </c>
    </row>
    <row r="23" spans="1:3" x14ac:dyDescent="0.3">
      <c r="A23">
        <v>595.44296050139883</v>
      </c>
      <c r="B23">
        <f t="shared" si="0"/>
        <v>611.97364797083867</v>
      </c>
    </row>
    <row r="24" spans="1:3" x14ac:dyDescent="0.3">
      <c r="A24">
        <v>595.45468201125914</v>
      </c>
      <c r="B24">
        <f t="shared" si="0"/>
        <v>611.98569489325575</v>
      </c>
    </row>
    <row r="25" spans="1:3" x14ac:dyDescent="0.3">
      <c r="A25">
        <v>595.46101833851571</v>
      </c>
      <c r="B25">
        <f t="shared" si="0"/>
        <v>611.99220712962961</v>
      </c>
    </row>
    <row r="26" spans="1:3" x14ac:dyDescent="0.3">
      <c r="A26">
        <v>595.46444359040697</v>
      </c>
      <c r="B26">
        <f t="shared" si="0"/>
        <v>611.9957274733639</v>
      </c>
    </row>
    <row r="27" spans="1:3" x14ac:dyDescent="0.3">
      <c r="A27">
        <v>595.46629519351882</v>
      </c>
      <c r="B27">
        <f t="shared" si="0"/>
        <v>611.99763048068132</v>
      </c>
    </row>
    <row r="28" spans="1:3" x14ac:dyDescent="0.3">
      <c r="A28">
        <v>595.46729612314539</v>
      </c>
      <c r="B28">
        <f t="shared" si="0"/>
        <v>611.99865919811623</v>
      </c>
    </row>
    <row r="29" spans="1:3" x14ac:dyDescent="0.3">
      <c r="A29">
        <v>595.46783720045778</v>
      </c>
      <c r="B29">
        <f t="shared" si="0"/>
        <v>611.99921529681694</v>
      </c>
    </row>
    <row r="30" spans="1:3" x14ac:dyDescent="0.3">
      <c r="A30">
        <v>595.46812969325765</v>
      </c>
      <c r="B30">
        <f t="shared" si="0"/>
        <v>611.99951590980186</v>
      </c>
    </row>
    <row r="31" spans="1:3" x14ac:dyDescent="0.3">
      <c r="A31">
        <v>595.46828780753049</v>
      </c>
      <c r="B31">
        <f t="shared" si="0"/>
        <v>611.99967841364321</v>
      </c>
    </row>
    <row r="32" spans="1:3" x14ac:dyDescent="0.3">
      <c r="A32">
        <v>595.46837328014499</v>
      </c>
      <c r="B32">
        <f>+A32*1.027762</f>
        <v>611.99976625914837</v>
      </c>
      <c r="C32">
        <f>612/A32</f>
        <v>1.0277623925327728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0540-D693-438F-AFDF-A29876C04B53}">
  <sheetPr codeName="Sheet5"/>
  <dimension ref="D3:L43"/>
  <sheetViews>
    <sheetView workbookViewId="0">
      <selection activeCell="K4" sqref="K4:K8"/>
    </sheetView>
  </sheetViews>
  <sheetFormatPr defaultRowHeight="14.4" x14ac:dyDescent="0.3"/>
  <cols>
    <col min="4" max="4" width="15.44140625" bestFit="1" customWidth="1"/>
    <col min="10" max="10" width="9.5546875" bestFit="1" customWidth="1"/>
  </cols>
  <sheetData>
    <row r="3" spans="4:12" x14ac:dyDescent="0.3">
      <c r="D3" s="10"/>
      <c r="E3" s="12" t="s">
        <v>95</v>
      </c>
      <c r="F3" s="12" t="s">
        <v>236</v>
      </c>
      <c r="G3" s="12" t="s">
        <v>237</v>
      </c>
      <c r="H3" s="12" t="s">
        <v>238</v>
      </c>
      <c r="I3" s="12" t="s">
        <v>239</v>
      </c>
      <c r="J3" s="12" t="s">
        <v>274</v>
      </c>
    </row>
    <row r="4" spans="4:12" x14ac:dyDescent="0.3">
      <c r="D4" s="10" t="s">
        <v>72</v>
      </c>
      <c r="E4" s="11">
        <v>0.20399999999999999</v>
      </c>
      <c r="F4" s="11">
        <v>6.42</v>
      </c>
      <c r="G4" s="11">
        <v>125.8</v>
      </c>
      <c r="H4" s="11">
        <v>2398.5</v>
      </c>
      <c r="I4" s="11">
        <v>2.7900000000000001E-2</v>
      </c>
      <c r="J4" s="14">
        <f>+I4/E4</f>
        <v>0.13676470588235295</v>
      </c>
      <c r="K4">
        <f>G4*0.2</f>
        <v>25.16</v>
      </c>
    </row>
    <row r="5" spans="4:12" x14ac:dyDescent="0.3">
      <c r="D5" s="10" t="s">
        <v>98</v>
      </c>
      <c r="E5" s="11">
        <v>0.158</v>
      </c>
      <c r="F5" s="11">
        <v>20.6</v>
      </c>
      <c r="G5" s="11">
        <v>522.70000000000005</v>
      </c>
      <c r="H5" s="11">
        <v>1749.81</v>
      </c>
      <c r="I5" s="11">
        <v>6.4000000000000003E-3</v>
      </c>
      <c r="J5" s="14">
        <f t="shared" ref="J5:J7" si="0">+I5/E5</f>
        <v>4.0506329113924051E-2</v>
      </c>
      <c r="K5">
        <f t="shared" ref="K5:K8" si="1">G5*0.2</f>
        <v>104.54000000000002</v>
      </c>
      <c r="L5" t="s">
        <v>258</v>
      </c>
    </row>
    <row r="6" spans="4:12" x14ac:dyDescent="0.3">
      <c r="D6" s="10" t="s">
        <v>146</v>
      </c>
      <c r="E6" s="11">
        <v>0.32</v>
      </c>
      <c r="F6" s="15">
        <f>0.25*G6*E6</f>
        <v>61.045734134354483</v>
      </c>
      <c r="G6" s="11">
        <v>763.07167667943099</v>
      </c>
      <c r="H6" s="11">
        <v>2074</v>
      </c>
      <c r="I6" s="11">
        <f>MIN($I$4:$I$5)/2</f>
        <v>3.2000000000000002E-3</v>
      </c>
      <c r="J6" s="14">
        <f t="shared" si="0"/>
        <v>0.01</v>
      </c>
      <c r="K6">
        <f t="shared" si="1"/>
        <v>152.61433533588621</v>
      </c>
      <c r="L6" t="s">
        <v>259</v>
      </c>
    </row>
    <row r="7" spans="4:12" x14ac:dyDescent="0.3">
      <c r="D7" s="10" t="s">
        <v>148</v>
      </c>
      <c r="E7" s="11">
        <v>0.35</v>
      </c>
      <c r="F7" s="15">
        <f>0.25*G7*E7</f>
        <v>62.168235947414622</v>
      </c>
      <c r="G7" s="11">
        <v>710.49412511331002</v>
      </c>
      <c r="H7" s="11">
        <v>2074</v>
      </c>
      <c r="I7" s="11">
        <f>MIN($I$4:$I$5)/2</f>
        <v>3.2000000000000002E-3</v>
      </c>
      <c r="J7" s="14">
        <f t="shared" si="0"/>
        <v>9.1428571428571435E-3</v>
      </c>
      <c r="K7">
        <f t="shared" si="1"/>
        <v>142.098825022662</v>
      </c>
      <c r="L7" t="s">
        <v>260</v>
      </c>
    </row>
    <row r="8" spans="4:12" x14ac:dyDescent="0.3">
      <c r="K8">
        <f t="shared" si="1"/>
        <v>0</v>
      </c>
      <c r="L8" t="s">
        <v>261</v>
      </c>
    </row>
    <row r="10" spans="4:12" x14ac:dyDescent="0.3">
      <c r="F10" t="s">
        <v>240</v>
      </c>
    </row>
    <row r="11" spans="4:12" x14ac:dyDescent="0.3">
      <c r="F11" t="s">
        <v>241</v>
      </c>
    </row>
    <row r="12" spans="4:12" x14ac:dyDescent="0.3">
      <c r="F12" t="s">
        <v>242</v>
      </c>
      <c r="K12" t="s">
        <v>250</v>
      </c>
    </row>
    <row r="13" spans="4:12" x14ac:dyDescent="0.3">
      <c r="F13" t="s">
        <v>243</v>
      </c>
      <c r="K13" t="s">
        <v>251</v>
      </c>
    </row>
    <row r="14" spans="4:12" x14ac:dyDescent="0.3">
      <c r="K14" t="s">
        <v>252</v>
      </c>
    </row>
    <row r="15" spans="4:12" x14ac:dyDescent="0.3">
      <c r="K15" t="s">
        <v>253</v>
      </c>
    </row>
    <row r="17" spans="4:11" x14ac:dyDescent="0.3">
      <c r="K17" t="s">
        <v>254</v>
      </c>
    </row>
    <row r="18" spans="4:11" x14ac:dyDescent="0.3">
      <c r="D18" t="s">
        <v>244</v>
      </c>
      <c r="E18" t="s">
        <v>245</v>
      </c>
      <c r="K18" t="s">
        <v>255</v>
      </c>
    </row>
    <row r="19" spans="4:11" x14ac:dyDescent="0.3">
      <c r="D19" t="s">
        <v>246</v>
      </c>
      <c r="K19" t="s">
        <v>256</v>
      </c>
    </row>
    <row r="20" spans="4:11" x14ac:dyDescent="0.3">
      <c r="D20" t="s">
        <v>247</v>
      </c>
      <c r="E20" t="s">
        <v>248</v>
      </c>
      <c r="K20" t="s">
        <v>257</v>
      </c>
    </row>
    <row r="21" spans="4:11" x14ac:dyDescent="0.3">
      <c r="D21" t="s">
        <v>249</v>
      </c>
    </row>
    <row r="24" spans="4:11" ht="409.6" x14ac:dyDescent="0.3">
      <c r="D24" s="1" t="s">
        <v>262</v>
      </c>
    </row>
    <row r="27" spans="4:11" x14ac:dyDescent="0.3">
      <c r="D27" s="16" t="s">
        <v>264</v>
      </c>
      <c r="E27" s="12" t="s">
        <v>95</v>
      </c>
      <c r="F27" s="12" t="s">
        <v>236</v>
      </c>
      <c r="G27" s="12" t="s">
        <v>237</v>
      </c>
      <c r="H27" s="12" t="s">
        <v>238</v>
      </c>
      <c r="I27" s="12" t="s">
        <v>239</v>
      </c>
      <c r="J27" s="12" t="s">
        <v>274</v>
      </c>
    </row>
    <row r="28" spans="4:11" x14ac:dyDescent="0.3">
      <c r="D28" s="10" t="s">
        <v>47</v>
      </c>
      <c r="E28" s="11">
        <v>0.3</v>
      </c>
      <c r="F28" s="17">
        <v>612.28</v>
      </c>
      <c r="G28" s="11">
        <v>8156.87</v>
      </c>
      <c r="H28" s="11">
        <v>2590.1999999999998</v>
      </c>
      <c r="I28" s="11">
        <v>3.5999999999999999E-3</v>
      </c>
      <c r="J28" s="11">
        <f>+I28/E28</f>
        <v>1.2E-2</v>
      </c>
    </row>
    <row r="29" spans="4:11" x14ac:dyDescent="0.3">
      <c r="D29" s="10" t="s">
        <v>263</v>
      </c>
      <c r="E29" s="11">
        <v>0.40450000000000003</v>
      </c>
      <c r="F29" s="11">
        <v>16.55</v>
      </c>
      <c r="G29" s="11">
        <v>163.63</v>
      </c>
      <c r="H29" s="11">
        <v>1914.21</v>
      </c>
      <c r="I29" s="11">
        <v>6.9999999999999999E-4</v>
      </c>
      <c r="J29" s="13">
        <f>+I29/E29</f>
        <v>1.73053152039555E-3</v>
      </c>
    </row>
    <row r="30" spans="4:11" x14ac:dyDescent="0.3">
      <c r="D30" s="10"/>
      <c r="E30" s="11"/>
      <c r="F30" s="15"/>
      <c r="G30" s="11"/>
      <c r="H30" s="11"/>
      <c r="I30" s="11"/>
    </row>
    <row r="31" spans="4:11" x14ac:dyDescent="0.3">
      <c r="D31" s="10"/>
      <c r="E31" s="11"/>
      <c r="F31" s="15"/>
      <c r="G31" s="11"/>
      <c r="H31" s="11"/>
      <c r="I31" s="11"/>
    </row>
    <row r="33" spans="4:11" x14ac:dyDescent="0.3">
      <c r="J33" t="s">
        <v>271</v>
      </c>
      <c r="K33" t="s">
        <v>272</v>
      </c>
    </row>
    <row r="34" spans="4:11" x14ac:dyDescent="0.3">
      <c r="J34" t="s">
        <v>273</v>
      </c>
    </row>
    <row r="35" spans="4:11" x14ac:dyDescent="0.3">
      <c r="F35" t="s">
        <v>267</v>
      </c>
    </row>
    <row r="36" spans="4:11" x14ac:dyDescent="0.3">
      <c r="F36" t="s">
        <v>268</v>
      </c>
    </row>
    <row r="40" spans="4:11" x14ac:dyDescent="0.3">
      <c r="D40" t="s">
        <v>265</v>
      </c>
    </row>
    <row r="41" spans="4:11" x14ac:dyDescent="0.3">
      <c r="D41" t="s">
        <v>266</v>
      </c>
    </row>
    <row r="42" spans="4:11" x14ac:dyDescent="0.3">
      <c r="H42" t="s">
        <v>269</v>
      </c>
    </row>
    <row r="43" spans="4:11" x14ac:dyDescent="0.3">
      <c r="H43" t="s">
        <v>270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C8A4-6DBE-4D2C-A70E-952BB10EF285}">
  <sheetPr codeName="Sheet6"/>
  <dimension ref="D3:L43"/>
  <sheetViews>
    <sheetView workbookViewId="0">
      <selection activeCell="G4" sqref="G4"/>
    </sheetView>
  </sheetViews>
  <sheetFormatPr defaultRowHeight="14.4" x14ac:dyDescent="0.3"/>
  <cols>
    <col min="4" max="4" width="15.44140625" bestFit="1" customWidth="1"/>
    <col min="10" max="10" width="9.5546875" bestFit="1" customWidth="1"/>
  </cols>
  <sheetData>
    <row r="3" spans="4:12" x14ac:dyDescent="0.3">
      <c r="D3" s="10"/>
      <c r="E3" s="12" t="s">
        <v>95</v>
      </c>
      <c r="F3" s="12" t="s">
        <v>236</v>
      </c>
      <c r="G3" s="12" t="s">
        <v>237</v>
      </c>
      <c r="H3" s="12" t="s">
        <v>238</v>
      </c>
      <c r="I3" s="12" t="s">
        <v>239</v>
      </c>
      <c r="J3" s="12" t="s">
        <v>274</v>
      </c>
    </row>
    <row r="4" spans="4:12" x14ac:dyDescent="0.3">
      <c r="D4" s="10" t="s">
        <v>72</v>
      </c>
      <c r="E4" s="11">
        <v>0.20399999999999999</v>
      </c>
      <c r="F4" s="11">
        <v>6.42</v>
      </c>
      <c r="G4" s="11">
        <v>125.8</v>
      </c>
      <c r="H4" s="11">
        <v>2398.5</v>
      </c>
      <c r="I4" s="11">
        <v>2.7900000000000001E-2</v>
      </c>
      <c r="J4" s="14">
        <f>+I4/E4</f>
        <v>0.13676470588235295</v>
      </c>
    </row>
    <row r="5" spans="4:12" x14ac:dyDescent="0.3">
      <c r="D5" s="10" t="s">
        <v>98</v>
      </c>
      <c r="E5" s="11">
        <v>0.158</v>
      </c>
      <c r="F5" s="11">
        <v>20.6</v>
      </c>
      <c r="G5" s="11">
        <v>522.70000000000005</v>
      </c>
      <c r="H5" s="11">
        <v>1749.81</v>
      </c>
      <c r="I5" s="11">
        <v>6.4000000000000003E-3</v>
      </c>
      <c r="J5" s="14">
        <f t="shared" ref="J5:J7" si="0">+I5/E5</f>
        <v>4.0506329113924051E-2</v>
      </c>
      <c r="L5" t="s">
        <v>258</v>
      </c>
    </row>
    <row r="6" spans="4:12" x14ac:dyDescent="0.3">
      <c r="D6" s="10" t="s">
        <v>146</v>
      </c>
      <c r="E6" s="11">
        <v>0.32</v>
      </c>
      <c r="F6" s="15">
        <f>0.25*G6*E6</f>
        <v>121.05600000000001</v>
      </c>
      <c r="G6" s="11">
        <v>1513.2</v>
      </c>
      <c r="H6" s="11">
        <v>2074</v>
      </c>
      <c r="I6" s="11">
        <v>7.2099999999999997E-2</v>
      </c>
      <c r="J6" s="14">
        <f t="shared" si="0"/>
        <v>0.2253125</v>
      </c>
      <c r="L6" t="s">
        <v>259</v>
      </c>
    </row>
    <row r="7" spans="4:12" x14ac:dyDescent="0.3">
      <c r="D7" s="10" t="s">
        <v>148</v>
      </c>
      <c r="E7" s="11">
        <v>0.35</v>
      </c>
      <c r="F7" s="15">
        <f>0.25*G7*E7</f>
        <v>128.23124999999999</v>
      </c>
      <c r="G7" s="11">
        <v>1465.5</v>
      </c>
      <c r="H7" s="11">
        <v>2074</v>
      </c>
      <c r="I7" s="11">
        <v>7.2099999999999997E-2</v>
      </c>
      <c r="J7" s="14">
        <f t="shared" si="0"/>
        <v>0.20600000000000002</v>
      </c>
      <c r="L7" t="s">
        <v>260</v>
      </c>
    </row>
    <row r="8" spans="4:12" x14ac:dyDescent="0.3">
      <c r="L8" t="s">
        <v>261</v>
      </c>
    </row>
    <row r="10" spans="4:12" x14ac:dyDescent="0.3">
      <c r="F10" t="s">
        <v>240</v>
      </c>
    </row>
    <row r="11" spans="4:12" x14ac:dyDescent="0.3">
      <c r="F11" t="s">
        <v>241</v>
      </c>
    </row>
    <row r="12" spans="4:12" x14ac:dyDescent="0.3">
      <c r="F12" t="s">
        <v>242</v>
      </c>
      <c r="K12" t="s">
        <v>250</v>
      </c>
    </row>
    <row r="13" spans="4:12" x14ac:dyDescent="0.3">
      <c r="F13" t="s">
        <v>243</v>
      </c>
      <c r="K13" t="s">
        <v>251</v>
      </c>
    </row>
    <row r="14" spans="4:12" x14ac:dyDescent="0.3">
      <c r="K14" t="s">
        <v>252</v>
      </c>
    </row>
    <row r="15" spans="4:12" x14ac:dyDescent="0.3">
      <c r="K15" t="s">
        <v>253</v>
      </c>
    </row>
    <row r="17" spans="4:11" x14ac:dyDescent="0.3">
      <c r="K17" t="s">
        <v>254</v>
      </c>
    </row>
    <row r="18" spans="4:11" x14ac:dyDescent="0.3">
      <c r="D18" t="s">
        <v>244</v>
      </c>
      <c r="E18" t="s">
        <v>245</v>
      </c>
      <c r="K18" t="s">
        <v>255</v>
      </c>
    </row>
    <row r="19" spans="4:11" x14ac:dyDescent="0.3">
      <c r="D19" t="s">
        <v>246</v>
      </c>
      <c r="K19" t="s">
        <v>256</v>
      </c>
    </row>
    <row r="20" spans="4:11" x14ac:dyDescent="0.3">
      <c r="D20" t="s">
        <v>247</v>
      </c>
      <c r="E20" t="s">
        <v>248</v>
      </c>
      <c r="K20" t="s">
        <v>257</v>
      </c>
    </row>
    <row r="21" spans="4:11" x14ac:dyDescent="0.3">
      <c r="D21" t="s">
        <v>249</v>
      </c>
    </row>
    <row r="24" spans="4:11" ht="409.6" x14ac:dyDescent="0.3">
      <c r="D24" s="1" t="s">
        <v>262</v>
      </c>
    </row>
    <row r="27" spans="4:11" x14ac:dyDescent="0.3">
      <c r="D27" s="16" t="s">
        <v>264</v>
      </c>
      <c r="E27" s="12" t="s">
        <v>95</v>
      </c>
      <c r="F27" s="12" t="s">
        <v>236</v>
      </c>
      <c r="G27" s="12" t="s">
        <v>237</v>
      </c>
      <c r="H27" s="12" t="s">
        <v>238</v>
      </c>
      <c r="I27" s="12" t="s">
        <v>239</v>
      </c>
      <c r="J27" s="12" t="s">
        <v>274</v>
      </c>
    </row>
    <row r="28" spans="4:11" x14ac:dyDescent="0.3">
      <c r="D28" s="10" t="s">
        <v>47</v>
      </c>
      <c r="E28" s="11">
        <v>0.3</v>
      </c>
      <c r="F28" s="17">
        <v>612.28</v>
      </c>
      <c r="G28" s="11">
        <v>8156.87</v>
      </c>
      <c r="H28" s="11">
        <v>2590.1999999999998</v>
      </c>
      <c r="I28" s="11">
        <v>3.5999999999999999E-3</v>
      </c>
      <c r="J28" s="11">
        <f>+I28/E28</f>
        <v>1.2E-2</v>
      </c>
    </row>
    <row r="29" spans="4:11" x14ac:dyDescent="0.3">
      <c r="D29" s="10" t="s">
        <v>263</v>
      </c>
      <c r="E29" s="11">
        <v>0.40450000000000003</v>
      </c>
      <c r="F29" s="11">
        <v>16.55</v>
      </c>
      <c r="G29" s="11">
        <v>163.63</v>
      </c>
      <c r="H29" s="11">
        <v>1914.21</v>
      </c>
      <c r="I29" s="11">
        <v>6.9999999999999999E-4</v>
      </c>
      <c r="J29" s="13">
        <f>+I29/E29</f>
        <v>1.73053152039555E-3</v>
      </c>
    </row>
    <row r="30" spans="4:11" x14ac:dyDescent="0.3">
      <c r="D30" s="10"/>
      <c r="E30" s="11"/>
      <c r="F30" s="15"/>
      <c r="G30" s="11"/>
      <c r="H30" s="11"/>
      <c r="I30" s="11"/>
    </row>
    <row r="31" spans="4:11" x14ac:dyDescent="0.3">
      <c r="D31" s="10"/>
      <c r="E31" s="11"/>
      <c r="F31" s="15"/>
      <c r="G31" s="11"/>
      <c r="H31" s="11"/>
      <c r="I31" s="11"/>
    </row>
    <row r="33" spans="4:11" x14ac:dyDescent="0.3">
      <c r="J33" t="s">
        <v>271</v>
      </c>
      <c r="K33" t="s">
        <v>272</v>
      </c>
    </row>
    <row r="34" spans="4:11" x14ac:dyDescent="0.3">
      <c r="J34" t="s">
        <v>273</v>
      </c>
    </row>
    <row r="35" spans="4:11" x14ac:dyDescent="0.3">
      <c r="F35" t="s">
        <v>267</v>
      </c>
    </row>
    <row r="36" spans="4:11" x14ac:dyDescent="0.3">
      <c r="F36" t="s">
        <v>268</v>
      </c>
    </row>
    <row r="40" spans="4:11" x14ac:dyDescent="0.3">
      <c r="D40" t="s">
        <v>265</v>
      </c>
    </row>
    <row r="41" spans="4:11" x14ac:dyDescent="0.3">
      <c r="D41" t="s">
        <v>266</v>
      </c>
    </row>
    <row r="42" spans="4:11" x14ac:dyDescent="0.3">
      <c r="H42" t="s">
        <v>269</v>
      </c>
    </row>
    <row r="43" spans="4:11" x14ac:dyDescent="0.3">
      <c r="H43" t="s">
        <v>270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 filterMode="1"/>
  <dimension ref="A1:AC49"/>
  <sheetViews>
    <sheetView topLeftCell="K1" workbookViewId="0">
      <selection sqref="A1:W45"/>
    </sheetView>
  </sheetViews>
  <sheetFormatPr defaultRowHeight="14.4" x14ac:dyDescent="0.3"/>
  <cols>
    <col min="1" max="1" width="6.88671875" bestFit="1" customWidth="1"/>
    <col min="2" max="2" width="23.44140625" bestFit="1" customWidth="1"/>
    <col min="3" max="3" width="25.88671875" bestFit="1" customWidth="1"/>
    <col min="4" max="4" width="20.88671875" bestFit="1" customWidth="1"/>
    <col min="5" max="5" width="13.77734375" bestFit="1" customWidth="1"/>
    <col min="6" max="6" width="7.21875" bestFit="1" customWidth="1"/>
    <col min="7" max="7" width="30.5546875" bestFit="1" customWidth="1"/>
    <col min="8" max="8" width="9" bestFit="1" customWidth="1"/>
    <col min="9" max="9" width="4" bestFit="1" customWidth="1"/>
    <col min="13" max="13" width="10.88671875" bestFit="1" customWidth="1"/>
    <col min="17" max="17" width="21.5546875" bestFit="1" customWidth="1"/>
    <col min="18" max="18" width="21" bestFit="1" customWidth="1"/>
    <col min="19" max="19" width="16.33203125" bestFit="1" customWidth="1"/>
    <col min="20" max="20" width="18.44140625" bestFit="1" customWidth="1"/>
    <col min="21" max="21" width="12.109375" bestFit="1" customWidth="1"/>
    <col min="22" max="22" width="21.109375" bestFit="1" customWidth="1"/>
  </cols>
  <sheetData>
    <row r="1" spans="1:29" ht="15.6" x14ac:dyDescent="0.3">
      <c r="A1" s="2" t="s">
        <v>174</v>
      </c>
      <c r="B1" s="2" t="s">
        <v>0</v>
      </c>
      <c r="C1" s="2" t="s">
        <v>1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  <c r="I1" s="2" t="s">
        <v>180</v>
      </c>
      <c r="J1" s="2" t="s">
        <v>200</v>
      </c>
      <c r="K1" s="2" t="s">
        <v>201</v>
      </c>
      <c r="L1" s="2" t="s">
        <v>202</v>
      </c>
      <c r="M1" s="2" t="s">
        <v>204</v>
      </c>
      <c r="N1" s="2" t="s">
        <v>205</v>
      </c>
      <c r="O1" s="2" t="s">
        <v>206</v>
      </c>
      <c r="P1" s="2" t="s">
        <v>207</v>
      </c>
      <c r="Q1" s="2" t="s">
        <v>203</v>
      </c>
      <c r="R1" s="6" t="s">
        <v>45</v>
      </c>
      <c r="S1" s="6" t="s">
        <v>13</v>
      </c>
      <c r="T1" s="6" t="s">
        <v>16</v>
      </c>
      <c r="U1" s="6" t="s">
        <v>26</v>
      </c>
      <c r="V1" s="6" t="s">
        <v>55</v>
      </c>
      <c r="W1" s="6" t="s">
        <v>15</v>
      </c>
      <c r="X1" s="5" t="s">
        <v>213</v>
      </c>
      <c r="Y1" s="5" t="s">
        <v>214</v>
      </c>
      <c r="Z1" s="5" t="s">
        <v>215</v>
      </c>
      <c r="AA1" s="5" t="s">
        <v>216</v>
      </c>
      <c r="AB1" s="5" t="s">
        <v>217</v>
      </c>
      <c r="AC1" s="5" t="s">
        <v>218</v>
      </c>
    </row>
    <row r="2" spans="1:29" hidden="1" x14ac:dyDescent="0.3">
      <c r="A2" t="s">
        <v>181</v>
      </c>
      <c r="B2" t="s">
        <v>20</v>
      </c>
      <c r="C2" t="s">
        <v>94</v>
      </c>
      <c r="E2">
        <v>1</v>
      </c>
      <c r="F2">
        <v>1</v>
      </c>
      <c r="G2" t="s">
        <v>182</v>
      </c>
      <c r="H2" t="s">
        <v>183</v>
      </c>
      <c r="I2">
        <v>0</v>
      </c>
      <c r="J2">
        <f>VLOOKUP(B2,'estimated r'!$A$1:$O$49,15, FALSE)</f>
        <v>0.86317902000000002</v>
      </c>
      <c r="K2">
        <f>VLOOKUP(B2,'r'!$A$1:$B$25,2, FALSE)</f>
        <v>0.86809857942875801</v>
      </c>
      <c r="L2">
        <f>_xlfn.IFNA(K2,J2)</f>
        <v>0.86809857942875801</v>
      </c>
      <c r="M2">
        <f>VLOOKUP(B2,price!$A$1:$G$26,6, FALSE)</f>
        <v>4816.6810534318302</v>
      </c>
      <c r="N2">
        <f>VLOOKUP(B2,'estimated k'!$A$1:$T$49,19, FALSE)</f>
        <v>17.2791010272989</v>
      </c>
      <c r="O2">
        <f>VLOOKUP(B2,'estimated k'!$A$1:$T$49,20, FALSE)</f>
        <v>647.43664707541598</v>
      </c>
      <c r="P2">
        <f>IF(N2="NA", O2,N2)</f>
        <v>17.2791010272989</v>
      </c>
      <c r="Q2" s="8" t="e">
        <f>VLOOKUP(B2,'209vc'!$A$1:$B$22,2, FALSE)</f>
        <v>#N/A</v>
      </c>
      <c r="R2" t="e">
        <f>VLOOKUP(B2,last_year!$A$1:$G$22,2, FALSE)</f>
        <v>#N/A</v>
      </c>
      <c r="S2" t="e">
        <f>VLOOKUP(B2,last_year!$A$1:$G$22,3, FALSE)</f>
        <v>#N/A</v>
      </c>
      <c r="T2" t="e">
        <f>VLOOKUP(B2,last_year!$A$1:$G$22,4, FALSE)</f>
        <v>#N/A</v>
      </c>
      <c r="U2" t="e">
        <f>VLOOKUP(B2,last_year!$A$1:$G$22,5, FALSE)</f>
        <v>#N/A</v>
      </c>
      <c r="V2" t="e">
        <f>VLOOKUP(B2,last_year!$A$1:$G$22,6, FALSE)</f>
        <v>#N/A</v>
      </c>
      <c r="W2" t="e">
        <f>VLOOKUP(B2,last_year!$A$1:$G$22,7, FALSE)</f>
        <v>#N/A</v>
      </c>
    </row>
    <row r="3" spans="1:29" hidden="1" x14ac:dyDescent="0.3">
      <c r="A3" t="s">
        <v>181</v>
      </c>
      <c r="B3" t="s">
        <v>130</v>
      </c>
      <c r="C3" t="s">
        <v>131</v>
      </c>
      <c r="E3">
        <v>0</v>
      </c>
      <c r="F3">
        <v>1</v>
      </c>
      <c r="G3" t="s">
        <v>182</v>
      </c>
      <c r="H3" t="s">
        <v>183</v>
      </c>
      <c r="I3">
        <v>0</v>
      </c>
      <c r="J3">
        <f>VLOOKUP(B3,'estimated r'!$A$1:$O$49,15, FALSE)</f>
        <v>0.28890085900000001</v>
      </c>
      <c r="K3" t="e">
        <f>VLOOKUP(B3,'r'!$A$1:$B$25,2, FALSE)</f>
        <v>#N/A</v>
      </c>
      <c r="L3">
        <f t="shared" ref="L3:L49" si="0">_xlfn.IFNA(K3,J3)</f>
        <v>0.28890085900000001</v>
      </c>
      <c r="M3" t="e">
        <f>VLOOKUP(B3,price!$A$1:$G$26,6, FALSE)</f>
        <v>#N/A</v>
      </c>
      <c r="N3" t="str">
        <f>VLOOKUP(B3,'estimated k'!$A$1:$T$49,19, FALSE)</f>
        <v>NA</v>
      </c>
      <c r="O3">
        <f>VLOOKUP(B3,'estimated k'!$A$1:$T$49,20, FALSE)</f>
        <v>1563.28522601998</v>
      </c>
      <c r="P3">
        <f t="shared" ref="P3:P49" si="1">IF(N3="NA", O3,N3)</f>
        <v>1563.28522601998</v>
      </c>
      <c r="Q3" s="8" t="e">
        <f>VLOOKUP(B3,'209vc'!$A$1:$B$22,2, FALSE)</f>
        <v>#N/A</v>
      </c>
      <c r="R3" t="e">
        <f>VLOOKUP(B3,last_year!$A$1:$G$22,2, FALSE)</f>
        <v>#N/A</v>
      </c>
      <c r="S3" t="e">
        <f>VLOOKUP(B3,last_year!$A$1:$G$22,3, FALSE)</f>
        <v>#N/A</v>
      </c>
      <c r="T3" t="e">
        <f>VLOOKUP(B3,last_year!$A$1:$G$22,4, FALSE)</f>
        <v>#N/A</v>
      </c>
      <c r="U3" t="e">
        <f>VLOOKUP(B3,last_year!$A$1:$G$22,5, FALSE)</f>
        <v>#N/A</v>
      </c>
      <c r="V3" t="e">
        <f>VLOOKUP(B3,last_year!$A$1:$G$22,6, FALSE)</f>
        <v>#N/A</v>
      </c>
      <c r="W3" t="e">
        <f>VLOOKUP(B3,last_year!$A$1:$G$22,7, FALSE)</f>
        <v>#N/A</v>
      </c>
    </row>
    <row r="4" spans="1:29" hidden="1" x14ac:dyDescent="0.3">
      <c r="A4" t="s">
        <v>181</v>
      </c>
      <c r="B4" t="s">
        <v>132</v>
      </c>
      <c r="C4" t="s">
        <v>133</v>
      </c>
      <c r="E4">
        <v>0</v>
      </c>
      <c r="F4">
        <v>1</v>
      </c>
      <c r="G4" t="s">
        <v>182</v>
      </c>
      <c r="H4" t="s">
        <v>183</v>
      </c>
      <c r="I4">
        <v>0</v>
      </c>
      <c r="J4">
        <f>VLOOKUP(B4,'estimated r'!$A$1:$O$49,15, FALSE)</f>
        <v>0.244429707</v>
      </c>
      <c r="K4" t="e">
        <f>VLOOKUP(B4,'r'!$A$1:$B$25,2, FALSE)</f>
        <v>#N/A</v>
      </c>
      <c r="L4">
        <f t="shared" si="0"/>
        <v>0.244429707</v>
      </c>
      <c r="M4" t="e">
        <f>VLOOKUP(B4,price!$A$1:$G$26,6, FALSE)</f>
        <v>#N/A</v>
      </c>
      <c r="N4" t="str">
        <f>VLOOKUP(B4,'estimated k'!$A$1:$T$49,19, FALSE)</f>
        <v>NA</v>
      </c>
      <c r="O4">
        <f>VLOOKUP(B4,'estimated k'!$A$1:$T$49,20, FALSE)</f>
        <v>1634.2070268635</v>
      </c>
      <c r="P4">
        <f t="shared" si="1"/>
        <v>1634.2070268635</v>
      </c>
      <c r="Q4" s="8" t="e">
        <f>VLOOKUP(B4,'209vc'!$A$1:$B$22,2, FALSE)</f>
        <v>#N/A</v>
      </c>
      <c r="R4" t="e">
        <f>VLOOKUP(B4,last_year!$A$1:$G$22,2, FALSE)</f>
        <v>#N/A</v>
      </c>
      <c r="S4" t="e">
        <f>VLOOKUP(B4,last_year!$A$1:$G$22,3, FALSE)</f>
        <v>#N/A</v>
      </c>
      <c r="T4" t="e">
        <f>VLOOKUP(B4,last_year!$A$1:$G$22,4, FALSE)</f>
        <v>#N/A</v>
      </c>
      <c r="U4" t="e">
        <f>VLOOKUP(B4,last_year!$A$1:$G$22,5, FALSE)</f>
        <v>#N/A</v>
      </c>
      <c r="V4" t="e">
        <f>VLOOKUP(B4,last_year!$A$1:$G$22,6, FALSE)</f>
        <v>#N/A</v>
      </c>
      <c r="W4" t="e">
        <f>VLOOKUP(B4,last_year!$A$1:$G$22,7, FALSE)</f>
        <v>#N/A</v>
      </c>
    </row>
    <row r="5" spans="1:29" hidden="1" x14ac:dyDescent="0.3">
      <c r="A5" t="s">
        <v>181</v>
      </c>
      <c r="B5" t="s">
        <v>163</v>
      </c>
      <c r="C5" t="s">
        <v>164</v>
      </c>
      <c r="E5">
        <v>0</v>
      </c>
      <c r="F5">
        <v>1</v>
      </c>
      <c r="G5" t="s">
        <v>182</v>
      </c>
      <c r="H5" t="s">
        <v>183</v>
      </c>
      <c r="I5">
        <v>0</v>
      </c>
      <c r="J5">
        <f>VLOOKUP(B5,'estimated r'!$A$1:$O$49,15, FALSE)</f>
        <v>0.23477341099999999</v>
      </c>
      <c r="K5" t="e">
        <f>VLOOKUP(B5,'r'!$A$1:$B$25,2, FALSE)</f>
        <v>#N/A</v>
      </c>
      <c r="L5">
        <f t="shared" si="0"/>
        <v>0.23477341099999999</v>
      </c>
      <c r="M5" t="e">
        <f>VLOOKUP(B5,price!$A$1:$G$26,6, FALSE)</f>
        <v>#N/A</v>
      </c>
      <c r="N5" t="str">
        <f>VLOOKUP(B5,'estimated k'!$A$1:$T$49,19, FALSE)</f>
        <v>NA</v>
      </c>
      <c r="O5">
        <f>VLOOKUP(B5,'estimated k'!$A$1:$T$49,20, FALSE)</f>
        <v>1649.60671567296</v>
      </c>
      <c r="P5">
        <f t="shared" si="1"/>
        <v>1649.60671567296</v>
      </c>
      <c r="Q5" s="8" t="e">
        <f>VLOOKUP(B5,'209vc'!$A$1:$B$22,2, FALSE)</f>
        <v>#N/A</v>
      </c>
      <c r="R5" t="e">
        <f>VLOOKUP(B5,last_year!$A$1:$G$22,2, FALSE)</f>
        <v>#N/A</v>
      </c>
      <c r="S5" t="e">
        <f>VLOOKUP(B5,last_year!$A$1:$G$22,3, FALSE)</f>
        <v>#N/A</v>
      </c>
      <c r="T5" t="e">
        <f>VLOOKUP(B5,last_year!$A$1:$G$22,4, FALSE)</f>
        <v>#N/A</v>
      </c>
      <c r="U5" t="e">
        <f>VLOOKUP(B5,last_year!$A$1:$G$22,5, FALSE)</f>
        <v>#N/A</v>
      </c>
      <c r="V5" t="e">
        <f>VLOOKUP(B5,last_year!$A$1:$G$22,6, FALSE)</f>
        <v>#N/A</v>
      </c>
      <c r="W5" t="e">
        <f>VLOOKUP(B5,last_year!$A$1:$G$22,7, FALSE)</f>
        <v>#N/A</v>
      </c>
    </row>
    <row r="6" spans="1:29" hidden="1" x14ac:dyDescent="0.3">
      <c r="A6" t="s">
        <v>181</v>
      </c>
      <c r="B6" t="s">
        <v>89</v>
      </c>
      <c r="C6" t="s">
        <v>90</v>
      </c>
      <c r="E6">
        <v>0</v>
      </c>
      <c r="F6">
        <v>1</v>
      </c>
      <c r="G6" t="s">
        <v>182</v>
      </c>
      <c r="H6" t="s">
        <v>183</v>
      </c>
      <c r="I6">
        <v>0</v>
      </c>
      <c r="J6">
        <f>VLOOKUP(B6,'estimated r'!$A$1:$O$49,15, FALSE)</f>
        <v>0.41051574899999999</v>
      </c>
      <c r="K6" t="e">
        <f>VLOOKUP(B6,'r'!$A$1:$B$25,2, FALSE)</f>
        <v>#N/A</v>
      </c>
      <c r="L6">
        <f t="shared" si="0"/>
        <v>0.41051574899999999</v>
      </c>
      <c r="M6">
        <f>VLOOKUP(B6,price!$A$1:$G$26,6, FALSE)</f>
        <v>2131.1506372526001</v>
      </c>
      <c r="N6" t="str">
        <f>VLOOKUP(B6,'estimated k'!$A$1:$T$49,19, FALSE)</f>
        <v>NA</v>
      </c>
      <c r="O6">
        <f>VLOOKUP(B6,'estimated k'!$A$1:$T$49,20, FALSE)</f>
        <v>1369.3359663249</v>
      </c>
      <c r="P6">
        <f t="shared" si="1"/>
        <v>1369.3359663249</v>
      </c>
      <c r="Q6" s="8" t="e">
        <f>VLOOKUP(B6,'209vc'!$A$1:$B$22,2, FALSE)</f>
        <v>#N/A</v>
      </c>
      <c r="R6" t="e">
        <f>VLOOKUP(B6,last_year!$A$1:$G$22,2, FALSE)</f>
        <v>#N/A</v>
      </c>
      <c r="S6" t="e">
        <f>VLOOKUP(B6,last_year!$A$1:$G$22,3, FALSE)</f>
        <v>#N/A</v>
      </c>
      <c r="T6" t="e">
        <f>VLOOKUP(B6,last_year!$A$1:$G$22,4, FALSE)</f>
        <v>#N/A</v>
      </c>
      <c r="U6" t="e">
        <f>VLOOKUP(B6,last_year!$A$1:$G$22,5, FALSE)</f>
        <v>#N/A</v>
      </c>
      <c r="V6" t="e">
        <f>VLOOKUP(B6,last_year!$A$1:$G$22,6, FALSE)</f>
        <v>#N/A</v>
      </c>
      <c r="W6" t="e">
        <f>VLOOKUP(B6,last_year!$A$1:$G$22,7, FALSE)</f>
        <v>#N/A</v>
      </c>
    </row>
    <row r="7" spans="1:29" hidden="1" x14ac:dyDescent="0.3">
      <c r="A7" t="s">
        <v>181</v>
      </c>
      <c r="B7" t="s">
        <v>77</v>
      </c>
      <c r="C7" t="s">
        <v>78</v>
      </c>
      <c r="E7">
        <v>0</v>
      </c>
      <c r="F7">
        <v>1</v>
      </c>
      <c r="G7" t="s">
        <v>182</v>
      </c>
      <c r="H7" t="s">
        <v>183</v>
      </c>
      <c r="I7">
        <v>0</v>
      </c>
      <c r="J7">
        <f>VLOOKUP(B7,'estimated r'!$A$1:$O$49,15, FALSE)</f>
        <v>0.45421468100000001</v>
      </c>
      <c r="K7">
        <f>VLOOKUP(B7,'r'!$A$1:$B$25,2, FALSE)</f>
        <v>0.45903675310638198</v>
      </c>
      <c r="L7">
        <f t="shared" si="0"/>
        <v>0.45903675310638198</v>
      </c>
      <c r="M7">
        <f>VLOOKUP(B7,price!$A$1:$G$26,6, FALSE)</f>
        <v>1567.74646912151</v>
      </c>
      <c r="N7">
        <f>VLOOKUP(B7,'estimated k'!$A$1:$T$49,19, FALSE)</f>
        <v>238.34184130351599</v>
      </c>
      <c r="O7">
        <f>VLOOKUP(B7,'estimated k'!$A$1:$T$49,20, FALSE)</f>
        <v>1299.6456881783199</v>
      </c>
      <c r="P7">
        <f t="shared" si="1"/>
        <v>238.34184130351599</v>
      </c>
      <c r="Q7" s="8">
        <f>VLOOKUP(B7,'209vc'!$A$1:$B$22,2, FALSE)</f>
        <v>1.8169677422000001</v>
      </c>
      <c r="R7">
        <f>VLOOKUP(B7,last_year!$A$1:$G$22,2, FALSE)</f>
        <v>0</v>
      </c>
      <c r="S7">
        <f>VLOOKUP(B7,last_year!$A$1:$G$22,3, FALSE)</f>
        <v>0.83603763580000001</v>
      </c>
      <c r="T7">
        <f>VLOOKUP(B7,last_year!$A$1:$G$22,4, FALSE)</f>
        <v>0</v>
      </c>
      <c r="U7">
        <f>VLOOKUP(B7,last_year!$A$1:$G$22,5, FALSE)</f>
        <v>0</v>
      </c>
      <c r="V7">
        <f>VLOOKUP(B7,last_year!$A$1:$G$22,6, FALSE)</f>
        <v>0</v>
      </c>
      <c r="W7">
        <f>VLOOKUP(B7,last_year!$A$1:$G$22,7, FALSE)</f>
        <v>0.9809301064</v>
      </c>
    </row>
    <row r="8" spans="1:29" hidden="1" x14ac:dyDescent="0.3">
      <c r="A8" t="s">
        <v>181</v>
      </c>
      <c r="B8" t="s">
        <v>7</v>
      </c>
      <c r="C8" t="s">
        <v>8</v>
      </c>
      <c r="E8">
        <v>0</v>
      </c>
      <c r="F8">
        <v>1</v>
      </c>
      <c r="G8" t="s">
        <v>182</v>
      </c>
      <c r="H8" t="s">
        <v>183</v>
      </c>
      <c r="I8">
        <v>0</v>
      </c>
      <c r="J8">
        <f>VLOOKUP(B8,'estimated r'!$A$1:$O$49,15, FALSE)</f>
        <v>0.50627114100000004</v>
      </c>
      <c r="K8">
        <f>VLOOKUP(B8,'r'!$A$1:$B$25,2, FALSE)</f>
        <v>0.51132494023526698</v>
      </c>
      <c r="L8">
        <f t="shared" si="0"/>
        <v>0.51132494023526698</v>
      </c>
      <c r="M8">
        <f>VLOOKUP(B8,price!$A$1:$G$26,6, FALSE)</f>
        <v>4714.2740678668197</v>
      </c>
      <c r="N8">
        <f>VLOOKUP(B8,'estimated k'!$A$1:$T$49,19, FALSE)</f>
        <v>81.625355763930997</v>
      </c>
      <c r="O8">
        <f>VLOOKUP(B8,'estimated k'!$A$1:$T$49,20, FALSE)</f>
        <v>1216.62697328785</v>
      </c>
      <c r="P8">
        <f t="shared" si="1"/>
        <v>81.625355763930997</v>
      </c>
      <c r="Q8" s="8" t="e">
        <f>VLOOKUP(B8,'209vc'!$A$1:$B$22,2, FALSE)</f>
        <v>#N/A</v>
      </c>
      <c r="R8" t="e">
        <f>VLOOKUP(B8,last_year!$A$1:$G$22,2, FALSE)</f>
        <v>#N/A</v>
      </c>
      <c r="S8" t="e">
        <f>VLOOKUP(B8,last_year!$A$1:$G$22,3, FALSE)</f>
        <v>#N/A</v>
      </c>
      <c r="T8" t="e">
        <f>VLOOKUP(B8,last_year!$A$1:$G$22,4, FALSE)</f>
        <v>#N/A</v>
      </c>
      <c r="U8" t="e">
        <f>VLOOKUP(B8,last_year!$A$1:$G$22,5, FALSE)</f>
        <v>#N/A</v>
      </c>
      <c r="V8" t="e">
        <f>VLOOKUP(B8,last_year!$A$1:$G$22,6, FALSE)</f>
        <v>#N/A</v>
      </c>
      <c r="W8" t="e">
        <f>VLOOKUP(B8,last_year!$A$1:$G$22,7, FALSE)</f>
        <v>#N/A</v>
      </c>
    </row>
    <row r="9" spans="1:29" hidden="1" x14ac:dyDescent="0.3">
      <c r="A9" t="s">
        <v>181</v>
      </c>
      <c r="B9" t="s">
        <v>83</v>
      </c>
      <c r="C9" t="s">
        <v>103</v>
      </c>
      <c r="E9">
        <v>0</v>
      </c>
      <c r="F9">
        <v>1</v>
      </c>
      <c r="G9" t="s">
        <v>182</v>
      </c>
      <c r="H9" t="s">
        <v>183</v>
      </c>
      <c r="I9">
        <v>0</v>
      </c>
      <c r="J9">
        <f>VLOOKUP(B9,'estimated r'!$A$1:$O$49,15, FALSE)</f>
        <v>0.43441976999999998</v>
      </c>
      <c r="K9">
        <f>VLOOKUP(B9,'r'!$A$1:$B$25,2, FALSE)</f>
        <v>0.43938687049865899</v>
      </c>
      <c r="L9">
        <f t="shared" si="0"/>
        <v>0.43938687049865899</v>
      </c>
      <c r="M9">
        <f>VLOOKUP(B9,price!$A$1:$G$26,6, FALSE)</f>
        <v>1867.1582479220299</v>
      </c>
      <c r="N9">
        <f>VLOOKUP(B9,'estimated k'!$A$1:$T$49,19, FALSE)</f>
        <v>272.70104731884101</v>
      </c>
      <c r="O9">
        <f>VLOOKUP(B9,'estimated k'!$A$1:$T$49,20, FALSE)</f>
        <v>1331.2142595447101</v>
      </c>
      <c r="P9">
        <f t="shared" si="1"/>
        <v>272.70104731884101</v>
      </c>
      <c r="Q9" s="8">
        <f>VLOOKUP(B9,'209vc'!$A$1:$B$22,2, FALSE)</f>
        <v>33.8493573226</v>
      </c>
      <c r="R9">
        <f>VLOOKUP(B9,last_year!$A$1:$G$22,2, FALSE)</f>
        <v>0</v>
      </c>
      <c r="S9">
        <f>VLOOKUP(B9,last_year!$A$1:$G$22,3, FALSE)</f>
        <v>0</v>
      </c>
      <c r="T9">
        <f>VLOOKUP(B9,last_year!$A$1:$G$22,4, FALSE)</f>
        <v>15.575035270100001</v>
      </c>
      <c r="U9">
        <f>VLOOKUP(B9,last_year!$A$1:$G$22,5, FALSE)</f>
        <v>0</v>
      </c>
      <c r="V9">
        <f>VLOOKUP(B9,last_year!$A$1:$G$22,6, FALSE)</f>
        <v>0</v>
      </c>
      <c r="W9">
        <f>VLOOKUP(B9,last_year!$A$1:$G$22,7, FALSE)</f>
        <v>18.274322052500001</v>
      </c>
    </row>
    <row r="10" spans="1:29" hidden="1" x14ac:dyDescent="0.3">
      <c r="A10" t="s">
        <v>181</v>
      </c>
      <c r="B10" t="s">
        <v>36</v>
      </c>
      <c r="C10" t="s">
        <v>37</v>
      </c>
      <c r="E10">
        <v>0</v>
      </c>
      <c r="F10">
        <v>2</v>
      </c>
      <c r="G10" t="s">
        <v>184</v>
      </c>
      <c r="H10" t="s">
        <v>183</v>
      </c>
      <c r="I10">
        <v>0</v>
      </c>
      <c r="J10">
        <f>VLOOKUP(B10,'estimated r'!$A$1:$O$49,15, FALSE)</f>
        <v>0.65893354199999998</v>
      </c>
      <c r="K10">
        <f>VLOOKUP(B10,'r'!$A$1:$B$25,2, FALSE)</f>
        <v>0.66381618343965199</v>
      </c>
      <c r="L10">
        <f t="shared" si="0"/>
        <v>0.66381618343965199</v>
      </c>
      <c r="M10">
        <f>VLOOKUP(B10,price!$A$1:$G$26,6, FALSE)</f>
        <v>1867.15824792185</v>
      </c>
      <c r="N10">
        <f>VLOOKUP(B10,'estimated k'!$A$1:$T$49,19, FALSE)</f>
        <v>373.48832797798701</v>
      </c>
      <c r="O10">
        <f>VLOOKUP(B10,'estimated k'!$A$1:$T$49,20, FALSE)</f>
        <v>973.16369623992796</v>
      </c>
      <c r="P10">
        <f t="shared" si="1"/>
        <v>373.48832797798701</v>
      </c>
      <c r="Q10" s="8">
        <f>VLOOKUP(B10,'209vc'!$A$1:$B$22,2, FALSE)</f>
        <v>63.517143902900003</v>
      </c>
      <c r="R10">
        <f>VLOOKUP(B10,last_year!$A$1:$G$22,2, FALSE)</f>
        <v>0</v>
      </c>
      <c r="S10">
        <f>VLOOKUP(B10,last_year!$A$1:$G$22,3, FALSE)</f>
        <v>0</v>
      </c>
      <c r="T10">
        <f>VLOOKUP(B10,last_year!$A$1:$G$22,4, FALSE)</f>
        <v>29.226012982</v>
      </c>
      <c r="U10">
        <f>VLOOKUP(B10,last_year!$A$1:$G$22,5, FALSE)</f>
        <v>0</v>
      </c>
      <c r="V10">
        <f>VLOOKUP(B10,last_year!$A$1:$G$22,6, FALSE)</f>
        <v>0</v>
      </c>
      <c r="W10">
        <f>VLOOKUP(B10,last_year!$A$1:$G$22,7, FALSE)</f>
        <v>34.291130920900002</v>
      </c>
    </row>
    <row r="11" spans="1:29" hidden="1" x14ac:dyDescent="0.3">
      <c r="A11" t="s">
        <v>181</v>
      </c>
      <c r="B11" t="s">
        <v>52</v>
      </c>
      <c r="C11" t="s">
        <v>101</v>
      </c>
      <c r="E11">
        <v>0</v>
      </c>
      <c r="F11">
        <v>2</v>
      </c>
      <c r="G11" t="s">
        <v>184</v>
      </c>
      <c r="H11" t="s">
        <v>183</v>
      </c>
      <c r="I11">
        <v>0</v>
      </c>
      <c r="J11">
        <f>VLOOKUP(B11,'estimated r'!$A$1:$O$49,15, FALSE)</f>
        <v>0.211600654</v>
      </c>
      <c r="K11">
        <f>VLOOKUP(B11,'r'!$A$1:$B$25,2, FALSE)</f>
        <v>0.21648154016535401</v>
      </c>
      <c r="L11">
        <f t="shared" si="0"/>
        <v>0.21648154016535401</v>
      </c>
      <c r="M11">
        <f>VLOOKUP(B11,price!$A$1:$G$26,6, FALSE)</f>
        <v>2287.8609413049899</v>
      </c>
      <c r="N11">
        <f>VLOOKUP(B11,'estimated k'!$A$1:$T$49,19, FALSE)</f>
        <v>786.58639386571303</v>
      </c>
      <c r="O11">
        <f>VLOOKUP(B11,'estimated k'!$A$1:$T$49,20, FALSE)</f>
        <v>1686.5622156552699</v>
      </c>
      <c r="P11">
        <f t="shared" si="1"/>
        <v>786.58639386571303</v>
      </c>
      <c r="Q11" s="8">
        <f>VLOOKUP(B11,'209vc'!$A$1:$B$22,2, FALSE)</f>
        <v>67.530036659800004</v>
      </c>
      <c r="R11">
        <f>VLOOKUP(B11,last_year!$A$1:$G$22,2, FALSE)</f>
        <v>0</v>
      </c>
      <c r="S11">
        <f>VLOOKUP(B11,last_year!$A$1:$G$22,3, FALSE)</f>
        <v>0</v>
      </c>
      <c r="T11">
        <f>VLOOKUP(B11,last_year!$A$1:$G$22,4, FALSE)</f>
        <v>0</v>
      </c>
      <c r="U11">
        <f>VLOOKUP(B11,last_year!$A$1:$G$22,5, FALSE)</f>
        <v>0</v>
      </c>
      <c r="V11">
        <f>VLOOKUP(B11,last_year!$A$1:$G$22,6, FALSE)</f>
        <v>31.072457085100002</v>
      </c>
      <c r="W11">
        <f>VLOOKUP(B11,last_year!$A$1:$G$22,7, FALSE)</f>
        <v>36.457579574699999</v>
      </c>
    </row>
    <row r="12" spans="1:29" hidden="1" x14ac:dyDescent="0.3">
      <c r="A12" t="s">
        <v>181</v>
      </c>
      <c r="B12" t="s">
        <v>39</v>
      </c>
      <c r="C12" t="s">
        <v>40</v>
      </c>
      <c r="E12">
        <v>0</v>
      </c>
      <c r="F12">
        <v>2</v>
      </c>
      <c r="G12" t="s">
        <v>184</v>
      </c>
      <c r="H12" t="s">
        <v>183</v>
      </c>
      <c r="I12">
        <v>0</v>
      </c>
      <c r="J12">
        <f>VLOOKUP(B12,'estimated r'!$A$1:$O$49,15, FALSE)</f>
        <v>0.73248843900000005</v>
      </c>
      <c r="K12">
        <f>VLOOKUP(B12,'r'!$A$1:$B$25,2, FALSE)</f>
        <v>0.49041662207590597</v>
      </c>
      <c r="L12">
        <f t="shared" si="0"/>
        <v>0.49041662207590597</v>
      </c>
      <c r="M12">
        <f>VLOOKUP(B12,price!$A$1:$G$26,6, FALSE)</f>
        <v>209.765684522323</v>
      </c>
      <c r="N12">
        <f>VLOOKUP(B12,'estimated k'!$A$1:$T$49,19, FALSE)</f>
        <v>971.35923477117103</v>
      </c>
      <c r="O12">
        <f>VLOOKUP(B12,'estimated k'!$A$1:$T$49,20, FALSE)</f>
        <v>855.85965707089599</v>
      </c>
      <c r="P12">
        <f t="shared" si="1"/>
        <v>971.35923477117103</v>
      </c>
      <c r="Q12" s="8">
        <f>VLOOKUP(B12,'209vc'!$A$1:$B$22,2, FALSE)</f>
        <v>26.174333749900001</v>
      </c>
      <c r="R12">
        <f>VLOOKUP(B12,last_year!$A$1:$G$22,2, FALSE)</f>
        <v>0</v>
      </c>
      <c r="S12">
        <f>VLOOKUP(B12,last_year!$A$1:$G$22,3, FALSE)</f>
        <v>0</v>
      </c>
      <c r="T12">
        <f>VLOOKUP(B12,last_year!$A$1:$G$22,4, FALSE)</f>
        <v>12.043542435399999</v>
      </c>
      <c r="U12">
        <f>VLOOKUP(B12,last_year!$A$1:$G$22,5, FALSE)</f>
        <v>0</v>
      </c>
      <c r="V12">
        <f>VLOOKUP(B12,last_year!$A$1:$G$22,6, FALSE)</f>
        <v>0</v>
      </c>
      <c r="W12">
        <f>VLOOKUP(B12,last_year!$A$1:$G$22,7, FALSE)</f>
        <v>14.1307913145</v>
      </c>
    </row>
    <row r="13" spans="1:29" hidden="1" x14ac:dyDescent="0.3">
      <c r="A13" t="s">
        <v>181</v>
      </c>
      <c r="B13" t="s">
        <v>86</v>
      </c>
      <c r="C13" t="s">
        <v>87</v>
      </c>
      <c r="E13">
        <v>0</v>
      </c>
      <c r="F13">
        <v>2</v>
      </c>
      <c r="G13" t="s">
        <v>184</v>
      </c>
      <c r="H13" t="s">
        <v>183</v>
      </c>
      <c r="I13">
        <v>0</v>
      </c>
      <c r="J13">
        <f>VLOOKUP(B13,'estimated r'!$A$1:$O$49,15, FALSE)</f>
        <v>0.16706622900000001</v>
      </c>
      <c r="K13">
        <f>VLOOKUP(B13,'r'!$A$1:$B$25,2, FALSE)</f>
        <v>0.17182994209733499</v>
      </c>
      <c r="L13">
        <f t="shared" si="0"/>
        <v>0.17182994209733499</v>
      </c>
      <c r="M13">
        <f>VLOOKUP(B13,price!$A$1:$G$26,6, FALSE)</f>
        <v>2381.0627332191302</v>
      </c>
      <c r="N13">
        <f>VLOOKUP(B13,'estimated k'!$A$1:$T$49,19, FALSE)</f>
        <v>3162.35225991882</v>
      </c>
      <c r="O13">
        <f>VLOOKUP(B13,'estimated k'!$A$1:$T$49,20, FALSE)</f>
        <v>1757.58492315183</v>
      </c>
      <c r="P13">
        <f t="shared" si="1"/>
        <v>3162.35225991882</v>
      </c>
      <c r="Q13" s="8">
        <f>VLOOKUP(B13,'209vc'!$A$1:$B$22,2, FALSE)</f>
        <v>74.343294773699995</v>
      </c>
      <c r="R13">
        <f>VLOOKUP(B13,last_year!$A$1:$G$22,2, FALSE)</f>
        <v>0</v>
      </c>
      <c r="S13">
        <f>VLOOKUP(B13,last_year!$A$1:$G$22,3, FALSE)</f>
        <v>0</v>
      </c>
      <c r="T13">
        <f>VLOOKUP(B13,last_year!$A$1:$G$22,4, FALSE)</f>
        <v>34.207427549000002</v>
      </c>
      <c r="U13">
        <f>VLOOKUP(B13,last_year!$A$1:$G$22,5, FALSE)</f>
        <v>0</v>
      </c>
      <c r="V13">
        <f>VLOOKUP(B13,last_year!$A$1:$G$22,6, FALSE)</f>
        <v>0</v>
      </c>
      <c r="W13">
        <f>VLOOKUP(B13,last_year!$A$1:$G$22,7, FALSE)</f>
        <v>40.1358672247</v>
      </c>
    </row>
    <row r="14" spans="1:29" hidden="1" x14ac:dyDescent="0.3">
      <c r="A14" t="s">
        <v>181</v>
      </c>
      <c r="B14" t="s">
        <v>33</v>
      </c>
      <c r="C14" t="s">
        <v>99</v>
      </c>
      <c r="E14">
        <v>1</v>
      </c>
      <c r="F14">
        <v>2</v>
      </c>
      <c r="G14" t="s">
        <v>184</v>
      </c>
      <c r="H14" t="s">
        <v>183</v>
      </c>
      <c r="I14">
        <v>0</v>
      </c>
      <c r="J14">
        <f>VLOOKUP(B14,'estimated r'!$A$1:$O$49,15, FALSE)</f>
        <v>1.172568236</v>
      </c>
      <c r="K14">
        <f>VLOOKUP(B14,'r'!$A$1:$B$25,2, FALSE)</f>
        <v>1.1775664753916699</v>
      </c>
      <c r="L14">
        <f t="shared" si="0"/>
        <v>1.1775664753916699</v>
      </c>
      <c r="M14">
        <f>VLOOKUP(B14,price!$A$1:$G$26,6, FALSE)</f>
        <v>1142.3833778511901</v>
      </c>
      <c r="N14">
        <f>VLOOKUP(B14,'estimated k'!$A$1:$T$49,19, FALSE)</f>
        <v>297.12485923788</v>
      </c>
      <c r="O14">
        <f>VLOOKUP(B14,'estimated k'!$A$1:$T$49,20, FALSE)</f>
        <v>154.02823795018799</v>
      </c>
      <c r="P14">
        <f t="shared" si="1"/>
        <v>297.12485923788</v>
      </c>
      <c r="Q14" s="8">
        <f>VLOOKUP(B14,'209vc'!$A$1:$B$22,2, FALSE)</f>
        <v>112.10537261729999</v>
      </c>
      <c r="R14">
        <f>VLOOKUP(B14,last_year!$A$1:$G$22,2, FALSE)</f>
        <v>0</v>
      </c>
      <c r="S14">
        <f>VLOOKUP(B14,last_year!$A$1:$G$22,3, FALSE)</f>
        <v>51.582814877099999</v>
      </c>
      <c r="T14">
        <f>VLOOKUP(B14,last_year!$A$1:$G$22,4, FALSE)</f>
        <v>0</v>
      </c>
      <c r="U14">
        <f>VLOOKUP(B14,last_year!$A$1:$G$22,5, FALSE)</f>
        <v>0</v>
      </c>
      <c r="V14">
        <f>VLOOKUP(B14,last_year!$A$1:$G$22,6, FALSE)</f>
        <v>0</v>
      </c>
      <c r="W14">
        <f>VLOOKUP(B14,last_year!$A$1:$G$22,7, FALSE)</f>
        <v>60.5225577402</v>
      </c>
    </row>
    <row r="15" spans="1:29" hidden="1" x14ac:dyDescent="0.3">
      <c r="A15" t="s">
        <v>181</v>
      </c>
      <c r="B15" t="s">
        <v>118</v>
      </c>
      <c r="C15" t="s">
        <v>119</v>
      </c>
      <c r="E15">
        <v>0</v>
      </c>
      <c r="F15">
        <v>2</v>
      </c>
      <c r="G15" t="s">
        <v>184</v>
      </c>
      <c r="H15" t="s">
        <v>183</v>
      </c>
      <c r="I15">
        <v>0</v>
      </c>
      <c r="J15">
        <f>VLOOKUP(B15,'estimated r'!$A$1:$O$49,15, FALSE)</f>
        <v>1.6172663460000001</v>
      </c>
      <c r="K15" t="e">
        <f>VLOOKUP(B15,'r'!$A$1:$B$25,2, FALSE)</f>
        <v>#N/A</v>
      </c>
      <c r="L15">
        <f t="shared" si="0"/>
        <v>1.6172663460000001</v>
      </c>
      <c r="M15" t="e">
        <f>VLOOKUP(B15,price!$A$1:$G$26,6, FALSE)</f>
        <v>#N/A</v>
      </c>
      <c r="N15" t="str">
        <f>VLOOKUP(B15,'estimated k'!$A$1:$T$49,19, FALSE)</f>
        <v>NA</v>
      </c>
      <c r="O15" s="3">
        <f>VLOOKUP(B15,'estimated k'!$A$1:$T$49,20, FALSE)</f>
        <v>-555.16838445599103</v>
      </c>
      <c r="P15" s="3">
        <f t="shared" si="1"/>
        <v>-555.16838445599103</v>
      </c>
      <c r="Q15" s="8" t="e">
        <f>VLOOKUP(B15,'209vc'!$A$1:$B$22,2, FALSE)</f>
        <v>#N/A</v>
      </c>
      <c r="R15" t="e">
        <f>VLOOKUP(B15,last_year!$A$1:$G$22,2, FALSE)</f>
        <v>#N/A</v>
      </c>
      <c r="S15" t="e">
        <f>VLOOKUP(B15,last_year!$A$1:$G$22,3, FALSE)</f>
        <v>#N/A</v>
      </c>
      <c r="T15" t="e">
        <f>VLOOKUP(B15,last_year!$A$1:$G$22,4, FALSE)</f>
        <v>#N/A</v>
      </c>
      <c r="U15" t="e">
        <f>VLOOKUP(B15,last_year!$A$1:$G$22,5, FALSE)</f>
        <v>#N/A</v>
      </c>
      <c r="V15" t="e">
        <f>VLOOKUP(B15,last_year!$A$1:$G$22,6, FALSE)</f>
        <v>#N/A</v>
      </c>
      <c r="W15" t="e">
        <f>VLOOKUP(B15,last_year!$A$1:$G$22,7, FALSE)</f>
        <v>#N/A</v>
      </c>
    </row>
    <row r="16" spans="1:29" hidden="1" x14ac:dyDescent="0.3">
      <c r="A16" t="s">
        <v>181</v>
      </c>
      <c r="B16" t="s">
        <v>49</v>
      </c>
      <c r="C16" t="s">
        <v>100</v>
      </c>
      <c r="E16">
        <v>1</v>
      </c>
      <c r="F16">
        <v>3</v>
      </c>
      <c r="G16" t="s">
        <v>185</v>
      </c>
      <c r="H16" t="s">
        <v>183</v>
      </c>
      <c r="I16">
        <v>0</v>
      </c>
      <c r="J16">
        <f>VLOOKUP(B16,'estimated r'!$A$1:$O$49,15, FALSE)</f>
        <v>0.43555801399999999</v>
      </c>
      <c r="K16">
        <f>VLOOKUP(B16,'r'!$A$1:$B$25,2, FALSE)</f>
        <v>0.44054177618426199</v>
      </c>
      <c r="L16">
        <f t="shared" si="0"/>
        <v>0.44054177618426199</v>
      </c>
      <c r="M16">
        <f>VLOOKUP(B16,price!$A$1:$G$26,6, FALSE)</f>
        <v>1867.15824792187</v>
      </c>
      <c r="N16">
        <f>VLOOKUP(B16,'estimated k'!$A$1:$T$49,19, FALSE)</f>
        <v>321.90848125249198</v>
      </c>
      <c r="O16">
        <f>VLOOKUP(B16,'estimated k'!$A$1:$T$49,20, FALSE)</f>
        <v>1329.3990082942</v>
      </c>
      <c r="P16">
        <f t="shared" si="1"/>
        <v>321.90848125249198</v>
      </c>
      <c r="Q16" s="8">
        <f>VLOOKUP(B16,'209vc'!$A$1:$B$22,2, FALSE)</f>
        <v>39.648616016200002</v>
      </c>
      <c r="R16">
        <f>VLOOKUP(B16,last_year!$A$1:$G$22,2, FALSE)</f>
        <v>0</v>
      </c>
      <c r="S16">
        <f>VLOOKUP(B16,last_year!$A$1:$G$22,3, FALSE)</f>
        <v>0</v>
      </c>
      <c r="T16">
        <f>VLOOKUP(B16,last_year!$A$1:$G$22,4, FALSE)</f>
        <v>18.243436263100001</v>
      </c>
      <c r="U16">
        <f>VLOOKUP(B16,last_year!$A$1:$G$22,5, FALSE)</f>
        <v>0</v>
      </c>
      <c r="V16">
        <f>VLOOKUP(B16,last_year!$A$1:$G$22,6, FALSE)</f>
        <v>0</v>
      </c>
      <c r="W16">
        <f>VLOOKUP(B16,last_year!$A$1:$G$22,7, FALSE)</f>
        <v>21.405179753100001</v>
      </c>
    </row>
    <row r="17" spans="1:23" hidden="1" x14ac:dyDescent="0.3">
      <c r="A17" t="s">
        <v>181</v>
      </c>
      <c r="B17" t="s">
        <v>138</v>
      </c>
      <c r="C17" t="s">
        <v>139</v>
      </c>
      <c r="E17">
        <v>0</v>
      </c>
      <c r="F17">
        <v>3</v>
      </c>
      <c r="G17" t="s">
        <v>185</v>
      </c>
      <c r="H17" t="s">
        <v>183</v>
      </c>
      <c r="I17">
        <v>0</v>
      </c>
      <c r="J17">
        <f>VLOOKUP(B17,'estimated r'!$A$1:$O$49,15, FALSE)</f>
        <v>0.29512010300000002</v>
      </c>
      <c r="K17" t="e">
        <f>VLOOKUP(B17,'r'!$A$1:$B$25,2, FALSE)</f>
        <v>#N/A</v>
      </c>
      <c r="L17">
        <f t="shared" si="0"/>
        <v>0.29512010300000002</v>
      </c>
      <c r="M17" t="e">
        <f>VLOOKUP(B17,price!$A$1:$G$26,6, FALSE)</f>
        <v>#N/A</v>
      </c>
      <c r="N17" t="str">
        <f>VLOOKUP(B17,'estimated k'!$A$1:$T$49,19, FALSE)</f>
        <v>NA</v>
      </c>
      <c r="O17">
        <f>VLOOKUP(B17,'estimated k'!$A$1:$T$49,20, FALSE)</f>
        <v>1553.3668865003399</v>
      </c>
      <c r="P17">
        <f t="shared" si="1"/>
        <v>1553.3668865003399</v>
      </c>
      <c r="Q17" s="8" t="e">
        <f>VLOOKUP(B17,'209vc'!$A$1:$B$22,2, FALSE)</f>
        <v>#N/A</v>
      </c>
      <c r="R17" t="e">
        <f>VLOOKUP(B17,last_year!$A$1:$G$22,2, FALSE)</f>
        <v>#N/A</v>
      </c>
      <c r="S17" t="e">
        <f>VLOOKUP(B17,last_year!$A$1:$G$22,3, FALSE)</f>
        <v>#N/A</v>
      </c>
      <c r="T17" t="e">
        <f>VLOOKUP(B17,last_year!$A$1:$G$22,4, FALSE)</f>
        <v>#N/A</v>
      </c>
      <c r="U17" t="e">
        <f>VLOOKUP(B17,last_year!$A$1:$G$22,5, FALSE)</f>
        <v>#N/A</v>
      </c>
      <c r="V17" t="e">
        <f>VLOOKUP(B17,last_year!$A$1:$G$22,6, FALSE)</f>
        <v>#N/A</v>
      </c>
      <c r="W17" t="e">
        <f>VLOOKUP(B17,last_year!$A$1:$G$22,7, FALSE)</f>
        <v>#N/A</v>
      </c>
    </row>
    <row r="18" spans="1:23" hidden="1" x14ac:dyDescent="0.3">
      <c r="A18" t="s">
        <v>181</v>
      </c>
      <c r="B18" t="s">
        <v>124</v>
      </c>
      <c r="C18" t="s">
        <v>125</v>
      </c>
      <c r="E18">
        <v>0</v>
      </c>
      <c r="F18">
        <v>3</v>
      </c>
      <c r="G18" t="s">
        <v>185</v>
      </c>
      <c r="H18" t="s">
        <v>183</v>
      </c>
      <c r="I18">
        <v>0</v>
      </c>
      <c r="J18">
        <f>VLOOKUP(B18,'estimated r'!$A$1:$O$49,15, FALSE)</f>
        <v>0.68962720099999997</v>
      </c>
      <c r="K18" t="e">
        <f>VLOOKUP(B18,'r'!$A$1:$B$25,2, FALSE)</f>
        <v>#N/A</v>
      </c>
      <c r="L18">
        <f t="shared" si="0"/>
        <v>0.68962720099999997</v>
      </c>
      <c r="M18" t="e">
        <f>VLOOKUP(B18,price!$A$1:$G$26,6, FALSE)</f>
        <v>#N/A</v>
      </c>
      <c r="N18" t="str">
        <f>VLOOKUP(B18,'estimated k'!$A$1:$T$49,19, FALSE)</f>
        <v>NA</v>
      </c>
      <c r="O18">
        <f>VLOOKUP(B18,'estimated k'!$A$1:$T$49,20, FALSE)</f>
        <v>924.21399575191197</v>
      </c>
      <c r="P18">
        <f t="shared" si="1"/>
        <v>924.21399575191197</v>
      </c>
      <c r="Q18" s="8" t="e">
        <f>VLOOKUP(B18,'209vc'!$A$1:$B$22,2, FALSE)</f>
        <v>#N/A</v>
      </c>
      <c r="R18" t="e">
        <f>VLOOKUP(B18,last_year!$A$1:$G$22,2, FALSE)</f>
        <v>#N/A</v>
      </c>
      <c r="S18" t="e">
        <f>VLOOKUP(B18,last_year!$A$1:$G$22,3, FALSE)</f>
        <v>#N/A</v>
      </c>
      <c r="T18" t="e">
        <f>VLOOKUP(B18,last_year!$A$1:$G$22,4, FALSE)</f>
        <v>#N/A</v>
      </c>
      <c r="U18" t="e">
        <f>VLOOKUP(B18,last_year!$A$1:$G$22,5, FALSE)</f>
        <v>#N/A</v>
      </c>
      <c r="V18" t="e">
        <f>VLOOKUP(B18,last_year!$A$1:$G$22,6, FALSE)</f>
        <v>#N/A</v>
      </c>
      <c r="W18" t="e">
        <f>VLOOKUP(B18,last_year!$A$1:$G$22,7, FALSE)</f>
        <v>#N/A</v>
      </c>
    </row>
    <row r="19" spans="1:23" hidden="1" x14ac:dyDescent="0.3">
      <c r="A19" t="s">
        <v>181</v>
      </c>
      <c r="B19" t="s">
        <v>122</v>
      </c>
      <c r="C19" t="s">
        <v>123</v>
      </c>
      <c r="E19">
        <v>0</v>
      </c>
      <c r="F19">
        <v>3</v>
      </c>
      <c r="G19" t="s">
        <v>185</v>
      </c>
      <c r="H19" t="s">
        <v>183</v>
      </c>
      <c r="I19">
        <v>0</v>
      </c>
      <c r="J19">
        <f>VLOOKUP(B19,'estimated r'!$A$1:$O$49,15, FALSE)</f>
        <v>0.57261423199999995</v>
      </c>
      <c r="K19" t="e">
        <f>VLOOKUP(B19,'r'!$A$1:$B$25,2, FALSE)</f>
        <v>#N/A</v>
      </c>
      <c r="L19">
        <f t="shared" si="0"/>
        <v>0.57261423199999995</v>
      </c>
      <c r="M19" t="e">
        <f>VLOOKUP(B19,price!$A$1:$G$26,6, FALSE)</f>
        <v>#N/A</v>
      </c>
      <c r="N19" t="str">
        <f>VLOOKUP(B19,'estimated k'!$A$1:$T$49,19, FALSE)</f>
        <v>NA</v>
      </c>
      <c r="O19">
        <f>VLOOKUP(B19,'estimated k'!$A$1:$T$49,20, FALSE)</f>
        <v>1110.82419383105</v>
      </c>
      <c r="P19">
        <f t="shared" si="1"/>
        <v>1110.82419383105</v>
      </c>
      <c r="Q19" s="8" t="e">
        <f>VLOOKUP(B19,'209vc'!$A$1:$B$22,2, FALSE)</f>
        <v>#N/A</v>
      </c>
      <c r="R19" t="e">
        <f>VLOOKUP(B19,last_year!$A$1:$G$22,2, FALSE)</f>
        <v>#N/A</v>
      </c>
      <c r="S19" t="e">
        <f>VLOOKUP(B19,last_year!$A$1:$G$22,3, FALSE)</f>
        <v>#N/A</v>
      </c>
      <c r="T19" t="e">
        <f>VLOOKUP(B19,last_year!$A$1:$G$22,4, FALSE)</f>
        <v>#N/A</v>
      </c>
      <c r="U19" t="e">
        <f>VLOOKUP(B19,last_year!$A$1:$G$22,5, FALSE)</f>
        <v>#N/A</v>
      </c>
      <c r="V19" t="e">
        <f>VLOOKUP(B19,last_year!$A$1:$G$22,6, FALSE)</f>
        <v>#N/A</v>
      </c>
      <c r="W19" t="e">
        <f>VLOOKUP(B19,last_year!$A$1:$G$22,7, FALSE)</f>
        <v>#N/A</v>
      </c>
    </row>
    <row r="20" spans="1:23" hidden="1" x14ac:dyDescent="0.3">
      <c r="A20" t="s">
        <v>181</v>
      </c>
      <c r="B20" t="s">
        <v>66</v>
      </c>
      <c r="C20" t="s">
        <v>102</v>
      </c>
      <c r="E20">
        <v>0</v>
      </c>
      <c r="F20">
        <v>4</v>
      </c>
      <c r="G20" t="s">
        <v>186</v>
      </c>
      <c r="H20" t="s">
        <v>183</v>
      </c>
      <c r="I20">
        <v>0</v>
      </c>
      <c r="J20">
        <f>VLOOKUP(B20,'estimated r'!$A$1:$O$49,15, FALSE)</f>
        <v>0.22386824599999999</v>
      </c>
      <c r="K20">
        <f>VLOOKUP(B20,'r'!$A$1:$B$25,2, FALSE)</f>
        <v>0.22860720732787199</v>
      </c>
      <c r="L20">
        <f t="shared" si="0"/>
        <v>0.22860720732787199</v>
      </c>
      <c r="M20">
        <f>VLOOKUP(B20,price!$A$1:$G$26,6, FALSE)</f>
        <v>546.78784067027004</v>
      </c>
      <c r="N20">
        <f>VLOOKUP(B20,'estimated k'!$A$1:$T$49,19, FALSE)</f>
        <v>877.01700217311304</v>
      </c>
      <c r="O20">
        <f>VLOOKUP(B20,'estimated k'!$A$1:$T$49,20, FALSE)</f>
        <v>1666.9980785118601</v>
      </c>
      <c r="P20">
        <f t="shared" si="1"/>
        <v>877.01700217311304</v>
      </c>
      <c r="Q20" s="8">
        <f>VLOOKUP(B20,'209vc'!$A$1:$B$22,2, FALSE)</f>
        <v>73.497973338799994</v>
      </c>
      <c r="R20">
        <f>VLOOKUP(B20,last_year!$A$1:$G$22,2, FALSE)</f>
        <v>0</v>
      </c>
      <c r="S20">
        <f>VLOOKUP(B20,last_year!$A$1:$G$22,3, FALSE)</f>
        <v>0</v>
      </c>
      <c r="T20">
        <f>VLOOKUP(B20,last_year!$A$1:$G$22,4, FALSE)</f>
        <v>33.818471533199997</v>
      </c>
      <c r="U20">
        <f>VLOOKUP(B20,last_year!$A$1:$G$22,5, FALSE)</f>
        <v>0</v>
      </c>
      <c r="V20">
        <f>VLOOKUP(B20,last_year!$A$1:$G$22,6, FALSE)</f>
        <v>0</v>
      </c>
      <c r="W20">
        <f>VLOOKUP(B20,last_year!$A$1:$G$22,7, FALSE)</f>
        <v>39.679501805599998</v>
      </c>
    </row>
    <row r="21" spans="1:23" hidden="1" x14ac:dyDescent="0.3">
      <c r="A21" t="s">
        <v>181</v>
      </c>
      <c r="B21" t="s">
        <v>134</v>
      </c>
      <c r="C21" t="s">
        <v>135</v>
      </c>
      <c r="E21">
        <v>0</v>
      </c>
      <c r="F21">
        <v>4</v>
      </c>
      <c r="G21" t="s">
        <v>186</v>
      </c>
      <c r="H21" t="s">
        <v>183</v>
      </c>
      <c r="I21">
        <v>0</v>
      </c>
      <c r="J21">
        <f>VLOOKUP(B21,'estimated r'!$A$1:$O$49,15, FALSE)</f>
        <v>0.64545914999999998</v>
      </c>
      <c r="K21" t="e">
        <f>VLOOKUP(B21,'r'!$A$1:$B$25,2, FALSE)</f>
        <v>#N/A</v>
      </c>
      <c r="L21">
        <f t="shared" si="0"/>
        <v>0.64545914999999998</v>
      </c>
      <c r="M21" t="e">
        <f>VLOOKUP(B21,price!$A$1:$G$26,6, FALSE)</f>
        <v>#N/A</v>
      </c>
      <c r="N21" t="str">
        <f>VLOOKUP(B21,'estimated k'!$A$1:$T$49,19, FALSE)</f>
        <v>NA</v>
      </c>
      <c r="O21">
        <f>VLOOKUP(B21,'estimated k'!$A$1:$T$49,20, FALSE)</f>
        <v>994.65241652114696</v>
      </c>
      <c r="P21">
        <f t="shared" si="1"/>
        <v>994.65241652114696</v>
      </c>
      <c r="Q21" s="8" t="e">
        <f>VLOOKUP(B21,'209vc'!$A$1:$B$22,2, FALSE)</f>
        <v>#N/A</v>
      </c>
      <c r="R21" t="e">
        <f>VLOOKUP(B21,last_year!$A$1:$G$22,2, FALSE)</f>
        <v>#N/A</v>
      </c>
      <c r="S21" t="e">
        <f>VLOOKUP(B21,last_year!$A$1:$G$22,3, FALSE)</f>
        <v>#N/A</v>
      </c>
      <c r="T21" t="e">
        <f>VLOOKUP(B21,last_year!$A$1:$G$22,4, FALSE)</f>
        <v>#N/A</v>
      </c>
      <c r="U21" t="e">
        <f>VLOOKUP(B21,last_year!$A$1:$G$22,5, FALSE)</f>
        <v>#N/A</v>
      </c>
      <c r="V21" t="e">
        <f>VLOOKUP(B21,last_year!$A$1:$G$22,6, FALSE)</f>
        <v>#N/A</v>
      </c>
      <c r="W21" t="e">
        <f>VLOOKUP(B21,last_year!$A$1:$G$22,7, FALSE)</f>
        <v>#N/A</v>
      </c>
    </row>
    <row r="22" spans="1:23" hidden="1" x14ac:dyDescent="0.3">
      <c r="A22" t="s">
        <v>181</v>
      </c>
      <c r="B22" t="s">
        <v>59</v>
      </c>
      <c r="C22" t="s">
        <v>60</v>
      </c>
      <c r="E22">
        <v>1</v>
      </c>
      <c r="F22">
        <v>4</v>
      </c>
      <c r="G22" t="s">
        <v>186</v>
      </c>
      <c r="H22" t="s">
        <v>183</v>
      </c>
      <c r="I22">
        <v>0</v>
      </c>
      <c r="J22">
        <f>VLOOKUP(B22,'estimated r'!$A$1:$O$49,15, FALSE)</f>
        <v>0.25415494700000002</v>
      </c>
      <c r="K22">
        <f>VLOOKUP(B22,'r'!$A$1:$B$25,2, FALSE)</f>
        <v>0.28866166096675</v>
      </c>
      <c r="L22">
        <f t="shared" si="0"/>
        <v>0.28866166096675</v>
      </c>
      <c r="M22">
        <f>VLOOKUP(B22,price!$A$1:$G$26,6, FALSE)</f>
        <v>2413.8119598752101</v>
      </c>
      <c r="N22">
        <f>VLOOKUP(B22,'estimated k'!$A$1:$T$49,19, FALSE)</f>
        <v>1522.2418673550301</v>
      </c>
      <c r="O22">
        <f>VLOOKUP(B22,'estimated k'!$A$1:$T$49,20, FALSE)</f>
        <v>1618.69738739125</v>
      </c>
      <c r="P22">
        <f t="shared" si="1"/>
        <v>1522.2418673550301</v>
      </c>
      <c r="Q22" s="8" t="e">
        <f>VLOOKUP(B22,'209vc'!$A$1:$B$22,2, FALSE)</f>
        <v>#N/A</v>
      </c>
      <c r="R22" t="e">
        <f>VLOOKUP(B22,last_year!$A$1:$G$22,2, FALSE)</f>
        <v>#N/A</v>
      </c>
      <c r="S22" t="e">
        <f>VLOOKUP(B22,last_year!$A$1:$G$22,3, FALSE)</f>
        <v>#N/A</v>
      </c>
      <c r="T22" t="e">
        <f>VLOOKUP(B22,last_year!$A$1:$G$22,4, FALSE)</f>
        <v>#N/A</v>
      </c>
      <c r="U22" t="e">
        <f>VLOOKUP(B22,last_year!$A$1:$G$22,5, FALSE)</f>
        <v>#N/A</v>
      </c>
      <c r="V22" t="e">
        <f>VLOOKUP(B22,last_year!$A$1:$G$22,6, FALSE)</f>
        <v>#N/A</v>
      </c>
      <c r="W22" t="e">
        <f>VLOOKUP(B22,last_year!$A$1:$G$22,7, FALSE)</f>
        <v>#N/A</v>
      </c>
    </row>
    <row r="23" spans="1:23" hidden="1" x14ac:dyDescent="0.3">
      <c r="A23" t="s">
        <v>181</v>
      </c>
      <c r="B23" t="s">
        <v>120</v>
      </c>
      <c r="C23" t="s">
        <v>121</v>
      </c>
      <c r="E23">
        <v>0</v>
      </c>
      <c r="F23">
        <v>4</v>
      </c>
      <c r="G23" t="s">
        <v>186</v>
      </c>
      <c r="H23" t="s">
        <v>183</v>
      </c>
      <c r="I23">
        <v>0</v>
      </c>
      <c r="J23">
        <f>VLOOKUP(B23,'estimated r'!$A$1:$O$49,15, FALSE)</f>
        <v>0.22437899</v>
      </c>
      <c r="K23" t="e">
        <f>VLOOKUP(B23,'r'!$A$1:$B$25,2, FALSE)</f>
        <v>#N/A</v>
      </c>
      <c r="L23">
        <f t="shared" si="0"/>
        <v>0.22437899</v>
      </c>
      <c r="M23" t="e">
        <f>VLOOKUP(B23,price!$A$1:$G$26,6, FALSE)</f>
        <v>#N/A</v>
      </c>
      <c r="N23" t="str">
        <f>VLOOKUP(B23,'estimated k'!$A$1:$T$49,19, FALSE)</f>
        <v>NA</v>
      </c>
      <c r="O23">
        <f>VLOOKUP(B23,'estimated k'!$A$1:$T$49,20, FALSE)</f>
        <v>1666.1835530808501</v>
      </c>
      <c r="P23">
        <f t="shared" si="1"/>
        <v>1666.1835530808501</v>
      </c>
      <c r="Q23" s="8" t="e">
        <f>VLOOKUP(B23,'209vc'!$A$1:$B$22,2, FALSE)</f>
        <v>#N/A</v>
      </c>
      <c r="R23" t="e">
        <f>VLOOKUP(B23,last_year!$A$1:$G$22,2, FALSE)</f>
        <v>#N/A</v>
      </c>
      <c r="S23" t="e">
        <f>VLOOKUP(B23,last_year!$A$1:$G$22,3, FALSE)</f>
        <v>#N/A</v>
      </c>
      <c r="T23" t="e">
        <f>VLOOKUP(B23,last_year!$A$1:$G$22,4, FALSE)</f>
        <v>#N/A</v>
      </c>
      <c r="U23" t="e">
        <f>VLOOKUP(B23,last_year!$A$1:$G$22,5, FALSE)</f>
        <v>#N/A</v>
      </c>
      <c r="V23" t="e">
        <f>VLOOKUP(B23,last_year!$A$1:$G$22,6, FALSE)</f>
        <v>#N/A</v>
      </c>
      <c r="W23" t="e">
        <f>VLOOKUP(B23,last_year!$A$1:$G$22,7, FALSE)</f>
        <v>#N/A</v>
      </c>
    </row>
    <row r="24" spans="1:23" hidden="1" x14ac:dyDescent="0.3">
      <c r="A24" t="s">
        <v>181</v>
      </c>
      <c r="B24" t="s">
        <v>151</v>
      </c>
      <c r="C24" t="s">
        <v>152</v>
      </c>
      <c r="E24">
        <v>0</v>
      </c>
      <c r="F24">
        <v>4</v>
      </c>
      <c r="G24" t="s">
        <v>186</v>
      </c>
      <c r="H24" t="s">
        <v>183</v>
      </c>
      <c r="I24">
        <v>0</v>
      </c>
      <c r="J24">
        <f>VLOOKUP(B24,'estimated r'!$A$1:$O$49,15, FALSE)</f>
        <v>0.47212145599999999</v>
      </c>
      <c r="K24" t="e">
        <f>VLOOKUP(B24,'r'!$A$1:$B$25,2, FALSE)</f>
        <v>#N/A</v>
      </c>
      <c r="L24">
        <f t="shared" si="0"/>
        <v>0.47212145599999999</v>
      </c>
      <c r="M24" t="e">
        <f>VLOOKUP(B24,price!$A$1:$G$26,6, FALSE)</f>
        <v>#N/A</v>
      </c>
      <c r="N24" t="str">
        <f>VLOOKUP(B24,'estimated k'!$A$1:$T$49,19, FALSE)</f>
        <v>NA</v>
      </c>
      <c r="O24">
        <f>VLOOKUP(B24,'estimated k'!$A$1:$T$49,20, FALSE)</f>
        <v>1271.08828246282</v>
      </c>
      <c r="P24">
        <f t="shared" si="1"/>
        <v>1271.08828246282</v>
      </c>
      <c r="Q24" s="8" t="e">
        <f>VLOOKUP(B24,'209vc'!$A$1:$B$22,2, FALSE)</f>
        <v>#N/A</v>
      </c>
      <c r="R24" t="e">
        <f>VLOOKUP(B24,last_year!$A$1:$G$22,2, FALSE)</f>
        <v>#N/A</v>
      </c>
      <c r="S24" t="e">
        <f>VLOOKUP(B24,last_year!$A$1:$G$22,3, FALSE)</f>
        <v>#N/A</v>
      </c>
      <c r="T24" t="e">
        <f>VLOOKUP(B24,last_year!$A$1:$G$22,4, FALSE)</f>
        <v>#N/A</v>
      </c>
      <c r="U24" t="e">
        <f>VLOOKUP(B24,last_year!$A$1:$G$22,5, FALSE)</f>
        <v>#N/A</v>
      </c>
      <c r="V24" t="e">
        <f>VLOOKUP(B24,last_year!$A$1:$G$22,6, FALSE)</f>
        <v>#N/A</v>
      </c>
      <c r="W24" t="e">
        <f>VLOOKUP(B24,last_year!$A$1:$G$22,7, FALSE)</f>
        <v>#N/A</v>
      </c>
    </row>
    <row r="25" spans="1:23" hidden="1" x14ac:dyDescent="0.3">
      <c r="A25" t="s">
        <v>181</v>
      </c>
      <c r="B25" t="s">
        <v>126</v>
      </c>
      <c r="C25" t="s">
        <v>127</v>
      </c>
      <c r="E25">
        <v>0</v>
      </c>
      <c r="F25">
        <v>4</v>
      </c>
      <c r="G25" t="s">
        <v>186</v>
      </c>
      <c r="H25" t="s">
        <v>183</v>
      </c>
      <c r="I25">
        <v>0</v>
      </c>
      <c r="J25">
        <f>VLOOKUP(B25,'estimated r'!$A$1:$O$49,15, FALSE)</f>
        <v>0.27199950000000001</v>
      </c>
      <c r="K25" t="e">
        <f>VLOOKUP(B25,'r'!$A$1:$B$25,2, FALSE)</f>
        <v>#N/A</v>
      </c>
      <c r="L25">
        <f t="shared" si="0"/>
        <v>0.27199950000000001</v>
      </c>
      <c r="M25" t="e">
        <f>VLOOKUP(B25,price!$A$1:$G$26,6, FALSE)</f>
        <v>#N/A</v>
      </c>
      <c r="N25" t="str">
        <f>VLOOKUP(B25,'estimated k'!$A$1:$T$49,19, FALSE)</f>
        <v>NA</v>
      </c>
      <c r="O25">
        <f>VLOOKUP(B25,'estimated k'!$A$1:$T$49,20, FALSE)</f>
        <v>1590.2392122127101</v>
      </c>
      <c r="P25">
        <f t="shared" si="1"/>
        <v>1590.2392122127101</v>
      </c>
      <c r="Q25" s="8" t="e">
        <f>VLOOKUP(B25,'209vc'!$A$1:$B$22,2, FALSE)</f>
        <v>#N/A</v>
      </c>
      <c r="R25" t="e">
        <f>VLOOKUP(B25,last_year!$A$1:$G$22,2, FALSE)</f>
        <v>#N/A</v>
      </c>
      <c r="S25" t="e">
        <f>VLOOKUP(B25,last_year!$A$1:$G$22,3, FALSE)</f>
        <v>#N/A</v>
      </c>
      <c r="T25" t="e">
        <f>VLOOKUP(B25,last_year!$A$1:$G$22,4, FALSE)</f>
        <v>#N/A</v>
      </c>
      <c r="U25" t="e">
        <f>VLOOKUP(B25,last_year!$A$1:$G$22,5, FALSE)</f>
        <v>#N/A</v>
      </c>
      <c r="V25" t="e">
        <f>VLOOKUP(B25,last_year!$A$1:$G$22,6, FALSE)</f>
        <v>#N/A</v>
      </c>
      <c r="W25" t="e">
        <f>VLOOKUP(B25,last_year!$A$1:$G$22,7, FALSE)</f>
        <v>#N/A</v>
      </c>
    </row>
    <row r="26" spans="1:23" hidden="1" x14ac:dyDescent="0.3">
      <c r="A26" t="s">
        <v>181</v>
      </c>
      <c r="B26" t="s">
        <v>136</v>
      </c>
      <c r="C26" t="s">
        <v>137</v>
      </c>
      <c r="E26">
        <v>0</v>
      </c>
      <c r="F26">
        <v>5</v>
      </c>
      <c r="G26" t="s">
        <v>187</v>
      </c>
      <c r="H26" t="s">
        <v>188</v>
      </c>
      <c r="I26">
        <v>0</v>
      </c>
      <c r="J26">
        <f>VLOOKUP(B26,'estimated r'!$A$1:$O$49,15, FALSE)</f>
        <v>0.29467512299999998</v>
      </c>
      <c r="K26" t="e">
        <f>VLOOKUP(B26,'r'!$A$1:$B$25,2, FALSE)</f>
        <v>#N/A</v>
      </c>
      <c r="L26">
        <f t="shared" si="0"/>
        <v>0.29467512299999998</v>
      </c>
      <c r="M26" t="e">
        <f>VLOOKUP(B26,price!$A$1:$G$26,6, FALSE)</f>
        <v>#N/A</v>
      </c>
      <c r="N26" t="str">
        <f>VLOOKUP(B26,'estimated k'!$A$1:$T$49,19, FALSE)</f>
        <v>NA</v>
      </c>
      <c r="O26">
        <f>VLOOKUP(B26,'estimated k'!$A$1:$T$49,20, FALSE)</f>
        <v>1554.0765326758999</v>
      </c>
      <c r="P26">
        <f t="shared" si="1"/>
        <v>1554.0765326758999</v>
      </c>
      <c r="Q26" s="8" t="e">
        <f>VLOOKUP(B26,'209vc'!$A$1:$B$22,2, FALSE)</f>
        <v>#N/A</v>
      </c>
      <c r="R26" t="e">
        <f>VLOOKUP(B26,last_year!$A$1:$G$22,2, FALSE)</f>
        <v>#N/A</v>
      </c>
      <c r="S26" t="e">
        <f>VLOOKUP(B26,last_year!$A$1:$G$22,3, FALSE)</f>
        <v>#N/A</v>
      </c>
      <c r="T26" t="e">
        <f>VLOOKUP(B26,last_year!$A$1:$G$22,4, FALSE)</f>
        <v>#N/A</v>
      </c>
      <c r="U26" t="e">
        <f>VLOOKUP(B26,last_year!$A$1:$G$22,5, FALSE)</f>
        <v>#N/A</v>
      </c>
      <c r="V26" t="e">
        <f>VLOOKUP(B26,last_year!$A$1:$G$22,6, FALSE)</f>
        <v>#N/A</v>
      </c>
      <c r="W26" t="e">
        <f>VLOOKUP(B26,last_year!$A$1:$G$22,7, FALSE)</f>
        <v>#N/A</v>
      </c>
    </row>
    <row r="27" spans="1:23" hidden="1" x14ac:dyDescent="0.3">
      <c r="A27" t="s">
        <v>181</v>
      </c>
      <c r="B27" t="s">
        <v>56</v>
      </c>
      <c r="C27" t="s">
        <v>57</v>
      </c>
      <c r="E27">
        <v>0</v>
      </c>
      <c r="F27">
        <v>5</v>
      </c>
      <c r="G27" t="s">
        <v>187</v>
      </c>
      <c r="H27" t="s">
        <v>188</v>
      </c>
      <c r="I27">
        <v>0</v>
      </c>
      <c r="J27">
        <f>VLOOKUP(B27,'estimated r'!$A$1:$O$49,15, FALSE)</f>
        <v>0.23673200599999999</v>
      </c>
      <c r="K27">
        <f>VLOOKUP(B27,'r'!$A$1:$B$25,2, FALSE)</f>
        <v>0.241593190097805</v>
      </c>
      <c r="L27">
        <f t="shared" si="0"/>
        <v>0.241593190097805</v>
      </c>
      <c r="M27">
        <f>VLOOKUP(B27,price!$A$1:$G$26,6, FALSE)</f>
        <v>2174.5977798817598</v>
      </c>
      <c r="N27">
        <f>VLOOKUP(B27,'estimated k'!$A$1:$T$49,19, FALSE)</f>
        <v>755.31260431584496</v>
      </c>
      <c r="O27">
        <f>VLOOKUP(B27,'estimated k'!$A$1:$T$49,20, FALSE)</f>
        <v>1646.4831832642799</v>
      </c>
      <c r="P27">
        <f t="shared" si="1"/>
        <v>755.31260431584496</v>
      </c>
      <c r="Q27" s="8">
        <f>VLOOKUP(B27,'209vc'!$A$1:$B$22,2, FALSE)</f>
        <v>39.201007294099995</v>
      </c>
      <c r="R27">
        <f>VLOOKUP(B27,last_year!$A$1:$G$22,2, FALSE)</f>
        <v>0</v>
      </c>
      <c r="S27">
        <f>VLOOKUP(B27,last_year!$A$1:$G$22,3, FALSE)</f>
        <v>0</v>
      </c>
      <c r="T27">
        <f>VLOOKUP(B27,last_year!$A$1:$G$22,4, FALSE)</f>
        <v>18.037478981</v>
      </c>
      <c r="U27">
        <f>VLOOKUP(B27,last_year!$A$1:$G$22,5, FALSE)</f>
        <v>0</v>
      </c>
      <c r="V27">
        <f>VLOOKUP(B27,last_year!$A$1:$G$22,6, FALSE)</f>
        <v>0</v>
      </c>
      <c r="W27">
        <f>VLOOKUP(B27,last_year!$A$1:$G$22,7, FALSE)</f>
        <v>21.163528313099999</v>
      </c>
    </row>
    <row r="28" spans="1:23" hidden="1" x14ac:dyDescent="0.3">
      <c r="A28" t="s">
        <v>181</v>
      </c>
      <c r="B28" t="s">
        <v>143</v>
      </c>
      <c r="C28" t="s">
        <v>144</v>
      </c>
      <c r="E28">
        <v>0</v>
      </c>
      <c r="F28">
        <v>6</v>
      </c>
      <c r="G28" t="s">
        <v>189</v>
      </c>
      <c r="H28" t="s">
        <v>190</v>
      </c>
      <c r="I28">
        <v>1</v>
      </c>
      <c r="J28" t="str">
        <f>VLOOKUP(B28,'estimated r'!$A$1:$O$49,15, FALSE)</f>
        <v>NA</v>
      </c>
      <c r="K28" t="e">
        <f>VLOOKUP(B28,'r'!$A$1:$B$25,2, FALSE)</f>
        <v>#N/A</v>
      </c>
      <c r="L28" t="str">
        <f t="shared" si="0"/>
        <v>NA</v>
      </c>
      <c r="M28" t="e">
        <f>VLOOKUP(B28,price!$A$1:$G$26,6, FALSE)</f>
        <v>#N/A</v>
      </c>
      <c r="N28" t="str">
        <f>VLOOKUP(B28,'estimated k'!$A$1:$T$49,19, FALSE)</f>
        <v>NA</v>
      </c>
      <c r="O28" t="str">
        <f>VLOOKUP(B28,'estimated k'!$A$1:$T$49,20, FALSE)</f>
        <v>NA</v>
      </c>
      <c r="P28" t="str">
        <f t="shared" si="1"/>
        <v>NA</v>
      </c>
      <c r="Q28" s="8" t="e">
        <f>VLOOKUP(B28,'209vc'!$A$1:$B$22,2, FALSE)</f>
        <v>#N/A</v>
      </c>
      <c r="R28" t="e">
        <f>VLOOKUP(B28,last_year!$A$1:$G$22,2, FALSE)</f>
        <v>#N/A</v>
      </c>
      <c r="S28" t="e">
        <f>VLOOKUP(B28,last_year!$A$1:$G$22,3, FALSE)</f>
        <v>#N/A</v>
      </c>
      <c r="T28" t="e">
        <f>VLOOKUP(B28,last_year!$A$1:$G$22,4, FALSE)</f>
        <v>#N/A</v>
      </c>
      <c r="U28" t="e">
        <f>VLOOKUP(B28,last_year!$A$1:$G$22,5, FALSE)</f>
        <v>#N/A</v>
      </c>
      <c r="V28" t="e">
        <f>VLOOKUP(B28,last_year!$A$1:$G$22,6, FALSE)</f>
        <v>#N/A</v>
      </c>
      <c r="W28" t="e">
        <f>VLOOKUP(B28,last_year!$A$1:$G$22,7, FALSE)</f>
        <v>#N/A</v>
      </c>
    </row>
    <row r="29" spans="1:23" hidden="1" x14ac:dyDescent="0.3">
      <c r="A29" t="s">
        <v>181</v>
      </c>
      <c r="B29" t="s">
        <v>153</v>
      </c>
      <c r="C29" t="s">
        <v>154</v>
      </c>
      <c r="E29">
        <v>0</v>
      </c>
      <c r="F29">
        <v>6</v>
      </c>
      <c r="G29" t="s">
        <v>189</v>
      </c>
      <c r="H29" t="s">
        <v>190</v>
      </c>
      <c r="I29">
        <v>1</v>
      </c>
      <c r="J29" t="str">
        <f>VLOOKUP(B29,'estimated r'!$A$1:$O$49,15, FALSE)</f>
        <v>NA</v>
      </c>
      <c r="K29" t="e">
        <f>VLOOKUP(B29,'r'!$A$1:$B$25,2, FALSE)</f>
        <v>#N/A</v>
      </c>
      <c r="L29" t="str">
        <f t="shared" si="0"/>
        <v>NA</v>
      </c>
      <c r="M29" t="e">
        <f>VLOOKUP(B29,price!$A$1:$G$26,6, FALSE)</f>
        <v>#N/A</v>
      </c>
      <c r="N29" t="str">
        <f>VLOOKUP(B29,'estimated k'!$A$1:$T$49,19, FALSE)</f>
        <v>NA</v>
      </c>
      <c r="O29" t="str">
        <f>VLOOKUP(B29,'estimated k'!$A$1:$T$49,20, FALSE)</f>
        <v>NA</v>
      </c>
      <c r="P29" t="str">
        <f t="shared" si="1"/>
        <v>NA</v>
      </c>
      <c r="Q29" s="8" t="e">
        <f>VLOOKUP(B29,'209vc'!$A$1:$B$22,2, FALSE)</f>
        <v>#N/A</v>
      </c>
      <c r="R29" t="e">
        <f>VLOOKUP(B29,last_year!$A$1:$G$22,2, FALSE)</f>
        <v>#N/A</v>
      </c>
      <c r="S29" t="e">
        <f>VLOOKUP(B29,last_year!$A$1:$G$22,3, FALSE)</f>
        <v>#N/A</v>
      </c>
      <c r="T29" t="e">
        <f>VLOOKUP(B29,last_year!$A$1:$G$22,4, FALSE)</f>
        <v>#N/A</v>
      </c>
      <c r="U29" t="e">
        <f>VLOOKUP(B29,last_year!$A$1:$G$22,5, FALSE)</f>
        <v>#N/A</v>
      </c>
      <c r="V29" t="e">
        <f>VLOOKUP(B29,last_year!$A$1:$G$22,6, FALSE)</f>
        <v>#N/A</v>
      </c>
      <c r="W29" t="e">
        <f>VLOOKUP(B29,last_year!$A$1:$G$22,7, FALSE)</f>
        <v>#N/A</v>
      </c>
    </row>
    <row r="30" spans="1:23" hidden="1" x14ac:dyDescent="0.3">
      <c r="A30" t="s">
        <v>181</v>
      </c>
      <c r="B30" t="s">
        <v>159</v>
      </c>
      <c r="C30" t="s">
        <v>160</v>
      </c>
      <c r="E30">
        <v>1</v>
      </c>
      <c r="F30">
        <v>6</v>
      </c>
      <c r="G30" t="s">
        <v>189</v>
      </c>
      <c r="H30" t="s">
        <v>190</v>
      </c>
      <c r="I30">
        <v>1</v>
      </c>
      <c r="J30" t="str">
        <f>VLOOKUP(B30,'estimated r'!$A$1:$O$49,15, FALSE)</f>
        <v>NA</v>
      </c>
      <c r="K30" t="e">
        <f>VLOOKUP(B30,'r'!$A$1:$B$25,2, FALSE)</f>
        <v>#N/A</v>
      </c>
      <c r="L30" t="str">
        <f t="shared" si="0"/>
        <v>NA</v>
      </c>
      <c r="M30" t="e">
        <f>VLOOKUP(B30,price!$A$1:$G$26,6, FALSE)</f>
        <v>#N/A</v>
      </c>
      <c r="N30" t="str">
        <f>VLOOKUP(B30,'estimated k'!$A$1:$T$49,19, FALSE)</f>
        <v>NA</v>
      </c>
      <c r="O30" t="str">
        <f>VLOOKUP(B30,'estimated k'!$A$1:$T$49,20, FALSE)</f>
        <v>NA</v>
      </c>
      <c r="P30" t="str">
        <f t="shared" si="1"/>
        <v>NA</v>
      </c>
      <c r="Q30" s="8" t="e">
        <f>VLOOKUP(B30,'209vc'!$A$1:$B$22,2, FALSE)</f>
        <v>#N/A</v>
      </c>
      <c r="R30" t="e">
        <f>VLOOKUP(B30,last_year!$A$1:$G$22,2, FALSE)</f>
        <v>#N/A</v>
      </c>
      <c r="S30" t="e">
        <f>VLOOKUP(B30,last_year!$A$1:$G$22,3, FALSE)</f>
        <v>#N/A</v>
      </c>
      <c r="T30" t="e">
        <f>VLOOKUP(B30,last_year!$A$1:$G$22,4, FALSE)</f>
        <v>#N/A</v>
      </c>
      <c r="U30" t="e">
        <f>VLOOKUP(B30,last_year!$A$1:$G$22,5, FALSE)</f>
        <v>#N/A</v>
      </c>
      <c r="V30" t="e">
        <f>VLOOKUP(B30,last_year!$A$1:$G$22,6, FALSE)</f>
        <v>#N/A</v>
      </c>
      <c r="W30" t="e">
        <f>VLOOKUP(B30,last_year!$A$1:$G$22,7, FALSE)</f>
        <v>#N/A</v>
      </c>
    </row>
    <row r="31" spans="1:23" hidden="1" x14ac:dyDescent="0.3">
      <c r="A31" t="s">
        <v>181</v>
      </c>
      <c r="B31" t="s">
        <v>17</v>
      </c>
      <c r="C31" t="s">
        <v>93</v>
      </c>
      <c r="E31">
        <v>1</v>
      </c>
      <c r="F31">
        <v>7</v>
      </c>
      <c r="G31" t="s">
        <v>191</v>
      </c>
      <c r="H31" t="s">
        <v>183</v>
      </c>
      <c r="I31">
        <v>0</v>
      </c>
      <c r="J31">
        <f>VLOOKUP(B31,'estimated r'!$A$1:$O$49,15, FALSE)</f>
        <v>0.70970149000000005</v>
      </c>
      <c r="K31">
        <f>VLOOKUP(B31,'r'!$A$1:$B$25,2, FALSE)</f>
        <v>0.71471243928751005</v>
      </c>
      <c r="L31">
        <f t="shared" si="0"/>
        <v>0.71471243928751005</v>
      </c>
      <c r="M31">
        <f>VLOOKUP(B31,price!$A$1:$G$26,6, FALSE)</f>
        <v>2419.8378311082802</v>
      </c>
      <c r="N31">
        <f>VLOOKUP(B31,'estimated k'!$A$1:$T$49,19, FALSE)</f>
        <v>205.93510506495701</v>
      </c>
      <c r="O31">
        <f>VLOOKUP(B31,'estimated k'!$A$1:$T$49,20, FALSE)</f>
        <v>892.19987732895402</v>
      </c>
      <c r="P31">
        <f t="shared" si="1"/>
        <v>205.93510506495701</v>
      </c>
      <c r="Q31" s="8">
        <f>VLOOKUP(B31,'209vc'!$A$1:$B$22,2, FALSE)</f>
        <v>32.193201514400002</v>
      </c>
      <c r="R31">
        <f>VLOOKUP(B31,last_year!$A$1:$G$22,2, FALSE)</f>
        <v>0</v>
      </c>
      <c r="S31">
        <f>VLOOKUP(B31,last_year!$A$1:$G$22,3, FALSE)</f>
        <v>0</v>
      </c>
      <c r="T31">
        <f>VLOOKUP(B31,last_year!$A$1:$G$22,4, FALSE)</f>
        <v>14.812991699199999</v>
      </c>
      <c r="U31">
        <f>VLOOKUP(B31,last_year!$A$1:$G$22,5, FALSE)</f>
        <v>0</v>
      </c>
      <c r="V31">
        <f>VLOOKUP(B31,last_year!$A$1:$G$22,6, FALSE)</f>
        <v>0</v>
      </c>
      <c r="W31">
        <f>VLOOKUP(B31,last_year!$A$1:$G$22,7, FALSE)</f>
        <v>17.380209815200001</v>
      </c>
    </row>
    <row r="32" spans="1:23" hidden="1" x14ac:dyDescent="0.3">
      <c r="A32" t="s">
        <v>181</v>
      </c>
      <c r="B32" t="s">
        <v>149</v>
      </c>
      <c r="C32" t="s">
        <v>150</v>
      </c>
      <c r="E32">
        <v>0</v>
      </c>
      <c r="F32">
        <v>7</v>
      </c>
      <c r="G32" t="s">
        <v>191</v>
      </c>
      <c r="H32" t="s">
        <v>183</v>
      </c>
      <c r="I32">
        <v>0</v>
      </c>
      <c r="J32">
        <f>VLOOKUP(B32,'estimated r'!$A$1:$O$49,15, FALSE)</f>
        <v>0.79988775300000003</v>
      </c>
      <c r="K32" t="e">
        <f>VLOOKUP(B32,'r'!$A$1:$B$25,2, FALSE)</f>
        <v>#N/A</v>
      </c>
      <c r="L32">
        <f t="shared" si="0"/>
        <v>0.79988775300000003</v>
      </c>
      <c r="M32" t="e">
        <f>VLOOKUP(B32,price!$A$1:$G$26,6, FALSE)</f>
        <v>#N/A</v>
      </c>
      <c r="N32" t="str">
        <f>VLOOKUP(B32,'estimated k'!$A$1:$T$49,19, FALSE)</f>
        <v>NA</v>
      </c>
      <c r="O32">
        <f>VLOOKUP(B32,'estimated k'!$A$1:$T$49,20, FALSE)</f>
        <v>748.37243199298098</v>
      </c>
      <c r="P32">
        <f t="shared" si="1"/>
        <v>748.37243199298098</v>
      </c>
      <c r="Q32" s="8" t="e">
        <f>VLOOKUP(B32,'209vc'!$A$1:$B$22,2, FALSE)</f>
        <v>#N/A</v>
      </c>
      <c r="R32" t="e">
        <f>VLOOKUP(B32,last_year!$A$1:$G$22,2, FALSE)</f>
        <v>#N/A</v>
      </c>
      <c r="S32" t="e">
        <f>VLOOKUP(B32,last_year!$A$1:$G$22,3, FALSE)</f>
        <v>#N/A</v>
      </c>
      <c r="T32" t="e">
        <f>VLOOKUP(B32,last_year!$A$1:$G$22,4, FALSE)</f>
        <v>#N/A</v>
      </c>
      <c r="U32" t="e">
        <f>VLOOKUP(B32,last_year!$A$1:$G$22,5, FALSE)</f>
        <v>#N/A</v>
      </c>
      <c r="V32" t="e">
        <f>VLOOKUP(B32,last_year!$A$1:$G$22,6, FALSE)</f>
        <v>#N/A</v>
      </c>
      <c r="W32" t="e">
        <f>VLOOKUP(B32,last_year!$A$1:$G$22,7, FALSE)</f>
        <v>#N/A</v>
      </c>
    </row>
    <row r="33" spans="1:23" hidden="1" x14ac:dyDescent="0.3">
      <c r="A33" t="s">
        <v>181</v>
      </c>
      <c r="B33" t="s">
        <v>192</v>
      </c>
      <c r="C33" t="s">
        <v>141</v>
      </c>
      <c r="E33">
        <v>0</v>
      </c>
      <c r="F33">
        <v>7</v>
      </c>
      <c r="G33" t="s">
        <v>191</v>
      </c>
      <c r="H33" t="s">
        <v>183</v>
      </c>
      <c r="I33">
        <v>0</v>
      </c>
      <c r="J33" t="e">
        <f>VLOOKUP(B33,'estimated r'!$A$1:$O$49,15, FALSE)</f>
        <v>#N/A</v>
      </c>
      <c r="K33" t="e">
        <f>VLOOKUP(B33,'r'!$A$1:$B$25,2, FALSE)</f>
        <v>#N/A</v>
      </c>
      <c r="L33" t="e">
        <f t="shared" si="0"/>
        <v>#N/A</v>
      </c>
      <c r="M33" t="e">
        <f>VLOOKUP(B33,price!$A$1:$G$26,6, FALSE)</f>
        <v>#N/A</v>
      </c>
      <c r="N33" t="e">
        <f>VLOOKUP(B33,'estimated k'!$A$1:$T$49,19, FALSE)</f>
        <v>#N/A</v>
      </c>
      <c r="O33" t="e">
        <f>VLOOKUP(B33,'estimated k'!$A$1:$T$49,20, FALSE)</f>
        <v>#N/A</v>
      </c>
      <c r="P33" t="e">
        <f t="shared" si="1"/>
        <v>#N/A</v>
      </c>
      <c r="Q33" s="8" t="e">
        <f>VLOOKUP(B33,'209vc'!$A$1:$B$22,2, FALSE)</f>
        <v>#N/A</v>
      </c>
      <c r="R33" t="e">
        <f>VLOOKUP(B33,last_year!$A$1:$G$22,2, FALSE)</f>
        <v>#N/A</v>
      </c>
      <c r="S33" t="e">
        <f>VLOOKUP(B33,last_year!$A$1:$G$22,3, FALSE)</f>
        <v>#N/A</v>
      </c>
      <c r="T33" t="e">
        <f>VLOOKUP(B33,last_year!$A$1:$G$22,4, FALSE)</f>
        <v>#N/A</v>
      </c>
      <c r="U33" t="e">
        <f>VLOOKUP(B33,last_year!$A$1:$G$22,5, FALSE)</f>
        <v>#N/A</v>
      </c>
      <c r="V33" t="e">
        <f>VLOOKUP(B33,last_year!$A$1:$G$22,6, FALSE)</f>
        <v>#N/A</v>
      </c>
      <c r="W33" t="e">
        <f>VLOOKUP(B33,last_year!$A$1:$G$22,7, FALSE)</f>
        <v>#N/A</v>
      </c>
    </row>
    <row r="34" spans="1:23" hidden="1" x14ac:dyDescent="0.3">
      <c r="A34" t="s">
        <v>181</v>
      </c>
      <c r="B34" t="s">
        <v>193</v>
      </c>
      <c r="C34" t="s">
        <v>162</v>
      </c>
      <c r="E34">
        <v>0</v>
      </c>
      <c r="F34">
        <v>7</v>
      </c>
      <c r="G34" t="s">
        <v>191</v>
      </c>
      <c r="H34" t="s">
        <v>183</v>
      </c>
      <c r="I34">
        <v>0</v>
      </c>
      <c r="J34" t="e">
        <f>VLOOKUP(B34,'estimated r'!$A$1:$O$49,15, FALSE)</f>
        <v>#N/A</v>
      </c>
      <c r="K34" t="e">
        <f>VLOOKUP(B34,'r'!$A$1:$B$25,2, FALSE)</f>
        <v>#N/A</v>
      </c>
      <c r="L34" t="e">
        <f t="shared" si="0"/>
        <v>#N/A</v>
      </c>
      <c r="M34" t="e">
        <f>VLOOKUP(B34,price!$A$1:$G$26,6, FALSE)</f>
        <v>#N/A</v>
      </c>
      <c r="N34" t="e">
        <f>VLOOKUP(B34,'estimated k'!$A$1:$T$49,19, FALSE)</f>
        <v>#N/A</v>
      </c>
      <c r="O34" t="e">
        <f>VLOOKUP(B34,'estimated k'!$A$1:$T$49,20, FALSE)</f>
        <v>#N/A</v>
      </c>
      <c r="P34" t="e">
        <f t="shared" si="1"/>
        <v>#N/A</v>
      </c>
      <c r="Q34" s="8" t="e">
        <f>VLOOKUP(B34,'209vc'!$A$1:$B$22,2, FALSE)</f>
        <v>#N/A</v>
      </c>
      <c r="R34" t="e">
        <f>VLOOKUP(B34,last_year!$A$1:$G$22,2, FALSE)</f>
        <v>#N/A</v>
      </c>
      <c r="S34" t="e">
        <f>VLOOKUP(B34,last_year!$A$1:$G$22,3, FALSE)</f>
        <v>#N/A</v>
      </c>
      <c r="T34" t="e">
        <f>VLOOKUP(B34,last_year!$A$1:$G$22,4, FALSE)</f>
        <v>#N/A</v>
      </c>
      <c r="U34" t="e">
        <f>VLOOKUP(B34,last_year!$A$1:$G$22,5, FALSE)</f>
        <v>#N/A</v>
      </c>
      <c r="V34" t="e">
        <f>VLOOKUP(B34,last_year!$A$1:$G$22,6, FALSE)</f>
        <v>#N/A</v>
      </c>
      <c r="W34" t="e">
        <f>VLOOKUP(B34,last_year!$A$1:$G$22,7, FALSE)</f>
        <v>#N/A</v>
      </c>
    </row>
    <row r="35" spans="1:23" hidden="1" x14ac:dyDescent="0.3">
      <c r="A35" t="s">
        <v>181</v>
      </c>
      <c r="B35" t="s">
        <v>128</v>
      </c>
      <c r="C35" t="s">
        <v>129</v>
      </c>
      <c r="E35">
        <v>0</v>
      </c>
      <c r="F35">
        <v>7</v>
      </c>
      <c r="G35" t="s">
        <v>191</v>
      </c>
      <c r="H35" t="s">
        <v>183</v>
      </c>
      <c r="I35">
        <v>0</v>
      </c>
      <c r="J35">
        <f>VLOOKUP(B35,'estimated r'!$A$1:$O$49,15, FALSE)</f>
        <v>0.43739093400000001</v>
      </c>
      <c r="K35" t="e">
        <f>VLOOKUP(B35,'r'!$A$1:$B$25,2, FALSE)</f>
        <v>#N/A</v>
      </c>
      <c r="L35">
        <f t="shared" si="0"/>
        <v>0.43739093400000001</v>
      </c>
      <c r="M35" t="e">
        <f>VLOOKUP(B35,price!$A$1:$G$26,6, FALSE)</f>
        <v>#N/A</v>
      </c>
      <c r="N35" t="str">
        <f>VLOOKUP(B35,'estimated k'!$A$1:$T$49,19, FALSE)</f>
        <v>NA</v>
      </c>
      <c r="O35">
        <f>VLOOKUP(B35,'estimated k'!$A$1:$T$49,20, FALSE)</f>
        <v>1326.47590013631</v>
      </c>
      <c r="P35">
        <f t="shared" si="1"/>
        <v>1326.47590013631</v>
      </c>
      <c r="Q35" s="8" t="e">
        <f>VLOOKUP(B35,'209vc'!$A$1:$B$22,2, FALSE)</f>
        <v>#N/A</v>
      </c>
      <c r="R35" t="e">
        <f>VLOOKUP(B35,last_year!$A$1:$G$22,2, FALSE)</f>
        <v>#N/A</v>
      </c>
      <c r="S35" t="e">
        <f>VLOOKUP(B35,last_year!$A$1:$G$22,3, FALSE)</f>
        <v>#N/A</v>
      </c>
      <c r="T35" t="e">
        <f>VLOOKUP(B35,last_year!$A$1:$G$22,4, FALSE)</f>
        <v>#N/A</v>
      </c>
      <c r="U35" t="e">
        <f>VLOOKUP(B35,last_year!$A$1:$G$22,5, FALSE)</f>
        <v>#N/A</v>
      </c>
      <c r="V35" t="e">
        <f>VLOOKUP(B35,last_year!$A$1:$G$22,6, FALSE)</f>
        <v>#N/A</v>
      </c>
      <c r="W35" t="e">
        <f>VLOOKUP(B35,last_year!$A$1:$G$22,7, FALSE)</f>
        <v>#N/A</v>
      </c>
    </row>
    <row r="36" spans="1:23" hidden="1" x14ac:dyDescent="0.3">
      <c r="A36" t="s">
        <v>181</v>
      </c>
      <c r="B36" t="s">
        <v>155</v>
      </c>
      <c r="C36" t="s">
        <v>156</v>
      </c>
      <c r="E36">
        <v>0</v>
      </c>
      <c r="F36">
        <v>8</v>
      </c>
      <c r="G36" t="s">
        <v>194</v>
      </c>
      <c r="H36" t="s">
        <v>183</v>
      </c>
      <c r="I36">
        <v>0</v>
      </c>
      <c r="J36">
        <f>VLOOKUP(B36,'estimated r'!$A$1:$O$49,15, FALSE)</f>
        <v>0.19741413199999999</v>
      </c>
      <c r="K36" t="e">
        <f>VLOOKUP(B36,'r'!$A$1:$B$25,2, FALSE)</f>
        <v>#N/A</v>
      </c>
      <c r="L36">
        <f t="shared" si="0"/>
        <v>0.19741413199999999</v>
      </c>
      <c r="M36" t="e">
        <f>VLOOKUP(B36,price!$A$1:$G$26,6, FALSE)</f>
        <v>#N/A</v>
      </c>
      <c r="N36" t="str">
        <f>VLOOKUP(B36,'estimated k'!$A$1:$T$49,19, FALSE)</f>
        <v>NA</v>
      </c>
      <c r="O36">
        <f>VLOOKUP(B36,'estimated k'!$A$1:$T$49,20, FALSE)</f>
        <v>1709.18662817209</v>
      </c>
      <c r="P36">
        <f t="shared" si="1"/>
        <v>1709.18662817209</v>
      </c>
      <c r="Q36" s="8" t="e">
        <f>VLOOKUP(B36,'209vc'!$A$1:$B$22,2, FALSE)</f>
        <v>#N/A</v>
      </c>
      <c r="R36" t="e">
        <f>VLOOKUP(B36,last_year!$A$1:$G$22,2, FALSE)</f>
        <v>#N/A</v>
      </c>
      <c r="S36" t="e">
        <f>VLOOKUP(B36,last_year!$A$1:$G$22,3, FALSE)</f>
        <v>#N/A</v>
      </c>
      <c r="T36" t="e">
        <f>VLOOKUP(B36,last_year!$A$1:$G$22,4, FALSE)</f>
        <v>#N/A</v>
      </c>
      <c r="U36" t="e">
        <f>VLOOKUP(B36,last_year!$A$1:$G$22,5, FALSE)</f>
        <v>#N/A</v>
      </c>
      <c r="V36" t="e">
        <f>VLOOKUP(B36,last_year!$A$1:$G$22,6, FALSE)</f>
        <v>#N/A</v>
      </c>
      <c r="W36" t="e">
        <f>VLOOKUP(B36,last_year!$A$1:$G$22,7, FALSE)</f>
        <v>#N/A</v>
      </c>
    </row>
    <row r="37" spans="1:23" hidden="1" x14ac:dyDescent="0.3">
      <c r="A37" t="s">
        <v>181</v>
      </c>
      <c r="B37" t="s">
        <v>11</v>
      </c>
      <c r="C37" t="s">
        <v>92</v>
      </c>
      <c r="E37">
        <v>0</v>
      </c>
      <c r="F37">
        <v>8</v>
      </c>
      <c r="G37" t="s">
        <v>194</v>
      </c>
      <c r="H37" t="s">
        <v>183</v>
      </c>
      <c r="I37">
        <v>0</v>
      </c>
      <c r="J37">
        <f>VLOOKUP(B37,'estimated r'!$A$1:$O$49,15, FALSE)</f>
        <v>1.0471348899999999</v>
      </c>
      <c r="K37">
        <f>VLOOKUP(B37,'r'!$A$1:$B$25,2, FALSE)</f>
        <v>0.47236655274101502</v>
      </c>
      <c r="L37">
        <f t="shared" si="0"/>
        <v>0.47236655274101502</v>
      </c>
      <c r="M37">
        <f>VLOOKUP(B37,price!$A$1:$G$26,6, FALSE)</f>
        <v>524.841800582529</v>
      </c>
      <c r="N37">
        <f>VLOOKUP(B37,'estimated k'!$A$1:$T$49,19, FALSE)</f>
        <v>2197.8517289798701</v>
      </c>
      <c r="O37">
        <f>VLOOKUP(B37,'estimated k'!$A$1:$T$49,20, FALSE)</f>
        <v>354.06710323860898</v>
      </c>
      <c r="P37">
        <f t="shared" si="1"/>
        <v>2197.8517289798701</v>
      </c>
      <c r="Q37" s="8">
        <f>VLOOKUP(B37,'209vc'!$A$1:$B$22,2, FALSE)</f>
        <v>72.918221738200003</v>
      </c>
      <c r="R37">
        <f>VLOOKUP(B37,last_year!$A$1:$G$22,2, FALSE)</f>
        <v>0</v>
      </c>
      <c r="S37">
        <f>VLOOKUP(B37,last_year!$A$1:$G$22,3, FALSE)</f>
        <v>0</v>
      </c>
      <c r="T37">
        <f>VLOOKUP(B37,last_year!$A$1:$G$22,4, FALSE)</f>
        <v>33.551711619800002</v>
      </c>
      <c r="U37">
        <f>VLOOKUP(B37,last_year!$A$1:$G$22,5, FALSE)</f>
        <v>0</v>
      </c>
      <c r="V37">
        <f>VLOOKUP(B37,last_year!$A$1:$G$22,6, FALSE)</f>
        <v>0</v>
      </c>
      <c r="W37">
        <f>VLOOKUP(B37,last_year!$A$1:$G$22,7, FALSE)</f>
        <v>39.366510118400001</v>
      </c>
    </row>
    <row r="38" spans="1:23" hidden="1" x14ac:dyDescent="0.3">
      <c r="A38" t="s">
        <v>181</v>
      </c>
      <c r="B38" t="s">
        <v>80</v>
      </c>
      <c r="C38" t="s">
        <v>81</v>
      </c>
      <c r="E38">
        <v>1</v>
      </c>
      <c r="F38">
        <v>8</v>
      </c>
      <c r="G38" t="s">
        <v>194</v>
      </c>
      <c r="H38" t="s">
        <v>183</v>
      </c>
      <c r="I38">
        <v>0</v>
      </c>
      <c r="J38">
        <f>VLOOKUP(B38,'estimated r'!$A$1:$O$49,15, FALSE)</f>
        <v>0.15648341700000001</v>
      </c>
      <c r="K38">
        <f>VLOOKUP(B38,'r'!$A$1:$B$25,2, FALSE)</f>
        <v>0.15645294267495499</v>
      </c>
      <c r="L38">
        <f t="shared" si="0"/>
        <v>0.15645294267495499</v>
      </c>
      <c r="M38">
        <f>VLOOKUP(B38,price!$A$1:$G$26,6, FALSE)</f>
        <v>1438.6186982874899</v>
      </c>
      <c r="N38">
        <f>VLOOKUP(B38,'estimated k'!$A$1:$T$49,19, FALSE)</f>
        <v>1155.36591464869</v>
      </c>
      <c r="O38">
        <f>VLOOKUP(B38,'estimated k'!$A$1:$T$49,20, FALSE)</f>
        <v>1774.46220316986</v>
      </c>
      <c r="P38">
        <f t="shared" si="1"/>
        <v>1155.36591464869</v>
      </c>
      <c r="Q38" s="8">
        <f>VLOOKUP(B38,'209vc'!$A$1:$B$22,2, FALSE)</f>
        <v>17.568619661900001</v>
      </c>
      <c r="R38">
        <f>VLOOKUP(B38,last_year!$A$1:$G$22,2, FALSE)</f>
        <v>0</v>
      </c>
      <c r="S38">
        <f>VLOOKUP(B38,last_year!$A$1:$G$22,3, FALSE)</f>
        <v>8.0838128852000004</v>
      </c>
      <c r="T38">
        <f>VLOOKUP(B38,last_year!$A$1:$G$22,4, FALSE)</f>
        <v>0</v>
      </c>
      <c r="U38">
        <f>VLOOKUP(B38,last_year!$A$1:$G$22,5, FALSE)</f>
        <v>0</v>
      </c>
      <c r="V38">
        <f>VLOOKUP(B38,last_year!$A$1:$G$22,6, FALSE)</f>
        <v>0</v>
      </c>
      <c r="W38">
        <f>VLOOKUP(B38,last_year!$A$1:$G$22,7, FALSE)</f>
        <v>9.4848067766999993</v>
      </c>
    </row>
    <row r="39" spans="1:23" hidden="1" x14ac:dyDescent="0.3">
      <c r="A39" t="s">
        <v>181</v>
      </c>
      <c r="B39" t="s">
        <v>157</v>
      </c>
      <c r="C39" t="s">
        <v>158</v>
      </c>
      <c r="E39">
        <v>0</v>
      </c>
      <c r="F39">
        <v>8</v>
      </c>
      <c r="G39" t="s">
        <v>194</v>
      </c>
      <c r="H39" t="s">
        <v>183</v>
      </c>
      <c r="I39">
        <v>0</v>
      </c>
      <c r="J39">
        <f>VLOOKUP(B39,'estimated r'!$A$1:$O$49,15, FALSE)</f>
        <v>0.22662754099999999</v>
      </c>
      <c r="K39" t="e">
        <f>VLOOKUP(B39,'r'!$A$1:$B$25,2, FALSE)</f>
        <v>#N/A</v>
      </c>
      <c r="L39">
        <f t="shared" si="0"/>
        <v>0.22662754099999999</v>
      </c>
      <c r="M39" t="e">
        <f>VLOOKUP(B39,price!$A$1:$G$26,6, FALSE)</f>
        <v>#N/A</v>
      </c>
      <c r="N39" t="str">
        <f>VLOOKUP(B39,'estimated k'!$A$1:$T$49,19, FALSE)</f>
        <v>NA</v>
      </c>
      <c r="O39">
        <f>VLOOKUP(B39,'estimated k'!$A$1:$T$49,20, FALSE)</f>
        <v>1662.59760400968</v>
      </c>
      <c r="P39">
        <f t="shared" si="1"/>
        <v>1662.59760400968</v>
      </c>
      <c r="Q39" s="8" t="e">
        <f>VLOOKUP(B39,'209vc'!$A$1:$B$22,2, FALSE)</f>
        <v>#N/A</v>
      </c>
      <c r="R39" t="e">
        <f>VLOOKUP(B39,last_year!$A$1:$G$22,2, FALSE)</f>
        <v>#N/A</v>
      </c>
      <c r="S39" t="e">
        <f>VLOOKUP(B39,last_year!$A$1:$G$22,3, FALSE)</f>
        <v>#N/A</v>
      </c>
      <c r="T39" t="e">
        <f>VLOOKUP(B39,last_year!$A$1:$G$22,4, FALSE)</f>
        <v>#N/A</v>
      </c>
      <c r="U39" t="e">
        <f>VLOOKUP(B39,last_year!$A$1:$G$22,5, FALSE)</f>
        <v>#N/A</v>
      </c>
      <c r="V39" t="e">
        <f>VLOOKUP(B39,last_year!$A$1:$G$22,6, FALSE)</f>
        <v>#N/A</v>
      </c>
      <c r="W39" t="e">
        <f>VLOOKUP(B39,last_year!$A$1:$G$22,7, FALSE)</f>
        <v>#N/A</v>
      </c>
    </row>
    <row r="40" spans="1:23" x14ac:dyDescent="0.3">
      <c r="A40" t="s">
        <v>181</v>
      </c>
      <c r="B40" t="s">
        <v>71</v>
      </c>
      <c r="C40" t="s">
        <v>72</v>
      </c>
      <c r="E40">
        <v>1</v>
      </c>
      <c r="F40">
        <v>9</v>
      </c>
      <c r="G40" t="s">
        <v>195</v>
      </c>
      <c r="H40" t="s">
        <v>190</v>
      </c>
      <c r="I40">
        <v>1</v>
      </c>
      <c r="J40">
        <f>VLOOKUP(B40,'estimated r'!$A$1:$O$49,15, FALSE)</f>
        <v>0.19941194200000001</v>
      </c>
      <c r="K40">
        <f>VLOOKUP(B40,'r'!$A$1:$B$25,2, FALSE)</f>
        <v>0.204231729682879</v>
      </c>
      <c r="L40">
        <f t="shared" si="0"/>
        <v>0.204231729682879</v>
      </c>
      <c r="M40">
        <f>VLOOKUP(B40,price!$A$1:$G$26,6, FALSE)</f>
        <v>2398.5031354543098</v>
      </c>
      <c r="N40">
        <f>VLOOKUP(B40,'estimated k'!$A$1:$T$49,19, FALSE)</f>
        <v>125.811287813696</v>
      </c>
      <c r="O40">
        <f>VLOOKUP(B40,'estimated k'!$A$1:$T$49,20, FALSE)</f>
        <v>1706.0005563801301</v>
      </c>
      <c r="P40">
        <f t="shared" si="1"/>
        <v>125.811287813696</v>
      </c>
      <c r="Q40" s="8">
        <f>VLOOKUP(B40,'209vc'!$A$1:$B$22,2, FALSE)</f>
        <v>3.7161003319999999</v>
      </c>
      <c r="R40">
        <f>VLOOKUP(B40,last_year!$A$1:$G$22,2, FALSE)</f>
        <v>0</v>
      </c>
      <c r="S40">
        <f>VLOOKUP(B40,last_year!$A$1:$G$22,3, FALSE)</f>
        <v>0</v>
      </c>
      <c r="T40">
        <f>VLOOKUP(B40,last_year!$A$1:$G$22,4, FALSE)</f>
        <v>0</v>
      </c>
      <c r="U40">
        <f>VLOOKUP(B40,last_year!$A$1:$G$22,5, FALSE)</f>
        <v>1.7098816142</v>
      </c>
      <c r="V40">
        <f>VLOOKUP(B40,last_year!$A$1:$G$22,6, FALSE)</f>
        <v>0</v>
      </c>
      <c r="W40">
        <f>VLOOKUP(B40,last_year!$A$1:$G$22,7, FALSE)</f>
        <v>2.0062187177999999</v>
      </c>
    </row>
    <row r="41" spans="1:23" x14ac:dyDescent="0.3">
      <c r="A41" t="s">
        <v>181</v>
      </c>
      <c r="B41" t="s">
        <v>27</v>
      </c>
      <c r="C41" t="s">
        <v>98</v>
      </c>
      <c r="E41">
        <v>0</v>
      </c>
      <c r="F41">
        <v>9</v>
      </c>
      <c r="G41" t="s">
        <v>195</v>
      </c>
      <c r="H41" t="s">
        <v>190</v>
      </c>
      <c r="I41">
        <v>1</v>
      </c>
      <c r="J41">
        <f>VLOOKUP(B41,'estimated r'!$A$1:$O$49,15, FALSE)</f>
        <v>0.15290155</v>
      </c>
      <c r="K41">
        <f>VLOOKUP(B41,'r'!$A$1:$B$25,2, FALSE)</f>
        <v>0.157670163619407</v>
      </c>
      <c r="L41">
        <f t="shared" si="0"/>
        <v>0.157670163619407</v>
      </c>
      <c r="M41">
        <f>VLOOKUP(B41,price!$A$1:$G$26,6, FALSE)</f>
        <v>1749.81920908354</v>
      </c>
      <c r="N41">
        <f>VLOOKUP(B41,'estimated k'!$A$1:$T$49,19, FALSE)</f>
        <v>522.71082771452404</v>
      </c>
      <c r="O41">
        <f>VLOOKUP(B41,'estimated k'!$A$1:$T$49,20, FALSE)</f>
        <v>1780.17450084144</v>
      </c>
      <c r="P41">
        <f t="shared" si="1"/>
        <v>522.71082771452404</v>
      </c>
      <c r="Q41" s="8">
        <f>VLOOKUP(B41,'209vc'!$A$1:$B$22,2, FALSE)</f>
        <v>3.5523494847000001</v>
      </c>
      <c r="R41">
        <f>VLOOKUP(B41,last_year!$A$1:$G$22,2, FALSE)</f>
        <v>0</v>
      </c>
      <c r="S41">
        <f>VLOOKUP(B41,last_year!$A$1:$G$22,3, FALSE)</f>
        <v>0</v>
      </c>
      <c r="T41">
        <f>VLOOKUP(B41,last_year!$A$1:$G$22,4, FALSE)</f>
        <v>0</v>
      </c>
      <c r="U41">
        <f>VLOOKUP(B41,last_year!$A$1:$G$22,5, FALSE)</f>
        <v>1.6345352731</v>
      </c>
      <c r="V41">
        <f>VLOOKUP(B41,last_year!$A$1:$G$22,6, FALSE)</f>
        <v>0</v>
      </c>
      <c r="W41">
        <f>VLOOKUP(B41,last_year!$A$1:$G$22,7, FALSE)</f>
        <v>1.9178142116000001</v>
      </c>
    </row>
    <row r="42" spans="1:23" x14ac:dyDescent="0.3">
      <c r="A42" t="s">
        <v>181</v>
      </c>
      <c r="B42" t="s">
        <v>145</v>
      </c>
      <c r="C42" t="s">
        <v>146</v>
      </c>
      <c r="E42">
        <v>0</v>
      </c>
      <c r="F42">
        <v>9</v>
      </c>
      <c r="G42" t="s">
        <v>195</v>
      </c>
      <c r="H42" t="s">
        <v>190</v>
      </c>
      <c r="I42">
        <v>1</v>
      </c>
      <c r="J42">
        <f>VLOOKUP(B42,'estimated r'!$A$1:$O$49,15, FALSE)</f>
        <v>0.32027807699999999</v>
      </c>
      <c r="K42" t="e">
        <f>VLOOKUP(B42,'r'!$A$1:$B$25,2, FALSE)</f>
        <v>#N/A</v>
      </c>
      <c r="L42">
        <f t="shared" si="0"/>
        <v>0.32027807699999999</v>
      </c>
      <c r="M42" t="e">
        <f>VLOOKUP(B42,price!$A$1:$G$26,6, FALSE)</f>
        <v>#N/A</v>
      </c>
      <c r="N42" t="str">
        <f>VLOOKUP(B42,'estimated k'!$A$1:$T$49,19, FALSE)</f>
        <v>NA</v>
      </c>
      <c r="O42">
        <f>VLOOKUP(B42,'estimated k'!$A$1:$T$49,20, FALSE)</f>
        <v>1513.2453978180899</v>
      </c>
      <c r="P42">
        <f t="shared" si="1"/>
        <v>1513.2453978180899</v>
      </c>
      <c r="Q42" s="8" t="e">
        <f>VLOOKUP(B42,'209vc'!$A$1:$B$22,2, FALSE)</f>
        <v>#N/A</v>
      </c>
      <c r="R42" t="e">
        <f>VLOOKUP(B42,last_year!$A$1:$G$22,2, FALSE)</f>
        <v>#N/A</v>
      </c>
      <c r="S42" t="e">
        <f>VLOOKUP(B42,last_year!$A$1:$G$22,3, FALSE)</f>
        <v>#N/A</v>
      </c>
      <c r="T42" t="e">
        <f>VLOOKUP(B42,last_year!$A$1:$G$22,4, FALSE)</f>
        <v>#N/A</v>
      </c>
      <c r="U42" t="e">
        <f>VLOOKUP(B42,last_year!$A$1:$G$22,5, FALSE)</f>
        <v>#N/A</v>
      </c>
      <c r="V42" t="e">
        <f>VLOOKUP(B42,last_year!$A$1:$G$22,6, FALSE)</f>
        <v>#N/A</v>
      </c>
      <c r="W42" t="e">
        <f>VLOOKUP(B42,last_year!$A$1:$G$22,7, FALSE)</f>
        <v>#N/A</v>
      </c>
    </row>
    <row r="43" spans="1:23" x14ac:dyDescent="0.3">
      <c r="A43" t="s">
        <v>181</v>
      </c>
      <c r="B43" t="s">
        <v>147</v>
      </c>
      <c r="C43" t="s">
        <v>148</v>
      </c>
      <c r="E43">
        <v>0</v>
      </c>
      <c r="F43">
        <v>9</v>
      </c>
      <c r="G43" t="s">
        <v>195</v>
      </c>
      <c r="H43" t="s">
        <v>190</v>
      </c>
      <c r="I43">
        <v>1</v>
      </c>
      <c r="J43">
        <f>VLOOKUP(B43,'estimated r'!$A$1:$O$49,15, FALSE)</f>
        <v>0.35020847399999999</v>
      </c>
      <c r="K43" t="e">
        <f>VLOOKUP(B43,'r'!$A$1:$B$25,2, FALSE)</f>
        <v>#N/A</v>
      </c>
      <c r="L43">
        <f t="shared" si="0"/>
        <v>0.35020847399999999</v>
      </c>
      <c r="M43" t="e">
        <f>VLOOKUP(B43,price!$A$1:$G$26,6, FALSE)</f>
        <v>#N/A</v>
      </c>
      <c r="N43" t="str">
        <f>VLOOKUP(B43,'estimated k'!$A$1:$T$49,19, FALSE)</f>
        <v>NA</v>
      </c>
      <c r="O43">
        <f>VLOOKUP(B43,'estimated k'!$A$1:$T$49,20, FALSE)</f>
        <v>1465.5129339682301</v>
      </c>
      <c r="P43">
        <f t="shared" si="1"/>
        <v>1465.5129339682301</v>
      </c>
      <c r="Q43" s="8" t="e">
        <f>VLOOKUP(B43,'209vc'!$A$1:$B$22,2, FALSE)</f>
        <v>#N/A</v>
      </c>
      <c r="R43" t="e">
        <f>VLOOKUP(B43,last_year!$A$1:$G$22,2, FALSE)</f>
        <v>#N/A</v>
      </c>
      <c r="S43" t="e">
        <f>VLOOKUP(B43,last_year!$A$1:$G$22,3, FALSE)</f>
        <v>#N/A</v>
      </c>
      <c r="T43" t="e">
        <f>VLOOKUP(B43,last_year!$A$1:$G$22,4, FALSE)</f>
        <v>#N/A</v>
      </c>
      <c r="U43" t="e">
        <f>VLOOKUP(B43,last_year!$A$1:$G$22,5, FALSE)</f>
        <v>#N/A</v>
      </c>
      <c r="V43" t="e">
        <f>VLOOKUP(B43,last_year!$A$1:$G$22,6, FALSE)</f>
        <v>#N/A</v>
      </c>
      <c r="W43" t="e">
        <f>VLOOKUP(B43,last_year!$A$1:$G$22,7, FALSE)</f>
        <v>#N/A</v>
      </c>
    </row>
    <row r="44" spans="1:23" x14ac:dyDescent="0.3">
      <c r="A44" t="s">
        <v>181</v>
      </c>
      <c r="B44" t="s">
        <v>46</v>
      </c>
      <c r="C44" t="s">
        <v>47</v>
      </c>
      <c r="E44">
        <v>1</v>
      </c>
      <c r="F44">
        <v>10</v>
      </c>
      <c r="G44" t="s">
        <v>196</v>
      </c>
      <c r="H44" t="s">
        <v>190</v>
      </c>
      <c r="I44">
        <v>1</v>
      </c>
      <c r="J44">
        <f>VLOOKUP(B44,'estimated r'!$A$1:$O$49,15, FALSE)</f>
        <v>0.29540729700000001</v>
      </c>
      <c r="K44">
        <f>VLOOKUP(B44,'r'!$A$1:$B$25,2, FALSE)</f>
        <v>0.300254449144082</v>
      </c>
      <c r="L44">
        <f t="shared" si="0"/>
        <v>0.300254449144082</v>
      </c>
      <c r="M44">
        <f>VLOOKUP(B44,price!$A$1:$G$26,6, FALSE)</f>
        <v>2590.2061912215399</v>
      </c>
      <c r="N44">
        <f>VLOOKUP(B44,'estimated k'!$A$1:$T$49,19, FALSE)</f>
        <v>8156.8715346571098</v>
      </c>
      <c r="O44">
        <f>VLOOKUP(B44,'estimated k'!$A$1:$T$49,20, FALSE)</f>
        <v>1552.90887462623</v>
      </c>
      <c r="P44">
        <f t="shared" si="1"/>
        <v>8156.8715346571098</v>
      </c>
      <c r="Q44" s="8">
        <f>VLOOKUP(B44,'209vc'!$A$1:$B$22,2, FALSE)</f>
        <v>99.149350882800007</v>
      </c>
      <c r="R44">
        <f>VLOOKUP(B44,last_year!$A$1:$G$22,2, FALSE)</f>
        <v>0</v>
      </c>
      <c r="S44">
        <f>VLOOKUP(B44,last_year!$A$1:$G$22,3, FALSE)</f>
        <v>0</v>
      </c>
      <c r="T44">
        <f>VLOOKUP(B44,last_year!$A$1:$G$22,4, FALSE)</f>
        <v>45.621387203499999</v>
      </c>
      <c r="U44">
        <f>VLOOKUP(B44,last_year!$A$1:$G$22,5, FALSE)</f>
        <v>0</v>
      </c>
      <c r="V44">
        <f>VLOOKUP(B44,last_year!$A$1:$G$22,6, FALSE)</f>
        <v>0</v>
      </c>
      <c r="W44">
        <f>VLOOKUP(B44,last_year!$A$1:$G$22,7, FALSE)</f>
        <v>53.527963679300001</v>
      </c>
    </row>
    <row r="45" spans="1:23" x14ac:dyDescent="0.3">
      <c r="A45" t="s">
        <v>181</v>
      </c>
      <c r="B45" t="s">
        <v>23</v>
      </c>
      <c r="C45" t="s">
        <v>24</v>
      </c>
      <c r="E45">
        <v>0</v>
      </c>
      <c r="F45">
        <v>10</v>
      </c>
      <c r="G45" t="s">
        <v>196</v>
      </c>
      <c r="H45" t="s">
        <v>190</v>
      </c>
      <c r="I45">
        <v>1</v>
      </c>
      <c r="J45">
        <f>VLOOKUP(B45,'estimated r'!$A$1:$O$49,15, FALSE)</f>
        <v>0.40042855700000002</v>
      </c>
      <c r="K45">
        <f>VLOOKUP(B45,'r'!$A$1:$B$25,2, FALSE)</f>
        <v>0.40454188510301903</v>
      </c>
      <c r="L45">
        <f t="shared" si="0"/>
        <v>0.40454188510301903</v>
      </c>
      <c r="M45">
        <f>VLOOKUP(B45,price!$A$1:$G$26,6, FALSE)</f>
        <v>1914.20722708618</v>
      </c>
      <c r="N45">
        <f>VLOOKUP(B45,'estimated k'!$A$1:$T$49,19, FALSE)</f>
        <v>163.63548358418299</v>
      </c>
      <c r="O45">
        <f>VLOOKUP(B45,'estimated k'!$A$1:$T$49,20, FALSE)</f>
        <v>1385.4228403976599</v>
      </c>
      <c r="P45">
        <f t="shared" si="1"/>
        <v>163.63548358418299</v>
      </c>
      <c r="Q45" s="8">
        <f>VLOOKUP(B45,'209vc'!$A$1:$B$22,2, FALSE)</f>
        <v>0.40903272330000001</v>
      </c>
      <c r="R45">
        <f>VLOOKUP(B45,last_year!$A$1:$G$22,2, FALSE)</f>
        <v>0</v>
      </c>
      <c r="S45">
        <f>VLOOKUP(B45,last_year!$A$1:$G$22,3, FALSE)</f>
        <v>0.17643250020000001</v>
      </c>
      <c r="T45">
        <f>VLOOKUP(B45,last_year!$A$1:$G$22,4, FALSE)</f>
        <v>0</v>
      </c>
      <c r="U45">
        <f>VLOOKUP(B45,last_year!$A$1:$G$22,5, FALSE)</f>
        <v>1.17748868E-2</v>
      </c>
      <c r="V45">
        <f>VLOOKUP(B45,last_year!$A$1:$G$22,6, FALSE)</f>
        <v>0</v>
      </c>
      <c r="W45">
        <f>VLOOKUP(B45,last_year!$A$1:$G$22,7, FALSE)</f>
        <v>0.22082533630000001</v>
      </c>
    </row>
    <row r="46" spans="1:23" hidden="1" x14ac:dyDescent="0.3">
      <c r="A46" t="s">
        <v>181</v>
      </c>
      <c r="B46" t="s">
        <v>42</v>
      </c>
      <c r="C46" t="s">
        <v>43</v>
      </c>
      <c r="E46">
        <v>1</v>
      </c>
      <c r="F46">
        <v>11</v>
      </c>
      <c r="G46" t="s">
        <v>197</v>
      </c>
      <c r="H46" t="s">
        <v>190</v>
      </c>
      <c r="I46">
        <v>0</v>
      </c>
      <c r="J46">
        <f>VLOOKUP(B46,'estimated r'!$A$1:$O$49,15, FALSE)</f>
        <v>0.67724001700000003</v>
      </c>
      <c r="K46">
        <f>VLOOKUP(B46,'r'!$A$1:$B$25,2, FALSE)</f>
        <v>0.68206862706918503</v>
      </c>
      <c r="L46">
        <f t="shared" si="0"/>
        <v>0.68206862706918503</v>
      </c>
      <c r="M46">
        <f>VLOOKUP(B46,price!$A$1:$G$26,6, FALSE)</f>
        <v>520.85254678331705</v>
      </c>
      <c r="N46">
        <f>VLOOKUP(B46,'estimated k'!$A$1:$T$49,19, FALSE)</f>
        <v>209.73560161533501</v>
      </c>
      <c r="O46">
        <f>VLOOKUP(B46,'estimated k'!$A$1:$T$49,20, FALSE)</f>
        <v>943.96885608609205</v>
      </c>
      <c r="P46">
        <f t="shared" si="1"/>
        <v>209.73560161533501</v>
      </c>
      <c r="Q46" s="8">
        <f>VLOOKUP(B46,'209vc'!$A$1:$B$22,2, FALSE)</f>
        <v>26.776911543399997</v>
      </c>
      <c r="R46">
        <f>VLOOKUP(B46,last_year!$A$1:$G$22,2, FALSE)</f>
        <v>12.320805318</v>
      </c>
      <c r="S46">
        <f>VLOOKUP(B46,last_year!$A$1:$G$22,3, FALSE)</f>
        <v>0</v>
      </c>
      <c r="T46">
        <f>VLOOKUP(B46,last_year!$A$1:$G$22,4, FALSE)</f>
        <v>0</v>
      </c>
      <c r="U46">
        <f>VLOOKUP(B46,last_year!$A$1:$G$22,5, FALSE)</f>
        <v>0</v>
      </c>
      <c r="V46">
        <f>VLOOKUP(B46,last_year!$A$1:$G$22,6, FALSE)</f>
        <v>0</v>
      </c>
      <c r="W46">
        <f>VLOOKUP(B46,last_year!$A$1:$G$22,7, FALSE)</f>
        <v>14.456106225399999</v>
      </c>
    </row>
    <row r="47" spans="1:23" hidden="1" x14ac:dyDescent="0.3">
      <c r="A47" t="s">
        <v>181</v>
      </c>
      <c r="B47" t="s">
        <v>30</v>
      </c>
      <c r="C47" t="s">
        <v>31</v>
      </c>
      <c r="E47">
        <v>1</v>
      </c>
      <c r="F47">
        <v>12</v>
      </c>
      <c r="G47" t="s">
        <v>198</v>
      </c>
      <c r="H47" t="s">
        <v>190</v>
      </c>
      <c r="I47">
        <v>0</v>
      </c>
      <c r="J47">
        <f>VLOOKUP(B47,'estimated r'!$A$1:$O$49,15, FALSE)</f>
        <v>0.31730486699999999</v>
      </c>
      <c r="K47">
        <f>VLOOKUP(B47,'r'!$A$1:$B$25,2, FALSE)</f>
        <v>0.32279107231033</v>
      </c>
      <c r="L47">
        <f t="shared" si="0"/>
        <v>0.32279107231033</v>
      </c>
      <c r="M47">
        <f>VLOOKUP(B47,price!$A$1:$G$26,6, FALSE)</f>
        <v>1098.20884603882</v>
      </c>
      <c r="N47">
        <f>VLOOKUP(B47,'estimated k'!$A$1:$T$49,19, FALSE)</f>
        <v>1116.5979403645999</v>
      </c>
      <c r="O47">
        <f>VLOOKUP(B47,'estimated k'!$A$1:$T$49,20, FALSE)</f>
        <v>1517.98702015084</v>
      </c>
      <c r="P47">
        <f t="shared" si="1"/>
        <v>1116.5979403645999</v>
      </c>
      <c r="Q47" s="8">
        <f>VLOOKUP(B47,'209vc'!$A$1:$B$22,2, FALSE)</f>
        <v>1.9850150352</v>
      </c>
      <c r="R47">
        <f>VLOOKUP(B47,last_year!$A$1:$G$22,2, FALSE)</f>
        <v>0</v>
      </c>
      <c r="S47">
        <f>VLOOKUP(B47,last_year!$A$1:$G$22,3, FALSE)</f>
        <v>0.85621796390000005</v>
      </c>
      <c r="T47">
        <f>VLOOKUP(B47,last_year!$A$1:$G$22,4, FALSE)</f>
        <v>0</v>
      </c>
      <c r="U47">
        <f>VLOOKUP(B47,last_year!$A$1:$G$22,5, FALSE)</f>
        <v>5.7142927699999999E-2</v>
      </c>
      <c r="V47">
        <f>VLOOKUP(B47,last_year!$A$1:$G$22,6, FALSE)</f>
        <v>0</v>
      </c>
      <c r="W47">
        <f>VLOOKUP(B47,last_year!$A$1:$G$22,7, FALSE)</f>
        <v>1.0716541436</v>
      </c>
    </row>
    <row r="48" spans="1:23" hidden="1" x14ac:dyDescent="0.3">
      <c r="A48" t="s">
        <v>181</v>
      </c>
      <c r="B48" t="s">
        <v>74</v>
      </c>
      <c r="C48" t="s">
        <v>75</v>
      </c>
      <c r="E48">
        <v>0</v>
      </c>
      <c r="F48">
        <v>13</v>
      </c>
      <c r="G48" t="s">
        <v>199</v>
      </c>
      <c r="H48" t="s">
        <v>183</v>
      </c>
      <c r="I48">
        <v>0</v>
      </c>
      <c r="J48">
        <f>VLOOKUP(B48,'estimated r'!$A$1:$O$49,15, FALSE)</f>
        <v>0.51584057000000005</v>
      </c>
      <c r="K48">
        <f>VLOOKUP(B48,'r'!$A$1:$B$25,2, FALSE)</f>
        <v>0.52139362721844396</v>
      </c>
      <c r="L48">
        <f t="shared" si="0"/>
        <v>0.52139362721844396</v>
      </c>
      <c r="M48">
        <f>VLOOKUP(B48,price!$A$1:$G$26,6, FALSE)</f>
        <v>2811.2981443910599</v>
      </c>
      <c r="N48">
        <f>VLOOKUP(B48,'estimated k'!$A$1:$T$49,19, FALSE)</f>
        <v>5457.9315492261603</v>
      </c>
      <c r="O48">
        <f>VLOOKUP(B48,'estimated k'!$A$1:$T$49,20, FALSE)</f>
        <v>1201.36581842224</v>
      </c>
      <c r="P48">
        <f t="shared" si="1"/>
        <v>5457.9315492261603</v>
      </c>
      <c r="Q48" s="8">
        <f>VLOOKUP(B48,'209vc'!$A$1:$B$22,2, FALSE)</f>
        <v>119.76107056250001</v>
      </c>
      <c r="R48">
        <f>VLOOKUP(B48,last_year!$A$1:$G$22,2, FALSE)</f>
        <v>0</v>
      </c>
      <c r="S48">
        <f>VLOOKUP(B48,last_year!$A$1:$G$22,3, FALSE)</f>
        <v>0</v>
      </c>
      <c r="T48">
        <f>VLOOKUP(B48,last_year!$A$1:$G$22,4, FALSE)</f>
        <v>55.105415450400002</v>
      </c>
      <c r="U48">
        <f>VLOOKUP(B48,last_year!$A$1:$G$22,5, FALSE)</f>
        <v>0</v>
      </c>
      <c r="V48">
        <f>VLOOKUP(B48,last_year!$A$1:$G$22,6, FALSE)</f>
        <v>0</v>
      </c>
      <c r="W48">
        <f>VLOOKUP(B48,last_year!$A$1:$G$22,7, FALSE)</f>
        <v>64.655655112100007</v>
      </c>
    </row>
    <row r="49" spans="1:23" hidden="1" x14ac:dyDescent="0.3">
      <c r="A49" t="s">
        <v>181</v>
      </c>
      <c r="B49" t="s">
        <v>63</v>
      </c>
      <c r="C49" t="s">
        <v>64</v>
      </c>
      <c r="E49">
        <v>1</v>
      </c>
      <c r="F49">
        <v>13</v>
      </c>
      <c r="G49" t="s">
        <v>199</v>
      </c>
      <c r="H49" t="s">
        <v>183</v>
      </c>
      <c r="I49">
        <v>0</v>
      </c>
      <c r="J49">
        <f>VLOOKUP(B49,'estimated r'!$A$1:$O$49,15, FALSE)</f>
        <v>0.54531591099999999</v>
      </c>
      <c r="K49">
        <f>VLOOKUP(B49,'r'!$A$1:$B$25,2, FALSE)</f>
        <v>0.55025415912192399</v>
      </c>
      <c r="L49">
        <f t="shared" si="0"/>
        <v>0.55025415912192399</v>
      </c>
      <c r="M49">
        <f>VLOOKUP(B49,price!$A$1:$G$26,6, FALSE)</f>
        <v>2082.96572788397</v>
      </c>
      <c r="N49">
        <f>VLOOKUP(B49,'estimated k'!$A$1:$T$49,19, FALSE)</f>
        <v>2547.8633516340001</v>
      </c>
      <c r="O49">
        <f>VLOOKUP(B49,'estimated k'!$A$1:$T$49,20, FALSE)</f>
        <v>1154.3590697732</v>
      </c>
      <c r="P49">
        <f t="shared" si="1"/>
        <v>2547.8633516340001</v>
      </c>
      <c r="Q49" s="8">
        <f>VLOOKUP(B49,'209vc'!$A$1:$B$22,2, FALSE)</f>
        <v>285.8337202733</v>
      </c>
      <c r="R49">
        <f>VLOOKUP(B49,last_year!$A$1:$G$22,2, FALSE)</f>
        <v>0</v>
      </c>
      <c r="S49">
        <f>VLOOKUP(B49,last_year!$A$1:$G$22,3, FALSE)</f>
        <v>0</v>
      </c>
      <c r="T49">
        <f>VLOOKUP(B49,last_year!$A$1:$G$22,4, FALSE)</f>
        <v>131.52008270659999</v>
      </c>
      <c r="U49">
        <f>VLOOKUP(B49,last_year!$A$1:$G$22,5, FALSE)</f>
        <v>0</v>
      </c>
      <c r="V49">
        <f>VLOOKUP(B49,last_year!$A$1:$G$22,6, FALSE)</f>
        <v>0</v>
      </c>
      <c r="W49">
        <f>VLOOKUP(B49,last_year!$A$1:$G$22,7, FALSE)</f>
        <v>154.31363756670001</v>
      </c>
    </row>
  </sheetData>
  <autoFilter ref="A1:W49" xr:uid="{00000000-0009-0000-0000-000002000000}">
    <filterColumn colId="5">
      <filters>
        <filter val="9"/>
        <filter val="10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E22"/>
  <sheetViews>
    <sheetView workbookViewId="0">
      <selection activeCell="U20" sqref="U20"/>
    </sheetView>
  </sheetViews>
  <sheetFormatPr defaultRowHeight="14.4" x14ac:dyDescent="0.3"/>
  <cols>
    <col min="4" max="4" width="10.88671875" bestFit="1" customWidth="1"/>
    <col min="5" max="5" width="12" bestFit="1" customWidth="1"/>
  </cols>
  <sheetData>
    <row r="1" spans="1:5" ht="15.6" x14ac:dyDescent="0.3">
      <c r="A1" s="2" t="s">
        <v>174</v>
      </c>
      <c r="B1" s="2" t="s">
        <v>0</v>
      </c>
      <c r="C1" s="2" t="s">
        <v>202</v>
      </c>
      <c r="D1" s="2" t="s">
        <v>203</v>
      </c>
      <c r="E1" s="2" t="s">
        <v>204</v>
      </c>
    </row>
    <row r="2" spans="1:5" x14ac:dyDescent="0.3">
      <c r="A2" t="s">
        <v>181</v>
      </c>
      <c r="B2" t="s">
        <v>77</v>
      </c>
      <c r="C2">
        <v>0.45903675310638198</v>
      </c>
      <c r="D2" s="8">
        <v>1.8169677422000001</v>
      </c>
      <c r="E2">
        <v>1567.74646912151</v>
      </c>
    </row>
    <row r="3" spans="1:5" x14ac:dyDescent="0.3">
      <c r="A3" t="s">
        <v>181</v>
      </c>
      <c r="B3" t="s">
        <v>83</v>
      </c>
      <c r="C3">
        <v>0.43938687049865899</v>
      </c>
      <c r="D3" s="8">
        <v>33.8493573226</v>
      </c>
      <c r="E3">
        <v>1867.1582479220299</v>
      </c>
    </row>
    <row r="4" spans="1:5" x14ac:dyDescent="0.3">
      <c r="A4" t="s">
        <v>181</v>
      </c>
      <c r="B4" t="s">
        <v>36</v>
      </c>
      <c r="C4">
        <v>0.66381618343965199</v>
      </c>
      <c r="D4" s="8">
        <v>63.517143902900003</v>
      </c>
      <c r="E4">
        <v>1867.15824792185</v>
      </c>
    </row>
    <row r="5" spans="1:5" x14ac:dyDescent="0.3">
      <c r="A5" t="s">
        <v>181</v>
      </c>
      <c r="B5" t="s">
        <v>52</v>
      </c>
      <c r="C5">
        <v>0.21648154016535401</v>
      </c>
      <c r="D5" s="8">
        <v>67.530036659800004</v>
      </c>
      <c r="E5">
        <v>2287.8609413049899</v>
      </c>
    </row>
    <row r="6" spans="1:5" x14ac:dyDescent="0.3">
      <c r="A6" t="s">
        <v>181</v>
      </c>
      <c r="B6" t="s">
        <v>39</v>
      </c>
      <c r="C6">
        <v>0.49041662207590597</v>
      </c>
      <c r="D6" s="8">
        <v>26.174333749900001</v>
      </c>
      <c r="E6">
        <v>209.765684522323</v>
      </c>
    </row>
    <row r="7" spans="1:5" x14ac:dyDescent="0.3">
      <c r="A7" t="s">
        <v>181</v>
      </c>
      <c r="B7" t="s">
        <v>86</v>
      </c>
      <c r="C7">
        <v>0.17182994209733499</v>
      </c>
      <c r="D7" s="8">
        <v>74.343294773699995</v>
      </c>
      <c r="E7">
        <v>2381.0627332191302</v>
      </c>
    </row>
    <row r="8" spans="1:5" x14ac:dyDescent="0.3">
      <c r="A8" t="s">
        <v>181</v>
      </c>
      <c r="B8" t="s">
        <v>33</v>
      </c>
      <c r="C8">
        <v>1.1775664753916699</v>
      </c>
      <c r="D8" s="8">
        <v>112.10537261729999</v>
      </c>
      <c r="E8">
        <v>1142.3833778511901</v>
      </c>
    </row>
    <row r="9" spans="1:5" x14ac:dyDescent="0.3">
      <c r="A9" t="s">
        <v>181</v>
      </c>
      <c r="B9" t="s">
        <v>49</v>
      </c>
      <c r="C9">
        <v>0.44054177618426199</v>
      </c>
      <c r="D9" s="8">
        <v>39.648616016200002</v>
      </c>
      <c r="E9">
        <v>1867.15824792187</v>
      </c>
    </row>
    <row r="10" spans="1:5" x14ac:dyDescent="0.3">
      <c r="A10" t="s">
        <v>181</v>
      </c>
      <c r="B10" t="s">
        <v>66</v>
      </c>
      <c r="C10">
        <v>0.22860720732787199</v>
      </c>
      <c r="D10" s="8">
        <v>73.497973338799994</v>
      </c>
      <c r="E10">
        <v>546.78784067027004</v>
      </c>
    </row>
    <row r="11" spans="1:5" x14ac:dyDescent="0.3">
      <c r="A11" t="s">
        <v>181</v>
      </c>
      <c r="B11" t="s">
        <v>56</v>
      </c>
      <c r="C11">
        <v>0.241593190097805</v>
      </c>
      <c r="D11" s="8">
        <v>39.201007294099995</v>
      </c>
      <c r="E11">
        <v>2174.5977798817598</v>
      </c>
    </row>
    <row r="12" spans="1:5" x14ac:dyDescent="0.3">
      <c r="A12" t="s">
        <v>181</v>
      </c>
      <c r="B12" t="s">
        <v>17</v>
      </c>
      <c r="C12">
        <v>0.71471243928751005</v>
      </c>
      <c r="D12" s="8">
        <v>32.193201514400002</v>
      </c>
      <c r="E12">
        <v>2419.8378311082802</v>
      </c>
    </row>
    <row r="13" spans="1:5" x14ac:dyDescent="0.3">
      <c r="A13" t="s">
        <v>181</v>
      </c>
      <c r="B13" t="s">
        <v>11</v>
      </c>
      <c r="C13">
        <v>0.47236655274101502</v>
      </c>
      <c r="D13" s="8">
        <v>72.918221738200003</v>
      </c>
      <c r="E13">
        <v>524.841800582529</v>
      </c>
    </row>
    <row r="14" spans="1:5" x14ac:dyDescent="0.3">
      <c r="A14" t="s">
        <v>181</v>
      </c>
      <c r="B14" t="s">
        <v>80</v>
      </c>
      <c r="C14">
        <v>0.15645294267495499</v>
      </c>
      <c r="D14" s="8">
        <v>17.568619661900001</v>
      </c>
      <c r="E14">
        <v>1438.6186982874899</v>
      </c>
    </row>
    <row r="15" spans="1:5" x14ac:dyDescent="0.3">
      <c r="A15" t="s">
        <v>181</v>
      </c>
      <c r="B15" t="s">
        <v>71</v>
      </c>
      <c r="C15">
        <v>0.204231729682879</v>
      </c>
      <c r="D15" s="8">
        <v>3.7161003319999999</v>
      </c>
      <c r="E15">
        <v>2398.5031354543098</v>
      </c>
    </row>
    <row r="16" spans="1:5" x14ac:dyDescent="0.3">
      <c r="A16" t="s">
        <v>181</v>
      </c>
      <c r="B16" t="s">
        <v>27</v>
      </c>
      <c r="C16">
        <v>0.157670163619407</v>
      </c>
      <c r="D16" s="8">
        <v>3.5523494847000001</v>
      </c>
      <c r="E16">
        <v>1749.81920908354</v>
      </c>
    </row>
    <row r="17" spans="1:5" x14ac:dyDescent="0.3">
      <c r="A17" t="s">
        <v>181</v>
      </c>
      <c r="B17" t="s">
        <v>46</v>
      </c>
      <c r="C17">
        <v>0.300254449144082</v>
      </c>
      <c r="D17" s="8">
        <v>99.149350882800007</v>
      </c>
      <c r="E17">
        <v>2590.2061912215399</v>
      </c>
    </row>
    <row r="18" spans="1:5" x14ac:dyDescent="0.3">
      <c r="A18" t="s">
        <v>181</v>
      </c>
      <c r="B18" t="s">
        <v>23</v>
      </c>
      <c r="C18">
        <v>0.40454188510301903</v>
      </c>
      <c r="D18" s="8">
        <v>0.40903272330000001</v>
      </c>
      <c r="E18">
        <v>1914.20722708618</v>
      </c>
    </row>
    <row r="19" spans="1:5" x14ac:dyDescent="0.3">
      <c r="A19" t="s">
        <v>181</v>
      </c>
      <c r="B19" t="s">
        <v>42</v>
      </c>
      <c r="C19">
        <v>0.68206862706918503</v>
      </c>
      <c r="D19" s="8">
        <v>26.776911543399997</v>
      </c>
      <c r="E19">
        <v>520.85254678331705</v>
      </c>
    </row>
    <row r="20" spans="1:5" x14ac:dyDescent="0.3">
      <c r="A20" t="s">
        <v>181</v>
      </c>
      <c r="B20" t="s">
        <v>30</v>
      </c>
      <c r="C20">
        <v>0.32279107231033</v>
      </c>
      <c r="D20" s="8">
        <v>1.9850150352</v>
      </c>
      <c r="E20">
        <v>1098.20884603882</v>
      </c>
    </row>
    <row r="21" spans="1:5" x14ac:dyDescent="0.3">
      <c r="A21" t="s">
        <v>181</v>
      </c>
      <c r="B21" t="s">
        <v>74</v>
      </c>
      <c r="C21">
        <v>0.52139362721844396</v>
      </c>
      <c r="D21" s="8">
        <v>119.76107056250001</v>
      </c>
      <c r="E21">
        <v>2811.2981443910599</v>
      </c>
    </row>
    <row r="22" spans="1:5" x14ac:dyDescent="0.3">
      <c r="A22" t="s">
        <v>181</v>
      </c>
      <c r="B22" t="s">
        <v>63</v>
      </c>
      <c r="C22">
        <v>0.55025415912192399</v>
      </c>
      <c r="D22" s="8">
        <v>285.8337202733</v>
      </c>
      <c r="E22">
        <v>2082.96572788397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3:BT29"/>
  <sheetViews>
    <sheetView topLeftCell="BK1" workbookViewId="0">
      <selection activeCell="BS28" sqref="A4:BS28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72" width="12" bestFit="1" customWidth="1"/>
  </cols>
  <sheetData>
    <row r="3" spans="1:72" x14ac:dyDescent="0.3">
      <c r="A3" s="4" t="s">
        <v>210</v>
      </c>
      <c r="B3" s="4" t="s">
        <v>208</v>
      </c>
    </row>
    <row r="4" spans="1:72" x14ac:dyDescent="0.3">
      <c r="A4" s="4" t="s">
        <v>211</v>
      </c>
      <c r="B4">
        <v>1950</v>
      </c>
      <c r="C4">
        <v>1951</v>
      </c>
      <c r="D4">
        <v>1952</v>
      </c>
      <c r="E4">
        <v>1953</v>
      </c>
      <c r="F4">
        <v>1954</v>
      </c>
      <c r="G4">
        <v>1955</v>
      </c>
      <c r="H4">
        <v>1956</v>
      </c>
      <c r="I4">
        <v>1957</v>
      </c>
      <c r="J4">
        <v>1958</v>
      </c>
      <c r="K4">
        <v>1959</v>
      </c>
      <c r="L4">
        <v>1960</v>
      </c>
      <c r="M4">
        <v>1961</v>
      </c>
      <c r="N4">
        <v>1962</v>
      </c>
      <c r="O4">
        <v>1963</v>
      </c>
      <c r="P4">
        <v>1964</v>
      </c>
      <c r="Q4">
        <v>1965</v>
      </c>
      <c r="R4">
        <v>1966</v>
      </c>
      <c r="S4">
        <v>1967</v>
      </c>
      <c r="T4">
        <v>1968</v>
      </c>
      <c r="U4">
        <v>1969</v>
      </c>
      <c r="V4">
        <v>1970</v>
      </c>
      <c r="W4">
        <v>1971</v>
      </c>
      <c r="X4">
        <v>1972</v>
      </c>
      <c r="Y4">
        <v>1973</v>
      </c>
      <c r="Z4">
        <v>1974</v>
      </c>
      <c r="AA4">
        <v>1975</v>
      </c>
      <c r="AB4">
        <v>1976</v>
      </c>
      <c r="AC4">
        <v>1977</v>
      </c>
      <c r="AD4">
        <v>1978</v>
      </c>
      <c r="AE4">
        <v>1979</v>
      </c>
      <c r="AF4">
        <v>1980</v>
      </c>
      <c r="AG4">
        <v>1981</v>
      </c>
      <c r="AH4">
        <v>1982</v>
      </c>
      <c r="AI4">
        <v>1983</v>
      </c>
      <c r="AJ4">
        <v>1984</v>
      </c>
      <c r="AK4">
        <v>1985</v>
      </c>
      <c r="AL4">
        <v>1986</v>
      </c>
      <c r="AM4">
        <v>1987</v>
      </c>
      <c r="AN4">
        <v>1988</v>
      </c>
      <c r="AO4">
        <v>1989</v>
      </c>
      <c r="AP4">
        <v>1990</v>
      </c>
      <c r="AQ4">
        <v>1991</v>
      </c>
      <c r="AR4">
        <v>1992</v>
      </c>
      <c r="AS4">
        <v>1993</v>
      </c>
      <c r="AT4">
        <v>1994</v>
      </c>
      <c r="AU4">
        <v>1995</v>
      </c>
      <c r="AV4">
        <v>1996</v>
      </c>
      <c r="AW4">
        <v>1997</v>
      </c>
      <c r="AX4">
        <v>1998</v>
      </c>
      <c r="AY4">
        <v>1999</v>
      </c>
      <c r="AZ4">
        <v>2000</v>
      </c>
      <c r="BA4">
        <v>2001</v>
      </c>
      <c r="BB4">
        <v>2002</v>
      </c>
      <c r="BC4">
        <v>2003</v>
      </c>
      <c r="BD4">
        <v>2004</v>
      </c>
      <c r="BE4">
        <v>2005</v>
      </c>
      <c r="BF4">
        <v>2006</v>
      </c>
      <c r="BG4">
        <v>2007</v>
      </c>
      <c r="BH4">
        <v>2008</v>
      </c>
      <c r="BI4">
        <v>2009</v>
      </c>
      <c r="BJ4">
        <v>2010</v>
      </c>
      <c r="BK4">
        <v>2011</v>
      </c>
      <c r="BL4">
        <v>2012</v>
      </c>
      <c r="BM4">
        <v>2013</v>
      </c>
      <c r="BN4">
        <v>2014</v>
      </c>
      <c r="BO4">
        <v>2015</v>
      </c>
      <c r="BP4">
        <v>2016</v>
      </c>
      <c r="BQ4">
        <v>2017</v>
      </c>
      <c r="BR4">
        <v>2018</v>
      </c>
      <c r="BS4">
        <v>2019</v>
      </c>
      <c r="BT4" t="s">
        <v>209</v>
      </c>
    </row>
    <row r="5" spans="1:72" x14ac:dyDescent="0.3">
      <c r="A5" s="7" t="s">
        <v>7</v>
      </c>
      <c r="L5">
        <v>0.3641258356</v>
      </c>
      <c r="M5">
        <v>0.3641258356</v>
      </c>
      <c r="N5">
        <v>0.3641258356</v>
      </c>
      <c r="O5">
        <v>0.3641258356</v>
      </c>
      <c r="P5">
        <v>0.3641258356</v>
      </c>
      <c r="Q5">
        <v>0.75136997260000005</v>
      </c>
      <c r="R5">
        <v>0.75136997260000005</v>
      </c>
      <c r="S5">
        <v>0.7660872205</v>
      </c>
      <c r="T5">
        <v>0.7660872205</v>
      </c>
      <c r="U5">
        <v>0.7660872205</v>
      </c>
      <c r="V5">
        <v>0.68681577049999998</v>
      </c>
      <c r="W5">
        <v>0.68681577049999998</v>
      </c>
      <c r="X5">
        <v>0.68681577049999998</v>
      </c>
      <c r="Y5">
        <v>0.68681577049999998</v>
      </c>
      <c r="Z5">
        <v>0.68681577049999998</v>
      </c>
      <c r="AA5">
        <v>0.68772946219999997</v>
      </c>
      <c r="AB5">
        <v>0.78019366199999995</v>
      </c>
      <c r="AC5">
        <v>1.1912581094000001</v>
      </c>
      <c r="AD5">
        <v>2.1332820462000002</v>
      </c>
      <c r="AE5">
        <v>2.3357730456999999</v>
      </c>
      <c r="AF5">
        <v>2.7215995398000001</v>
      </c>
      <c r="AG5">
        <v>2.8560305607999998</v>
      </c>
      <c r="AH5">
        <v>3.0046715220000002</v>
      </c>
      <c r="AI5">
        <v>8.8480077120999994</v>
      </c>
      <c r="AJ5">
        <v>9.3006978956000008</v>
      </c>
      <c r="AK5">
        <v>10.5984696949</v>
      </c>
      <c r="AL5">
        <v>10.814764994800001</v>
      </c>
      <c r="AM5">
        <v>11.2473555946</v>
      </c>
      <c r="AN5">
        <v>12.1125367942</v>
      </c>
      <c r="AO5">
        <v>12.1125367942</v>
      </c>
      <c r="AP5">
        <v>12.1125367942</v>
      </c>
      <c r="AQ5">
        <v>36.506157145099998</v>
      </c>
      <c r="BT5">
        <v>148.419311005</v>
      </c>
    </row>
    <row r="6" spans="1:72" x14ac:dyDescent="0.3">
      <c r="A6" s="7" t="s">
        <v>11</v>
      </c>
      <c r="B6">
        <v>206.30288821469998</v>
      </c>
      <c r="C6">
        <v>210.09415035310002</v>
      </c>
      <c r="D6">
        <v>213.76186935449999</v>
      </c>
      <c r="E6">
        <v>217.30604521909999</v>
      </c>
      <c r="F6">
        <v>230.62409028590002</v>
      </c>
      <c r="G6">
        <v>224.0237675377</v>
      </c>
      <c r="H6">
        <v>237.0947263308</v>
      </c>
      <c r="I6">
        <v>230.24731730889999</v>
      </c>
      <c r="J6">
        <v>243.07118982829999</v>
      </c>
      <c r="K6">
        <v>235.97669453270001</v>
      </c>
      <c r="L6">
        <v>238.6560684394</v>
      </c>
      <c r="M6">
        <v>237.12268651310001</v>
      </c>
      <c r="N6">
        <v>245.35282002230002</v>
      </c>
      <c r="O6">
        <v>248.48568609120002</v>
      </c>
      <c r="P6">
        <v>251.46999088939998</v>
      </c>
      <c r="Q6">
        <v>254.30573441690001</v>
      </c>
      <c r="R6">
        <v>257.0305665834</v>
      </c>
      <c r="S6">
        <v>259.61154371809999</v>
      </c>
      <c r="T6">
        <v>271.94607815979998</v>
      </c>
      <c r="U6">
        <v>264.34193289140001</v>
      </c>
      <c r="V6">
        <v>266.4913449302</v>
      </c>
      <c r="W6">
        <v>266.69545920680002</v>
      </c>
      <c r="X6">
        <v>256.90346295590001</v>
      </c>
      <c r="Y6">
        <v>256.86069379360003</v>
      </c>
      <c r="Z6">
        <v>262.806135031</v>
      </c>
      <c r="AA6">
        <v>265.48570613160001</v>
      </c>
      <c r="AB6">
        <v>274.67310177959996</v>
      </c>
      <c r="AC6">
        <v>291.09025087539999</v>
      </c>
      <c r="AD6">
        <v>284.0988402223</v>
      </c>
      <c r="AE6">
        <v>275.52848603500001</v>
      </c>
      <c r="AF6">
        <v>280.73473245729997</v>
      </c>
      <c r="AG6">
        <v>276.33085898859997</v>
      </c>
      <c r="AH6">
        <v>284.0682337115</v>
      </c>
      <c r="AI6">
        <v>293.75834392400003</v>
      </c>
      <c r="AJ6">
        <v>279.71158259909998</v>
      </c>
      <c r="AK6">
        <v>280.35319764140002</v>
      </c>
      <c r="AL6">
        <v>288.62400525010003</v>
      </c>
      <c r="AM6">
        <v>292.29779018289997</v>
      </c>
      <c r="AN6">
        <v>288.68187408300003</v>
      </c>
      <c r="AO6">
        <v>280.32338512569999</v>
      </c>
      <c r="AP6">
        <v>279.08466309959999</v>
      </c>
      <c r="AQ6">
        <v>273.00382814490001</v>
      </c>
      <c r="AR6">
        <v>266.23180471390003</v>
      </c>
      <c r="AS6">
        <v>259.37119351549995</v>
      </c>
      <c r="AT6">
        <v>252.25541605159998</v>
      </c>
      <c r="AU6">
        <v>251.20107103869998</v>
      </c>
      <c r="AV6">
        <v>264.94116936390003</v>
      </c>
      <c r="AW6">
        <v>236.12440660509998</v>
      </c>
      <c r="AX6">
        <v>228.49927024070001</v>
      </c>
      <c r="AY6">
        <v>220.6451493276</v>
      </c>
      <c r="AZ6">
        <v>201.3017239122</v>
      </c>
      <c r="BA6">
        <v>189.45078532640002</v>
      </c>
      <c r="BB6">
        <v>181.89560377470002</v>
      </c>
      <c r="BC6">
        <v>170.89124926210002</v>
      </c>
      <c r="BD6">
        <v>159.81364362969998</v>
      </c>
      <c r="BE6">
        <v>149.92296005719999</v>
      </c>
      <c r="BF6">
        <v>139.89695719849999</v>
      </c>
      <c r="BG6">
        <v>129.83285966450001</v>
      </c>
      <c r="BH6">
        <v>115.5148547945</v>
      </c>
      <c r="BI6">
        <v>111.4987820905</v>
      </c>
      <c r="BJ6">
        <v>108.5380723074</v>
      </c>
      <c r="BK6">
        <v>105.0876708153</v>
      </c>
      <c r="BL6">
        <v>101.51125609740001</v>
      </c>
      <c r="BM6">
        <v>97.815738689200003</v>
      </c>
      <c r="BN6">
        <v>94.008806501799995</v>
      </c>
      <c r="BO6">
        <v>90.146631207799999</v>
      </c>
      <c r="BP6">
        <v>86.092693934899998</v>
      </c>
      <c r="BQ6">
        <v>82.001439145399999</v>
      </c>
      <c r="BR6">
        <v>77.834197442200008</v>
      </c>
      <c r="BS6">
        <v>72.918221738200003</v>
      </c>
      <c r="BT6">
        <v>15319.675451307095</v>
      </c>
    </row>
    <row r="7" spans="1:72" x14ac:dyDescent="0.3">
      <c r="A7" s="7" t="s">
        <v>17</v>
      </c>
      <c r="B7">
        <v>28.7958270964</v>
      </c>
      <c r="C7">
        <v>29.325012751399999</v>
      </c>
      <c r="D7">
        <v>29.836954213299997</v>
      </c>
      <c r="E7">
        <v>30.3316514823</v>
      </c>
      <c r="F7">
        <v>32.190588728999998</v>
      </c>
      <c r="G7">
        <v>31.2693134417</v>
      </c>
      <c r="H7">
        <v>33.093762302400002</v>
      </c>
      <c r="I7">
        <v>32.137998629199998</v>
      </c>
      <c r="J7">
        <v>33.927959104099997</v>
      </c>
      <c r="K7">
        <v>32.937707044999996</v>
      </c>
      <c r="L7">
        <v>33.311694963500003</v>
      </c>
      <c r="M7">
        <v>33.097664994200002</v>
      </c>
      <c r="N7">
        <v>34.246429820399996</v>
      </c>
      <c r="O7">
        <v>34.683716328700001</v>
      </c>
      <c r="P7">
        <v>35.100266604400005</v>
      </c>
      <c r="Q7">
        <v>35.496080647599996</v>
      </c>
      <c r="R7">
        <v>35.8764136454</v>
      </c>
      <c r="S7">
        <v>36.2366673091</v>
      </c>
      <c r="T7">
        <v>37.958325809199998</v>
      </c>
      <c r="U7">
        <v>36.896936633999999</v>
      </c>
      <c r="V7">
        <v>37.196952295300001</v>
      </c>
      <c r="W7">
        <v>37.225442635199997</v>
      </c>
      <c r="X7">
        <v>35.858672477900001</v>
      </c>
      <c r="Y7">
        <v>35.852702743799995</v>
      </c>
      <c r="Z7">
        <v>36.682569447700004</v>
      </c>
      <c r="AA7">
        <v>37.056584890699995</v>
      </c>
      <c r="AB7">
        <v>38.338964690899999</v>
      </c>
      <c r="AC7">
        <v>40.630475928800003</v>
      </c>
      <c r="AD7">
        <v>39.654612458999999</v>
      </c>
      <c r="AE7">
        <v>38.458359515200002</v>
      </c>
      <c r="AF7">
        <v>39.185049156299996</v>
      </c>
      <c r="AG7">
        <v>38.570355004100001</v>
      </c>
      <c r="AH7">
        <v>39.6503403918</v>
      </c>
      <c r="AI7">
        <v>41.002889261299998</v>
      </c>
      <c r="AJ7">
        <v>39.042237552099998</v>
      </c>
      <c r="AK7">
        <v>39.1317943974</v>
      </c>
      <c r="AL7">
        <v>40.286236528099998</v>
      </c>
      <c r="AM7">
        <v>40.799024674899997</v>
      </c>
      <c r="AN7">
        <v>40.294313879399994</v>
      </c>
      <c r="AO7">
        <v>39.127633156400002</v>
      </c>
      <c r="AP7">
        <v>38.954731915899998</v>
      </c>
      <c r="AQ7">
        <v>38.105966910799999</v>
      </c>
      <c r="AR7">
        <v>37.160725583800001</v>
      </c>
      <c r="AS7">
        <v>36.203119146200002</v>
      </c>
      <c r="AT7">
        <v>35.209896514900002</v>
      </c>
      <c r="AU7">
        <v>35.062730680400001</v>
      </c>
      <c r="AV7">
        <v>36.980578264000002</v>
      </c>
      <c r="AW7">
        <v>32.958324746199999</v>
      </c>
      <c r="AX7">
        <v>31.8940056267</v>
      </c>
      <c r="AY7">
        <v>30.7977247661</v>
      </c>
      <c r="AZ7">
        <v>28.097762887199998</v>
      </c>
      <c r="BA7">
        <v>28.219796955500001</v>
      </c>
      <c r="BB7">
        <v>28.879264685700001</v>
      </c>
      <c r="BC7">
        <v>28.8890319586</v>
      </c>
      <c r="BD7">
        <v>28.739730940400001</v>
      </c>
      <c r="BE7">
        <v>28.6587952219</v>
      </c>
      <c r="BF7">
        <v>28.407897373200001</v>
      </c>
      <c r="BG7">
        <v>27.991632971200001</v>
      </c>
      <c r="BH7">
        <v>26.431091308999999</v>
      </c>
      <c r="BI7">
        <v>27.067556025800002</v>
      </c>
      <c r="BJ7">
        <v>27.9496552001</v>
      </c>
      <c r="BK7">
        <v>28.702528517399998</v>
      </c>
      <c r="BL7">
        <v>29.407604784199997</v>
      </c>
      <c r="BM7">
        <v>30.059289637500001</v>
      </c>
      <c r="BN7">
        <v>30.651761399900003</v>
      </c>
      <c r="BO7">
        <v>31.195477350400001</v>
      </c>
      <c r="BP7">
        <v>31.633655020599999</v>
      </c>
      <c r="BQ7">
        <v>32.009627168199998</v>
      </c>
      <c r="BR7">
        <v>32.299278423099999</v>
      </c>
      <c r="BS7">
        <v>32.193201514400002</v>
      </c>
      <c r="BT7">
        <v>2381.6086261369001</v>
      </c>
    </row>
    <row r="8" spans="1:72" x14ac:dyDescent="0.3">
      <c r="A8" s="7" t="s">
        <v>20</v>
      </c>
      <c r="Z8">
        <v>0.2136183301</v>
      </c>
      <c r="AB8">
        <v>0.3830381142</v>
      </c>
      <c r="AD8">
        <v>1.2691146957999999</v>
      </c>
      <c r="AE8">
        <v>1.3859510335</v>
      </c>
      <c r="AF8">
        <v>1.5325832160999999</v>
      </c>
      <c r="AG8">
        <v>1.8494597230000001</v>
      </c>
      <c r="AH8">
        <v>2.0828848589</v>
      </c>
      <c r="AI8">
        <v>5.7026533910000001</v>
      </c>
      <c r="AJ8">
        <v>5.2792397829000004</v>
      </c>
      <c r="AK8">
        <v>3.9232042357000001</v>
      </c>
      <c r="AL8">
        <v>3.5573316337000001</v>
      </c>
      <c r="BT8">
        <v>27.179079014900001</v>
      </c>
    </row>
    <row r="9" spans="1:72" x14ac:dyDescent="0.3">
      <c r="A9" s="7" t="s">
        <v>23</v>
      </c>
      <c r="B9">
        <v>13.351676162899999</v>
      </c>
      <c r="C9">
        <v>13.597042113699999</v>
      </c>
      <c r="D9">
        <v>13.834412500599999</v>
      </c>
      <c r="E9">
        <v>14.0637873233</v>
      </c>
      <c r="F9">
        <v>14.9257152699</v>
      </c>
      <c r="G9">
        <v>14.4985502763</v>
      </c>
      <c r="H9">
        <v>15.3444870951</v>
      </c>
      <c r="I9">
        <v>14.9013309734</v>
      </c>
      <c r="J9">
        <v>15.731276664100001</v>
      </c>
      <c r="K9">
        <v>15.2721294145</v>
      </c>
      <c r="L9">
        <v>15.4455352888</v>
      </c>
      <c r="M9">
        <v>15.346296644700001</v>
      </c>
      <c r="N9">
        <v>15.878941041299999</v>
      </c>
      <c r="O9">
        <v>16.081696386000001</v>
      </c>
      <c r="P9">
        <v>16.2748370228</v>
      </c>
      <c r="Q9">
        <v>16.4583629521</v>
      </c>
      <c r="R9">
        <v>16.634710830700001</v>
      </c>
      <c r="S9">
        <v>16.8017485837</v>
      </c>
      <c r="T9">
        <v>17.600024899200001</v>
      </c>
      <c r="U9">
        <v>17.107893712999999</v>
      </c>
      <c r="V9">
        <v>17.247001089000001</v>
      </c>
      <c r="W9">
        <v>17.260211121000001</v>
      </c>
      <c r="X9">
        <v>16.626484835900001</v>
      </c>
      <c r="Y9">
        <v>16.623716866900001</v>
      </c>
      <c r="Z9">
        <v>17.008498712399998</v>
      </c>
      <c r="AA9">
        <v>17.181917348999999</v>
      </c>
      <c r="AB9">
        <v>17.776514606199999</v>
      </c>
      <c r="AC9">
        <v>18.8390128586</v>
      </c>
      <c r="AD9">
        <v>18.386537123699998</v>
      </c>
      <c r="AE9">
        <v>17.831874051899998</v>
      </c>
      <c r="AF9">
        <v>18.1688160932</v>
      </c>
      <c r="AG9">
        <v>17.883802669800001</v>
      </c>
      <c r="AH9">
        <v>18.384556307100002</v>
      </c>
      <c r="AI9">
        <v>19.0116886494</v>
      </c>
      <c r="AJ9">
        <v>18.102599058100001</v>
      </c>
      <c r="AK9">
        <v>18.144123616199998</v>
      </c>
      <c r="AL9">
        <v>18.679400391800002</v>
      </c>
      <c r="AM9">
        <v>18.917163358299998</v>
      </c>
      <c r="AN9">
        <v>18.683145593399999</v>
      </c>
      <c r="AO9">
        <v>18.142194185699999</v>
      </c>
      <c r="AP9">
        <v>18.062025578</v>
      </c>
      <c r="AQ9">
        <v>17.668481213</v>
      </c>
      <c r="AR9">
        <v>17.230203956699999</v>
      </c>
      <c r="AS9">
        <v>16.786193406100001</v>
      </c>
      <c r="AT9">
        <v>16.325668799900001</v>
      </c>
      <c r="AU9">
        <v>16.257432851699999</v>
      </c>
      <c r="AV9">
        <v>17.146675580699998</v>
      </c>
      <c r="AW9">
        <v>15.281689163199999</v>
      </c>
      <c r="AX9">
        <v>14.788199458200001</v>
      </c>
      <c r="AY9">
        <v>14.2798901471</v>
      </c>
      <c r="AZ9">
        <v>13.028002281599999</v>
      </c>
      <c r="BA9">
        <v>11.9132852157</v>
      </c>
      <c r="BB9">
        <v>11.088751458099999</v>
      </c>
      <c r="BC9">
        <v>10.073934035299999</v>
      </c>
      <c r="BD9">
        <v>9.0835165513999989</v>
      </c>
      <c r="BE9">
        <v>8.1889657567</v>
      </c>
      <c r="BF9">
        <v>7.3152345801000003</v>
      </c>
      <c r="BG9">
        <v>6.4703724212000004</v>
      </c>
      <c r="BH9">
        <v>5.4579824154000001</v>
      </c>
      <c r="BI9">
        <v>4.9637124779999997</v>
      </c>
      <c r="BJ9">
        <v>4.5184939895000005</v>
      </c>
      <c r="BK9">
        <v>4.0535012571999998</v>
      </c>
      <c r="BL9">
        <v>3.5862672397000002</v>
      </c>
      <c r="BM9">
        <v>3.1185232882999996</v>
      </c>
      <c r="BN9">
        <v>2.6521168114</v>
      </c>
      <c r="BO9">
        <v>2.1901708519</v>
      </c>
      <c r="BP9">
        <v>1.7312362888999999</v>
      </c>
      <c r="BQ9">
        <v>1.2810454048</v>
      </c>
      <c r="BR9">
        <v>0.84076015049999997</v>
      </c>
      <c r="BS9">
        <v>0.40903272330000001</v>
      </c>
      <c r="BT9">
        <v>943.84107904729967</v>
      </c>
    </row>
    <row r="10" spans="1:72" x14ac:dyDescent="0.3">
      <c r="A10" s="7" t="s">
        <v>27</v>
      </c>
      <c r="B10">
        <v>19.072181201500001</v>
      </c>
      <c r="C10">
        <v>19.4226738152</v>
      </c>
      <c r="D10">
        <v>19.761745177599998</v>
      </c>
      <c r="E10">
        <v>20.089395289000002</v>
      </c>
      <c r="F10">
        <v>21.3206149339</v>
      </c>
      <c r="G10">
        <v>20.710431758399999</v>
      </c>
      <c r="H10">
        <v>21.9188089011</v>
      </c>
      <c r="I10">
        <v>21.285783223300001</v>
      </c>
      <c r="J10">
        <v>22.4713178638</v>
      </c>
      <c r="K10">
        <v>21.815449683799997</v>
      </c>
      <c r="L10">
        <v>22.063151037300003</v>
      </c>
      <c r="M10">
        <v>21.921393749300002</v>
      </c>
      <c r="N10">
        <v>22.682248815099999</v>
      </c>
      <c r="O10">
        <v>22.971874374199999</v>
      </c>
      <c r="P10">
        <v>23.2477658189</v>
      </c>
      <c r="Q10">
        <v>23.509923149199999</v>
      </c>
      <c r="R10">
        <v>23.761827004200001</v>
      </c>
      <c r="S10">
        <v>24.000431824499998</v>
      </c>
      <c r="T10">
        <v>25.140728395</v>
      </c>
      <c r="U10">
        <v>24.437744361699998</v>
      </c>
      <c r="V10">
        <v>24.636452078399998</v>
      </c>
      <c r="W10">
        <v>24.655321928100001</v>
      </c>
      <c r="X10">
        <v>23.750076594699998</v>
      </c>
      <c r="Y10">
        <v>23.7461226936</v>
      </c>
      <c r="Z10">
        <v>24.295763726699999</v>
      </c>
      <c r="AA10">
        <v>24.543483310299997</v>
      </c>
      <c r="AB10">
        <v>25.392834844300001</v>
      </c>
      <c r="AC10">
        <v>26.910558832900001</v>
      </c>
      <c r="AD10">
        <v>26.264220567899997</v>
      </c>
      <c r="AE10">
        <v>25.471912959199997</v>
      </c>
      <c r="AF10">
        <v>25.953217297800002</v>
      </c>
      <c r="AG10">
        <v>25.546090313200001</v>
      </c>
      <c r="AH10">
        <v>26.2613910733</v>
      </c>
      <c r="AI10">
        <v>27.157217299700001</v>
      </c>
      <c r="AJ10">
        <v>25.858629676299998</v>
      </c>
      <c r="AK10">
        <v>25.917945367199998</v>
      </c>
      <c r="AL10">
        <v>26.682560650900001</v>
      </c>
      <c r="AM10">
        <v>27.022192793400002</v>
      </c>
      <c r="AN10">
        <v>26.687910478500001</v>
      </c>
      <c r="AO10">
        <v>25.915189275499998</v>
      </c>
      <c r="AP10">
        <v>25.800672551200002</v>
      </c>
      <c r="AQ10">
        <v>25.238514710800001</v>
      </c>
      <c r="AR10">
        <v>24.612458240700001</v>
      </c>
      <c r="AS10">
        <v>23.978212055100002</v>
      </c>
      <c r="AT10">
        <v>23.3203763924</v>
      </c>
      <c r="AU10">
        <v>23.2229048576</v>
      </c>
      <c r="AV10">
        <v>24.493142260799999</v>
      </c>
      <c r="AW10">
        <v>21.829105292000001</v>
      </c>
      <c r="AX10">
        <v>21.124180684900001</v>
      </c>
      <c r="AY10">
        <v>20.3980870342</v>
      </c>
      <c r="AZ10">
        <v>18.609836187300001</v>
      </c>
      <c r="BA10">
        <v>17.2569777627</v>
      </c>
      <c r="BB10">
        <v>16.310256059700002</v>
      </c>
      <c r="BC10">
        <v>15.0690388543</v>
      </c>
      <c r="BD10">
        <v>13.8426087678</v>
      </c>
      <c r="BE10">
        <v>12.7400006806</v>
      </c>
      <c r="BF10">
        <v>11.646764717</v>
      </c>
      <c r="BG10">
        <v>10.573189022400001</v>
      </c>
      <c r="BH10">
        <v>9.1860886647999997</v>
      </c>
      <c r="BI10">
        <v>8.6414314839999999</v>
      </c>
      <c r="BJ10">
        <v>8.1800980252999995</v>
      </c>
      <c r="BK10">
        <v>7.6823110553999996</v>
      </c>
      <c r="BL10">
        <v>7.1772499115000006</v>
      </c>
      <c r="BM10">
        <v>6.6665034715000004</v>
      </c>
      <c r="BN10">
        <v>6.1517811213</v>
      </c>
      <c r="BO10">
        <v>5.6378967623000005</v>
      </c>
      <c r="BP10">
        <v>5.1176940802999997</v>
      </c>
      <c r="BQ10">
        <v>4.6022970679000004</v>
      </c>
      <c r="BR10">
        <v>4.0908419922999997</v>
      </c>
      <c r="BS10">
        <v>3.5523494847000001</v>
      </c>
      <c r="BT10">
        <v>1381.0274513916997</v>
      </c>
    </row>
    <row r="11" spans="1:72" x14ac:dyDescent="0.3">
      <c r="A11" s="7" t="s">
        <v>30</v>
      </c>
      <c r="B11">
        <v>93</v>
      </c>
      <c r="C11">
        <v>96.1</v>
      </c>
      <c r="D11">
        <v>99.2</v>
      </c>
      <c r="E11">
        <v>102.30000000000001</v>
      </c>
      <c r="F11">
        <v>105.4</v>
      </c>
      <c r="G11">
        <v>108.5</v>
      </c>
      <c r="H11">
        <v>111.59999999990001</v>
      </c>
      <c r="I11">
        <v>114.7</v>
      </c>
      <c r="J11">
        <v>117.8000000001</v>
      </c>
      <c r="K11">
        <v>120.9</v>
      </c>
      <c r="L11">
        <v>123.9999999999</v>
      </c>
      <c r="M11">
        <v>118.5000000001</v>
      </c>
      <c r="N11">
        <v>113.8842105264</v>
      </c>
      <c r="O11">
        <v>109.26842105259999</v>
      </c>
      <c r="P11">
        <v>104.6526315789</v>
      </c>
      <c r="Q11">
        <v>100.03684210520001</v>
      </c>
      <c r="R11">
        <v>91</v>
      </c>
      <c r="S11">
        <v>87.268421052700006</v>
      </c>
      <c r="T11">
        <v>83.536842105199995</v>
      </c>
      <c r="U11">
        <v>79.805263158000002</v>
      </c>
      <c r="V11">
        <v>76.073684210500005</v>
      </c>
      <c r="W11">
        <v>72.342105263099995</v>
      </c>
      <c r="X11">
        <v>68.610526315800001</v>
      </c>
      <c r="Y11">
        <v>64.878947368399992</v>
      </c>
      <c r="Z11">
        <v>61.147368421099998</v>
      </c>
      <c r="AA11">
        <v>57.415789473700002</v>
      </c>
      <c r="AB11">
        <v>53.684210526299999</v>
      </c>
      <c r="AC11">
        <v>49.952631578899997</v>
      </c>
      <c r="AD11">
        <v>46.221052631500001</v>
      </c>
      <c r="AE11">
        <v>42.489473684299995</v>
      </c>
      <c r="AF11">
        <v>38.757894736899999</v>
      </c>
      <c r="AG11">
        <v>35.026315789499996</v>
      </c>
      <c r="AH11">
        <v>31.294736842100001</v>
      </c>
      <c r="AI11">
        <v>27.5631578948</v>
      </c>
      <c r="AJ11">
        <v>23.831578947400001</v>
      </c>
      <c r="AK11">
        <v>20.100000000000001</v>
      </c>
      <c r="AL11">
        <v>22.499999999899998</v>
      </c>
      <c r="AM11">
        <v>21.091625000000001</v>
      </c>
      <c r="AN11">
        <v>19.683250000099999</v>
      </c>
      <c r="AO11">
        <v>18.274875000000002</v>
      </c>
      <c r="AP11">
        <v>16.8665000001</v>
      </c>
      <c r="AQ11">
        <v>15.458125000000001</v>
      </c>
      <c r="AR11">
        <v>14.049750000000001</v>
      </c>
      <c r="AS11">
        <v>12.6413749999</v>
      </c>
      <c r="AT11">
        <v>11.233000000099999</v>
      </c>
      <c r="AU11">
        <v>10.7496384225</v>
      </c>
      <c r="AV11">
        <v>10.9671720007</v>
      </c>
      <c r="AW11">
        <v>9.7743094705999987</v>
      </c>
      <c r="AX11">
        <v>9.4586688992999992</v>
      </c>
      <c r="AY11">
        <v>9.1335495710999997</v>
      </c>
      <c r="AZ11">
        <v>8.3328305349000011</v>
      </c>
      <c r="BA11">
        <v>7.7588907566999996</v>
      </c>
      <c r="BB11">
        <v>7.3656881552</v>
      </c>
      <c r="BC11">
        <v>6.8376063741999999</v>
      </c>
      <c r="BD11">
        <v>6.3134792501000003</v>
      </c>
      <c r="BE11">
        <v>5.8430520794999996</v>
      </c>
      <c r="BF11">
        <v>5.3741149641000003</v>
      </c>
      <c r="BG11">
        <v>4.9111137898999999</v>
      </c>
      <c r="BH11">
        <v>4.2978649085000002</v>
      </c>
      <c r="BI11">
        <v>4.0754309407999996</v>
      </c>
      <c r="BJ11">
        <v>3.8920679133</v>
      </c>
      <c r="BK11">
        <v>3.6912917285</v>
      </c>
      <c r="BL11">
        <v>3.4867172536999997</v>
      </c>
      <c r="BM11">
        <v>3.2789384309999998</v>
      </c>
      <c r="BN11">
        <v>3.0685971460000001</v>
      </c>
      <c r="BO11">
        <v>2.8578957749999998</v>
      </c>
      <c r="BP11">
        <v>2.6429540993999998</v>
      </c>
      <c r="BQ11">
        <v>2.4291431537000001</v>
      </c>
      <c r="BR11">
        <v>2.2157408627000001</v>
      </c>
      <c r="BS11">
        <v>1.9850150352</v>
      </c>
      <c r="BT11">
        <v>3143.38237678</v>
      </c>
    </row>
    <row r="12" spans="1:72" x14ac:dyDescent="0.3">
      <c r="A12" s="7" t="s">
        <v>33</v>
      </c>
      <c r="B12">
        <v>21.0369295265</v>
      </c>
      <c r="C12">
        <v>22.206895693299998</v>
      </c>
      <c r="D12">
        <v>22.594572614100002</v>
      </c>
      <c r="E12">
        <v>22.969191058299998</v>
      </c>
      <c r="F12">
        <v>24.376904872099999</v>
      </c>
      <c r="G12">
        <v>23.679252516799998</v>
      </c>
      <c r="H12">
        <v>25.060849377300002</v>
      </c>
      <c r="I12">
        <v>24.337080068799999</v>
      </c>
      <c r="J12">
        <v>25.692559975999998</v>
      </c>
      <c r="K12">
        <v>24.942673714199998</v>
      </c>
      <c r="L12">
        <v>25.225882821999999</v>
      </c>
      <c r="M12">
        <v>25.063804761100002</v>
      </c>
      <c r="N12">
        <v>25.933727679299999</v>
      </c>
      <c r="O12">
        <v>26.2648707878</v>
      </c>
      <c r="P12">
        <v>26.580311009500001</v>
      </c>
      <c r="Q12">
        <v>26.8800483445</v>
      </c>
      <c r="R12">
        <v>27.1680623783</v>
      </c>
      <c r="S12">
        <v>27.440870973399999</v>
      </c>
      <c r="T12">
        <v>28.744627976300002</v>
      </c>
      <c r="U12">
        <v>27.940871848199997</v>
      </c>
      <c r="V12">
        <v>28.168064127800001</v>
      </c>
      <c r="W12">
        <v>28.189638952499998</v>
      </c>
      <c r="X12">
        <v>27.1546275587</v>
      </c>
      <c r="Y12">
        <v>27.1501068697</v>
      </c>
      <c r="Z12">
        <v>27.778538423699999</v>
      </c>
      <c r="AA12">
        <v>28.061768374899998</v>
      </c>
      <c r="AB12">
        <v>29.032873645999999</v>
      </c>
      <c r="AC12">
        <v>30.768161929600002</v>
      </c>
      <c r="AD12">
        <v>30.029171687000002</v>
      </c>
      <c r="AE12">
        <v>29.123287533800003</v>
      </c>
      <c r="AF12">
        <v>29.673586393000001</v>
      </c>
      <c r="AG12">
        <v>29.208098141099999</v>
      </c>
      <c r="AH12">
        <v>30.025936587</v>
      </c>
      <c r="AI12">
        <v>31.050178653700002</v>
      </c>
      <c r="AJ12">
        <v>29.565439725700003</v>
      </c>
      <c r="AK12">
        <v>29.633258264700004</v>
      </c>
      <c r="AL12">
        <v>30.507480424400001</v>
      </c>
      <c r="AM12">
        <v>30.895798512500001</v>
      </c>
      <c r="AN12">
        <v>30.513597144500004</v>
      </c>
      <c r="AO12">
        <v>29.630107089600003</v>
      </c>
      <c r="AP12">
        <v>29.499174501600002</v>
      </c>
      <c r="AQ12">
        <v>28.856431867799998</v>
      </c>
      <c r="AR12">
        <v>28.1406307962</v>
      </c>
      <c r="AS12">
        <v>27.415466021099999</v>
      </c>
      <c r="AT12">
        <v>26.663330239899999</v>
      </c>
      <c r="AU12">
        <v>26.551886252999999</v>
      </c>
      <c r="AV12">
        <v>28.004210983599997</v>
      </c>
      <c r="AW12">
        <v>24.958286841</v>
      </c>
      <c r="AX12">
        <v>24.1523119597</v>
      </c>
      <c r="AY12">
        <v>23.322133472600001</v>
      </c>
      <c r="AZ12">
        <v>21.2775311969</v>
      </c>
      <c r="BA12">
        <v>28.447730635500001</v>
      </c>
      <c r="BB12">
        <v>35.777170463299996</v>
      </c>
      <c r="BC12">
        <v>41.944114705799997</v>
      </c>
      <c r="BD12">
        <v>47.3974877582</v>
      </c>
      <c r="BE12">
        <v>52.5148874689</v>
      </c>
      <c r="BF12">
        <v>56.901578948799994</v>
      </c>
      <c r="BG12">
        <v>60.525278387199997</v>
      </c>
      <c r="BH12">
        <v>61.088756419199996</v>
      </c>
      <c r="BI12">
        <v>66.340660277599994</v>
      </c>
      <c r="BJ12">
        <v>72.170387390399995</v>
      </c>
      <c r="BK12">
        <v>77.6596827738</v>
      </c>
      <c r="BL12">
        <v>82.992409654799999</v>
      </c>
      <c r="BM12">
        <v>88.138195511199996</v>
      </c>
      <c r="BN12">
        <v>93.0651575017</v>
      </c>
      <c r="BO12">
        <v>97.791642099000001</v>
      </c>
      <c r="BP12">
        <v>102.1243145375</v>
      </c>
      <c r="BQ12">
        <v>106.18275984740001</v>
      </c>
      <c r="BR12">
        <v>109.87412911280001</v>
      </c>
      <c r="BS12">
        <v>112.10537261729999</v>
      </c>
      <c r="BT12">
        <v>2772.1828182815007</v>
      </c>
    </row>
    <row r="13" spans="1:72" x14ac:dyDescent="0.3">
      <c r="A13" s="7" t="s">
        <v>36</v>
      </c>
      <c r="BA13">
        <v>5.1245678216999995</v>
      </c>
      <c r="BB13">
        <v>10.069767580499999</v>
      </c>
      <c r="BC13">
        <v>14.5295024635</v>
      </c>
      <c r="BD13">
        <v>18.5598015136</v>
      </c>
      <c r="BE13">
        <v>22.309359770599997</v>
      </c>
      <c r="BF13">
        <v>25.623047335300001</v>
      </c>
      <c r="BG13">
        <v>28.474969857600001</v>
      </c>
      <c r="BH13">
        <v>29.738576749300002</v>
      </c>
      <c r="BI13">
        <v>33.192177803699998</v>
      </c>
      <c r="BJ13">
        <v>36.929464975100004</v>
      </c>
      <c r="BK13">
        <v>40.491120457599997</v>
      </c>
      <c r="BL13">
        <v>43.965621310899998</v>
      </c>
      <c r="BM13">
        <v>47.334044062800004</v>
      </c>
      <c r="BN13">
        <v>50.576496349699994</v>
      </c>
      <c r="BO13">
        <v>53.700528064700002</v>
      </c>
      <c r="BP13">
        <v>56.597291086400006</v>
      </c>
      <c r="BQ13">
        <v>59.329610400199996</v>
      </c>
      <c r="BR13">
        <v>61.843482242299999</v>
      </c>
      <c r="BS13">
        <v>63.517143902900003</v>
      </c>
      <c r="BT13">
        <v>701.90657374839986</v>
      </c>
    </row>
    <row r="14" spans="1:72" x14ac:dyDescent="0.3">
      <c r="A14" s="7" t="s">
        <v>39</v>
      </c>
      <c r="B14">
        <v>91.897540421799988</v>
      </c>
      <c r="C14">
        <v>93.586356650400006</v>
      </c>
      <c r="D14">
        <v>95.220140637100002</v>
      </c>
      <c r="E14">
        <v>96.798892382199995</v>
      </c>
      <c r="F14">
        <v>102.7314103196</v>
      </c>
      <c r="G14">
        <v>99.791299147199993</v>
      </c>
      <c r="H14">
        <v>105.6137526011</v>
      </c>
      <c r="I14">
        <v>102.5635769452</v>
      </c>
      <c r="J14">
        <v>108.2759659157</v>
      </c>
      <c r="K14">
        <v>105.1157257763</v>
      </c>
      <c r="L14">
        <v>106.3092518293</v>
      </c>
      <c r="M14">
        <v>105.6262074533</v>
      </c>
      <c r="N14">
        <v>109.2923171882</v>
      </c>
      <c r="O14">
        <v>110.68785114650001</v>
      </c>
      <c r="P14">
        <v>112.01720854530001</v>
      </c>
      <c r="Q14">
        <v>113.2803893844</v>
      </c>
      <c r="R14">
        <v>114.49416480139999</v>
      </c>
      <c r="S14">
        <v>115.643860051</v>
      </c>
      <c r="T14">
        <v>121.13827356729999</v>
      </c>
      <c r="U14">
        <v>117.7510100479</v>
      </c>
      <c r="V14">
        <v>118.7084647952</v>
      </c>
      <c r="W14">
        <v>118.79938741949999</v>
      </c>
      <c r="X14">
        <v>114.43754654049999</v>
      </c>
      <c r="Y14">
        <v>114.418495034</v>
      </c>
      <c r="Z14">
        <v>117.0668894951</v>
      </c>
      <c r="AA14">
        <v>118.26050338799999</v>
      </c>
      <c r="AB14">
        <v>122.35302516620001</v>
      </c>
      <c r="AC14">
        <v>129.66603777450001</v>
      </c>
      <c r="AD14">
        <v>126.55171664860001</v>
      </c>
      <c r="AE14">
        <v>122.7340557464</v>
      </c>
      <c r="AF14">
        <v>125.05317616779999</v>
      </c>
      <c r="AG14">
        <v>123.091472463</v>
      </c>
      <c r="AH14">
        <v>126.5380829904</v>
      </c>
      <c r="AI14">
        <v>130.8545387737</v>
      </c>
      <c r="AJ14">
        <v>124.5974144658</v>
      </c>
      <c r="AK14">
        <v>124.88322163399999</v>
      </c>
      <c r="AL14">
        <v>128.56744963060001</v>
      </c>
      <c r="AM14">
        <v>130.20393568419999</v>
      </c>
      <c r="AN14">
        <v>128.59322727950001</v>
      </c>
      <c r="AO14">
        <v>124.86994166060001</v>
      </c>
      <c r="AP14">
        <v>124.3181534213</v>
      </c>
      <c r="AQ14">
        <v>121.60944788200001</v>
      </c>
      <c r="AR14">
        <v>118.5928527081</v>
      </c>
      <c r="AS14">
        <v>115.5367961478</v>
      </c>
      <c r="AT14">
        <v>112.3670758749</v>
      </c>
      <c r="AU14">
        <v>111.89741830360001</v>
      </c>
      <c r="AV14">
        <v>118.01793969889999</v>
      </c>
      <c r="AW14">
        <v>105.1815240609</v>
      </c>
      <c r="AX14">
        <v>101.7849100661</v>
      </c>
      <c r="AY14">
        <v>98.286294994200006</v>
      </c>
      <c r="AZ14">
        <v>89.669742711200001</v>
      </c>
      <c r="BA14">
        <v>83.881923799800006</v>
      </c>
      <c r="BB14">
        <v>80.025427834499993</v>
      </c>
      <c r="BC14">
        <v>74.680704317800007</v>
      </c>
      <c r="BD14">
        <v>69.345992792399997</v>
      </c>
      <c r="BE14">
        <v>64.567871939699998</v>
      </c>
      <c r="BF14">
        <v>59.772753799900002</v>
      </c>
      <c r="BG14">
        <v>55.006518268000008</v>
      </c>
      <c r="BH14">
        <v>48.503096303600003</v>
      </c>
      <c r="BI14">
        <v>46.371206203200003</v>
      </c>
      <c r="BJ14">
        <v>44.681257931000005</v>
      </c>
      <c r="BK14">
        <v>42.790616372999999</v>
      </c>
      <c r="BL14">
        <v>40.852496463000001</v>
      </c>
      <c r="BM14">
        <v>38.8718555397</v>
      </c>
      <c r="BN14">
        <v>36.854093431300001</v>
      </c>
      <c r="BO14">
        <v>34.823482106</v>
      </c>
      <c r="BP14">
        <v>32.730017573399998</v>
      </c>
      <c r="BQ14">
        <v>30.636258728199998</v>
      </c>
      <c r="BR14">
        <v>28.5303427128</v>
      </c>
      <c r="BS14">
        <v>26.174333749900001</v>
      </c>
      <c r="BT14">
        <v>6754.4461833049963</v>
      </c>
    </row>
    <row r="15" spans="1:72" x14ac:dyDescent="0.3">
      <c r="A15" s="7" t="s">
        <v>42</v>
      </c>
      <c r="B15">
        <v>21.8061602957</v>
      </c>
      <c r="C15">
        <v>22.206895693299998</v>
      </c>
      <c r="D15">
        <v>22.594572614100002</v>
      </c>
      <c r="E15">
        <v>22.969191058299998</v>
      </c>
      <c r="F15">
        <v>24.376904872099999</v>
      </c>
      <c r="G15">
        <v>23.679252516799998</v>
      </c>
      <c r="H15">
        <v>25.060849377300002</v>
      </c>
      <c r="I15">
        <v>24.337080068799999</v>
      </c>
      <c r="J15">
        <v>25.692559975999998</v>
      </c>
      <c r="K15">
        <v>24.942673714199998</v>
      </c>
      <c r="L15">
        <v>25.225882821999999</v>
      </c>
      <c r="M15">
        <v>25.063804761100002</v>
      </c>
      <c r="N15">
        <v>25.933727679299999</v>
      </c>
      <c r="O15">
        <v>26.2648707878</v>
      </c>
      <c r="P15">
        <v>26.580311009500001</v>
      </c>
      <c r="Q15">
        <v>26.8800483445</v>
      </c>
      <c r="R15">
        <v>27.1680623783</v>
      </c>
      <c r="S15">
        <v>27.440870973399999</v>
      </c>
      <c r="T15">
        <v>28.744627976300002</v>
      </c>
      <c r="U15">
        <v>27.940871848199997</v>
      </c>
      <c r="V15">
        <v>28.168064127800001</v>
      </c>
      <c r="W15">
        <v>28.189638952499998</v>
      </c>
      <c r="X15">
        <v>27.1546275587</v>
      </c>
      <c r="Y15">
        <v>27.1501068697</v>
      </c>
      <c r="Z15">
        <v>27.778538423699999</v>
      </c>
      <c r="AA15">
        <v>28.061768374899998</v>
      </c>
      <c r="AB15">
        <v>29.032873645999999</v>
      </c>
      <c r="AC15">
        <v>30.768161929600002</v>
      </c>
      <c r="AD15">
        <v>30.029171687000002</v>
      </c>
      <c r="AE15">
        <v>29.123287533800003</v>
      </c>
      <c r="AF15">
        <v>29.673586393000001</v>
      </c>
      <c r="AG15">
        <v>29.208098141099999</v>
      </c>
      <c r="AH15">
        <v>30.025936587</v>
      </c>
      <c r="AI15">
        <v>31.050178653700002</v>
      </c>
      <c r="AJ15">
        <v>29.565439725700003</v>
      </c>
      <c r="AK15">
        <v>29.633258264700004</v>
      </c>
      <c r="AL15">
        <v>30.507480424400001</v>
      </c>
      <c r="AM15">
        <v>30.895798512500001</v>
      </c>
      <c r="AN15">
        <v>30.513597144500004</v>
      </c>
      <c r="AO15">
        <v>29.630107089600003</v>
      </c>
      <c r="AP15">
        <v>29.499174501600002</v>
      </c>
      <c r="AQ15">
        <v>28.856431867799998</v>
      </c>
      <c r="AR15">
        <v>28.1406307962</v>
      </c>
      <c r="AS15">
        <v>27.415466021099999</v>
      </c>
      <c r="AT15">
        <v>26.663330239899999</v>
      </c>
      <c r="AU15">
        <v>26.551886252999999</v>
      </c>
      <c r="AV15">
        <v>28.004210983599997</v>
      </c>
      <c r="AW15">
        <v>24.958286841</v>
      </c>
      <c r="AX15">
        <v>24.1523119597</v>
      </c>
      <c r="AY15">
        <v>23.322133472600001</v>
      </c>
      <c r="AZ15">
        <v>21.2775311969</v>
      </c>
      <c r="BA15">
        <v>21.563424147100001</v>
      </c>
      <c r="BB15">
        <v>22.249519214900001</v>
      </c>
      <c r="BC15">
        <v>22.4252886188</v>
      </c>
      <c r="BD15">
        <v>22.464387752699999</v>
      </c>
      <c r="BE15">
        <v>22.544658648800002</v>
      </c>
      <c r="BF15">
        <v>22.479766776399998</v>
      </c>
      <c r="BG15">
        <v>22.272214603499997</v>
      </c>
      <c r="BH15">
        <v>21.1381724881</v>
      </c>
      <c r="BI15">
        <v>21.750534247699999</v>
      </c>
      <c r="BJ15">
        <v>22.5596174316</v>
      </c>
      <c r="BK15">
        <v>23.264211197000002</v>
      </c>
      <c r="BL15">
        <v>23.929319344</v>
      </c>
      <c r="BM15">
        <v>24.549991002699997</v>
      </c>
      <c r="BN15">
        <v>25.121066586200001</v>
      </c>
      <c r="BO15">
        <v>25.650750096300001</v>
      </c>
      <c r="BP15">
        <v>26.091932528400001</v>
      </c>
      <c r="BQ15">
        <v>26.479800292</v>
      </c>
      <c r="BR15">
        <v>26.794052728099999</v>
      </c>
      <c r="BS15">
        <v>26.776911543399997</v>
      </c>
      <c r="BT15">
        <v>1830.015952188</v>
      </c>
    </row>
    <row r="16" spans="1:72" x14ac:dyDescent="0.3">
      <c r="A16" s="7" t="s">
        <v>46</v>
      </c>
      <c r="B16">
        <v>510.95500270539998</v>
      </c>
      <c r="C16">
        <v>520.34490690359996</v>
      </c>
      <c r="D16">
        <v>529.42882903609996</v>
      </c>
      <c r="E16">
        <v>538.20676910380007</v>
      </c>
      <c r="F16">
        <v>571.1918708247</v>
      </c>
      <c r="G16">
        <v>554.84470304239994</v>
      </c>
      <c r="H16">
        <v>587.21784063290011</v>
      </c>
      <c r="I16">
        <v>570.2587087198001</v>
      </c>
      <c r="J16">
        <v>602.01988217940004</v>
      </c>
      <c r="K16">
        <v>584.44878613560002</v>
      </c>
      <c r="L16">
        <v>591.08485174539999</v>
      </c>
      <c r="M16">
        <v>587.28709024509999</v>
      </c>
      <c r="N16">
        <v>607.67084699149996</v>
      </c>
      <c r="O16">
        <v>615.4300868380999</v>
      </c>
      <c r="P16">
        <v>622.82138164470007</v>
      </c>
      <c r="Q16">
        <v>629.84473141109993</v>
      </c>
      <c r="R16">
        <v>636.5933845157</v>
      </c>
      <c r="S16">
        <v>642.98574862780004</v>
      </c>
      <c r="T16">
        <v>673.53496746580004</v>
      </c>
      <c r="U16">
        <v>654.7016098731001</v>
      </c>
      <c r="V16">
        <v>660.02510700669995</v>
      </c>
      <c r="W16">
        <v>660.53064142599999</v>
      </c>
      <c r="X16">
        <v>636.27858410279998</v>
      </c>
      <c r="Y16">
        <v>636.17265675680005</v>
      </c>
      <c r="Z16">
        <v>650.89786477450002</v>
      </c>
      <c r="AA16">
        <v>657.5344187787</v>
      </c>
      <c r="AB16">
        <v>680.28904819209993</v>
      </c>
      <c r="AC16">
        <v>720.9497705563</v>
      </c>
      <c r="AD16">
        <v>703.63398656439995</v>
      </c>
      <c r="AE16">
        <v>682.40759761370009</v>
      </c>
      <c r="AF16">
        <v>695.30202520929993</v>
      </c>
      <c r="AG16">
        <v>684.39485275219999</v>
      </c>
      <c r="AH16">
        <v>703.55818273110003</v>
      </c>
      <c r="AI16">
        <v>727.55789661159997</v>
      </c>
      <c r="AJ16">
        <v>692.76796694599989</v>
      </c>
      <c r="AK16">
        <v>694.35706935029998</v>
      </c>
      <c r="AL16">
        <v>714.84156455380003</v>
      </c>
      <c r="AM16">
        <v>723.94051031510003</v>
      </c>
      <c r="AN16">
        <v>714.98488959349993</v>
      </c>
      <c r="AO16">
        <v>694.28323202199999</v>
      </c>
      <c r="AP16">
        <v>691.21526132320002</v>
      </c>
      <c r="AQ16">
        <v>676.1547206411999</v>
      </c>
      <c r="AR16">
        <v>659.38229791660001</v>
      </c>
      <c r="AS16">
        <v>642.39046787569998</v>
      </c>
      <c r="AT16">
        <v>624.76666180699999</v>
      </c>
      <c r="AU16">
        <v>622.15534180269992</v>
      </c>
      <c r="AV16">
        <v>656.18575232030003</v>
      </c>
      <c r="AW16">
        <v>584.81462794720005</v>
      </c>
      <c r="AX16">
        <v>565.92928123450008</v>
      </c>
      <c r="AY16">
        <v>546.47680334070003</v>
      </c>
      <c r="AZ16">
        <v>498.56833402960001</v>
      </c>
      <c r="BA16">
        <v>462.64572142140003</v>
      </c>
      <c r="BB16">
        <v>437.59234025590001</v>
      </c>
      <c r="BC16">
        <v>404.61883269099997</v>
      </c>
      <c r="BD16">
        <v>372.01457350959998</v>
      </c>
      <c r="BE16">
        <v>342.70998840779998</v>
      </c>
      <c r="BF16">
        <v>313.62917756870002</v>
      </c>
      <c r="BG16">
        <v>285.04614403080001</v>
      </c>
      <c r="BH16">
        <v>247.96408004439999</v>
      </c>
      <c r="BI16">
        <v>233.58878551150002</v>
      </c>
      <c r="BJ16">
        <v>221.46355770989999</v>
      </c>
      <c r="BK16">
        <v>208.3507142087</v>
      </c>
      <c r="BL16">
        <v>195.0375304165</v>
      </c>
      <c r="BM16">
        <v>181.56538762380001</v>
      </c>
      <c r="BN16">
        <v>167.9788348857</v>
      </c>
      <c r="BO16">
        <v>154.40731252220002</v>
      </c>
      <c r="BP16">
        <v>140.65227851509999</v>
      </c>
      <c r="BQ16">
        <v>127.01568765190001</v>
      </c>
      <c r="BR16">
        <v>113.47101628729999</v>
      </c>
      <c r="BS16">
        <v>99.149350882800007</v>
      </c>
      <c r="BT16">
        <v>37042.520728882599</v>
      </c>
    </row>
    <row r="17" spans="1:72" x14ac:dyDescent="0.3">
      <c r="A17" s="7" t="s">
        <v>49</v>
      </c>
      <c r="BA17">
        <v>3.1988532438000004</v>
      </c>
      <c r="BB17">
        <v>6.2857415123999996</v>
      </c>
      <c r="BC17">
        <v>9.069593320500001</v>
      </c>
      <c r="BD17">
        <v>11.585383068799999</v>
      </c>
      <c r="BE17">
        <v>13.9259290446</v>
      </c>
      <c r="BF17">
        <v>15.9943961982</v>
      </c>
      <c r="BG17">
        <v>17.774620780900001</v>
      </c>
      <c r="BH17">
        <v>18.563388369799998</v>
      </c>
      <c r="BI17">
        <v>20.7191921995</v>
      </c>
      <c r="BJ17">
        <v>23.052078329</v>
      </c>
      <c r="BK17">
        <v>25.275331799299998</v>
      </c>
      <c r="BL17">
        <v>27.444181683300002</v>
      </c>
      <c r="BM17">
        <v>29.546815587600001</v>
      </c>
      <c r="BN17">
        <v>31.570816318200002</v>
      </c>
      <c r="BO17">
        <v>33.520896663100004</v>
      </c>
      <c r="BP17">
        <v>35.329111543099998</v>
      </c>
      <c r="BQ17">
        <v>37.0346775155</v>
      </c>
      <c r="BR17">
        <v>38.603884398299996</v>
      </c>
      <c r="BS17">
        <v>39.648616016200002</v>
      </c>
      <c r="BT17">
        <v>438.14350759209998</v>
      </c>
    </row>
    <row r="18" spans="1:72" x14ac:dyDescent="0.3">
      <c r="A18" s="7" t="s">
        <v>52</v>
      </c>
      <c r="B18">
        <v>30.4213555784</v>
      </c>
      <c r="C18">
        <v>30.980413837900002</v>
      </c>
      <c r="D18">
        <v>31.521254467200002</v>
      </c>
      <c r="E18">
        <v>32.043877466600001</v>
      </c>
      <c r="F18">
        <v>34.007751981799998</v>
      </c>
      <c r="G18">
        <v>33.034470575</v>
      </c>
      <c r="H18">
        <v>34.9619098302</v>
      </c>
      <c r="I18">
        <v>33.952193163399997</v>
      </c>
      <c r="J18">
        <v>35.843197158400002</v>
      </c>
      <c r="K18">
        <v>34.797045231600002</v>
      </c>
      <c r="L18">
        <v>35.192144820499998</v>
      </c>
      <c r="M18">
        <v>34.966032829500001</v>
      </c>
      <c r="N18">
        <v>36.179645591300002</v>
      </c>
      <c r="O18">
        <v>36.641616984300001</v>
      </c>
      <c r="P18">
        <v>37.081681581699996</v>
      </c>
      <c r="Q18">
        <v>37.499839383099996</v>
      </c>
      <c r="R18">
        <v>37.901642232100002</v>
      </c>
      <c r="S18">
        <v>38.282232265700003</v>
      </c>
      <c r="T18">
        <v>40.1010786298</v>
      </c>
      <c r="U18">
        <v>38.979773886700002</v>
      </c>
      <c r="V18">
        <v>39.2967254741</v>
      </c>
      <c r="W18">
        <v>39.326824097799999</v>
      </c>
      <c r="X18">
        <v>37.882899573300001</v>
      </c>
      <c r="Y18">
        <v>37.876592846799994</v>
      </c>
      <c r="Z18">
        <v>38.753305642800001</v>
      </c>
      <c r="AA18">
        <v>39.148434309999999</v>
      </c>
      <c r="AB18">
        <v>40.503204629800003</v>
      </c>
      <c r="AC18">
        <v>42.924071998900004</v>
      </c>
      <c r="AD18">
        <v>41.893120899099998</v>
      </c>
      <c r="AE18">
        <v>40.629339308699997</v>
      </c>
      <c r="AF18">
        <v>41.397050682200003</v>
      </c>
      <c r="AG18">
        <v>40.7476569588</v>
      </c>
      <c r="AH18">
        <v>41.888607673199999</v>
      </c>
      <c r="AI18">
        <v>43.317508116200003</v>
      </c>
      <c r="AJ18">
        <v>41.246177342899998</v>
      </c>
      <c r="AK18">
        <v>41.340789684599997</v>
      </c>
      <c r="AL18">
        <v>42.5604002356</v>
      </c>
      <c r="AM18">
        <v>43.102135345299999</v>
      </c>
      <c r="AN18">
        <v>42.568933554600001</v>
      </c>
      <c r="AO18">
        <v>41.336393540899998</v>
      </c>
      <c r="AP18">
        <v>41.153732001100003</v>
      </c>
      <c r="AQ18">
        <v>40.257054092399997</v>
      </c>
      <c r="AR18">
        <v>39.258453759799998</v>
      </c>
      <c r="AS18">
        <v>38.246790304499996</v>
      </c>
      <c r="AT18">
        <v>37.197500116000001</v>
      </c>
      <c r="AU18">
        <v>37.042026749399994</v>
      </c>
      <c r="AV18">
        <v>39.068137098600005</v>
      </c>
      <c r="AW18">
        <v>34.818826804899999</v>
      </c>
      <c r="AX18">
        <v>33.694426721599996</v>
      </c>
      <c r="AY18">
        <v>32.536260652599999</v>
      </c>
      <c r="AZ18">
        <v>29.6838752715</v>
      </c>
      <c r="BA18">
        <v>32.517166138599997</v>
      </c>
      <c r="BB18">
        <v>35.823561757600004</v>
      </c>
      <c r="BC18">
        <v>38.187389747200001</v>
      </c>
      <c r="BD18">
        <v>40.1565464014</v>
      </c>
      <c r="BE18">
        <v>42.049773917899998</v>
      </c>
      <c r="BF18">
        <v>43.533425471200005</v>
      </c>
      <c r="BG18">
        <v>44.598690988000001</v>
      </c>
      <c r="BH18">
        <v>43.616892276000002</v>
      </c>
      <c r="BI18">
        <v>46.111833849500002</v>
      </c>
      <c r="BJ18">
        <v>49.015983966699999</v>
      </c>
      <c r="BK18">
        <v>51.690928342999996</v>
      </c>
      <c r="BL18">
        <v>54.269383924800003</v>
      </c>
      <c r="BM18">
        <v>56.735454175099996</v>
      </c>
      <c r="BN18">
        <v>59.072491103099999</v>
      </c>
      <c r="BO18">
        <v>61.295526562999996</v>
      </c>
      <c r="BP18">
        <v>63.287130936899999</v>
      </c>
      <c r="BQ18">
        <v>65.126237378100001</v>
      </c>
      <c r="BR18">
        <v>66.758870115700006</v>
      </c>
      <c r="BS18">
        <v>67.530036659800004</v>
      </c>
      <c r="BT18">
        <v>2886.4637366968004</v>
      </c>
    </row>
    <row r="19" spans="1:72" x14ac:dyDescent="0.3">
      <c r="A19" s="7" t="s">
        <v>56</v>
      </c>
      <c r="B19">
        <v>30.4213555784</v>
      </c>
      <c r="C19">
        <v>30.980413837899999</v>
      </c>
      <c r="D19">
        <v>31.521254467200002</v>
      </c>
      <c r="E19">
        <v>32.043877466699996</v>
      </c>
      <c r="F19">
        <v>34.0077519819</v>
      </c>
      <c r="G19">
        <v>33.034470575100002</v>
      </c>
      <c r="H19">
        <v>34.9619098302</v>
      </c>
      <c r="I19">
        <v>33.952193163499999</v>
      </c>
      <c r="J19">
        <v>35.843197158400002</v>
      </c>
      <c r="K19">
        <v>34.797045231599995</v>
      </c>
      <c r="L19">
        <v>35.192144820599999</v>
      </c>
      <c r="M19">
        <v>34.966032829500001</v>
      </c>
      <c r="N19">
        <v>36.179645591300002</v>
      </c>
      <c r="O19">
        <v>36.641616984300001</v>
      </c>
      <c r="P19">
        <v>37.081681581599995</v>
      </c>
      <c r="Q19">
        <v>37.499839383199998</v>
      </c>
      <c r="R19">
        <v>37.901642232100002</v>
      </c>
      <c r="S19">
        <v>38.282232265700003</v>
      </c>
      <c r="T19">
        <v>40.101078629900002</v>
      </c>
      <c r="U19">
        <v>38.979773886700002</v>
      </c>
      <c r="V19">
        <v>39.2967254741</v>
      </c>
      <c r="W19">
        <v>39.326824097799999</v>
      </c>
      <c r="X19">
        <v>37.882899573300001</v>
      </c>
      <c r="Y19">
        <v>37.876592846800001</v>
      </c>
      <c r="Z19">
        <v>38.753305642699999</v>
      </c>
      <c r="AA19">
        <v>39.148434309999999</v>
      </c>
      <c r="AB19">
        <v>40.503204629700001</v>
      </c>
      <c r="AC19">
        <v>42.924071998800002</v>
      </c>
      <c r="AD19">
        <v>41.893120899099998</v>
      </c>
      <c r="AE19">
        <v>40.629339308799999</v>
      </c>
      <c r="AF19">
        <v>41.397050682100001</v>
      </c>
      <c r="AG19">
        <v>40.7476569588</v>
      </c>
      <c r="AH19">
        <v>41.888607673300001</v>
      </c>
      <c r="AI19">
        <v>43.317508116200003</v>
      </c>
      <c r="AJ19">
        <v>41.246177342899998</v>
      </c>
      <c r="AK19">
        <v>41.340789684500002</v>
      </c>
      <c r="AL19">
        <v>42.5604002356</v>
      </c>
      <c r="AM19">
        <v>43.102135345199997</v>
      </c>
      <c r="AN19">
        <v>42.568933554699996</v>
      </c>
      <c r="AO19">
        <v>41.336393540899998</v>
      </c>
      <c r="AP19">
        <v>41.153732001199998</v>
      </c>
      <c r="AQ19">
        <v>40.257054092399997</v>
      </c>
      <c r="AR19">
        <v>39.258453759800005</v>
      </c>
      <c r="AS19">
        <v>38.246790304399994</v>
      </c>
      <c r="AT19">
        <v>37.197500116100002</v>
      </c>
      <c r="AU19">
        <v>37.042026749399994</v>
      </c>
      <c r="AV19">
        <v>39.068137098500003</v>
      </c>
      <c r="AW19">
        <v>34.818826804899999</v>
      </c>
      <c r="AX19">
        <v>33.694426721599996</v>
      </c>
      <c r="AY19">
        <v>32.536260652599999</v>
      </c>
      <c r="AZ19">
        <v>29.683875271600002</v>
      </c>
      <c r="BA19">
        <v>30.2315779746</v>
      </c>
      <c r="BB19">
        <v>31.332384668000003</v>
      </c>
      <c r="BC19">
        <v>31.707143995199999</v>
      </c>
      <c r="BD19">
        <v>31.878762959199999</v>
      </c>
      <c r="BE19">
        <v>32.099664872799998</v>
      </c>
      <c r="BF19">
        <v>32.105391781400002</v>
      </c>
      <c r="BG19">
        <v>31.898682648200001</v>
      </c>
      <c r="BH19">
        <v>30.353307639299999</v>
      </c>
      <c r="BI19">
        <v>31.3079223079</v>
      </c>
      <c r="BJ19">
        <v>32.545219800300003</v>
      </c>
      <c r="BK19">
        <v>33.631644344800002</v>
      </c>
      <c r="BL19">
        <v>34.660451585099999</v>
      </c>
      <c r="BM19">
        <v>35.6241849671</v>
      </c>
      <c r="BN19">
        <v>36.515068614299999</v>
      </c>
      <c r="BO19">
        <v>37.344767082700002</v>
      </c>
      <c r="BP19">
        <v>38.044397673299997</v>
      </c>
      <c r="BQ19">
        <v>38.664873217099995</v>
      </c>
      <c r="BR19">
        <v>39.176303947400001</v>
      </c>
      <c r="BS19">
        <v>39.201007294099995</v>
      </c>
      <c r="BT19">
        <v>2573.4091703564</v>
      </c>
    </row>
    <row r="20" spans="1:72" x14ac:dyDescent="0.3">
      <c r="A20" s="7" t="s">
        <v>59</v>
      </c>
      <c r="B20">
        <v>37.679749688299999</v>
      </c>
      <c r="C20">
        <v>5.3505244556999996</v>
      </c>
      <c r="D20">
        <v>5.3505244556999996</v>
      </c>
      <c r="E20">
        <v>37.679749688299999</v>
      </c>
      <c r="F20">
        <v>37.679749688299999</v>
      </c>
      <c r="G20">
        <v>3.6360958448999998</v>
      </c>
      <c r="H20">
        <v>9.5518165460999995</v>
      </c>
      <c r="I20">
        <v>10.6068495374</v>
      </c>
      <c r="J20">
        <v>19.763028711699999</v>
      </c>
      <c r="K20">
        <v>20.7050224537</v>
      </c>
      <c r="L20">
        <v>23.3049251823</v>
      </c>
      <c r="M20">
        <v>5.6708023281999997</v>
      </c>
      <c r="N20">
        <v>18.4819172222</v>
      </c>
      <c r="O20">
        <v>25.283112040900001</v>
      </c>
      <c r="P20">
        <v>17.747162103299999</v>
      </c>
      <c r="Q20">
        <v>23.677261423000001</v>
      </c>
      <c r="R20">
        <v>8.6965783533999996</v>
      </c>
      <c r="S20">
        <v>8.2037457090999997</v>
      </c>
      <c r="T20">
        <v>15.612230354399999</v>
      </c>
      <c r="U20">
        <v>4.4576475409</v>
      </c>
      <c r="V20">
        <v>7.7938498627000001</v>
      </c>
      <c r="W20">
        <v>11.6069699569</v>
      </c>
      <c r="X20">
        <v>33.5638373122</v>
      </c>
      <c r="Y20">
        <v>10.7060679567</v>
      </c>
      <c r="Z20">
        <v>7.0605575370000002</v>
      </c>
      <c r="AA20">
        <v>3.7921688847000001</v>
      </c>
      <c r="AB20">
        <v>2.9831315458000001</v>
      </c>
      <c r="AC20">
        <v>7.0221523563000003</v>
      </c>
      <c r="AD20">
        <v>0.66683057609999996</v>
      </c>
      <c r="AE20">
        <v>22.074034594800001</v>
      </c>
      <c r="AF20">
        <v>100.5063836675</v>
      </c>
      <c r="AG20">
        <v>1.7341372305</v>
      </c>
      <c r="AH20">
        <v>1.4721966444000001</v>
      </c>
      <c r="AI20">
        <v>34.639552420800001</v>
      </c>
      <c r="AJ20">
        <v>103.85118667970001</v>
      </c>
      <c r="AK20">
        <v>82.024835581000005</v>
      </c>
      <c r="AL20">
        <v>24.994692387299999</v>
      </c>
      <c r="AM20">
        <v>431.5984910825</v>
      </c>
      <c r="AN20">
        <v>67.943318743099994</v>
      </c>
      <c r="AO20">
        <v>494.61327893240002</v>
      </c>
      <c r="AP20">
        <v>485.81233090870001</v>
      </c>
      <c r="AQ20">
        <v>99.0738340435</v>
      </c>
      <c r="BT20">
        <v>2374.6723322324005</v>
      </c>
    </row>
    <row r="21" spans="1:72" x14ac:dyDescent="0.3">
      <c r="A21" s="7" t="s">
        <v>63</v>
      </c>
      <c r="B21">
        <v>277.70024556470003</v>
      </c>
      <c r="C21">
        <v>282.8035886925</v>
      </c>
      <c r="D21">
        <v>287.74063284229999</v>
      </c>
      <c r="E21">
        <v>292.51137801430002</v>
      </c>
      <c r="F21">
        <v>310.43853559069998</v>
      </c>
      <c r="G21">
        <v>301.55397142470002</v>
      </c>
      <c r="H21">
        <v>319.14853104529999</v>
      </c>
      <c r="I21">
        <v>309.93136892370001</v>
      </c>
      <c r="J21">
        <v>327.19333058849998</v>
      </c>
      <c r="K21">
        <v>317.64357051119998</v>
      </c>
      <c r="L21">
        <v>321.25022283800001</v>
      </c>
      <c r="M21">
        <v>319.18616769480002</v>
      </c>
      <c r="N21">
        <v>330.26458795510001</v>
      </c>
      <c r="O21">
        <v>334.48167712999998</v>
      </c>
      <c r="P21">
        <v>338.49879091100001</v>
      </c>
      <c r="Q21">
        <v>342.31592929789997</v>
      </c>
      <c r="R21">
        <v>345.98377209130001</v>
      </c>
      <c r="S21">
        <v>349.45797446569998</v>
      </c>
      <c r="T21">
        <v>366.06124780330003</v>
      </c>
      <c r="U21">
        <v>355.8254579577</v>
      </c>
      <c r="V21">
        <v>358.71873907510002</v>
      </c>
      <c r="W21">
        <v>358.993493274</v>
      </c>
      <c r="X21">
        <v>345.81268040700002</v>
      </c>
      <c r="Y21">
        <v>345.75510968190002</v>
      </c>
      <c r="Z21">
        <v>353.75815077330003</v>
      </c>
      <c r="AA21">
        <v>357.3650685389</v>
      </c>
      <c r="AB21">
        <v>369.73204046870001</v>
      </c>
      <c r="AC21">
        <v>391.83084080449999</v>
      </c>
      <c r="AD21">
        <v>382.41984092929999</v>
      </c>
      <c r="AE21">
        <v>370.88345633009999</v>
      </c>
      <c r="AF21">
        <v>377.89148187199999</v>
      </c>
      <c r="AG21">
        <v>371.96351472469996</v>
      </c>
      <c r="AH21">
        <v>382.37864210930002</v>
      </c>
      <c r="AI21">
        <v>395.42230819099996</v>
      </c>
      <c r="AJ21">
        <v>376.51424004399996</v>
      </c>
      <c r="AK21">
        <v>377.37790538740001</v>
      </c>
      <c r="AL21">
        <v>388.51107624999997</v>
      </c>
      <c r="AM21">
        <v>393.45628563039998</v>
      </c>
      <c r="AN21">
        <v>388.58897234369999</v>
      </c>
      <c r="AO21">
        <v>377.3377753483</v>
      </c>
      <c r="AP21">
        <v>375.67035608080005</v>
      </c>
      <c r="AQ21">
        <v>367.48506417900001</v>
      </c>
      <c r="AR21">
        <v>358.36937711339999</v>
      </c>
      <c r="AS21">
        <v>349.1344438022</v>
      </c>
      <c r="AT21">
        <v>339.55603621820001</v>
      </c>
      <c r="AU21">
        <v>338.13680320809999</v>
      </c>
      <c r="AV21">
        <v>356.63207834460002</v>
      </c>
      <c r="AW21">
        <v>317.842402816</v>
      </c>
      <c r="AX21">
        <v>307.57835727010001</v>
      </c>
      <c r="AY21">
        <v>297.00608014329998</v>
      </c>
      <c r="AZ21">
        <v>270.96818322109999</v>
      </c>
      <c r="BA21">
        <v>270.15799392600002</v>
      </c>
      <c r="BB21">
        <v>274.60014928859999</v>
      </c>
      <c r="BC21">
        <v>272.96499333650002</v>
      </c>
      <c r="BD21">
        <v>269.96234198410002</v>
      </c>
      <c r="BE21">
        <v>267.72785237070002</v>
      </c>
      <c r="BF21">
        <v>264.0233049528</v>
      </c>
      <c r="BG21">
        <v>258.9030594445</v>
      </c>
      <c r="BH21">
        <v>243.36357110470001</v>
      </c>
      <c r="BI21">
        <v>248.16228728039999</v>
      </c>
      <c r="BJ21">
        <v>255.21984008780001</v>
      </c>
      <c r="BK21">
        <v>261.09927346350003</v>
      </c>
      <c r="BL21">
        <v>266.5515591322</v>
      </c>
      <c r="BM21">
        <v>271.53008430699998</v>
      </c>
      <c r="BN21">
        <v>275.98641973920002</v>
      </c>
      <c r="BO21">
        <v>280.01848537109998</v>
      </c>
      <c r="BP21">
        <v>283.120892298</v>
      </c>
      <c r="BQ21">
        <v>285.68716991860003</v>
      </c>
      <c r="BR21">
        <v>287.50569623849998</v>
      </c>
      <c r="BS21">
        <v>285.8337202733</v>
      </c>
      <c r="BT21">
        <v>22695.500480440598</v>
      </c>
    </row>
    <row r="22" spans="1:72" x14ac:dyDescent="0.3">
      <c r="A22" s="7" t="s">
        <v>66</v>
      </c>
      <c r="R22">
        <v>0.27886718710000002</v>
      </c>
      <c r="S22">
        <v>223.09374971400001</v>
      </c>
      <c r="T22">
        <v>111.54687485700001</v>
      </c>
      <c r="U22">
        <v>111.54687485700001</v>
      </c>
      <c r="V22">
        <v>0.27886718710000002</v>
      </c>
      <c r="W22">
        <v>0.27886718710000002</v>
      </c>
      <c r="X22">
        <v>0.27886718710000002</v>
      </c>
      <c r="Y22">
        <v>0.27886718710000002</v>
      </c>
      <c r="Z22">
        <v>7.8082812400000003</v>
      </c>
      <c r="AA22">
        <v>14.501093731399999</v>
      </c>
      <c r="AB22">
        <v>47.965156188500004</v>
      </c>
      <c r="AC22">
        <v>47.965156188500004</v>
      </c>
      <c r="AD22">
        <v>52.4270311828</v>
      </c>
      <c r="AE22">
        <v>43.792476795699997</v>
      </c>
      <c r="AF22">
        <v>62.300995290499998</v>
      </c>
      <c r="AG22">
        <v>31.604947876099999</v>
      </c>
      <c r="AH22">
        <v>15.492621507899999</v>
      </c>
      <c r="AI22">
        <v>10.1218460518</v>
      </c>
      <c r="AJ22">
        <v>1.983055553</v>
      </c>
      <c r="AK22">
        <v>53.397902130600002</v>
      </c>
      <c r="AL22">
        <v>67.465202459799997</v>
      </c>
      <c r="AM22">
        <v>105.96953111409999</v>
      </c>
      <c r="AN22">
        <v>107.2502544921</v>
      </c>
      <c r="AO22">
        <v>117.2481595719</v>
      </c>
      <c r="AP22">
        <v>75.480051986600003</v>
      </c>
      <c r="AQ22">
        <v>54.203518449000001</v>
      </c>
      <c r="AR22">
        <v>39.661111060300001</v>
      </c>
      <c r="AS22">
        <v>22.557256915499998</v>
      </c>
      <c r="AT22">
        <v>26.688622650999999</v>
      </c>
      <c r="AU22">
        <v>37.450830391799997</v>
      </c>
      <c r="AV22">
        <v>28.2585416304</v>
      </c>
      <c r="AW22">
        <v>31.088527159200002</v>
      </c>
      <c r="AX22">
        <v>28.093287001</v>
      </c>
      <c r="AY22">
        <v>23.858637122200001</v>
      </c>
      <c r="AZ22">
        <v>29.745833295200001</v>
      </c>
      <c r="BA22">
        <v>50.114778412100002</v>
      </c>
      <c r="BB22">
        <v>61.848184187199998</v>
      </c>
      <c r="BC22">
        <v>79.113605541299989</v>
      </c>
      <c r="BD22">
        <v>106.4997211769</v>
      </c>
      <c r="BE22">
        <v>54.817150618799992</v>
      </c>
      <c r="BF22">
        <v>48.054584655799999</v>
      </c>
      <c r="BG22">
        <v>43.546365613500001</v>
      </c>
      <c r="BH22">
        <v>48.912671248300001</v>
      </c>
      <c r="BI22">
        <v>50.721296435699998</v>
      </c>
      <c r="BJ22">
        <v>44.971219069499995</v>
      </c>
      <c r="BK22">
        <v>46.993658223699995</v>
      </c>
      <c r="BL22">
        <v>51.014128216399996</v>
      </c>
      <c r="BM22">
        <v>54.911851419900003</v>
      </c>
      <c r="BN22">
        <v>58.663809664299997</v>
      </c>
      <c r="BO22">
        <v>62.1388138298</v>
      </c>
      <c r="BP22">
        <v>65.490762583299997</v>
      </c>
      <c r="BQ22">
        <v>68.652427603900009</v>
      </c>
      <c r="BR22">
        <v>71.561319192500008</v>
      </c>
      <c r="BS22">
        <v>73.497973338799994</v>
      </c>
      <c r="BT22">
        <v>2773.4860854321</v>
      </c>
    </row>
    <row r="23" spans="1:72" x14ac:dyDescent="0.3">
      <c r="A23" s="7" t="s">
        <v>71</v>
      </c>
      <c r="B23">
        <v>5.6656313505</v>
      </c>
      <c r="C23">
        <v>5.7697495906</v>
      </c>
      <c r="D23">
        <v>5.8704750042999994</v>
      </c>
      <c r="E23">
        <v>5.9678075915999997</v>
      </c>
      <c r="F23">
        <v>6.3335568756999994</v>
      </c>
      <c r="G23">
        <v>6.1522942874000002</v>
      </c>
      <c r="H23">
        <v>6.5112579188000002</v>
      </c>
      <c r="I23">
        <v>6.3232096778999995</v>
      </c>
      <c r="J23">
        <v>6.6753876565999999</v>
      </c>
      <c r="K23">
        <v>6.4805537630999996</v>
      </c>
      <c r="L23">
        <v>6.5541365662000004</v>
      </c>
      <c r="M23">
        <v>6.5120257805000001</v>
      </c>
      <c r="N23">
        <v>6.7380473492000004</v>
      </c>
      <c r="O23">
        <v>6.8240842649999998</v>
      </c>
      <c r="P23">
        <v>6.9060412893000001</v>
      </c>
      <c r="Q23">
        <v>6.9839184222000004</v>
      </c>
      <c r="R23">
        <v>7.0587496311999995</v>
      </c>
      <c r="S23">
        <v>7.1296301946999998</v>
      </c>
      <c r="T23">
        <v>7.4683696357000002</v>
      </c>
      <c r="U23">
        <v>7.2595393851000001</v>
      </c>
      <c r="V23">
        <v>7.3185680121000001</v>
      </c>
      <c r="W23">
        <v>7.3241735383000002</v>
      </c>
      <c r="X23">
        <v>7.0552590241999997</v>
      </c>
      <c r="Y23">
        <v>7.0540844682000001</v>
      </c>
      <c r="Z23">
        <v>7.2173622514</v>
      </c>
      <c r="AA23">
        <v>7.2909504698999994</v>
      </c>
      <c r="AB23">
        <v>7.5432610278999999</v>
      </c>
      <c r="AC23">
        <v>7.9941200312000005</v>
      </c>
      <c r="AD23">
        <v>7.8021171189</v>
      </c>
      <c r="AE23">
        <v>7.5667521765999997</v>
      </c>
      <c r="AF23">
        <v>7.7097296851000001</v>
      </c>
      <c r="AG23">
        <v>7.5887874927999999</v>
      </c>
      <c r="AH23">
        <v>7.8012765819999998</v>
      </c>
      <c r="AI23">
        <v>8.0673930317</v>
      </c>
      <c r="AJ23">
        <v>7.6816312422999999</v>
      </c>
      <c r="AK23">
        <v>7.6992517144000008</v>
      </c>
      <c r="AL23">
        <v>7.9263903030999998</v>
      </c>
      <c r="AM23">
        <v>8.0272823036999998</v>
      </c>
      <c r="AN23">
        <v>7.9279795366999997</v>
      </c>
      <c r="AO23">
        <v>7.6984329827</v>
      </c>
      <c r="AP23">
        <v>7.6644143492999994</v>
      </c>
      <c r="AQ23">
        <v>7.4974182907999998</v>
      </c>
      <c r="AR23">
        <v>7.3114403406999999</v>
      </c>
      <c r="AS23">
        <v>7.1230295326000004</v>
      </c>
      <c r="AT23">
        <v>6.9276111735999999</v>
      </c>
      <c r="AU23">
        <v>6.8986560279999996</v>
      </c>
      <c r="AV23">
        <v>7.2759960279999998</v>
      </c>
      <c r="AW23">
        <v>6.4846103333</v>
      </c>
      <c r="AX23">
        <v>6.2752036109000002</v>
      </c>
      <c r="AY23">
        <v>6.0595083578000004</v>
      </c>
      <c r="AZ23">
        <v>5.5282840342000004</v>
      </c>
      <c r="BA23">
        <v>5.3410783119000005</v>
      </c>
      <c r="BB23">
        <v>5.2670046959999999</v>
      </c>
      <c r="BC23">
        <v>5.0851106207000001</v>
      </c>
      <c r="BD23">
        <v>4.8896195219000003</v>
      </c>
      <c r="BE23">
        <v>4.7191506447</v>
      </c>
      <c r="BF23">
        <v>4.5332065853000003</v>
      </c>
      <c r="BG23">
        <v>4.3337588128000002</v>
      </c>
      <c r="BH23">
        <v>3.9746483720999999</v>
      </c>
      <c r="BI23">
        <v>3.9575169849000003</v>
      </c>
      <c r="BJ23">
        <v>3.9770327487000001</v>
      </c>
      <c r="BK23">
        <v>3.9783620586000001</v>
      </c>
      <c r="BL23">
        <v>3.9738794430000004</v>
      </c>
      <c r="BM23">
        <v>3.9632641648</v>
      </c>
      <c r="BN23">
        <v>3.9461906971999996</v>
      </c>
      <c r="BO23">
        <v>3.9244053467</v>
      </c>
      <c r="BP23">
        <v>3.8912224260000001</v>
      </c>
      <c r="BQ23">
        <v>3.8525782916</v>
      </c>
      <c r="BR23">
        <v>3.8059540608000004</v>
      </c>
      <c r="BS23">
        <v>3.7161003319999999</v>
      </c>
      <c r="BT23">
        <v>439.65552542770001</v>
      </c>
    </row>
    <row r="24" spans="1:72" x14ac:dyDescent="0.3">
      <c r="A24" s="7" t="s">
        <v>74</v>
      </c>
      <c r="B24">
        <v>567.28543206419999</v>
      </c>
      <c r="C24">
        <v>577.71052983570007</v>
      </c>
      <c r="D24">
        <v>587.79591243229993</v>
      </c>
      <c r="E24">
        <v>597.54157985389998</v>
      </c>
      <c r="F24">
        <v>634.1631367082</v>
      </c>
      <c r="G24">
        <v>616.0137691722</v>
      </c>
      <c r="H24">
        <v>651.95589567649995</v>
      </c>
      <c r="I24">
        <v>633.12709779049999</v>
      </c>
      <c r="J24">
        <v>668.38979394490002</v>
      </c>
      <c r="K24">
        <v>653.03297404930004</v>
      </c>
      <c r="L24">
        <v>656.24922690580001</v>
      </c>
      <c r="M24">
        <v>652.23181986479995</v>
      </c>
      <c r="N24">
        <v>674.66375153030003</v>
      </c>
      <c r="O24">
        <v>683.27841173629997</v>
      </c>
      <c r="P24">
        <v>691.48456266079995</v>
      </c>
      <c r="Q24">
        <v>703.5445412867</v>
      </c>
      <c r="R24">
        <v>718.15589698240001</v>
      </c>
      <c r="S24">
        <v>747.30526950559988</v>
      </c>
      <c r="T24">
        <v>753.67323016290004</v>
      </c>
      <c r="U24">
        <v>731.01181409359992</v>
      </c>
      <c r="V24">
        <v>735.49982665499999</v>
      </c>
      <c r="W24">
        <v>736.12098340609998</v>
      </c>
      <c r="X24">
        <v>709.88397797560003</v>
      </c>
      <c r="Y24">
        <v>713.49449379759994</v>
      </c>
      <c r="Z24">
        <v>723.65949746249998</v>
      </c>
      <c r="AA24">
        <v>731.05764564519995</v>
      </c>
      <c r="AB24">
        <v>760.49611952800001</v>
      </c>
      <c r="AC24">
        <v>801.04017006639992</v>
      </c>
      <c r="AD24">
        <v>781.20638406479998</v>
      </c>
      <c r="AE24">
        <v>758.46919521719997</v>
      </c>
      <c r="AF24">
        <v>771.95586244859999</v>
      </c>
      <c r="AG24">
        <v>759.84622459970001</v>
      </c>
      <c r="AH24">
        <v>781.46174574199995</v>
      </c>
      <c r="AI24">
        <v>809.81702336350008</v>
      </c>
      <c r="AJ24">
        <v>772.83182713159999</v>
      </c>
      <c r="AK24">
        <v>773.52813908359997</v>
      </c>
      <c r="AL24">
        <v>795.34860749009999</v>
      </c>
      <c r="AM24">
        <v>808.99442730570001</v>
      </c>
      <c r="AN24">
        <v>798.37186606959995</v>
      </c>
      <c r="AO24">
        <v>778.25207897149994</v>
      </c>
      <c r="AP24">
        <v>768.63216723320011</v>
      </c>
      <c r="AQ24">
        <v>753.02045150269998</v>
      </c>
      <c r="AR24">
        <v>732.07615110630002</v>
      </c>
      <c r="AS24">
        <v>713.21105027499993</v>
      </c>
      <c r="AT24">
        <v>693.64430097740001</v>
      </c>
      <c r="AU24">
        <v>690.74509500210002</v>
      </c>
      <c r="AV24">
        <v>728.52720112029999</v>
      </c>
      <c r="AW24">
        <v>649.28773989069998</v>
      </c>
      <c r="AX24">
        <v>628.3203709193001</v>
      </c>
      <c r="AY24">
        <v>606.72334717290005</v>
      </c>
      <c r="AZ24">
        <v>553.53319037100005</v>
      </c>
      <c r="BA24">
        <v>514.43133631399996</v>
      </c>
      <c r="BB24">
        <v>487.36965789769999</v>
      </c>
      <c r="BC24">
        <v>451.44070362369996</v>
      </c>
      <c r="BD24">
        <v>415.85625322550004</v>
      </c>
      <c r="BE24">
        <v>383.89246164489998</v>
      </c>
      <c r="BF24">
        <v>352.11068120099998</v>
      </c>
      <c r="BG24">
        <v>320.8111758156</v>
      </c>
      <c r="BH24">
        <v>279.83357809479998</v>
      </c>
      <c r="BI24">
        <v>264.39985412279998</v>
      </c>
      <c r="BJ24">
        <v>251.50749435019998</v>
      </c>
      <c r="BK24">
        <v>237.49186991510001</v>
      </c>
      <c r="BL24">
        <v>223.24053492960002</v>
      </c>
      <c r="BM24">
        <v>208.79654856029998</v>
      </c>
      <c r="BN24">
        <v>194.20633929690001</v>
      </c>
      <c r="BO24">
        <v>179.61476837309999</v>
      </c>
      <c r="BP24">
        <v>164.78481535039998</v>
      </c>
      <c r="BQ24">
        <v>150.0612996035</v>
      </c>
      <c r="BR24">
        <v>135.40654239719998</v>
      </c>
      <c r="BS24">
        <v>119.76107056250001</v>
      </c>
      <c r="BT24">
        <v>41352.688793130896</v>
      </c>
    </row>
    <row r="25" spans="1:72" x14ac:dyDescent="0.3">
      <c r="A25" s="7" t="s">
        <v>77</v>
      </c>
      <c r="B25">
        <v>21.8061602957</v>
      </c>
      <c r="C25">
        <v>22.206895693299998</v>
      </c>
      <c r="D25">
        <v>22.594572614100002</v>
      </c>
      <c r="E25">
        <v>22.969191058299998</v>
      </c>
      <c r="F25">
        <v>24.376904872099999</v>
      </c>
      <c r="G25">
        <v>23.679252516799998</v>
      </c>
      <c r="H25">
        <v>25.060849377300002</v>
      </c>
      <c r="I25">
        <v>24.337080068799999</v>
      </c>
      <c r="J25">
        <v>25.692559975999998</v>
      </c>
      <c r="K25">
        <v>24.942673714199998</v>
      </c>
      <c r="L25">
        <v>25.225882821999999</v>
      </c>
      <c r="M25">
        <v>25.063804761100002</v>
      </c>
      <c r="N25">
        <v>25.933727679299999</v>
      </c>
      <c r="O25">
        <v>26.2648707878</v>
      </c>
      <c r="P25">
        <v>26.580311009500001</v>
      </c>
      <c r="Q25">
        <v>26.8800483445</v>
      </c>
      <c r="R25">
        <v>27.1680623783</v>
      </c>
      <c r="S25">
        <v>27.440870973399999</v>
      </c>
      <c r="T25">
        <v>28.744627976300002</v>
      </c>
      <c r="U25">
        <v>27.940871848199997</v>
      </c>
      <c r="V25">
        <v>28.168064127800001</v>
      </c>
      <c r="W25">
        <v>28.189638952499998</v>
      </c>
      <c r="X25">
        <v>27.1546275587</v>
      </c>
      <c r="Y25">
        <v>27.1501068697</v>
      </c>
      <c r="Z25">
        <v>27.778538423699999</v>
      </c>
      <c r="AA25">
        <v>28.061768374899998</v>
      </c>
      <c r="AB25">
        <v>29.032873645999999</v>
      </c>
      <c r="AC25">
        <v>30.768161929600002</v>
      </c>
      <c r="AD25">
        <v>30.029171687000002</v>
      </c>
      <c r="AE25">
        <v>29.123287533800003</v>
      </c>
      <c r="AF25">
        <v>29.673586393000001</v>
      </c>
      <c r="AG25">
        <v>29.208098141099999</v>
      </c>
      <c r="AH25">
        <v>30.025936587</v>
      </c>
      <c r="AI25">
        <v>31.050178653700002</v>
      </c>
      <c r="AJ25">
        <v>29.565439725700003</v>
      </c>
      <c r="AK25">
        <v>29.633258264700004</v>
      </c>
      <c r="AL25">
        <v>30.507480424400001</v>
      </c>
      <c r="AM25">
        <v>30.895798512500001</v>
      </c>
      <c r="AN25">
        <v>30.513597144500004</v>
      </c>
      <c r="AO25">
        <v>29.630107089600003</v>
      </c>
      <c r="AP25">
        <v>29.499174501600002</v>
      </c>
      <c r="AQ25">
        <v>28.856431867799998</v>
      </c>
      <c r="AR25">
        <v>28.1406307962</v>
      </c>
      <c r="AS25">
        <v>27.415466021099999</v>
      </c>
      <c r="AT25">
        <v>26.663330239899999</v>
      </c>
      <c r="AU25">
        <v>26.551886252999999</v>
      </c>
      <c r="AV25">
        <v>28.004210983599997</v>
      </c>
      <c r="AW25">
        <v>24.958286841</v>
      </c>
      <c r="AX25">
        <v>24.1523119597</v>
      </c>
      <c r="AY25">
        <v>23.322133472600001</v>
      </c>
      <c r="AZ25">
        <v>21.2775311969</v>
      </c>
      <c r="BA25">
        <v>19.549654053200001</v>
      </c>
      <c r="BB25">
        <v>18.292464198600001</v>
      </c>
      <c r="BC25">
        <v>16.715718844999998</v>
      </c>
      <c r="BD25">
        <v>15.1710559957</v>
      </c>
      <c r="BE25">
        <v>13.777885902200001</v>
      </c>
      <c r="BF25">
        <v>12.410834481999999</v>
      </c>
      <c r="BG25">
        <v>11.0825797472</v>
      </c>
      <c r="BH25">
        <v>9.4519857551999991</v>
      </c>
      <c r="BI25">
        <v>8.7072070180000001</v>
      </c>
      <c r="BJ25">
        <v>8.0476713058999998</v>
      </c>
      <c r="BK25">
        <v>7.3526630862999998</v>
      </c>
      <c r="BL25">
        <v>6.6524178701999999</v>
      </c>
      <c r="BM25">
        <v>5.9494210291999998</v>
      </c>
      <c r="BN25">
        <v>5.2463299563000003</v>
      </c>
      <c r="BO25">
        <v>4.5483818186999994</v>
      </c>
      <c r="BP25">
        <v>3.8512409921000001</v>
      </c>
      <c r="BQ25">
        <v>3.1654059359</v>
      </c>
      <c r="BR25">
        <v>2.4917975197</v>
      </c>
      <c r="BS25">
        <v>1.8169677422000001</v>
      </c>
      <c r="BT25">
        <v>1554.1920161938999</v>
      </c>
    </row>
    <row r="26" spans="1:72" x14ac:dyDescent="0.3">
      <c r="A26" s="7" t="s">
        <v>80</v>
      </c>
      <c r="B26">
        <v>2.9862700067999999</v>
      </c>
      <c r="C26">
        <v>3.0411491822999999</v>
      </c>
      <c r="D26">
        <v>3.0942400495999998</v>
      </c>
      <c r="E26">
        <v>3.1455426085</v>
      </c>
      <c r="F26">
        <v>3.3383236154000002</v>
      </c>
      <c r="G26">
        <v>3.2427828015999998</v>
      </c>
      <c r="H26">
        <v>3.4319871919000002</v>
      </c>
      <c r="I26">
        <v>3.3328697614</v>
      </c>
      <c r="J26">
        <v>3.5184975351999999</v>
      </c>
      <c r="K26">
        <v>39.267818214899997</v>
      </c>
      <c r="L26">
        <v>179.32159668350002</v>
      </c>
      <c r="M26">
        <v>199.34657185059999</v>
      </c>
      <c r="N26">
        <v>219.93375532979999</v>
      </c>
      <c r="O26">
        <v>175.8620379518</v>
      </c>
      <c r="P26">
        <v>134.18266435500001</v>
      </c>
      <c r="Q26">
        <v>3.6811195123</v>
      </c>
      <c r="R26">
        <v>3.7205619294000001</v>
      </c>
      <c r="S26">
        <v>3.7579220200999996</v>
      </c>
      <c r="T26">
        <v>3.9364665404999997</v>
      </c>
      <c r="U26">
        <v>3.8263952218999999</v>
      </c>
      <c r="V26">
        <v>3.8575083331999998</v>
      </c>
      <c r="W26">
        <v>3.8604629226</v>
      </c>
      <c r="X26">
        <v>3.7187220824000002</v>
      </c>
      <c r="Y26">
        <v>3.7181029913000003</v>
      </c>
      <c r="Z26">
        <v>3.8041642821999999</v>
      </c>
      <c r="AA26">
        <v>3.8429515375000003</v>
      </c>
      <c r="AB26">
        <v>3.9759406793999998</v>
      </c>
      <c r="AC26">
        <v>4.2135817532999997</v>
      </c>
      <c r="AD26">
        <v>4.1123798744000002</v>
      </c>
      <c r="AE26">
        <v>3.9883225145000001</v>
      </c>
      <c r="AF26">
        <v>4.0636838323000006</v>
      </c>
      <c r="AG26">
        <v>3.9999370018000002</v>
      </c>
      <c r="AH26">
        <v>4.1119368398000002</v>
      </c>
      <c r="AI26">
        <v>4.2522028619999999</v>
      </c>
      <c r="AJ26">
        <v>4.0488735611000006</v>
      </c>
      <c r="AK26">
        <v>4.0581610497999998</v>
      </c>
      <c r="AL26">
        <v>4.1778824211999996</v>
      </c>
      <c r="AM26">
        <v>4.2310610938000002</v>
      </c>
      <c r="AN26">
        <v>4.1787200824999999</v>
      </c>
      <c r="AO26">
        <v>191.78798836700003</v>
      </c>
      <c r="AP26">
        <v>667.80295455060002</v>
      </c>
      <c r="AQ26">
        <v>3.9517776545999999</v>
      </c>
      <c r="AR26">
        <v>3.8537514436000002</v>
      </c>
      <c r="AS26">
        <v>3.7544429092999998</v>
      </c>
      <c r="AT26">
        <v>3.6514407991</v>
      </c>
      <c r="AU26">
        <v>3.6361789726999998</v>
      </c>
      <c r="AV26">
        <v>3.8350692736000003</v>
      </c>
      <c r="AW26">
        <v>3.4179416459</v>
      </c>
      <c r="AX26">
        <v>3.3075664776</v>
      </c>
      <c r="AY26">
        <v>3.1938767182999999</v>
      </c>
      <c r="AZ26">
        <v>2.9138762795000002</v>
      </c>
      <c r="BA26">
        <v>4.0746122920999994</v>
      </c>
      <c r="BB26">
        <v>5.2508972149000002</v>
      </c>
      <c r="BC26">
        <v>6.2510441486000001</v>
      </c>
      <c r="BD26">
        <v>7.1384865138000002</v>
      </c>
      <c r="BE26">
        <v>7.9701231047999999</v>
      </c>
      <c r="BF26">
        <v>8.6864837524999992</v>
      </c>
      <c r="BG26">
        <v>9.2822438156999993</v>
      </c>
      <c r="BH26">
        <v>9.4034993190999998</v>
      </c>
      <c r="BI26">
        <v>10.243229297700001</v>
      </c>
      <c r="BJ26">
        <v>11.171988235600001</v>
      </c>
      <c r="BK26">
        <v>12.047998271800001</v>
      </c>
      <c r="BL26">
        <v>12.899525882199999</v>
      </c>
      <c r="BM26">
        <v>13.7217513948</v>
      </c>
      <c r="BN26">
        <v>14.509614499000001</v>
      </c>
      <c r="BO26">
        <v>15.265891102299999</v>
      </c>
      <c r="BP26">
        <v>15.960306858000001</v>
      </c>
      <c r="BQ26">
        <v>16.611430545499999</v>
      </c>
      <c r="BR26">
        <v>17.204662580899999</v>
      </c>
      <c r="BS26">
        <v>17.568619661900001</v>
      </c>
      <c r="BT26">
        <v>2182.5524416605999</v>
      </c>
    </row>
    <row r="27" spans="1:72" x14ac:dyDescent="0.3">
      <c r="A27" s="7" t="s">
        <v>83</v>
      </c>
      <c r="BA27">
        <v>2.7309686277000003</v>
      </c>
      <c r="BB27">
        <v>5.3663489893000005</v>
      </c>
      <c r="BC27">
        <v>7.7430169303000005</v>
      </c>
      <c r="BD27">
        <v>9.8908312726999998</v>
      </c>
      <c r="BE27">
        <v>11.889034111299999</v>
      </c>
      <c r="BF27">
        <v>13.6549541061</v>
      </c>
      <c r="BG27">
        <v>15.1747917213</v>
      </c>
      <c r="BH27">
        <v>15.848189147100001</v>
      </c>
      <c r="BI27">
        <v>17.688671400499999</v>
      </c>
      <c r="BJ27">
        <v>19.680334770400002</v>
      </c>
      <c r="BK27">
        <v>21.5784010512</v>
      </c>
      <c r="BL27">
        <v>23.430021159900001</v>
      </c>
      <c r="BM27">
        <v>25.225110459200003</v>
      </c>
      <c r="BN27">
        <v>26.953067972999996</v>
      </c>
      <c r="BO27">
        <v>28.617917166700003</v>
      </c>
      <c r="BP27">
        <v>30.161651040300001</v>
      </c>
      <c r="BQ27">
        <v>31.617750088299999</v>
      </c>
      <c r="BR27">
        <v>32.957434794199997</v>
      </c>
      <c r="BS27">
        <v>33.8493573226</v>
      </c>
      <c r="BT27">
        <v>374.05785213210004</v>
      </c>
    </row>
    <row r="28" spans="1:72" x14ac:dyDescent="0.3">
      <c r="A28" s="7" t="s">
        <v>86</v>
      </c>
      <c r="B28">
        <v>119.51560712669999</v>
      </c>
      <c r="C28">
        <v>125.2962468353</v>
      </c>
      <c r="D28">
        <v>127.483606286</v>
      </c>
      <c r="E28">
        <v>129.59728690599999</v>
      </c>
      <c r="F28">
        <v>137.53992147829999</v>
      </c>
      <c r="G28">
        <v>133.60361165310002</v>
      </c>
      <c r="H28">
        <v>141.3988885638</v>
      </c>
      <c r="I28">
        <v>137.3152210769</v>
      </c>
      <c r="J28">
        <v>144.96314032589999</v>
      </c>
      <c r="K28">
        <v>140.7321151772</v>
      </c>
      <c r="L28">
        <v>142.33004398100002</v>
      </c>
      <c r="M28">
        <v>141.41556349699999</v>
      </c>
      <c r="N28">
        <v>146.32386217120001</v>
      </c>
      <c r="O28">
        <v>148.19224527279999</v>
      </c>
      <c r="P28">
        <v>149.97202919350002</v>
      </c>
      <c r="Q28">
        <v>151.6632139333</v>
      </c>
      <c r="R28">
        <v>153.2882531985</v>
      </c>
      <c r="S28">
        <v>154.8274999962</v>
      </c>
      <c r="T28">
        <v>162.18358710950002</v>
      </c>
      <c r="U28">
        <v>157.64861618859999</v>
      </c>
      <c r="V28">
        <v>158.9304855833</v>
      </c>
      <c r="W28">
        <v>159.0522155447</v>
      </c>
      <c r="X28">
        <v>153.21245095720002</v>
      </c>
      <c r="Y28">
        <v>153.18694422359999</v>
      </c>
      <c r="Z28">
        <v>156.73269488630001</v>
      </c>
      <c r="AA28">
        <v>158.33074129279998</v>
      </c>
      <c r="AB28">
        <v>163.80993331690001</v>
      </c>
      <c r="AC28">
        <v>173.60081593770002</v>
      </c>
      <c r="AD28">
        <v>169.43126855399998</v>
      </c>
      <c r="AE28">
        <v>164.32006859009999</v>
      </c>
      <c r="AF28">
        <v>167.4249772023</v>
      </c>
      <c r="AG28">
        <v>164.79858890809999</v>
      </c>
      <c r="AH28">
        <v>169.4130153998</v>
      </c>
      <c r="AI28">
        <v>175.19201704739999</v>
      </c>
      <c r="AJ28">
        <v>166.81478964140001</v>
      </c>
      <c r="AK28">
        <v>167.19743692859998</v>
      </c>
      <c r="AL28">
        <v>172.12999287989999</v>
      </c>
      <c r="AM28">
        <v>174.3209699395</v>
      </c>
      <c r="AN28">
        <v>172.1645047765</v>
      </c>
      <c r="AO28">
        <v>167.1796572982</v>
      </c>
      <c r="AP28">
        <v>166.44090650269999</v>
      </c>
      <c r="AQ28">
        <v>162.81440954320001</v>
      </c>
      <c r="AR28">
        <v>158.77570062180001</v>
      </c>
      <c r="AS28">
        <v>154.68415960210001</v>
      </c>
      <c r="AT28">
        <v>150.44044216380001</v>
      </c>
      <c r="AU28">
        <v>149.81165039220002</v>
      </c>
      <c r="AV28">
        <v>158.00598968439999</v>
      </c>
      <c r="AW28">
        <v>140.82020791209999</v>
      </c>
      <c r="AX28">
        <v>136.27271829150001</v>
      </c>
      <c r="AY28">
        <v>131.58866654159999</v>
      </c>
      <c r="AZ28">
        <v>120.0525655503</v>
      </c>
      <c r="BA28">
        <v>115.47440986159999</v>
      </c>
      <c r="BB28">
        <v>113.37098642070001</v>
      </c>
      <c r="BC28">
        <v>108.97470459280001</v>
      </c>
      <c r="BD28">
        <v>104.326119976</v>
      </c>
      <c r="BE28">
        <v>100.2490115352</v>
      </c>
      <c r="BF28">
        <v>95.879457990800006</v>
      </c>
      <c r="BG28">
        <v>91.262862984500003</v>
      </c>
      <c r="BH28">
        <v>83.337723119000003</v>
      </c>
      <c r="BI28">
        <v>82.620349308100003</v>
      </c>
      <c r="BJ28">
        <v>82.670187232100005</v>
      </c>
      <c r="BK28">
        <v>82.342661369699996</v>
      </c>
      <c r="BL28">
        <v>81.897644399699999</v>
      </c>
      <c r="BM28">
        <v>81.330064735099995</v>
      </c>
      <c r="BN28">
        <v>80.634843719999992</v>
      </c>
      <c r="BO28">
        <v>79.849148786099988</v>
      </c>
      <c r="BP28">
        <v>78.8386848934</v>
      </c>
      <c r="BQ28">
        <v>77.726079825200003</v>
      </c>
      <c r="BR28">
        <v>76.462037188599993</v>
      </c>
      <c r="BS28">
        <v>74.343294773699995</v>
      </c>
      <c r="BT28">
        <v>9473.8318183970987</v>
      </c>
    </row>
    <row r="29" spans="1:72" x14ac:dyDescent="0.3">
      <c r="A29" s="7" t="s">
        <v>209</v>
      </c>
      <c r="B29">
        <v>2099.7000128785999</v>
      </c>
      <c r="C29">
        <v>2111.0234459352</v>
      </c>
      <c r="D29">
        <v>2149.2055687660995</v>
      </c>
      <c r="E29">
        <v>2218.5352135705002</v>
      </c>
      <c r="F29">
        <v>2349.0237328996</v>
      </c>
      <c r="G29">
        <v>2254.9472890880998</v>
      </c>
      <c r="H29">
        <v>2388.9881225980007</v>
      </c>
      <c r="I29">
        <v>2327.6469591008995</v>
      </c>
      <c r="J29">
        <v>2462.5648445630995</v>
      </c>
      <c r="K29">
        <v>2438.7506583631002</v>
      </c>
      <c r="L29">
        <v>2606.3067694031001</v>
      </c>
      <c r="M29">
        <v>2588.7518963935991</v>
      </c>
      <c r="N29">
        <v>2695.9383360191</v>
      </c>
      <c r="O29">
        <v>2683.9728727817005</v>
      </c>
      <c r="P29">
        <v>2658.6437546446996</v>
      </c>
      <c r="Q29">
        <v>2561.1892417143004</v>
      </c>
      <c r="R29">
        <v>2570.6325883257996</v>
      </c>
      <c r="S29">
        <v>2835.9773774444002</v>
      </c>
      <c r="T29">
        <v>2818.5393752738996</v>
      </c>
      <c r="U29">
        <v>2729.1669864624</v>
      </c>
      <c r="V29">
        <v>2636.5613102159</v>
      </c>
      <c r="W29">
        <v>2638.6551156530004</v>
      </c>
      <c r="X29">
        <v>2563.9076463624001</v>
      </c>
      <c r="Y29">
        <v>2540.6373276366994</v>
      </c>
      <c r="Z29">
        <v>2591.6884586984002</v>
      </c>
      <c r="AA29">
        <v>2616.8289266293004</v>
      </c>
      <c r="AB29">
        <v>2738.2815445344995</v>
      </c>
      <c r="AC29">
        <v>2891.0494634391998</v>
      </c>
      <c r="AD29">
        <v>2820.1529721188999</v>
      </c>
      <c r="AE29">
        <v>2748.3663311227997</v>
      </c>
      <c r="AF29">
        <v>2891.0770684160993</v>
      </c>
      <c r="AG29">
        <v>2716.2049844387998</v>
      </c>
      <c r="AH29">
        <v>2770.8295403608995</v>
      </c>
      <c r="AI29">
        <v>2898.7542886793008</v>
      </c>
      <c r="AJ29">
        <v>2823.4062246392996</v>
      </c>
      <c r="AK29">
        <v>2854.2740119756995</v>
      </c>
      <c r="AL29">
        <v>2891.7503995694997</v>
      </c>
      <c r="AM29">
        <v>3371.0093123010993</v>
      </c>
      <c r="AN29">
        <v>2972.8254222885998</v>
      </c>
      <c r="AO29">
        <v>3518.7294670427004</v>
      </c>
      <c r="AP29">
        <v>3924.7227138025</v>
      </c>
      <c r="AQ29">
        <v>2818.8751190987996</v>
      </c>
      <c r="AR29">
        <v>2600.2464247141002</v>
      </c>
      <c r="AS29">
        <v>2516.1117188551998</v>
      </c>
      <c r="AT29">
        <v>2450.7715403756997</v>
      </c>
      <c r="AU29">
        <v>2450.9654642098999</v>
      </c>
      <c r="AV29">
        <v>2573.4162127185</v>
      </c>
      <c r="AW29">
        <v>2299.4179311752</v>
      </c>
      <c r="AX29">
        <v>2223.1718091031003</v>
      </c>
      <c r="AY29">
        <v>2143.4865369601002</v>
      </c>
      <c r="AZ29">
        <v>1963.5505094291002</v>
      </c>
      <c r="BA29">
        <v>1904.0855329980998</v>
      </c>
      <c r="BB29">
        <v>1876.0611703135003</v>
      </c>
      <c r="BC29">
        <v>1817.2123279831997</v>
      </c>
      <c r="BD29">
        <v>1764.9303445619</v>
      </c>
      <c r="BE29">
        <v>1643.1185777996</v>
      </c>
      <c r="BF29">
        <v>1562.0340144390998</v>
      </c>
      <c r="BG29">
        <v>1479.7731253885001</v>
      </c>
      <c r="BH29">
        <v>1355.9800185422</v>
      </c>
      <c r="BI29">
        <v>1342.1296372677998</v>
      </c>
      <c r="BJ29">
        <v>1332.7417227697999</v>
      </c>
      <c r="BK29">
        <v>1325.2564403109</v>
      </c>
      <c r="BL29">
        <v>1317.9802007020999</v>
      </c>
      <c r="BM29">
        <v>1308.7330180578001</v>
      </c>
      <c r="BN29">
        <v>1297.4337033165002</v>
      </c>
      <c r="BO29">
        <v>1284.5407889388996</v>
      </c>
      <c r="BP29">
        <v>1268.1742842597</v>
      </c>
      <c r="BQ29">
        <v>1250.1675987829001</v>
      </c>
      <c r="BR29">
        <v>1229.7283443879001</v>
      </c>
      <c r="BS29">
        <v>1195.5476971691996</v>
      </c>
      <c r="BT29">
        <v>161564.85939078109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basket9</vt:lpstr>
      <vt:lpstr>new_k</vt:lpstr>
      <vt:lpstr>basket10</vt:lpstr>
      <vt:lpstr>Sheet1</vt:lpstr>
      <vt:lpstr>msy (2)</vt:lpstr>
      <vt:lpstr>msy</vt:lpstr>
      <vt:lpstr>baskets</vt:lpstr>
      <vt:lpstr>regression</vt:lpstr>
      <vt:lpstr>2019</vt:lpstr>
      <vt:lpstr>209vc</vt:lpstr>
      <vt:lpstr>belize_data_ordered2</vt:lpstr>
      <vt:lpstr>10y</vt:lpstr>
      <vt:lpstr>10year</vt:lpstr>
      <vt:lpstr>5y_catch</vt:lpstr>
      <vt:lpstr>all_year</vt:lpstr>
      <vt:lpstr>5 years</vt:lpstr>
      <vt:lpstr>2019catch</vt:lpstr>
      <vt:lpstr>Sheet3</vt:lpstr>
      <vt:lpstr>last_year</vt:lpstr>
      <vt:lpstr>catch</vt:lpstr>
      <vt:lpstr>estimated k</vt:lpstr>
      <vt:lpstr>estimated r</vt:lpstr>
      <vt:lpstr>r</vt:lpstr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Akiorah Akiorah</dc:creator>
  <cp:lastModifiedBy>nestorcollado@umail.ucsb.edu</cp:lastModifiedBy>
  <dcterms:created xsi:type="dcterms:W3CDTF">2024-01-25T03:36:29Z</dcterms:created>
  <dcterms:modified xsi:type="dcterms:W3CDTF">2024-02-21T22:23:07Z</dcterms:modified>
</cp:coreProperties>
</file>