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s\Documents\"/>
    </mc:Choice>
  </mc:AlternateContent>
  <bookViews>
    <workbookView xWindow="0" yWindow="0" windowWidth="28800" windowHeight="12330" activeTab="1"/>
  </bookViews>
  <sheets>
    <sheet name="Planilha1" sheetId="1" r:id="rId1"/>
    <sheet name="PRINCIPAL" sheetId="2" r:id="rId2"/>
    <sheet name="RH DP" sheetId="7" r:id="rId3"/>
    <sheet name="FINANCEIRO" sheetId="8" r:id="rId4"/>
    <sheet name="TRANSPORTE" sheetId="9" r:id="rId5"/>
    <sheet name="VENDAS" sheetId="10" r:id="rId6"/>
    <sheet name="Planilha6" sheetId="6" r:id="rId7"/>
    <sheet name="Planilha3" sheetId="3" r:id="rId8"/>
    <sheet name="Planilha4" sheetId="4" r:id="rId9"/>
    <sheet name="Planilha5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8" l="1"/>
  <c r="M9" i="8"/>
  <c r="M13" i="8"/>
  <c r="L7" i="8"/>
  <c r="M7" i="8" s="1"/>
  <c r="L8" i="8"/>
  <c r="M8" i="8" s="1"/>
  <c r="L9" i="8"/>
  <c r="L10" i="8"/>
  <c r="M10" i="8" s="1"/>
  <c r="L11" i="8"/>
  <c r="M11" i="8" s="1"/>
  <c r="L12" i="8"/>
  <c r="M12" i="8" s="1"/>
  <c r="L13" i="8"/>
  <c r="L14" i="8"/>
  <c r="M14" i="8" s="1"/>
  <c r="L15" i="8"/>
  <c r="M15" i="8" s="1"/>
  <c r="M6" i="8"/>
  <c r="P8" i="8" s="1"/>
  <c r="L6" i="8"/>
  <c r="P12" i="8" l="1"/>
  <c r="P6" i="8"/>
  <c r="P11" i="8"/>
  <c r="P10" i="8"/>
  <c r="P7" i="8"/>
  <c r="N9" i="7"/>
  <c r="J8" i="7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7" i="7"/>
  <c r="J6" i="1" l="1"/>
  <c r="J5" i="1" l="1"/>
  <c r="F7" i="1"/>
  <c r="G7" i="1" s="1"/>
  <c r="G6" i="1"/>
  <c r="G8" i="1"/>
  <c r="G9" i="1"/>
  <c r="G10" i="1"/>
  <c r="G11" i="1"/>
  <c r="G12" i="1"/>
  <c r="G13" i="1"/>
  <c r="G14" i="1"/>
  <c r="G5" i="1"/>
  <c r="F8" i="1"/>
  <c r="F6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<sst xmlns="http://schemas.openxmlformats.org/spreadsheetml/2006/main" count="149" uniqueCount="79">
  <si>
    <t>Item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</si>
  <si>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</si>
  <si>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</si>
  <si>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</si>
  <si>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</si>
  <si>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</si>
  <si>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</si>
  <si>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</si>
  <si>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</si>
  <si>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</si>
  <si>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</si>
  <si>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 xml:space="preserve">Nome </t>
  </si>
  <si>
    <t>Paulo</t>
  </si>
  <si>
    <t xml:space="preserve">Eronildes </t>
  </si>
  <si>
    <t xml:space="preserve">Amanda </t>
  </si>
  <si>
    <t>Pedro</t>
  </si>
  <si>
    <t xml:space="preserve">Rafaela </t>
  </si>
  <si>
    <t>Marcos</t>
  </si>
  <si>
    <t>Antonio</t>
  </si>
  <si>
    <t>Silvia</t>
  </si>
  <si>
    <t>Marcela</t>
  </si>
  <si>
    <t>Joaquim</t>
  </si>
  <si>
    <t xml:space="preserve">Função </t>
  </si>
  <si>
    <t>Salário</t>
  </si>
  <si>
    <t>Vendas</t>
  </si>
  <si>
    <t>Comissão</t>
  </si>
  <si>
    <t>Sal. Total</t>
  </si>
  <si>
    <t>Funcionário</t>
  </si>
  <si>
    <t>Salário Total</t>
  </si>
  <si>
    <t>Vendedor</t>
  </si>
  <si>
    <t>Supervisor</t>
  </si>
  <si>
    <t>Gerente</t>
  </si>
  <si>
    <t>SENAI - UNIDADE CÂNDIDO ATHAYDE</t>
  </si>
  <si>
    <t xml:space="preserve">CURSO TÉCNICO DE INFORMÁTICA </t>
  </si>
  <si>
    <t>Colaborador</t>
  </si>
  <si>
    <t>Função</t>
  </si>
  <si>
    <t>Ass. Adm.</t>
  </si>
  <si>
    <t>Luis Fernando Gomes</t>
  </si>
  <si>
    <t xml:space="preserve">Maria de Fátima Oliveira </t>
  </si>
  <si>
    <t>José Manassés Silva</t>
  </si>
  <si>
    <t>Teresinha de Jesus Gomes</t>
  </si>
  <si>
    <t xml:space="preserve">Marcos Fernando Gabeira </t>
  </si>
  <si>
    <t xml:space="preserve">Wilson Lima </t>
  </si>
  <si>
    <t>Fabricio de Oliveira Silva</t>
  </si>
  <si>
    <t xml:space="preserve">Marcelo Santos </t>
  </si>
  <si>
    <t xml:space="preserve">Dalva Maria Constantina </t>
  </si>
  <si>
    <t>Jefferson Luis Carvalho</t>
  </si>
  <si>
    <t>Willian Matheus Silva</t>
  </si>
  <si>
    <t xml:space="preserve">Ana Brito Fernades </t>
  </si>
  <si>
    <t xml:space="preserve">Amauri Ferreira da Siva </t>
  </si>
  <si>
    <t>Tânia Lessa Cardoso</t>
  </si>
  <si>
    <t>Admissão</t>
  </si>
  <si>
    <t>Demissão</t>
  </si>
  <si>
    <t>RESUMO DA FOLHA</t>
  </si>
  <si>
    <t>FGTS</t>
  </si>
  <si>
    <t>Vale-Transporte</t>
  </si>
  <si>
    <t>Total da folha</t>
  </si>
  <si>
    <t>Despesa</t>
  </si>
  <si>
    <t>Quant.</t>
  </si>
  <si>
    <t>R$ Unit.</t>
  </si>
  <si>
    <t>Impostos</t>
  </si>
  <si>
    <t>R$ Total</t>
  </si>
  <si>
    <t>Internet</t>
  </si>
  <si>
    <t>Água</t>
  </si>
  <si>
    <t>Energia</t>
  </si>
  <si>
    <t>Telefone Fixo</t>
  </si>
  <si>
    <t>Telefone Móvel</t>
  </si>
  <si>
    <t>Computador Intel Celeron 4Gb</t>
  </si>
  <si>
    <t>Impressora Scanner HP 5500</t>
  </si>
  <si>
    <t>Mesa para escritório</t>
  </si>
  <si>
    <t xml:space="preserve">Cadeira Giratória </t>
  </si>
  <si>
    <t>Armário 2 portas</t>
  </si>
  <si>
    <t>RESUMO DE DESPESA</t>
  </si>
  <si>
    <t>1ª Maior</t>
  </si>
  <si>
    <t>2ª Maior</t>
  </si>
  <si>
    <t>3ª Maior</t>
  </si>
  <si>
    <t>1ª Menor</t>
  </si>
  <si>
    <t>2ª menor</t>
  </si>
  <si>
    <t>3ª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</si>
</sst>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\ #,##0.00"/>
    <numFmt numFmtId="165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0" fillId="0" borderId="0" xfId="0" applyAlignment="1"/>
    <xf numFmtId="0" fontId="0" fillId="2" borderId="0" xfId="0" applyFill="1" applyAlignment="1">
      <alignment horizontal="left" vertical="center"/>
    </xf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165" fontId="0" fillId="3" borderId="0" xfId="0" applyNumberFormat="1" applyFill="1" applyAlignment="1">
      <alignment horizontal="center" vertical="center"/>
    </xf>
    <xf numFmtId="165" fontId="0" fillId="3" borderId="0" xfId="0" applyNumberFormat="1" applyFill="1"/>
    <xf numFmtId="0" fontId="0" fillId="4" borderId="0" xfId="0" applyFill="1" applyAlignment="1">
      <alignment horizontal="left" vertical="top"/>
    </xf>
    <xf numFmtId="164" fontId="0" fillId="4" borderId="0" xfId="0" applyNumberForma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0" fillId="3" borderId="0" xfId="0" quotePrefix="1" applyFill="1"/>
    <xf numFmtId="0" fontId="0" fillId="3" borderId="0" xfId="0" applyFill="1" applyAlignment="1">
      <alignment horizontal="left"/>
    </xf>
    <xf numFmtId="0" fontId="0" fillId="4" borderId="0" xfId="0" applyFill="1"/>
    <xf numFmtId="0" fontId="2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NCEIRO!A1"/><Relationship Id="rId7" Type="http://schemas.openxmlformats.org/officeDocument/2006/relationships/image" Target="../media/image3.png"/><Relationship Id="rId2" Type="http://schemas.openxmlformats.org/officeDocument/2006/relationships/hyperlink" Target="#'RH DP'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VENDAS!A1"/><Relationship Id="rId4" Type="http://schemas.openxmlformats.org/officeDocument/2006/relationships/hyperlink" Target="#TRANSPORTE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FINANCEIRO!A1"/><Relationship Id="rId7" Type="http://schemas.openxmlformats.org/officeDocument/2006/relationships/image" Target="../media/image2.png"/><Relationship Id="rId2" Type="http://schemas.openxmlformats.org/officeDocument/2006/relationships/hyperlink" Target="#'RH DP'!A1"/><Relationship Id="rId1" Type="http://schemas.openxmlformats.org/officeDocument/2006/relationships/image" Target="../media/image1.png"/><Relationship Id="rId6" Type="http://schemas.openxmlformats.org/officeDocument/2006/relationships/hyperlink" Target="#PRINCIPAL!A1"/><Relationship Id="rId5" Type="http://schemas.openxmlformats.org/officeDocument/2006/relationships/hyperlink" Target="#VENDAS!A1"/><Relationship Id="rId10" Type="http://schemas.openxmlformats.org/officeDocument/2006/relationships/image" Target="../media/image5.png"/><Relationship Id="rId4" Type="http://schemas.openxmlformats.org/officeDocument/2006/relationships/hyperlink" Target="#TRANSPORTE!A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NCEIRO!A1"/><Relationship Id="rId7" Type="http://schemas.openxmlformats.org/officeDocument/2006/relationships/image" Target="../media/image3.png"/><Relationship Id="rId2" Type="http://schemas.openxmlformats.org/officeDocument/2006/relationships/hyperlink" Target="#'RH DP'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VENDAS!A1"/><Relationship Id="rId10" Type="http://schemas.openxmlformats.org/officeDocument/2006/relationships/hyperlink" Target="#PRINCIPAL!A1"/><Relationship Id="rId4" Type="http://schemas.openxmlformats.org/officeDocument/2006/relationships/hyperlink" Target="#TRANSPORTE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NCEIRO!A1"/><Relationship Id="rId7" Type="http://schemas.openxmlformats.org/officeDocument/2006/relationships/image" Target="../media/image3.png"/><Relationship Id="rId2" Type="http://schemas.openxmlformats.org/officeDocument/2006/relationships/hyperlink" Target="#'RH DP'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VENDAS!A1"/><Relationship Id="rId10" Type="http://schemas.openxmlformats.org/officeDocument/2006/relationships/hyperlink" Target="#PRINCIPAL!A1"/><Relationship Id="rId4" Type="http://schemas.openxmlformats.org/officeDocument/2006/relationships/hyperlink" Target="#TRANSPORTE!A1"/><Relationship Id="rId9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NCEIRO!A1"/><Relationship Id="rId7" Type="http://schemas.openxmlformats.org/officeDocument/2006/relationships/image" Target="../media/image3.png"/><Relationship Id="rId2" Type="http://schemas.openxmlformats.org/officeDocument/2006/relationships/hyperlink" Target="#'RH DP'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VENDAS!A1"/><Relationship Id="rId10" Type="http://schemas.openxmlformats.org/officeDocument/2006/relationships/hyperlink" Target="#PRINCIPAL!A1"/><Relationship Id="rId4" Type="http://schemas.openxmlformats.org/officeDocument/2006/relationships/hyperlink" Target="#TRANSPORTE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17972</xdr:colOff>
      <xdr:row>1</xdr:row>
      <xdr:rowOff>215660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0047" cy="458278"/>
        </a:xfrm>
        <a:prstGeom prst="rect">
          <a:avLst/>
        </a:prstGeom>
      </xdr:spPr>
    </xdr:pic>
    <xdr:clientData/>
  </xdr:twoCellAnchor>
  <xdr:twoCellAnchor>
    <xdr:from>
      <xdr:col>0</xdr:col>
      <xdr:colOff>17974</xdr:colOff>
      <xdr:row>2</xdr:row>
      <xdr:rowOff>13804</xdr:rowOff>
    </xdr:from>
    <xdr:to>
      <xdr:col>12</xdr:col>
      <xdr:colOff>371195</xdr:colOff>
      <xdr:row>2</xdr:row>
      <xdr:rowOff>188702</xdr:rowOff>
    </xdr:to>
    <xdr:sp macro="" textlink="">
      <xdr:nvSpPr>
        <xdr:cNvPr id="3" name="Retângulo 2"/>
        <xdr:cNvSpPr/>
      </xdr:nvSpPr>
      <xdr:spPr>
        <a:xfrm>
          <a:off x="17974" y="490054"/>
          <a:ext cx="7665059" cy="174898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29307</xdr:colOff>
      <xdr:row>3</xdr:row>
      <xdr:rowOff>79903</xdr:rowOff>
    </xdr:from>
    <xdr:to>
      <xdr:col>3</xdr:col>
      <xdr:colOff>285750</xdr:colOff>
      <xdr:row>6</xdr:row>
      <xdr:rowOff>70918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29307" y="753980"/>
          <a:ext cx="2080847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102577</xdr:colOff>
      <xdr:row>3</xdr:row>
      <xdr:rowOff>117339</xdr:rowOff>
    </xdr:from>
    <xdr:ext cx="1846384" cy="453970"/>
    <xdr:sp macro="" textlink="">
      <xdr:nvSpPr>
        <xdr:cNvPr id="5" name="Retângulo 4"/>
        <xdr:cNvSpPr/>
      </xdr:nvSpPr>
      <xdr:spPr>
        <a:xfrm>
          <a:off x="102577" y="791416"/>
          <a:ext cx="18463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RH / DP</a:t>
          </a:r>
        </a:p>
      </xdr:txBody>
    </xdr:sp>
    <xdr:clientData/>
  </xdr:oneCellAnchor>
  <xdr:twoCellAnchor>
    <xdr:from>
      <xdr:col>0</xdr:col>
      <xdr:colOff>29307</xdr:colOff>
      <xdr:row>6</xdr:row>
      <xdr:rowOff>129727</xdr:rowOff>
    </xdr:from>
    <xdr:to>
      <xdr:col>3</xdr:col>
      <xdr:colOff>285750</xdr:colOff>
      <xdr:row>9</xdr:row>
      <xdr:rowOff>120742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29307" y="1375304"/>
          <a:ext cx="2080847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6</xdr:row>
      <xdr:rowOff>137854</xdr:rowOff>
    </xdr:from>
    <xdr:ext cx="2036884" cy="453970"/>
    <xdr:sp macro="" textlink="">
      <xdr:nvSpPr>
        <xdr:cNvPr id="7" name="Retângulo 6"/>
        <xdr:cNvSpPr/>
      </xdr:nvSpPr>
      <xdr:spPr>
        <a:xfrm>
          <a:off x="0" y="1383431"/>
          <a:ext cx="20368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FINANCEIRO</a:t>
          </a:r>
        </a:p>
      </xdr:txBody>
    </xdr:sp>
    <xdr:clientData/>
  </xdr:oneCellAnchor>
  <xdr:twoCellAnchor>
    <xdr:from>
      <xdr:col>0</xdr:col>
      <xdr:colOff>29307</xdr:colOff>
      <xdr:row>9</xdr:row>
      <xdr:rowOff>179549</xdr:rowOff>
    </xdr:from>
    <xdr:to>
      <xdr:col>3</xdr:col>
      <xdr:colOff>300404</xdr:colOff>
      <xdr:row>12</xdr:row>
      <xdr:rowOff>170564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29307" y="1996626"/>
          <a:ext cx="2095501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10</xdr:row>
      <xdr:rowOff>41140</xdr:rowOff>
    </xdr:from>
    <xdr:ext cx="2154115" cy="453970"/>
    <xdr:sp macro="" textlink="">
      <xdr:nvSpPr>
        <xdr:cNvPr id="9" name="Retângulo 8"/>
        <xdr:cNvSpPr/>
      </xdr:nvSpPr>
      <xdr:spPr>
        <a:xfrm>
          <a:off x="0" y="2048717"/>
          <a:ext cx="2154115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TRANSPORTE</a:t>
          </a:r>
        </a:p>
      </xdr:txBody>
    </xdr:sp>
    <xdr:clientData/>
  </xdr:oneCellAnchor>
  <xdr:twoCellAnchor>
    <xdr:from>
      <xdr:col>0</xdr:col>
      <xdr:colOff>49820</xdr:colOff>
      <xdr:row>13</xdr:row>
      <xdr:rowOff>47662</xdr:rowOff>
    </xdr:from>
    <xdr:to>
      <xdr:col>3</xdr:col>
      <xdr:colOff>300403</xdr:colOff>
      <xdr:row>16</xdr:row>
      <xdr:rowOff>38677</xdr:rowOff>
    </xdr:to>
    <xdr:sp macro="" textlink="">
      <xdr:nvSpPr>
        <xdr:cNvPr id="10" name="Retângulo Arredondado 9">
          <a:hlinkClick xmlns:r="http://schemas.openxmlformats.org/officeDocument/2006/relationships" r:id="rId5"/>
        </xdr:cNvPr>
        <xdr:cNvSpPr/>
      </xdr:nvSpPr>
      <xdr:spPr>
        <a:xfrm>
          <a:off x="49820" y="2604004"/>
          <a:ext cx="2078543" cy="558313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374272</xdr:colOff>
      <xdr:row>13</xdr:row>
      <xdr:rowOff>70445</xdr:rowOff>
    </xdr:from>
    <xdr:ext cx="1367234" cy="453970"/>
    <xdr:sp macro="" textlink="">
      <xdr:nvSpPr>
        <xdr:cNvPr id="11" name="Retângulo 10"/>
        <xdr:cNvSpPr/>
      </xdr:nvSpPr>
      <xdr:spPr>
        <a:xfrm>
          <a:off x="374272" y="2649522"/>
          <a:ext cx="1367234" cy="4539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VENDAS</a:t>
          </a:r>
        </a:p>
      </xdr:txBody>
    </xdr:sp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54" name="AutoShape 6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55" name="AutoShape 7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56" name="AutoShape 8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57" name="AutoShape 9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58" name="AutoShape 10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59" name="AutoShape 11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60" name="AutoShape 12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61" name="AutoShape 13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62" name="AutoShape 14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2063" name="AutoShape 15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19050</xdr:colOff>
      <xdr:row>5</xdr:row>
      <xdr:rowOff>38100</xdr:rowOff>
    </xdr:to>
    <xdr:sp macro="" textlink="">
      <xdr:nvSpPr>
        <xdr:cNvPr id="2064" name="AutoShape 16" descr="blob:https://web.whatsapp.com/2f0c260d-541d-4de5-9a79-6d372cab98db"/>
        <xdr:cNvSpPr>
          <a:spLocks noChangeAspect="1" noChangeArrowheads="1"/>
        </xdr:cNvSpPr>
      </xdr:nvSpPr>
      <xdr:spPr bwMode="auto">
        <a:xfrm>
          <a:off x="3048000" y="857250"/>
          <a:ext cx="628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114300</xdr:rowOff>
    </xdr:to>
    <xdr:sp macro="" textlink="">
      <xdr:nvSpPr>
        <xdr:cNvPr id="2065" name="AutoShape 17" descr="blob:https://web.whatsapp.com/2f0c260d-541d-4de5-9a79-6d372cab98db"/>
        <xdr:cNvSpPr>
          <a:spLocks noChangeAspect="1" noChangeArrowheads="1"/>
        </xdr:cNvSpPr>
      </xdr:nvSpPr>
      <xdr:spPr bwMode="auto">
        <a:xfrm>
          <a:off x="60960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114300</xdr:rowOff>
    </xdr:to>
    <xdr:sp macro="" textlink="">
      <xdr:nvSpPr>
        <xdr:cNvPr id="2066" name="AutoShape 18" descr="blob:https://web.whatsapp.com/2f0c260d-541d-4de5-9a79-6d372cab98db"/>
        <xdr:cNvSpPr>
          <a:spLocks noChangeAspect="1" noChangeArrowheads="1"/>
        </xdr:cNvSpPr>
      </xdr:nvSpPr>
      <xdr:spPr bwMode="auto">
        <a:xfrm>
          <a:off x="60960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114300</xdr:rowOff>
    </xdr:to>
    <xdr:sp macro="" textlink="">
      <xdr:nvSpPr>
        <xdr:cNvPr id="2067" name="AutoShape 19" descr="blob:https://web.whatsapp.com/2f0c260d-541d-4de5-9a79-6d372cab98db"/>
        <xdr:cNvSpPr>
          <a:spLocks noChangeAspect="1" noChangeArrowheads="1"/>
        </xdr:cNvSpPr>
      </xdr:nvSpPr>
      <xdr:spPr bwMode="auto">
        <a:xfrm>
          <a:off x="60960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114300</xdr:rowOff>
    </xdr:to>
    <xdr:sp macro="" textlink="">
      <xdr:nvSpPr>
        <xdr:cNvPr id="2068" name="AutoShape 20" descr="blob:https://web.whatsapp.com/2f0c260d-541d-4de5-9a79-6d372cab98db"/>
        <xdr:cNvSpPr>
          <a:spLocks noChangeAspect="1" noChangeArrowheads="1"/>
        </xdr:cNvSpPr>
      </xdr:nvSpPr>
      <xdr:spPr bwMode="auto">
        <a:xfrm>
          <a:off x="60960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114300</xdr:rowOff>
    </xdr:to>
    <xdr:sp macro="" textlink="">
      <xdr:nvSpPr>
        <xdr:cNvPr id="2069" name="AutoShape 21" descr="blob:https://web.whatsapp.com/2f0c260d-541d-4de5-9a79-6d372cab98db"/>
        <xdr:cNvSpPr>
          <a:spLocks noChangeAspect="1" noChangeArrowheads="1"/>
        </xdr:cNvSpPr>
      </xdr:nvSpPr>
      <xdr:spPr bwMode="auto">
        <a:xfrm>
          <a:off x="60960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114300</xdr:rowOff>
    </xdr:to>
    <xdr:sp macro="" textlink="">
      <xdr:nvSpPr>
        <xdr:cNvPr id="2070" name="AutoShape 22" descr="blob:https://web.whatsapp.com/2f0c260d-541d-4de5-9a79-6d372cab98db"/>
        <xdr:cNvSpPr>
          <a:spLocks noChangeAspect="1" noChangeArrowheads="1"/>
        </xdr:cNvSpPr>
      </xdr:nvSpPr>
      <xdr:spPr bwMode="auto">
        <a:xfrm>
          <a:off x="60960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114300</xdr:rowOff>
    </xdr:to>
    <xdr:sp macro="" textlink="">
      <xdr:nvSpPr>
        <xdr:cNvPr id="2071" name="AutoShape 23" descr="blob:https://web.whatsapp.com/2f0c260d-541d-4de5-9a79-6d372cab98db"/>
        <xdr:cNvSpPr>
          <a:spLocks noChangeAspect="1" noChangeArrowheads="1"/>
        </xdr:cNvSpPr>
      </xdr:nvSpPr>
      <xdr:spPr bwMode="auto">
        <a:xfrm>
          <a:off x="60960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114300</xdr:rowOff>
    </xdr:to>
    <xdr:sp macro="" textlink="">
      <xdr:nvSpPr>
        <xdr:cNvPr id="2072" name="AutoShape 24" descr="blob:https://web.whatsapp.com/2f0c260d-541d-4de5-9a79-6d372cab98db"/>
        <xdr:cNvSpPr>
          <a:spLocks noChangeAspect="1" noChangeArrowheads="1"/>
        </xdr:cNvSpPr>
      </xdr:nvSpPr>
      <xdr:spPr bwMode="auto">
        <a:xfrm>
          <a:off x="60960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15</xdr:row>
      <xdr:rowOff>114300</xdr:rowOff>
    </xdr:to>
    <xdr:sp macro="" textlink="">
      <xdr:nvSpPr>
        <xdr:cNvPr id="2073" name="AutoShape 25" descr="blob:https://web.whatsapp.com/2f0c260d-541d-4de5-9a79-6d372cab98db"/>
        <xdr:cNvSpPr>
          <a:spLocks noChangeAspect="1" noChangeArrowheads="1"/>
        </xdr:cNvSpPr>
      </xdr:nvSpPr>
      <xdr:spPr bwMode="auto">
        <a:xfrm>
          <a:off x="60960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114300</xdr:rowOff>
    </xdr:to>
    <xdr:sp macro="" textlink="">
      <xdr:nvSpPr>
        <xdr:cNvPr id="2079" name="AutoShape 31" descr="blob:https://web.whatsapp.com/2f0c260d-541d-4de5-9a79-6d372cab98db"/>
        <xdr:cNvSpPr>
          <a:spLocks noChangeAspect="1" noChangeArrowheads="1"/>
        </xdr:cNvSpPr>
      </xdr:nvSpPr>
      <xdr:spPr bwMode="auto">
        <a:xfrm>
          <a:off x="548640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70036</xdr:colOff>
      <xdr:row>18</xdr:row>
      <xdr:rowOff>189098</xdr:rowOff>
    </xdr:from>
    <xdr:to>
      <xdr:col>12</xdr:col>
      <xdr:colOff>423257</xdr:colOff>
      <xdr:row>19</xdr:row>
      <xdr:rowOff>174896</xdr:rowOff>
    </xdr:to>
    <xdr:sp macro="" textlink="">
      <xdr:nvSpPr>
        <xdr:cNvPr id="39" name="Retângulo 38"/>
        <xdr:cNvSpPr/>
      </xdr:nvSpPr>
      <xdr:spPr>
        <a:xfrm>
          <a:off x="70036" y="3690936"/>
          <a:ext cx="7665059" cy="174898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413215</xdr:colOff>
      <xdr:row>10</xdr:row>
      <xdr:rowOff>14207</xdr:rowOff>
    </xdr:from>
    <xdr:to>
      <xdr:col>4</xdr:col>
      <xdr:colOff>211574</xdr:colOff>
      <xdr:row>13</xdr:row>
      <xdr:rowOff>8306</xdr:rowOff>
    </xdr:to>
    <xdr:pic>
      <xdr:nvPicPr>
        <xdr:cNvPr id="40" name="Imagem 39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41175" y="2003251"/>
          <a:ext cx="407678" cy="561397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440381</xdr:colOff>
      <xdr:row>13</xdr:row>
      <xdr:rowOff>74758</xdr:rowOff>
    </xdr:from>
    <xdr:to>
      <xdr:col>4</xdr:col>
      <xdr:colOff>218639</xdr:colOff>
      <xdr:row>16</xdr:row>
      <xdr:rowOff>24857</xdr:rowOff>
    </xdr:to>
    <xdr:pic>
      <xdr:nvPicPr>
        <xdr:cNvPr id="41" name="Imagem 4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8341" y="2631100"/>
          <a:ext cx="387577" cy="517397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425957</xdr:colOff>
      <xdr:row>3</xdr:row>
      <xdr:rowOff>105056</xdr:rowOff>
    </xdr:from>
    <xdr:to>
      <xdr:col>4</xdr:col>
      <xdr:colOff>182724</xdr:colOff>
      <xdr:row>6</xdr:row>
      <xdr:rowOff>80461</xdr:rowOff>
    </xdr:to>
    <xdr:pic>
      <xdr:nvPicPr>
        <xdr:cNvPr id="42" name="Imagem 4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3917" y="770405"/>
          <a:ext cx="366086" cy="542703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418753</xdr:colOff>
      <xdr:row>6</xdr:row>
      <xdr:rowOff>144348</xdr:rowOff>
    </xdr:from>
    <xdr:to>
      <xdr:col>4</xdr:col>
      <xdr:colOff>186004</xdr:colOff>
      <xdr:row>9</xdr:row>
      <xdr:rowOff>133395</xdr:rowOff>
    </xdr:to>
    <xdr:pic>
      <xdr:nvPicPr>
        <xdr:cNvPr id="43" name="Imagem 4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46713" y="1376995"/>
          <a:ext cx="376570" cy="556345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4</xdr:col>
      <xdr:colOff>504265</xdr:colOff>
      <xdr:row>4</xdr:row>
      <xdr:rowOff>28016</xdr:rowOff>
    </xdr:from>
    <xdr:to>
      <xdr:col>12</xdr:col>
      <xdr:colOff>266140</xdr:colOff>
      <xdr:row>15</xdr:row>
      <xdr:rowOff>119063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1544" y="882465"/>
          <a:ext cx="4636434" cy="2171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17972</xdr:colOff>
      <xdr:row>1</xdr:row>
      <xdr:rowOff>215660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7172" cy="453785"/>
        </a:xfrm>
        <a:prstGeom prst="rect">
          <a:avLst/>
        </a:prstGeom>
      </xdr:spPr>
    </xdr:pic>
    <xdr:clientData/>
  </xdr:twoCellAnchor>
  <xdr:twoCellAnchor>
    <xdr:from>
      <xdr:col>0</xdr:col>
      <xdr:colOff>17974</xdr:colOff>
      <xdr:row>1</xdr:row>
      <xdr:rowOff>233631</xdr:rowOff>
    </xdr:from>
    <xdr:to>
      <xdr:col>12</xdr:col>
      <xdr:colOff>107831</xdr:colOff>
      <xdr:row>2</xdr:row>
      <xdr:rowOff>188702</xdr:rowOff>
    </xdr:to>
    <xdr:sp macro="" textlink="">
      <xdr:nvSpPr>
        <xdr:cNvPr id="3" name="Retângulo 2"/>
        <xdr:cNvSpPr/>
      </xdr:nvSpPr>
      <xdr:spPr>
        <a:xfrm>
          <a:off x="17974" y="471756"/>
          <a:ext cx="7405057" cy="193196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29307</xdr:colOff>
      <xdr:row>3</xdr:row>
      <xdr:rowOff>79903</xdr:rowOff>
    </xdr:from>
    <xdr:to>
      <xdr:col>3</xdr:col>
      <xdr:colOff>285750</xdr:colOff>
      <xdr:row>6</xdr:row>
      <xdr:rowOff>70918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29307" y="746653"/>
          <a:ext cx="208524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102577</xdr:colOff>
      <xdr:row>3</xdr:row>
      <xdr:rowOff>117339</xdr:rowOff>
    </xdr:from>
    <xdr:ext cx="1846384" cy="453970"/>
    <xdr:sp macro="" textlink="">
      <xdr:nvSpPr>
        <xdr:cNvPr id="5" name="Retângulo 4"/>
        <xdr:cNvSpPr/>
      </xdr:nvSpPr>
      <xdr:spPr>
        <a:xfrm>
          <a:off x="102577" y="784089"/>
          <a:ext cx="18463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accent4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RH / DP</a:t>
          </a:r>
        </a:p>
      </xdr:txBody>
    </xdr:sp>
    <xdr:clientData/>
  </xdr:oneCellAnchor>
  <xdr:twoCellAnchor>
    <xdr:from>
      <xdr:col>0</xdr:col>
      <xdr:colOff>62534</xdr:colOff>
      <xdr:row>6</xdr:row>
      <xdr:rowOff>118651</xdr:rowOff>
    </xdr:from>
    <xdr:to>
      <xdr:col>3</xdr:col>
      <xdr:colOff>318977</xdr:colOff>
      <xdr:row>9</xdr:row>
      <xdr:rowOff>109666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62534" y="1348041"/>
          <a:ext cx="2083914" cy="555869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6</xdr:row>
      <xdr:rowOff>137854</xdr:rowOff>
    </xdr:from>
    <xdr:ext cx="2036884" cy="453970"/>
    <xdr:sp macro="" textlink="">
      <xdr:nvSpPr>
        <xdr:cNvPr id="7" name="Retângulo 6"/>
        <xdr:cNvSpPr/>
      </xdr:nvSpPr>
      <xdr:spPr>
        <a:xfrm>
          <a:off x="0" y="1376104"/>
          <a:ext cx="20368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FINANCEIRO</a:t>
          </a:r>
        </a:p>
      </xdr:txBody>
    </xdr:sp>
    <xdr:clientData/>
  </xdr:oneCellAnchor>
  <xdr:twoCellAnchor>
    <xdr:from>
      <xdr:col>0</xdr:col>
      <xdr:colOff>29307</xdr:colOff>
      <xdr:row>9</xdr:row>
      <xdr:rowOff>179549</xdr:rowOff>
    </xdr:from>
    <xdr:to>
      <xdr:col>3</xdr:col>
      <xdr:colOff>300404</xdr:colOff>
      <xdr:row>12</xdr:row>
      <xdr:rowOff>170564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29307" y="1989299"/>
          <a:ext cx="2099897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10</xdr:row>
      <xdr:rowOff>41140</xdr:rowOff>
    </xdr:from>
    <xdr:ext cx="2154115" cy="453970"/>
    <xdr:sp macro="" textlink="">
      <xdr:nvSpPr>
        <xdr:cNvPr id="9" name="Retângulo 8"/>
        <xdr:cNvSpPr/>
      </xdr:nvSpPr>
      <xdr:spPr>
        <a:xfrm>
          <a:off x="0" y="2041390"/>
          <a:ext cx="2154115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TRANSPORTE</a:t>
          </a:r>
        </a:p>
      </xdr:txBody>
    </xdr:sp>
    <xdr:clientData/>
  </xdr:oneCellAnchor>
  <xdr:twoCellAnchor>
    <xdr:from>
      <xdr:col>0</xdr:col>
      <xdr:colOff>49820</xdr:colOff>
      <xdr:row>13</xdr:row>
      <xdr:rowOff>47662</xdr:rowOff>
    </xdr:from>
    <xdr:to>
      <xdr:col>3</xdr:col>
      <xdr:colOff>300403</xdr:colOff>
      <xdr:row>16</xdr:row>
      <xdr:rowOff>38677</xdr:rowOff>
    </xdr:to>
    <xdr:sp macro="" textlink="">
      <xdr:nvSpPr>
        <xdr:cNvPr id="10" name="Retângulo Arredondado 9">
          <a:hlinkClick xmlns:r="http://schemas.openxmlformats.org/officeDocument/2006/relationships" r:id="rId5"/>
        </xdr:cNvPr>
        <xdr:cNvSpPr/>
      </xdr:nvSpPr>
      <xdr:spPr>
        <a:xfrm>
          <a:off x="49820" y="2619412"/>
          <a:ext cx="207938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374272</xdr:colOff>
      <xdr:row>13</xdr:row>
      <xdr:rowOff>70445</xdr:rowOff>
    </xdr:from>
    <xdr:ext cx="1367234" cy="453970"/>
    <xdr:sp macro="" textlink="">
      <xdr:nvSpPr>
        <xdr:cNvPr id="11" name="Retângulo 10"/>
        <xdr:cNvSpPr/>
      </xdr:nvSpPr>
      <xdr:spPr>
        <a:xfrm>
          <a:off x="374272" y="2642195"/>
          <a:ext cx="1367234" cy="4539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VENDAS</a:t>
          </a:r>
        </a:p>
      </xdr:txBody>
    </xdr:sp>
    <xdr:clientData/>
  </xdr:oneCellAnchor>
  <xdr:twoCellAnchor>
    <xdr:from>
      <xdr:col>0</xdr:col>
      <xdr:colOff>289891</xdr:colOff>
      <xdr:row>17</xdr:row>
      <xdr:rowOff>124239</xdr:rowOff>
    </xdr:from>
    <xdr:to>
      <xdr:col>2</xdr:col>
      <xdr:colOff>593586</xdr:colOff>
      <xdr:row>20</xdr:row>
      <xdr:rowOff>151848</xdr:rowOff>
    </xdr:to>
    <xdr:sp macro="" textlink="">
      <xdr:nvSpPr>
        <xdr:cNvPr id="13" name="Divisa 12">
          <a:hlinkClick xmlns:r="http://schemas.openxmlformats.org/officeDocument/2006/relationships" r:id="rId6"/>
        </xdr:cNvPr>
        <xdr:cNvSpPr/>
      </xdr:nvSpPr>
      <xdr:spPr>
        <a:xfrm flipH="1">
          <a:off x="289891" y="3492500"/>
          <a:ext cx="1518478" cy="607391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365388</xdr:colOff>
      <xdr:row>9</xdr:row>
      <xdr:rowOff>180667</xdr:rowOff>
    </xdr:from>
    <xdr:to>
      <xdr:col>4</xdr:col>
      <xdr:colOff>258154</xdr:colOff>
      <xdr:row>12</xdr:row>
      <xdr:rowOff>133528</xdr:rowOff>
    </xdr:to>
    <xdr:pic>
      <xdr:nvPicPr>
        <xdr:cNvPr id="16" name="Imagem 15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4722" y="2001099"/>
          <a:ext cx="502544" cy="527032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365743</xdr:colOff>
      <xdr:row>13</xdr:row>
      <xdr:rowOff>77527</xdr:rowOff>
    </xdr:from>
    <xdr:to>
      <xdr:col>4</xdr:col>
      <xdr:colOff>226996</xdr:colOff>
      <xdr:row>16</xdr:row>
      <xdr:rowOff>30070</xdr:rowOff>
    </xdr:to>
    <xdr:pic>
      <xdr:nvPicPr>
        <xdr:cNvPr id="17" name="Imagem 16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95077" y="2663520"/>
          <a:ext cx="471031" cy="526714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351424</xdr:colOff>
      <xdr:row>3</xdr:row>
      <xdr:rowOff>108583</xdr:rowOff>
    </xdr:from>
    <xdr:to>
      <xdr:col>4</xdr:col>
      <xdr:colOff>222546</xdr:colOff>
      <xdr:row>6</xdr:row>
      <xdr:rowOff>80117</xdr:rowOff>
    </xdr:to>
    <xdr:pic>
      <xdr:nvPicPr>
        <xdr:cNvPr id="18" name="Imagem 1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80758" y="780674"/>
          <a:ext cx="480900" cy="545705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370926</xdr:colOff>
      <xdr:row>6</xdr:row>
      <xdr:rowOff>141417</xdr:rowOff>
    </xdr:from>
    <xdr:to>
      <xdr:col>4</xdr:col>
      <xdr:colOff>267056</xdr:colOff>
      <xdr:row>9</xdr:row>
      <xdr:rowOff>111275</xdr:rowOff>
    </xdr:to>
    <xdr:pic>
      <xdr:nvPicPr>
        <xdr:cNvPr id="19" name="Imagem 1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00260" y="1387679"/>
          <a:ext cx="505908" cy="544028"/>
        </a:xfrm>
        <a:prstGeom prst="roundRect">
          <a:avLst>
            <a:gd name="adj" fmla="val 50000"/>
          </a:avLst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17972</xdr:colOff>
      <xdr:row>1</xdr:row>
      <xdr:rowOff>215660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7172" cy="453785"/>
        </a:xfrm>
        <a:prstGeom prst="rect">
          <a:avLst/>
        </a:prstGeom>
      </xdr:spPr>
    </xdr:pic>
    <xdr:clientData/>
  </xdr:twoCellAnchor>
  <xdr:twoCellAnchor>
    <xdr:from>
      <xdr:col>0</xdr:col>
      <xdr:colOff>17974</xdr:colOff>
      <xdr:row>1</xdr:row>
      <xdr:rowOff>233631</xdr:rowOff>
    </xdr:from>
    <xdr:to>
      <xdr:col>12</xdr:col>
      <xdr:colOff>107831</xdr:colOff>
      <xdr:row>2</xdr:row>
      <xdr:rowOff>188702</xdr:rowOff>
    </xdr:to>
    <xdr:sp macro="" textlink="">
      <xdr:nvSpPr>
        <xdr:cNvPr id="3" name="Retângulo 2"/>
        <xdr:cNvSpPr/>
      </xdr:nvSpPr>
      <xdr:spPr>
        <a:xfrm>
          <a:off x="17974" y="471756"/>
          <a:ext cx="7405057" cy="193196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29307</xdr:colOff>
      <xdr:row>3</xdr:row>
      <xdr:rowOff>79903</xdr:rowOff>
    </xdr:from>
    <xdr:to>
      <xdr:col>3</xdr:col>
      <xdr:colOff>285750</xdr:colOff>
      <xdr:row>6</xdr:row>
      <xdr:rowOff>70918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29307" y="746653"/>
          <a:ext cx="208524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102577</xdr:colOff>
      <xdr:row>3</xdr:row>
      <xdr:rowOff>117339</xdr:rowOff>
    </xdr:from>
    <xdr:ext cx="1846384" cy="453970"/>
    <xdr:sp macro="" textlink="">
      <xdr:nvSpPr>
        <xdr:cNvPr id="5" name="Retângulo 4"/>
        <xdr:cNvSpPr/>
      </xdr:nvSpPr>
      <xdr:spPr>
        <a:xfrm>
          <a:off x="102577" y="784089"/>
          <a:ext cx="18463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RH / DP</a:t>
          </a:r>
        </a:p>
      </xdr:txBody>
    </xdr:sp>
    <xdr:clientData/>
  </xdr:oneCellAnchor>
  <xdr:twoCellAnchor>
    <xdr:from>
      <xdr:col>0</xdr:col>
      <xdr:colOff>29307</xdr:colOff>
      <xdr:row>6</xdr:row>
      <xdr:rowOff>129727</xdr:rowOff>
    </xdr:from>
    <xdr:to>
      <xdr:col>3</xdr:col>
      <xdr:colOff>285750</xdr:colOff>
      <xdr:row>9</xdr:row>
      <xdr:rowOff>120742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29307" y="1367977"/>
          <a:ext cx="208524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6</xdr:row>
      <xdr:rowOff>137854</xdr:rowOff>
    </xdr:from>
    <xdr:ext cx="2036884" cy="453970"/>
    <xdr:sp macro="" textlink="">
      <xdr:nvSpPr>
        <xdr:cNvPr id="7" name="Retângulo 6"/>
        <xdr:cNvSpPr/>
      </xdr:nvSpPr>
      <xdr:spPr>
        <a:xfrm>
          <a:off x="0" y="1376104"/>
          <a:ext cx="20368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accent4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FINANCEIRO</a:t>
          </a:r>
        </a:p>
      </xdr:txBody>
    </xdr:sp>
    <xdr:clientData/>
  </xdr:oneCellAnchor>
  <xdr:twoCellAnchor>
    <xdr:from>
      <xdr:col>0</xdr:col>
      <xdr:colOff>29307</xdr:colOff>
      <xdr:row>9</xdr:row>
      <xdr:rowOff>179549</xdr:rowOff>
    </xdr:from>
    <xdr:to>
      <xdr:col>3</xdr:col>
      <xdr:colOff>300404</xdr:colOff>
      <xdr:row>12</xdr:row>
      <xdr:rowOff>170564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29307" y="1989299"/>
          <a:ext cx="2099897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10</xdr:row>
      <xdr:rowOff>41140</xdr:rowOff>
    </xdr:from>
    <xdr:ext cx="2154115" cy="453970"/>
    <xdr:sp macro="" textlink="">
      <xdr:nvSpPr>
        <xdr:cNvPr id="9" name="Retângulo 8"/>
        <xdr:cNvSpPr/>
      </xdr:nvSpPr>
      <xdr:spPr>
        <a:xfrm>
          <a:off x="0" y="2041390"/>
          <a:ext cx="2154115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TRANSPORTE</a:t>
          </a:r>
        </a:p>
      </xdr:txBody>
    </xdr:sp>
    <xdr:clientData/>
  </xdr:oneCellAnchor>
  <xdr:twoCellAnchor>
    <xdr:from>
      <xdr:col>0</xdr:col>
      <xdr:colOff>49820</xdr:colOff>
      <xdr:row>13</xdr:row>
      <xdr:rowOff>47662</xdr:rowOff>
    </xdr:from>
    <xdr:to>
      <xdr:col>3</xdr:col>
      <xdr:colOff>300403</xdr:colOff>
      <xdr:row>16</xdr:row>
      <xdr:rowOff>38677</xdr:rowOff>
    </xdr:to>
    <xdr:sp macro="" textlink="">
      <xdr:nvSpPr>
        <xdr:cNvPr id="10" name="Retângulo Arredondado 9">
          <a:hlinkClick xmlns:r="http://schemas.openxmlformats.org/officeDocument/2006/relationships" r:id="rId5"/>
        </xdr:cNvPr>
        <xdr:cNvSpPr/>
      </xdr:nvSpPr>
      <xdr:spPr>
        <a:xfrm>
          <a:off x="49820" y="2619412"/>
          <a:ext cx="207938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374272</xdr:colOff>
      <xdr:row>13</xdr:row>
      <xdr:rowOff>70445</xdr:rowOff>
    </xdr:from>
    <xdr:ext cx="1367234" cy="453970"/>
    <xdr:sp macro="" textlink="">
      <xdr:nvSpPr>
        <xdr:cNvPr id="11" name="Retângulo 10"/>
        <xdr:cNvSpPr/>
      </xdr:nvSpPr>
      <xdr:spPr>
        <a:xfrm>
          <a:off x="374272" y="2642195"/>
          <a:ext cx="1367234" cy="4539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VENDAS</a:t>
          </a:r>
        </a:p>
      </xdr:txBody>
    </xdr:sp>
    <xdr:clientData/>
  </xdr:oneCellAnchor>
  <xdr:twoCellAnchor editAs="oneCell">
    <xdr:from>
      <xdr:col>3</xdr:col>
      <xdr:colOff>370564</xdr:colOff>
      <xdr:row>10</xdr:row>
      <xdr:rowOff>19175</xdr:rowOff>
    </xdr:from>
    <xdr:to>
      <xdr:col>4</xdr:col>
      <xdr:colOff>247403</xdr:colOff>
      <xdr:row>13</xdr:row>
      <xdr:rowOff>6187</xdr:rowOff>
    </xdr:to>
    <xdr:pic>
      <xdr:nvPicPr>
        <xdr:cNvPr id="13" name="Imagem 12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07528" y="2035506"/>
          <a:ext cx="489161" cy="562223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393310</xdr:colOff>
      <xdr:row>13</xdr:row>
      <xdr:rowOff>44408</xdr:rowOff>
    </xdr:from>
    <xdr:to>
      <xdr:col>4</xdr:col>
      <xdr:colOff>240684</xdr:colOff>
      <xdr:row>16</xdr:row>
      <xdr:rowOff>41664</xdr:rowOff>
    </xdr:to>
    <xdr:pic>
      <xdr:nvPicPr>
        <xdr:cNvPr id="14" name="Imagem 1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30274" y="2635950"/>
          <a:ext cx="459696" cy="572467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377289</xdr:colOff>
      <xdr:row>3</xdr:row>
      <xdr:rowOff>71376</xdr:rowOff>
    </xdr:from>
    <xdr:to>
      <xdr:col>4</xdr:col>
      <xdr:colOff>226239</xdr:colOff>
      <xdr:row>6</xdr:row>
      <xdr:rowOff>92776</xdr:rowOff>
    </xdr:to>
    <xdr:pic>
      <xdr:nvPicPr>
        <xdr:cNvPr id="17" name="Imagem 16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4253" y="745548"/>
          <a:ext cx="461272" cy="596611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383474</xdr:colOff>
      <xdr:row>6</xdr:row>
      <xdr:rowOff>147730</xdr:rowOff>
    </xdr:from>
    <xdr:to>
      <xdr:col>4</xdr:col>
      <xdr:colOff>204108</xdr:colOff>
      <xdr:row>9</xdr:row>
      <xdr:rowOff>175750</xdr:rowOff>
    </xdr:to>
    <xdr:pic>
      <xdr:nvPicPr>
        <xdr:cNvPr id="18" name="Imagem 1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20438" y="1397113"/>
          <a:ext cx="432956" cy="603231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0</xdr:col>
      <xdr:colOff>276086</xdr:colOff>
      <xdr:row>17</xdr:row>
      <xdr:rowOff>0</xdr:rowOff>
    </xdr:from>
    <xdr:to>
      <xdr:col>2</xdr:col>
      <xdr:colOff>583312</xdr:colOff>
      <xdr:row>20</xdr:row>
      <xdr:rowOff>12682</xdr:rowOff>
    </xdr:to>
    <xdr:sp macro="" textlink="">
      <xdr:nvSpPr>
        <xdr:cNvPr id="19" name="Divisa 18">
          <a:hlinkClick xmlns:r="http://schemas.openxmlformats.org/officeDocument/2006/relationships" r:id="rId10"/>
        </xdr:cNvPr>
        <xdr:cNvSpPr/>
      </xdr:nvSpPr>
      <xdr:spPr>
        <a:xfrm flipH="1">
          <a:off x="276086" y="3368261"/>
          <a:ext cx="1522009" cy="592464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17972</xdr:colOff>
      <xdr:row>1</xdr:row>
      <xdr:rowOff>215660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7172" cy="453785"/>
        </a:xfrm>
        <a:prstGeom prst="rect">
          <a:avLst/>
        </a:prstGeom>
      </xdr:spPr>
    </xdr:pic>
    <xdr:clientData/>
  </xdr:twoCellAnchor>
  <xdr:twoCellAnchor>
    <xdr:from>
      <xdr:col>0</xdr:col>
      <xdr:colOff>27499</xdr:colOff>
      <xdr:row>2</xdr:row>
      <xdr:rowOff>24081</xdr:rowOff>
    </xdr:from>
    <xdr:to>
      <xdr:col>12</xdr:col>
      <xdr:colOff>117356</xdr:colOff>
      <xdr:row>3</xdr:row>
      <xdr:rowOff>26777</xdr:rowOff>
    </xdr:to>
    <xdr:sp macro="" textlink="">
      <xdr:nvSpPr>
        <xdr:cNvPr id="3" name="Retângulo 2"/>
        <xdr:cNvSpPr/>
      </xdr:nvSpPr>
      <xdr:spPr>
        <a:xfrm>
          <a:off x="27499" y="500331"/>
          <a:ext cx="7405057" cy="193196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29307</xdr:colOff>
      <xdr:row>3</xdr:row>
      <xdr:rowOff>79903</xdr:rowOff>
    </xdr:from>
    <xdr:to>
      <xdr:col>3</xdr:col>
      <xdr:colOff>285750</xdr:colOff>
      <xdr:row>6</xdr:row>
      <xdr:rowOff>70918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29307" y="746653"/>
          <a:ext cx="208524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102577</xdr:colOff>
      <xdr:row>3</xdr:row>
      <xdr:rowOff>117339</xdr:rowOff>
    </xdr:from>
    <xdr:ext cx="1846384" cy="453970"/>
    <xdr:sp macro="" textlink="">
      <xdr:nvSpPr>
        <xdr:cNvPr id="5" name="Retângulo 4"/>
        <xdr:cNvSpPr/>
      </xdr:nvSpPr>
      <xdr:spPr>
        <a:xfrm>
          <a:off x="102577" y="784089"/>
          <a:ext cx="18463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RH / DP</a:t>
          </a:r>
        </a:p>
      </xdr:txBody>
    </xdr:sp>
    <xdr:clientData/>
  </xdr:oneCellAnchor>
  <xdr:twoCellAnchor>
    <xdr:from>
      <xdr:col>0</xdr:col>
      <xdr:colOff>29307</xdr:colOff>
      <xdr:row>6</xdr:row>
      <xdr:rowOff>129727</xdr:rowOff>
    </xdr:from>
    <xdr:to>
      <xdr:col>3</xdr:col>
      <xdr:colOff>285750</xdr:colOff>
      <xdr:row>9</xdr:row>
      <xdr:rowOff>120742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29307" y="1367977"/>
          <a:ext cx="208524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6</xdr:row>
      <xdr:rowOff>137854</xdr:rowOff>
    </xdr:from>
    <xdr:ext cx="2036884" cy="453970"/>
    <xdr:sp macro="" textlink="">
      <xdr:nvSpPr>
        <xdr:cNvPr id="7" name="Retângulo 6"/>
        <xdr:cNvSpPr/>
      </xdr:nvSpPr>
      <xdr:spPr>
        <a:xfrm>
          <a:off x="0" y="1376104"/>
          <a:ext cx="20368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FINANCEIRO</a:t>
          </a:r>
        </a:p>
      </xdr:txBody>
    </xdr:sp>
    <xdr:clientData/>
  </xdr:oneCellAnchor>
  <xdr:twoCellAnchor>
    <xdr:from>
      <xdr:col>0</xdr:col>
      <xdr:colOff>29307</xdr:colOff>
      <xdr:row>9</xdr:row>
      <xdr:rowOff>179549</xdr:rowOff>
    </xdr:from>
    <xdr:to>
      <xdr:col>3</xdr:col>
      <xdr:colOff>300404</xdr:colOff>
      <xdr:row>12</xdr:row>
      <xdr:rowOff>170564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29307" y="1989299"/>
          <a:ext cx="2099897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10</xdr:row>
      <xdr:rowOff>41140</xdr:rowOff>
    </xdr:from>
    <xdr:ext cx="2154115" cy="453970"/>
    <xdr:sp macro="" textlink="">
      <xdr:nvSpPr>
        <xdr:cNvPr id="9" name="Retângulo 8"/>
        <xdr:cNvSpPr/>
      </xdr:nvSpPr>
      <xdr:spPr>
        <a:xfrm>
          <a:off x="0" y="2041390"/>
          <a:ext cx="2154115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accent4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TRANSPORTE</a:t>
          </a:r>
        </a:p>
      </xdr:txBody>
    </xdr:sp>
    <xdr:clientData/>
  </xdr:oneCellAnchor>
  <xdr:twoCellAnchor>
    <xdr:from>
      <xdr:col>0</xdr:col>
      <xdr:colOff>49820</xdr:colOff>
      <xdr:row>13</xdr:row>
      <xdr:rowOff>47662</xdr:rowOff>
    </xdr:from>
    <xdr:to>
      <xdr:col>3</xdr:col>
      <xdr:colOff>300403</xdr:colOff>
      <xdr:row>16</xdr:row>
      <xdr:rowOff>38677</xdr:rowOff>
    </xdr:to>
    <xdr:sp macro="" textlink="">
      <xdr:nvSpPr>
        <xdr:cNvPr id="10" name="Retângulo Arredondado 9">
          <a:hlinkClick xmlns:r="http://schemas.openxmlformats.org/officeDocument/2006/relationships" r:id="rId5"/>
        </xdr:cNvPr>
        <xdr:cNvSpPr/>
      </xdr:nvSpPr>
      <xdr:spPr>
        <a:xfrm>
          <a:off x="49820" y="2619412"/>
          <a:ext cx="207938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374272</xdr:colOff>
      <xdr:row>13</xdr:row>
      <xdr:rowOff>70445</xdr:rowOff>
    </xdr:from>
    <xdr:ext cx="1367234" cy="453970"/>
    <xdr:sp macro="" textlink="">
      <xdr:nvSpPr>
        <xdr:cNvPr id="11" name="Retângulo 10"/>
        <xdr:cNvSpPr/>
      </xdr:nvSpPr>
      <xdr:spPr>
        <a:xfrm>
          <a:off x="374272" y="2642195"/>
          <a:ext cx="1367234" cy="4539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VENDAS</a:t>
          </a:r>
        </a:p>
      </xdr:txBody>
    </xdr:sp>
    <xdr:clientData/>
  </xdr:oneCellAnchor>
  <xdr:twoCellAnchor editAs="oneCell">
    <xdr:from>
      <xdr:col>3</xdr:col>
      <xdr:colOff>369680</xdr:colOff>
      <xdr:row>10</xdr:row>
      <xdr:rowOff>11031</xdr:rowOff>
    </xdr:from>
    <xdr:to>
      <xdr:col>4</xdr:col>
      <xdr:colOff>199380</xdr:colOff>
      <xdr:row>12</xdr:row>
      <xdr:rowOff>170448</xdr:rowOff>
    </xdr:to>
    <xdr:pic>
      <xdr:nvPicPr>
        <xdr:cNvPr id="13" name="Imagem 12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04496" y="2016294"/>
          <a:ext cx="441305" cy="540417"/>
        </a:xfrm>
        <a:prstGeom prst="roundRect">
          <a:avLst>
            <a:gd name="adj" fmla="val 47842"/>
          </a:avLst>
        </a:prstGeom>
      </xdr:spPr>
    </xdr:pic>
    <xdr:clientData/>
  </xdr:twoCellAnchor>
  <xdr:twoCellAnchor editAs="oneCell">
    <xdr:from>
      <xdr:col>3</xdr:col>
      <xdr:colOff>378107</xdr:colOff>
      <xdr:row>13</xdr:row>
      <xdr:rowOff>21558</xdr:rowOff>
    </xdr:from>
    <xdr:to>
      <xdr:col>4</xdr:col>
      <xdr:colOff>206377</xdr:colOff>
      <xdr:row>16</xdr:row>
      <xdr:rowOff>23924</xdr:rowOff>
    </xdr:to>
    <xdr:pic>
      <xdr:nvPicPr>
        <xdr:cNvPr id="14" name="Imagem 1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12923" y="2598321"/>
          <a:ext cx="439875" cy="573866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350922</xdr:colOff>
      <xdr:row>3</xdr:row>
      <xdr:rowOff>90235</xdr:rowOff>
    </xdr:from>
    <xdr:to>
      <xdr:col>4</xdr:col>
      <xdr:colOff>173768</xdr:colOff>
      <xdr:row>6</xdr:row>
      <xdr:rowOff>55144</xdr:rowOff>
    </xdr:to>
    <xdr:pic>
      <xdr:nvPicPr>
        <xdr:cNvPr id="15" name="Imagem 1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5738" y="761998"/>
          <a:ext cx="434451" cy="536409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374985</xdr:colOff>
      <xdr:row>6</xdr:row>
      <xdr:rowOff>119864</xdr:rowOff>
    </xdr:from>
    <xdr:to>
      <xdr:col>4</xdr:col>
      <xdr:colOff>166219</xdr:colOff>
      <xdr:row>9</xdr:row>
      <xdr:rowOff>123497</xdr:rowOff>
    </xdr:to>
    <xdr:pic>
      <xdr:nvPicPr>
        <xdr:cNvPr id="16" name="Imagem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09801" y="1363127"/>
          <a:ext cx="402839" cy="575133"/>
        </a:xfrm>
        <a:prstGeom prst="roundRect">
          <a:avLst>
            <a:gd name="adj" fmla="val 48981"/>
          </a:avLst>
        </a:prstGeom>
      </xdr:spPr>
    </xdr:pic>
    <xdr:clientData/>
  </xdr:twoCellAnchor>
  <xdr:twoCellAnchor>
    <xdr:from>
      <xdr:col>0</xdr:col>
      <xdr:colOff>248479</xdr:colOff>
      <xdr:row>17</xdr:row>
      <xdr:rowOff>110435</xdr:rowOff>
    </xdr:from>
    <xdr:to>
      <xdr:col>2</xdr:col>
      <xdr:colOff>555705</xdr:colOff>
      <xdr:row>20</xdr:row>
      <xdr:rowOff>123117</xdr:rowOff>
    </xdr:to>
    <xdr:sp macro="" textlink="">
      <xdr:nvSpPr>
        <xdr:cNvPr id="17" name="Divisa 16">
          <a:hlinkClick xmlns:r="http://schemas.openxmlformats.org/officeDocument/2006/relationships" r:id="rId10"/>
        </xdr:cNvPr>
        <xdr:cNvSpPr/>
      </xdr:nvSpPr>
      <xdr:spPr>
        <a:xfrm flipH="1">
          <a:off x="248479" y="3478696"/>
          <a:ext cx="1522009" cy="592464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17972</xdr:colOff>
      <xdr:row>1</xdr:row>
      <xdr:rowOff>215660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7172" cy="453785"/>
        </a:xfrm>
        <a:prstGeom prst="rect">
          <a:avLst/>
        </a:prstGeom>
      </xdr:spPr>
    </xdr:pic>
    <xdr:clientData/>
  </xdr:twoCellAnchor>
  <xdr:twoCellAnchor>
    <xdr:from>
      <xdr:col>0</xdr:col>
      <xdr:colOff>17973</xdr:colOff>
      <xdr:row>1</xdr:row>
      <xdr:rowOff>233633</xdr:rowOff>
    </xdr:from>
    <xdr:to>
      <xdr:col>12</xdr:col>
      <xdr:colOff>593066</xdr:colOff>
      <xdr:row>3</xdr:row>
      <xdr:rowOff>17972</xdr:rowOff>
    </xdr:to>
    <xdr:sp macro="" textlink="">
      <xdr:nvSpPr>
        <xdr:cNvPr id="3" name="Retângulo 2"/>
        <xdr:cNvSpPr/>
      </xdr:nvSpPr>
      <xdr:spPr>
        <a:xfrm>
          <a:off x="17973" y="476251"/>
          <a:ext cx="7907546" cy="21566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29307</xdr:colOff>
      <xdr:row>3</xdr:row>
      <xdr:rowOff>79903</xdr:rowOff>
    </xdr:from>
    <xdr:to>
      <xdr:col>3</xdr:col>
      <xdr:colOff>285750</xdr:colOff>
      <xdr:row>6</xdr:row>
      <xdr:rowOff>70918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29307" y="746653"/>
          <a:ext cx="208524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102577</xdr:colOff>
      <xdr:row>3</xdr:row>
      <xdr:rowOff>117339</xdr:rowOff>
    </xdr:from>
    <xdr:ext cx="1846384" cy="453970"/>
    <xdr:sp macro="" textlink="">
      <xdr:nvSpPr>
        <xdr:cNvPr id="5" name="Retângulo 4"/>
        <xdr:cNvSpPr/>
      </xdr:nvSpPr>
      <xdr:spPr>
        <a:xfrm>
          <a:off x="102577" y="784089"/>
          <a:ext cx="18463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RH / DP</a:t>
          </a:r>
        </a:p>
      </xdr:txBody>
    </xdr:sp>
    <xdr:clientData/>
  </xdr:oneCellAnchor>
  <xdr:twoCellAnchor>
    <xdr:from>
      <xdr:col>0</xdr:col>
      <xdr:colOff>29307</xdr:colOff>
      <xdr:row>6</xdr:row>
      <xdr:rowOff>129727</xdr:rowOff>
    </xdr:from>
    <xdr:to>
      <xdr:col>3</xdr:col>
      <xdr:colOff>285750</xdr:colOff>
      <xdr:row>9</xdr:row>
      <xdr:rowOff>120742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29307" y="1367977"/>
          <a:ext cx="208524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6</xdr:row>
      <xdr:rowOff>137854</xdr:rowOff>
    </xdr:from>
    <xdr:ext cx="2036884" cy="453970"/>
    <xdr:sp macro="" textlink="">
      <xdr:nvSpPr>
        <xdr:cNvPr id="7" name="Retângulo 6"/>
        <xdr:cNvSpPr/>
      </xdr:nvSpPr>
      <xdr:spPr>
        <a:xfrm>
          <a:off x="0" y="1376104"/>
          <a:ext cx="2036884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FINANCEIRO</a:t>
          </a:r>
        </a:p>
      </xdr:txBody>
    </xdr:sp>
    <xdr:clientData/>
  </xdr:oneCellAnchor>
  <xdr:twoCellAnchor>
    <xdr:from>
      <xdr:col>0</xdr:col>
      <xdr:colOff>29307</xdr:colOff>
      <xdr:row>9</xdr:row>
      <xdr:rowOff>179549</xdr:rowOff>
    </xdr:from>
    <xdr:to>
      <xdr:col>3</xdr:col>
      <xdr:colOff>300404</xdr:colOff>
      <xdr:row>12</xdr:row>
      <xdr:rowOff>170564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29307" y="1989299"/>
          <a:ext cx="2099897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10</xdr:row>
      <xdr:rowOff>41140</xdr:rowOff>
    </xdr:from>
    <xdr:ext cx="2154115" cy="453970"/>
    <xdr:sp macro="" textlink="">
      <xdr:nvSpPr>
        <xdr:cNvPr id="9" name="Retângulo 8"/>
        <xdr:cNvSpPr/>
      </xdr:nvSpPr>
      <xdr:spPr>
        <a:xfrm>
          <a:off x="0" y="2041390"/>
          <a:ext cx="2154115" cy="4539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TRANSPORTE</a:t>
          </a:r>
        </a:p>
      </xdr:txBody>
    </xdr:sp>
    <xdr:clientData/>
  </xdr:oneCellAnchor>
  <xdr:twoCellAnchor>
    <xdr:from>
      <xdr:col>0</xdr:col>
      <xdr:colOff>49820</xdr:colOff>
      <xdr:row>13</xdr:row>
      <xdr:rowOff>47662</xdr:rowOff>
    </xdr:from>
    <xdr:to>
      <xdr:col>3</xdr:col>
      <xdr:colOff>300403</xdr:colOff>
      <xdr:row>16</xdr:row>
      <xdr:rowOff>38677</xdr:rowOff>
    </xdr:to>
    <xdr:sp macro="" textlink="">
      <xdr:nvSpPr>
        <xdr:cNvPr id="10" name="Retângulo Arredondado 9">
          <a:hlinkClick xmlns:r="http://schemas.openxmlformats.org/officeDocument/2006/relationships" r:id="rId5"/>
        </xdr:cNvPr>
        <xdr:cNvSpPr/>
      </xdr:nvSpPr>
      <xdr:spPr>
        <a:xfrm>
          <a:off x="49820" y="2619412"/>
          <a:ext cx="2079383" cy="562515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374272</xdr:colOff>
      <xdr:row>13</xdr:row>
      <xdr:rowOff>70445</xdr:rowOff>
    </xdr:from>
    <xdr:ext cx="1367234" cy="453970"/>
    <xdr:sp macro="" textlink="">
      <xdr:nvSpPr>
        <xdr:cNvPr id="11" name="Retângulo 10"/>
        <xdr:cNvSpPr/>
      </xdr:nvSpPr>
      <xdr:spPr>
        <a:xfrm>
          <a:off x="374272" y="2642195"/>
          <a:ext cx="1367234" cy="4539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accent4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VENDAS</a:t>
          </a:r>
        </a:p>
      </xdr:txBody>
    </xdr:sp>
    <xdr:clientData/>
  </xdr:oneCellAnchor>
  <xdr:twoCellAnchor editAs="oneCell">
    <xdr:from>
      <xdr:col>3</xdr:col>
      <xdr:colOff>397721</xdr:colOff>
      <xdr:row>10</xdr:row>
      <xdr:rowOff>18862</xdr:rowOff>
    </xdr:from>
    <xdr:to>
      <xdr:col>4</xdr:col>
      <xdr:colOff>209646</xdr:colOff>
      <xdr:row>13</xdr:row>
      <xdr:rowOff>9527</xdr:rowOff>
    </xdr:to>
    <xdr:pic>
      <xdr:nvPicPr>
        <xdr:cNvPr id="12" name="Imagem 11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22560" y="2008738"/>
          <a:ext cx="420205" cy="556507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419020</xdr:colOff>
      <xdr:row>13</xdr:row>
      <xdr:rowOff>75444</xdr:rowOff>
    </xdr:from>
    <xdr:to>
      <xdr:col>4</xdr:col>
      <xdr:colOff>210072</xdr:colOff>
      <xdr:row>16</xdr:row>
      <xdr:rowOff>19992</xdr:rowOff>
    </xdr:to>
    <xdr:pic>
      <xdr:nvPicPr>
        <xdr:cNvPr id="13" name="Imagem 1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43859" y="2631162"/>
          <a:ext cx="399332" cy="510389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410787</xdr:colOff>
      <xdr:row>3</xdr:row>
      <xdr:rowOff>75446</xdr:rowOff>
    </xdr:from>
    <xdr:to>
      <xdr:col>4</xdr:col>
      <xdr:colOff>166717</xdr:colOff>
      <xdr:row>6</xdr:row>
      <xdr:rowOff>37604</xdr:rowOff>
    </xdr:to>
    <xdr:pic>
      <xdr:nvPicPr>
        <xdr:cNvPr id="14" name="Imagem 1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35626" y="745025"/>
          <a:ext cx="364210" cy="528000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3</xdr:col>
      <xdr:colOff>396089</xdr:colOff>
      <xdr:row>6</xdr:row>
      <xdr:rowOff>113987</xdr:rowOff>
    </xdr:from>
    <xdr:to>
      <xdr:col>4</xdr:col>
      <xdr:colOff>203500</xdr:colOff>
      <xdr:row>9</xdr:row>
      <xdr:rowOff>142497</xdr:rowOff>
    </xdr:to>
    <xdr:pic>
      <xdr:nvPicPr>
        <xdr:cNvPr id="15" name="Imagem 1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20928" y="1349408"/>
          <a:ext cx="415691" cy="594351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0</xdr:col>
      <xdr:colOff>248478</xdr:colOff>
      <xdr:row>17</xdr:row>
      <xdr:rowOff>27609</xdr:rowOff>
    </xdr:from>
    <xdr:to>
      <xdr:col>2</xdr:col>
      <xdr:colOff>555704</xdr:colOff>
      <xdr:row>20</xdr:row>
      <xdr:rowOff>40291</xdr:rowOff>
    </xdr:to>
    <xdr:sp macro="" textlink="">
      <xdr:nvSpPr>
        <xdr:cNvPr id="16" name="Divisa 15">
          <a:hlinkClick xmlns:r="http://schemas.openxmlformats.org/officeDocument/2006/relationships" r:id="rId10"/>
        </xdr:cNvPr>
        <xdr:cNvSpPr/>
      </xdr:nvSpPr>
      <xdr:spPr>
        <a:xfrm flipH="1">
          <a:off x="248478" y="3395870"/>
          <a:ext cx="1522009" cy="592464"/>
        </a:xfrm>
        <a:prstGeom prst="chevron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5"/>
  <sheetViews>
    <sheetView zoomScaleNormal="100" workbookViewId="0">
      <selection activeCell="J6" sqref="J6"/>
    </sheetView>
  </sheetViews>
  <sheetFormatPr defaultRowHeight="15" x14ac:dyDescent="0.25"/>
  <cols>
    <col min="1" max="1" width="9.140625" style="1"/>
    <col min="2" max="2" width="15.140625" style="1" customWidth="1"/>
    <col min="3" max="3" width="9.5703125" customWidth="1"/>
    <col min="4" max="4" width="10.85546875" bestFit="1" customWidth="1"/>
    <col min="5" max="5" width="12" bestFit="1" customWidth="1"/>
    <col min="6" max="6" width="11.7109375" customWidth="1"/>
    <col min="7" max="7" width="11.28515625" customWidth="1"/>
    <col min="9" max="9" width="10.7109375" style="1" customWidth="1"/>
    <col min="10" max="10" width="19.7109375" customWidth="1"/>
    <col min="13" max="13" width="10.42578125" style="1" bestFit="1" customWidth="1"/>
  </cols>
  <sheetData>
    <row r="4" spans="1:14" x14ac:dyDescent="0.25">
      <c r="A4" s="1" t="s">
        <v>0</v>
      </c>
      <c r="B4" s="1" t="s">
        <v>11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/>
      <c r="I4" s="3" t="s">
        <v>27</v>
      </c>
      <c r="J4" s="7" t="s">
        <v>20</v>
      </c>
      <c r="M4" s="1" t="s">
        <v>31</v>
      </c>
      <c r="N4" s="6" t="s">
        <v>14</v>
      </c>
    </row>
    <row r="5" spans="1:14" x14ac:dyDescent="0.25">
      <c r="A5" s="2" t="s">
        <v>1</v>
      </c>
      <c r="B5" s="1" t="s">
        <v>12</v>
      </c>
      <c r="C5" t="s">
        <v>29</v>
      </c>
      <c r="D5" s="5">
        <v>1300</v>
      </c>
      <c r="E5" s="5">
        <v>10500</v>
      </c>
      <c r="F5" s="5">
        <f>E5*2.5%</f>
        <v>262.5</v>
      </c>
      <c r="G5" s="5">
        <f>D5+F5</f>
        <v>1562.5</v>
      </c>
      <c r="I5" s="1" t="s">
        <v>23</v>
      </c>
      <c r="J5">
        <f>VLOOKUP(J4,B4:G14,3,0)</f>
        <v>1300</v>
      </c>
      <c r="N5" s="6" t="s">
        <v>18</v>
      </c>
    </row>
    <row r="6" spans="1:14" x14ac:dyDescent="0.25">
      <c r="A6" s="2" t="s">
        <v>2</v>
      </c>
      <c r="B6" s="1" t="s">
        <v>13</v>
      </c>
      <c r="C6" t="s">
        <v>29</v>
      </c>
      <c r="D6" s="5">
        <v>1300</v>
      </c>
      <c r="E6" s="5">
        <v>78300</v>
      </c>
      <c r="F6" s="5">
        <f t="shared" ref="F6:F14" si="0">E6*2.5%</f>
        <v>1957.5</v>
      </c>
      <c r="G6" s="5">
        <f t="shared" ref="G6:G14" si="1">D6+F6</f>
        <v>3257.5</v>
      </c>
      <c r="I6" s="3" t="s">
        <v>24</v>
      </c>
      <c r="J6" s="4" t="e">
        <f>VLOOKUP(E13,B4:G14,4,0)</f>
        <v>#N/A</v>
      </c>
      <c r="M6" s="1" t="s">
        <v>30</v>
      </c>
      <c r="N6" s="6" t="s">
        <v>13</v>
      </c>
    </row>
    <row r="7" spans="1:14" x14ac:dyDescent="0.25">
      <c r="A7" s="2" t="s">
        <v>3</v>
      </c>
      <c r="B7" s="1" t="s">
        <v>14</v>
      </c>
      <c r="C7" t="s">
        <v>30</v>
      </c>
      <c r="D7" s="5">
        <v>2000</v>
      </c>
      <c r="E7" s="5">
        <v>23400</v>
      </c>
      <c r="F7" s="5">
        <f>E7*3.5%</f>
        <v>819.00000000000011</v>
      </c>
      <c r="G7" s="5">
        <f t="shared" si="1"/>
        <v>2819</v>
      </c>
      <c r="I7" s="1" t="s">
        <v>25</v>
      </c>
      <c r="N7" s="6" t="s">
        <v>21</v>
      </c>
    </row>
    <row r="8" spans="1:14" x14ac:dyDescent="0.25">
      <c r="A8" s="2" t="s">
        <v>4</v>
      </c>
      <c r="B8" s="1" t="s">
        <v>15</v>
      </c>
      <c r="C8" t="s">
        <v>31</v>
      </c>
      <c r="D8" s="5">
        <v>3500</v>
      </c>
      <c r="E8" s="5">
        <v>41780</v>
      </c>
      <c r="F8" s="5">
        <f>E8*5%</f>
        <v>2089</v>
      </c>
      <c r="G8" s="5">
        <f t="shared" si="1"/>
        <v>5589</v>
      </c>
      <c r="I8" s="3" t="s">
        <v>28</v>
      </c>
      <c r="J8" s="4"/>
      <c r="N8" s="6" t="s">
        <v>20</v>
      </c>
    </row>
    <row r="9" spans="1:14" x14ac:dyDescent="0.25">
      <c r="A9" s="2" t="s">
        <v>5</v>
      </c>
      <c r="B9" s="1" t="s">
        <v>16</v>
      </c>
      <c r="C9" t="s">
        <v>29</v>
      </c>
      <c r="D9" s="5">
        <v>1300</v>
      </c>
      <c r="E9" s="5">
        <v>27600</v>
      </c>
      <c r="F9" s="5">
        <f t="shared" si="0"/>
        <v>690</v>
      </c>
      <c r="G9" s="5">
        <f t="shared" si="1"/>
        <v>1990</v>
      </c>
      <c r="N9" s="6" t="s">
        <v>17</v>
      </c>
    </row>
    <row r="10" spans="1:14" x14ac:dyDescent="0.25">
      <c r="A10" s="2" t="s">
        <v>6</v>
      </c>
      <c r="B10" s="1" t="s">
        <v>17</v>
      </c>
      <c r="C10" t="s">
        <v>29</v>
      </c>
      <c r="D10" s="5">
        <v>1300</v>
      </c>
      <c r="E10" s="5">
        <v>33890</v>
      </c>
      <c r="F10" s="5">
        <f t="shared" si="0"/>
        <v>847.25</v>
      </c>
      <c r="G10" s="5">
        <f t="shared" si="1"/>
        <v>2147.25</v>
      </c>
      <c r="M10" s="1" t="s">
        <v>29</v>
      </c>
      <c r="N10" s="6" t="s">
        <v>12</v>
      </c>
    </row>
    <row r="11" spans="1:14" x14ac:dyDescent="0.25">
      <c r="A11" s="2" t="s">
        <v>7</v>
      </c>
      <c r="B11" s="1" t="s">
        <v>18</v>
      </c>
      <c r="C11" t="s">
        <v>29</v>
      </c>
      <c r="D11" s="5">
        <v>1300</v>
      </c>
      <c r="E11" s="5">
        <v>17900</v>
      </c>
      <c r="F11" s="5">
        <f t="shared" si="0"/>
        <v>447.5</v>
      </c>
      <c r="G11" s="5">
        <f t="shared" si="1"/>
        <v>1747.5</v>
      </c>
      <c r="N11" s="6" t="s">
        <v>15</v>
      </c>
    </row>
    <row r="12" spans="1:14" x14ac:dyDescent="0.25">
      <c r="A12" s="2" t="s">
        <v>8</v>
      </c>
      <c r="B12" s="1" t="s">
        <v>19</v>
      </c>
      <c r="C12" t="s">
        <v>29</v>
      </c>
      <c r="D12" s="5">
        <v>1300</v>
      </c>
      <c r="E12" s="5">
        <v>25560</v>
      </c>
      <c r="F12" s="5">
        <f t="shared" si="0"/>
        <v>639</v>
      </c>
      <c r="G12" s="5">
        <f t="shared" si="1"/>
        <v>1939</v>
      </c>
      <c r="N12" s="6" t="s">
        <v>16</v>
      </c>
    </row>
    <row r="13" spans="1:14" x14ac:dyDescent="0.25">
      <c r="A13" s="2" t="s">
        <v>9</v>
      </c>
      <c r="B13" s="1" t="s">
        <v>20</v>
      </c>
      <c r="C13" t="s">
        <v>29</v>
      </c>
      <c r="D13" s="5">
        <v>1300</v>
      </c>
      <c r="E13" s="5">
        <v>67800</v>
      </c>
      <c r="F13" s="5">
        <f t="shared" si="0"/>
        <v>1695</v>
      </c>
      <c r="G13" s="5">
        <f t="shared" si="1"/>
        <v>2995</v>
      </c>
      <c r="N13" s="6" t="s">
        <v>19</v>
      </c>
    </row>
    <row r="14" spans="1:14" x14ac:dyDescent="0.25">
      <c r="A14" s="2" t="s">
        <v>10</v>
      </c>
      <c r="B14" s="1" t="s">
        <v>21</v>
      </c>
      <c r="C14" t="s">
        <v>29</v>
      </c>
      <c r="D14" s="5">
        <v>1300</v>
      </c>
      <c r="E14" s="5">
        <v>60000</v>
      </c>
      <c r="F14" s="5">
        <f t="shared" si="0"/>
        <v>1500</v>
      </c>
      <c r="G14" s="5">
        <f t="shared" si="1"/>
        <v>2800</v>
      </c>
    </row>
    <row r="15" spans="1:14" x14ac:dyDescent="0.25">
      <c r="A15" s="2"/>
    </row>
  </sheetData>
  <sortState ref="M4:N13">
    <sortCondition ref="N4"/>
  </sortState>
  <dataValidations count="2">
    <dataValidation type="list" allowBlank="1" showInputMessage="1" showErrorMessage="1" sqref="C5:C14">
      <formula1>$M$4:$M$6</formula1>
    </dataValidation>
    <dataValidation type="list" allowBlank="1" showInputMessage="1" showErrorMessage="1" sqref="J4">
      <formula1>$N$4:$N$13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tabSelected="1" zoomScale="136" zoomScaleNormal="136" workbookViewId="0"/>
  </sheetViews>
  <sheetFormatPr defaultRowHeight="15" x14ac:dyDescent="0.25"/>
  <cols>
    <col min="1" max="16384" width="9.140625" style="8"/>
  </cols>
  <sheetData>
    <row r="1" spans="3:12" ht="18.75" x14ac:dyDescent="0.4">
      <c r="C1" s="24" t="s">
        <v>32</v>
      </c>
      <c r="D1" s="24"/>
      <c r="E1" s="24"/>
      <c r="F1" s="24"/>
      <c r="G1" s="24"/>
      <c r="H1" s="24"/>
      <c r="I1" s="24"/>
      <c r="J1" s="24"/>
      <c r="K1" s="24"/>
      <c r="L1" s="24"/>
    </row>
    <row r="2" spans="3:12" ht="18.75" x14ac:dyDescent="0.4">
      <c r="C2" s="24" t="s">
        <v>33</v>
      </c>
      <c r="D2" s="24"/>
      <c r="E2" s="24"/>
      <c r="F2" s="24"/>
      <c r="G2" s="24"/>
      <c r="H2" s="24"/>
      <c r="I2" s="24"/>
      <c r="J2" s="24"/>
      <c r="K2" s="24"/>
      <c r="L2" s="24"/>
    </row>
    <row r="11" spans="3:12" x14ac:dyDescent="0.25">
      <c r="H11" s="9"/>
    </row>
  </sheetData>
  <mergeCells count="2">
    <mergeCell ref="C1:L1"/>
    <mergeCell ref="C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9"/>
  <sheetViews>
    <sheetView zoomScale="170" zoomScaleNormal="170" workbookViewId="0"/>
  </sheetViews>
  <sheetFormatPr defaultRowHeight="15" x14ac:dyDescent="0.25"/>
  <cols>
    <col min="1" max="5" width="9.140625" style="8"/>
    <col min="6" max="6" width="5.140625" style="8" bestFit="1" customWidth="1"/>
    <col min="7" max="7" width="26.85546875" style="8" customWidth="1"/>
    <col min="8" max="8" width="9.140625" style="8"/>
    <col min="9" max="9" width="11.140625" style="14" bestFit="1" customWidth="1"/>
    <col min="10" max="11" width="9.140625" style="16"/>
    <col min="12" max="12" width="10.140625" style="8" customWidth="1"/>
    <col min="13" max="13" width="14.28515625" style="12" customWidth="1"/>
    <col min="14" max="14" width="12.28515625" style="12" bestFit="1" customWidth="1"/>
    <col min="15" max="16384" width="9.140625" style="8"/>
  </cols>
  <sheetData>
    <row r="1" spans="3:14" ht="18.75" x14ac:dyDescent="0.4">
      <c r="C1" s="24" t="s">
        <v>32</v>
      </c>
      <c r="D1" s="24"/>
      <c r="E1" s="24"/>
      <c r="F1" s="24"/>
      <c r="G1" s="24"/>
      <c r="H1" s="24"/>
      <c r="I1" s="24"/>
      <c r="J1" s="24"/>
      <c r="K1" s="24"/>
      <c r="L1" s="24"/>
    </row>
    <row r="2" spans="3:14" ht="18.75" x14ac:dyDescent="0.4">
      <c r="C2" s="24" t="s">
        <v>33</v>
      </c>
      <c r="D2" s="24"/>
      <c r="E2" s="24"/>
      <c r="F2" s="24"/>
      <c r="G2" s="24"/>
      <c r="H2" s="24"/>
      <c r="I2" s="24"/>
      <c r="J2" s="24"/>
      <c r="K2" s="24"/>
      <c r="L2" s="24"/>
    </row>
    <row r="5" spans="3:14" x14ac:dyDescent="0.25">
      <c r="F5" s="11" t="s">
        <v>0</v>
      </c>
      <c r="G5" s="12" t="s">
        <v>34</v>
      </c>
      <c r="H5" s="12" t="s">
        <v>35</v>
      </c>
      <c r="I5" s="13" t="s">
        <v>23</v>
      </c>
      <c r="J5" s="15" t="s">
        <v>51</v>
      </c>
      <c r="K5" s="15" t="s">
        <v>52</v>
      </c>
      <c r="L5" s="12"/>
      <c r="M5" s="25" t="s">
        <v>53</v>
      </c>
      <c r="N5" s="25"/>
    </row>
    <row r="6" spans="3:14" x14ac:dyDescent="0.25">
      <c r="G6" s="8" t="s">
        <v>49</v>
      </c>
      <c r="H6" s="8" t="s">
        <v>36</v>
      </c>
      <c r="I6" s="14">
        <v>1800</v>
      </c>
      <c r="J6" s="16">
        <v>42097</v>
      </c>
      <c r="M6" s="19" t="s">
        <v>23</v>
      </c>
      <c r="N6" s="20">
        <v>30300</v>
      </c>
    </row>
    <row r="7" spans="3:14" x14ac:dyDescent="0.25">
      <c r="G7" s="8" t="s">
        <v>48</v>
      </c>
      <c r="H7" s="8" t="s">
        <v>36</v>
      </c>
      <c r="I7" s="14">
        <v>1800</v>
      </c>
      <c r="J7" s="16">
        <f>J6+132</f>
        <v>42229</v>
      </c>
      <c r="M7" s="17" t="s">
        <v>54</v>
      </c>
      <c r="N7" s="18">
        <v>2424</v>
      </c>
    </row>
    <row r="8" spans="3:14" x14ac:dyDescent="0.25">
      <c r="G8" s="8" t="s">
        <v>45</v>
      </c>
      <c r="H8" s="8" t="s">
        <v>36</v>
      </c>
      <c r="I8" s="14">
        <v>1800</v>
      </c>
      <c r="J8" s="16">
        <f t="shared" ref="J8:J19" si="0">J7+132</f>
        <v>42361</v>
      </c>
      <c r="K8" s="16">
        <v>44134</v>
      </c>
      <c r="M8" s="19" t="s">
        <v>55</v>
      </c>
      <c r="N8" s="20">
        <v>1818</v>
      </c>
    </row>
    <row r="9" spans="3:14" x14ac:dyDescent="0.25">
      <c r="G9" s="8" t="s">
        <v>43</v>
      </c>
      <c r="H9" s="8" t="s">
        <v>30</v>
      </c>
      <c r="I9" s="14">
        <v>2500</v>
      </c>
      <c r="J9" s="16">
        <f t="shared" si="0"/>
        <v>42493</v>
      </c>
      <c r="M9" s="17" t="s">
        <v>56</v>
      </c>
      <c r="N9" s="18">
        <f>SUM(N6:N8)</f>
        <v>34542</v>
      </c>
    </row>
    <row r="10" spans="3:14" x14ac:dyDescent="0.25">
      <c r="G10" s="8" t="s">
        <v>46</v>
      </c>
      <c r="H10" s="8" t="s">
        <v>36</v>
      </c>
      <c r="I10" s="14">
        <v>1800</v>
      </c>
      <c r="J10" s="16">
        <f t="shared" si="0"/>
        <v>42625</v>
      </c>
    </row>
    <row r="11" spans="3:14" x14ac:dyDescent="0.25">
      <c r="G11" s="8" t="s">
        <v>39</v>
      </c>
      <c r="H11" s="8" t="s">
        <v>29</v>
      </c>
      <c r="I11" s="14">
        <v>2000</v>
      </c>
      <c r="J11" s="16">
        <f t="shared" si="0"/>
        <v>42757</v>
      </c>
    </row>
    <row r="12" spans="3:14" x14ac:dyDescent="0.25">
      <c r="G12" s="8" t="s">
        <v>37</v>
      </c>
      <c r="H12" s="8" t="s">
        <v>36</v>
      </c>
      <c r="I12" s="14">
        <v>1800</v>
      </c>
      <c r="J12" s="16">
        <f t="shared" si="0"/>
        <v>42889</v>
      </c>
    </row>
    <row r="13" spans="3:14" x14ac:dyDescent="0.25">
      <c r="G13" s="8" t="s">
        <v>44</v>
      </c>
      <c r="H13" s="8" t="s">
        <v>30</v>
      </c>
      <c r="I13" s="14">
        <v>2500</v>
      </c>
      <c r="J13" s="16">
        <f t="shared" si="0"/>
        <v>43021</v>
      </c>
    </row>
    <row r="14" spans="3:14" x14ac:dyDescent="0.25">
      <c r="G14" s="8" t="s">
        <v>41</v>
      </c>
      <c r="H14" s="8" t="s">
        <v>29</v>
      </c>
      <c r="I14" s="14">
        <v>2000</v>
      </c>
      <c r="J14" s="16">
        <f t="shared" si="0"/>
        <v>43153</v>
      </c>
      <c r="K14" s="16">
        <v>44275</v>
      </c>
    </row>
    <row r="15" spans="3:14" x14ac:dyDescent="0.25">
      <c r="G15" s="8" t="s">
        <v>38</v>
      </c>
      <c r="H15" s="8" t="s">
        <v>29</v>
      </c>
      <c r="I15" s="14">
        <v>2000</v>
      </c>
      <c r="J15" s="16">
        <f t="shared" si="0"/>
        <v>43285</v>
      </c>
    </row>
    <row r="16" spans="3:14" x14ac:dyDescent="0.25">
      <c r="G16" s="8" t="s">
        <v>50</v>
      </c>
      <c r="H16" s="8" t="s">
        <v>29</v>
      </c>
      <c r="I16" s="14">
        <v>2000</v>
      </c>
      <c r="J16" s="16">
        <f t="shared" si="0"/>
        <v>43417</v>
      </c>
    </row>
    <row r="17" spans="7:11" x14ac:dyDescent="0.25">
      <c r="G17" s="8" t="s">
        <v>40</v>
      </c>
      <c r="H17" s="8" t="s">
        <v>29</v>
      </c>
      <c r="I17" s="14">
        <v>2000</v>
      </c>
      <c r="J17" s="16">
        <f t="shared" si="0"/>
        <v>43549</v>
      </c>
    </row>
    <row r="18" spans="7:11" x14ac:dyDescent="0.25">
      <c r="G18" s="8" t="s">
        <v>47</v>
      </c>
      <c r="H18" s="8" t="s">
        <v>36</v>
      </c>
      <c r="I18" s="14">
        <v>1800</v>
      </c>
      <c r="J18" s="16">
        <f t="shared" si="0"/>
        <v>43681</v>
      </c>
    </row>
    <row r="19" spans="7:11" x14ac:dyDescent="0.25">
      <c r="G19" s="8" t="s">
        <v>42</v>
      </c>
      <c r="H19" s="10" t="s">
        <v>31</v>
      </c>
      <c r="I19" s="14">
        <v>4500</v>
      </c>
      <c r="J19" s="16">
        <f t="shared" si="0"/>
        <v>43813</v>
      </c>
      <c r="K19" s="16">
        <v>44742</v>
      </c>
    </row>
  </sheetData>
  <sortState ref="G6:H19">
    <sortCondition ref="G6"/>
  </sortState>
  <mergeCells count="3">
    <mergeCell ref="C1:L1"/>
    <mergeCell ref="C2:L2"/>
    <mergeCell ref="M5:N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9"/>
  <sheetViews>
    <sheetView zoomScale="154" zoomScaleNormal="154" workbookViewId="0">
      <selection activeCell="P6" sqref="P6"/>
    </sheetView>
  </sheetViews>
  <sheetFormatPr defaultRowHeight="15" x14ac:dyDescent="0.25"/>
  <cols>
    <col min="1" max="10" width="9.140625" style="8"/>
    <col min="11" max="11" width="11.28515625" style="8" customWidth="1"/>
    <col min="12" max="12" width="12.5703125" style="8" customWidth="1"/>
    <col min="13" max="13" width="13.5703125" style="8" customWidth="1"/>
    <col min="14" max="15" width="9.140625" style="8"/>
    <col min="16" max="16" width="14.28515625" style="8" customWidth="1"/>
    <col min="17" max="17" width="9.140625" style="8"/>
    <col min="18" max="18" width="13.28515625" style="8" bestFit="1" customWidth="1"/>
    <col min="19" max="16384" width="9.140625" style="8"/>
  </cols>
  <sheetData>
    <row r="1" spans="3:22" ht="18.75" x14ac:dyDescent="0.4">
      <c r="C1" s="24" t="s">
        <v>32</v>
      </c>
      <c r="D1" s="24"/>
      <c r="E1" s="24"/>
      <c r="F1" s="24"/>
      <c r="G1" s="24"/>
      <c r="H1" s="24"/>
      <c r="I1" s="24"/>
      <c r="J1" s="24"/>
      <c r="K1" s="24"/>
      <c r="L1" s="24"/>
    </row>
    <row r="2" spans="3:22" ht="18.75" x14ac:dyDescent="0.4">
      <c r="C2" s="24" t="s">
        <v>33</v>
      </c>
      <c r="D2" s="24"/>
      <c r="E2" s="24"/>
      <c r="F2" s="24"/>
      <c r="G2" s="24"/>
      <c r="H2" s="24"/>
      <c r="I2" s="24"/>
      <c r="J2" s="24"/>
      <c r="K2" s="24"/>
      <c r="L2" s="24"/>
    </row>
    <row r="3" spans="3:22" x14ac:dyDescent="0.25">
      <c r="R3" s="23" t="s">
        <v>68</v>
      </c>
    </row>
    <row r="5" spans="3:22" x14ac:dyDescent="0.25">
      <c r="F5" s="8" t="s">
        <v>0</v>
      </c>
      <c r="G5" s="27" t="s">
        <v>57</v>
      </c>
      <c r="H5" s="27"/>
      <c r="I5" s="27"/>
      <c r="J5" s="8" t="s">
        <v>58</v>
      </c>
      <c r="K5" s="8" t="s">
        <v>59</v>
      </c>
      <c r="L5" s="8" t="s">
        <v>60</v>
      </c>
      <c r="M5" s="8" t="s">
        <v>61</v>
      </c>
      <c r="O5" s="27" t="s">
        <v>72</v>
      </c>
      <c r="P5" s="27"/>
      <c r="S5" s="22"/>
      <c r="T5" s="22"/>
      <c r="V5" s="22" t="s">
        <v>62</v>
      </c>
    </row>
    <row r="6" spans="3:22" x14ac:dyDescent="0.25">
      <c r="F6" s="21" t="s">
        <v>1</v>
      </c>
      <c r="G6" s="26" t="s">
        <v>62</v>
      </c>
      <c r="H6" s="26"/>
      <c r="I6" s="26"/>
      <c r="J6" s="12">
        <v>1</v>
      </c>
      <c r="K6" s="13">
        <v>250</v>
      </c>
      <c r="L6" s="13">
        <f>K6*22%</f>
        <v>55</v>
      </c>
      <c r="M6" s="13">
        <f>J6*K6+L6</f>
        <v>305</v>
      </c>
      <c r="O6" s="8" t="s">
        <v>73</v>
      </c>
      <c r="P6" s="14">
        <f>LARGE($M$6:M15,1)</f>
        <v>20635.8</v>
      </c>
      <c r="R6" s="14">
        <f>VLOOKUP(R3,G5:M15,7,0)</f>
        <v>8214</v>
      </c>
      <c r="S6" s="22"/>
      <c r="T6" s="22"/>
      <c r="V6" s="22" t="s">
        <v>63</v>
      </c>
    </row>
    <row r="7" spans="3:22" x14ac:dyDescent="0.25">
      <c r="F7" s="21" t="s">
        <v>2</v>
      </c>
      <c r="G7" s="26" t="s">
        <v>63</v>
      </c>
      <c r="H7" s="26"/>
      <c r="I7" s="26"/>
      <c r="J7" s="12">
        <v>1</v>
      </c>
      <c r="K7" s="13">
        <v>400</v>
      </c>
      <c r="L7" s="13">
        <f t="shared" ref="L7:L15" si="0">K7*22%</f>
        <v>88</v>
      </c>
      <c r="M7" s="13">
        <f t="shared" ref="M7:M15" si="1">J7*K7+L7</f>
        <v>488</v>
      </c>
      <c r="O7" s="8" t="s">
        <v>74</v>
      </c>
      <c r="P7" s="14">
        <f>LARGE($M$6:M15,2)</f>
        <v>8214</v>
      </c>
      <c r="R7" s="14"/>
      <c r="S7" s="22"/>
      <c r="T7" s="22"/>
      <c r="V7" s="22" t="s">
        <v>64</v>
      </c>
    </row>
    <row r="8" spans="3:22" x14ac:dyDescent="0.25">
      <c r="F8" s="21" t="s">
        <v>3</v>
      </c>
      <c r="G8" s="26" t="s">
        <v>64</v>
      </c>
      <c r="H8" s="26"/>
      <c r="I8" s="26"/>
      <c r="J8" s="12">
        <v>1</v>
      </c>
      <c r="K8" s="13">
        <v>1260</v>
      </c>
      <c r="L8" s="13">
        <f t="shared" si="0"/>
        <v>277.2</v>
      </c>
      <c r="M8" s="13">
        <f t="shared" si="1"/>
        <v>1537.2</v>
      </c>
      <c r="O8" s="8" t="s">
        <v>75</v>
      </c>
      <c r="P8" s="14">
        <f>LARGE($M$6:M15,3)</f>
        <v>1727.18</v>
      </c>
      <c r="R8" s="14"/>
      <c r="S8" s="22"/>
      <c r="T8" s="22"/>
      <c r="V8" s="22" t="s">
        <v>65</v>
      </c>
    </row>
    <row r="9" spans="3:22" x14ac:dyDescent="0.25">
      <c r="F9" s="21" t="s">
        <v>4</v>
      </c>
      <c r="G9" s="26" t="s">
        <v>65</v>
      </c>
      <c r="H9" s="26"/>
      <c r="I9" s="26"/>
      <c r="J9" s="12">
        <v>2</v>
      </c>
      <c r="K9" s="13">
        <v>400</v>
      </c>
      <c r="L9" s="13">
        <f t="shared" si="0"/>
        <v>88</v>
      </c>
      <c r="M9" s="13">
        <f t="shared" si="1"/>
        <v>888</v>
      </c>
      <c r="R9" s="14"/>
      <c r="S9" s="22"/>
      <c r="T9" s="22"/>
      <c r="V9" s="22" t="s">
        <v>66</v>
      </c>
    </row>
    <row r="10" spans="3:22" x14ac:dyDescent="0.25">
      <c r="F10" s="21" t="s">
        <v>5</v>
      </c>
      <c r="G10" s="26" t="s">
        <v>66</v>
      </c>
      <c r="H10" s="26"/>
      <c r="I10" s="26"/>
      <c r="J10" s="12">
        <v>6</v>
      </c>
      <c r="K10" s="13">
        <v>230</v>
      </c>
      <c r="L10" s="13">
        <f t="shared" si="0"/>
        <v>50.6</v>
      </c>
      <c r="M10" s="13">
        <f t="shared" si="1"/>
        <v>1430.6</v>
      </c>
      <c r="O10" s="8" t="s">
        <v>76</v>
      </c>
      <c r="P10" s="8">
        <f>SMALL(M6:M15,1)</f>
        <v>305</v>
      </c>
      <c r="S10" s="22"/>
      <c r="T10" s="22"/>
      <c r="V10" s="22" t="s">
        <v>67</v>
      </c>
    </row>
    <row r="11" spans="3:22" x14ac:dyDescent="0.25">
      <c r="F11" s="21" t="s">
        <v>6</v>
      </c>
      <c r="G11" s="26" t="s">
        <v>67</v>
      </c>
      <c r="H11" s="26"/>
      <c r="I11" s="26"/>
      <c r="J11" s="12">
        <v>4</v>
      </c>
      <c r="K11" s="13">
        <v>4890</v>
      </c>
      <c r="L11" s="13">
        <f t="shared" si="0"/>
        <v>1075.8</v>
      </c>
      <c r="M11" s="13">
        <f t="shared" si="1"/>
        <v>20635.8</v>
      </c>
      <c r="O11" s="8" t="s">
        <v>77</v>
      </c>
      <c r="P11" s="8">
        <f>SMALL(M6:M15,2)</f>
        <v>488</v>
      </c>
      <c r="S11" s="22"/>
      <c r="T11" s="22"/>
      <c r="V11" s="22" t="s">
        <v>68</v>
      </c>
    </row>
    <row r="12" spans="3:22" x14ac:dyDescent="0.25">
      <c r="F12" s="21" t="s">
        <v>7</v>
      </c>
      <c r="G12" s="26" t="s">
        <v>68</v>
      </c>
      <c r="H12" s="26"/>
      <c r="I12" s="26"/>
      <c r="J12" s="12">
        <v>2</v>
      </c>
      <c r="K12" s="13">
        <v>3700</v>
      </c>
      <c r="L12" s="13">
        <f t="shared" si="0"/>
        <v>814</v>
      </c>
      <c r="M12" s="13">
        <f t="shared" si="1"/>
        <v>8214</v>
      </c>
      <c r="O12" s="8" t="s">
        <v>78</v>
      </c>
      <c r="P12" s="8">
        <f>SMALL(M6:M15,3)</f>
        <v>888</v>
      </c>
      <c r="S12" s="22"/>
      <c r="T12" s="22"/>
      <c r="V12" s="22" t="s">
        <v>69</v>
      </c>
    </row>
    <row r="13" spans="3:22" x14ac:dyDescent="0.25">
      <c r="F13" s="21" t="s">
        <v>8</v>
      </c>
      <c r="G13" s="26" t="s">
        <v>69</v>
      </c>
      <c r="H13" s="26"/>
      <c r="I13" s="26"/>
      <c r="J13" s="12">
        <v>3</v>
      </c>
      <c r="K13" s="13">
        <v>455</v>
      </c>
      <c r="L13" s="13">
        <f t="shared" si="0"/>
        <v>100.1</v>
      </c>
      <c r="M13" s="13">
        <f t="shared" si="1"/>
        <v>1465.1</v>
      </c>
      <c r="S13" s="22"/>
      <c r="T13" s="22"/>
      <c r="V13" s="22" t="s">
        <v>70</v>
      </c>
    </row>
    <row r="14" spans="3:22" x14ac:dyDescent="0.25">
      <c r="F14" s="21" t="s">
        <v>9</v>
      </c>
      <c r="G14" s="26" t="s">
        <v>70</v>
      </c>
      <c r="H14" s="26"/>
      <c r="I14" s="26"/>
      <c r="J14" s="12">
        <v>10</v>
      </c>
      <c r="K14" s="13">
        <v>169</v>
      </c>
      <c r="L14" s="13">
        <f t="shared" si="0"/>
        <v>37.18</v>
      </c>
      <c r="M14" s="13">
        <f t="shared" si="1"/>
        <v>1727.18</v>
      </c>
      <c r="S14" s="22"/>
      <c r="T14" s="22"/>
      <c r="V14" s="22" t="s">
        <v>71</v>
      </c>
    </row>
    <row r="15" spans="3:22" x14ac:dyDescent="0.25">
      <c r="F15" s="21" t="s">
        <v>10</v>
      </c>
      <c r="G15" s="26" t="s">
        <v>71</v>
      </c>
      <c r="H15" s="26"/>
      <c r="I15" s="26"/>
      <c r="J15" s="12">
        <v>3</v>
      </c>
      <c r="K15" s="13">
        <v>450</v>
      </c>
      <c r="L15" s="13">
        <f t="shared" si="0"/>
        <v>99</v>
      </c>
      <c r="M15" s="13">
        <f t="shared" si="1"/>
        <v>1449</v>
      </c>
    </row>
    <row r="16" spans="3:22" x14ac:dyDescent="0.25">
      <c r="G16" s="26"/>
      <c r="H16" s="26"/>
      <c r="I16" s="26"/>
    </row>
    <row r="17" spans="7:9" x14ac:dyDescent="0.25">
      <c r="G17" s="26"/>
      <c r="H17" s="26"/>
      <c r="I17" s="26"/>
    </row>
    <row r="18" spans="7:9" x14ac:dyDescent="0.25">
      <c r="G18" s="26"/>
      <c r="H18" s="26"/>
      <c r="I18" s="26"/>
    </row>
    <row r="19" spans="7:9" x14ac:dyDescent="0.25">
      <c r="G19" s="26"/>
      <c r="H19" s="26"/>
      <c r="I19" s="26"/>
    </row>
  </sheetData>
  <mergeCells count="18">
    <mergeCell ref="C1:L1"/>
    <mergeCell ref="C2:L2"/>
    <mergeCell ref="G5:I5"/>
    <mergeCell ref="G6:I6"/>
    <mergeCell ref="G7:I7"/>
    <mergeCell ref="G18:I18"/>
    <mergeCell ref="G19:I19"/>
    <mergeCell ref="O5:P5"/>
    <mergeCell ref="G13:I13"/>
    <mergeCell ref="G14:I14"/>
    <mergeCell ref="G15:I15"/>
    <mergeCell ref="G16:I16"/>
    <mergeCell ref="G17:I17"/>
    <mergeCell ref="G8:I8"/>
    <mergeCell ref="G9:I9"/>
    <mergeCell ref="G10:I10"/>
    <mergeCell ref="G11:I11"/>
    <mergeCell ref="G12:I12"/>
  </mergeCells>
  <dataValidations count="1">
    <dataValidation type="list" allowBlank="1" showInputMessage="1" showErrorMessage="1" sqref="R3">
      <formula1>$V$5:$V$14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zoomScale="190" zoomScaleNormal="190" workbookViewId="0"/>
  </sheetViews>
  <sheetFormatPr defaultRowHeight="15" x14ac:dyDescent="0.25"/>
  <cols>
    <col min="1" max="16384" width="9.140625" style="8"/>
  </cols>
  <sheetData>
    <row r="1" spans="3:12" ht="18.75" x14ac:dyDescent="0.4">
      <c r="C1" s="24" t="s">
        <v>32</v>
      </c>
      <c r="D1" s="24"/>
      <c r="E1" s="24"/>
      <c r="F1" s="24"/>
      <c r="G1" s="24"/>
      <c r="H1" s="24"/>
      <c r="I1" s="24"/>
      <c r="J1" s="24"/>
      <c r="K1" s="24"/>
      <c r="L1" s="24"/>
    </row>
    <row r="2" spans="3:12" ht="18.75" x14ac:dyDescent="0.4">
      <c r="C2" s="24" t="s">
        <v>33</v>
      </c>
      <c r="D2" s="24"/>
      <c r="E2" s="24"/>
      <c r="F2" s="24"/>
      <c r="G2" s="24"/>
      <c r="H2" s="24"/>
      <c r="I2" s="24"/>
      <c r="J2" s="24"/>
      <c r="K2" s="24"/>
      <c r="L2" s="24"/>
    </row>
    <row r="11" spans="3:12" x14ac:dyDescent="0.25">
      <c r="H11" s="9"/>
    </row>
  </sheetData>
  <mergeCells count="2">
    <mergeCell ref="C1:L1"/>
    <mergeCell ref="C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zoomScale="202" zoomScaleNormal="202" workbookViewId="0"/>
  </sheetViews>
  <sheetFormatPr defaultRowHeight="15" x14ac:dyDescent="0.25"/>
  <cols>
    <col min="1" max="16384" width="9.140625" style="8"/>
  </cols>
  <sheetData>
    <row r="1" spans="3:12" ht="18.75" x14ac:dyDescent="0.4">
      <c r="C1" s="24" t="s">
        <v>32</v>
      </c>
      <c r="D1" s="24"/>
      <c r="E1" s="24"/>
      <c r="F1" s="24"/>
      <c r="G1" s="24"/>
      <c r="H1" s="24"/>
      <c r="I1" s="24"/>
      <c r="J1" s="24"/>
      <c r="K1" s="24"/>
      <c r="L1" s="24"/>
    </row>
    <row r="2" spans="3:12" ht="18.75" x14ac:dyDescent="0.4">
      <c r="C2" s="24" t="s">
        <v>33</v>
      </c>
      <c r="D2" s="24"/>
      <c r="E2" s="24"/>
      <c r="F2" s="24"/>
      <c r="G2" s="24"/>
      <c r="H2" s="24"/>
      <c r="I2" s="24"/>
      <c r="J2" s="24"/>
      <c r="K2" s="24"/>
      <c r="L2" s="24"/>
    </row>
    <row r="11" spans="3:12" x14ac:dyDescent="0.25">
      <c r="H11" s="9"/>
    </row>
  </sheetData>
  <mergeCells count="2">
    <mergeCell ref="C1:L1"/>
    <mergeCell ref="C2:L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PRINCIPAL</vt:lpstr>
      <vt:lpstr>RH DP</vt:lpstr>
      <vt:lpstr>FINANCEIRO</vt:lpstr>
      <vt:lpstr>TRANSPORTE</vt:lpstr>
      <vt:lpstr>VENDAS</vt:lpstr>
      <vt:lpstr>Planilha6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2023-09-18T12:53:08Z</dcterms:created>
  <dcterms:modified xsi:type="dcterms:W3CDTF">2023-09-26T14:14:37Z</dcterms:modified>
</cp:coreProperties>
</file>