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lichtere prints" sheetId="2" r:id="rId5"/>
  </sheets>
  <definedNames/>
  <calcPr/>
</workbook>
</file>

<file path=xl/sharedStrings.xml><?xml version="1.0" encoding="utf-8"?>
<sst xmlns="http://schemas.openxmlformats.org/spreadsheetml/2006/main" count="66" uniqueCount="29">
  <si>
    <t>Welkom!!</t>
  </si>
  <si>
    <t>Gewicht (gram):</t>
  </si>
  <si>
    <t>Inhoud (cm^3):</t>
  </si>
  <si>
    <t>Frontaal opp (cm^2):</t>
  </si>
  <si>
    <t>Buoyant force(N)</t>
  </si>
  <si>
    <t>Bol</t>
  </si>
  <si>
    <t>Straal (cm):</t>
  </si>
  <si>
    <t>dichtheid hydrogel water(kg/l):</t>
  </si>
  <si>
    <t>gewicht om toe te voegen(g):</t>
  </si>
  <si>
    <t>gewicht in schijfjes (g)</t>
  </si>
  <si>
    <t>zand in bakje (g)</t>
  </si>
  <si>
    <t>Pillen</t>
  </si>
  <si>
    <t>Lengte cilinder tussen bollen (cm):</t>
  </si>
  <si>
    <t>Stress(N/m^2):</t>
  </si>
  <si>
    <t>Gewicht stok + tape + tray(g)</t>
  </si>
  <si>
    <t>Stress(N/cm^2</t>
  </si>
  <si>
    <t>Ellipsen, verticaal</t>
  </si>
  <si>
    <t>Lengte halve lange as (cm):</t>
  </si>
  <si>
    <t>Totale kracht(N):</t>
  </si>
  <si>
    <t>dichtheid hydrogel(kg/m^3)</t>
  </si>
  <si>
    <t>Ellipsen, horizontaal</t>
  </si>
  <si>
    <t>gewicht tray:</t>
  </si>
  <si>
    <t>gewicht stokje met tape + ad:</t>
  </si>
  <si>
    <t>Kubus, orthogonaal</t>
  </si>
  <si>
    <t>Lengte ribben (cm):</t>
  </si>
  <si>
    <t>w</t>
  </si>
  <si>
    <t>Kubus, diagonaal</t>
  </si>
  <si>
    <t>Tetraëder, zijde eerst</t>
  </si>
  <si>
    <t>Tetraëder, punt eerst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</si>
</sst>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1" numFmtId="2" xfId="0" applyFont="1" applyNumberFormat="1"/>
    <xf borderId="0" fillId="0" fontId="4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5" numFmtId="164" xfId="0" applyFont="1" applyNumberFormat="1"/>
    <xf borderId="0" fillId="0" fontId="1" numFmtId="0" xfId="0" applyFont="1"/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  <col customWidth="1" min="2" max="2" width="28.63"/>
    <col customWidth="1" min="3" max="3" width="13.63"/>
    <col customWidth="1" min="4" max="4" width="13.0"/>
    <col customWidth="1" min="5" max="5" width="17.5"/>
    <col customWidth="1" min="6" max="6" width="27.75"/>
    <col customWidth="1" min="7" max="7" width="17.13"/>
    <col customWidth="1" min="9" max="9" width="22.5"/>
    <col customWidth="1" min="10" max="10" width="17.2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4" t="s">
        <v>4</v>
      </c>
      <c r="G1" s="3"/>
    </row>
    <row r="2">
      <c r="A2" s="5" t="s">
        <v>5</v>
      </c>
      <c r="B2" s="3" t="s">
        <v>6</v>
      </c>
      <c r="C2" s="2"/>
      <c r="D2" s="2"/>
      <c r="E2" s="2"/>
      <c r="G2" s="4" t="s">
        <v>7</v>
      </c>
      <c r="I2" s="4" t="s">
        <v>8</v>
      </c>
      <c r="J2" s="4" t="s">
        <v>9</v>
      </c>
      <c r="K2" s="4" t="s">
        <v>10</v>
      </c>
    </row>
    <row r="3">
      <c r="A3" s="5"/>
      <c r="B3" s="6">
        <f>SQRT(10/PI())</f>
        <v>1.784124116</v>
      </c>
      <c r="C3" s="6">
        <v>12.7</v>
      </c>
      <c r="D3" s="2">
        <f>4/3*PI()*B3^3</f>
        <v>23.78832155</v>
      </c>
      <c r="E3" s="6">
        <v>10.0</v>
      </c>
      <c r="F3" s="7">
        <f t="shared" ref="F3:F25" si="1">D3/1000000*$G$14*9.81</f>
        <v>0.2289528655</v>
      </c>
      <c r="G3" s="8">
        <v>0.9811</v>
      </c>
      <c r="I3" s="9">
        <f t="shared" ref="I3:I25" si="2">(($G$11 +F3)/9.81 -C3/1000 - $G$7/1000)*1000</f>
        <v>17.98240219</v>
      </c>
      <c r="K3" s="9">
        <f t="shared" ref="K3:K25" si="3">I3-J3</f>
        <v>17.98240219</v>
      </c>
    </row>
    <row r="4">
      <c r="A4" s="5" t="s">
        <v>11</v>
      </c>
      <c r="B4" s="3" t="s">
        <v>12</v>
      </c>
      <c r="C4" s="2"/>
      <c r="D4" s="2"/>
      <c r="E4" s="2"/>
      <c r="F4" s="7">
        <f t="shared" si="1"/>
        <v>0</v>
      </c>
      <c r="G4" s="3" t="s">
        <v>13</v>
      </c>
      <c r="I4" s="10">
        <f t="shared" si="2"/>
        <v>7.343679918</v>
      </c>
      <c r="K4" s="10">
        <f t="shared" si="3"/>
        <v>7.343679918</v>
      </c>
    </row>
    <row r="5">
      <c r="A5" s="11"/>
      <c r="B5" s="6">
        <v>2.0</v>
      </c>
      <c r="C5" s="6">
        <v>18.29</v>
      </c>
      <c r="D5" s="2">
        <f t="shared" ref="D5:D9" si="4">2*PI()*B$3*B5+D$3</f>
        <v>46.20828641</v>
      </c>
      <c r="E5" s="6">
        <v>10.0</v>
      </c>
      <c r="F5" s="7">
        <f t="shared" si="1"/>
        <v>0.4447358575</v>
      </c>
      <c r="G5" s="6">
        <v>100.0</v>
      </c>
      <c r="I5" s="9">
        <f t="shared" si="2"/>
        <v>34.38862972</v>
      </c>
      <c r="K5" s="9">
        <f t="shared" si="3"/>
        <v>34.38862972</v>
      </c>
    </row>
    <row r="6">
      <c r="A6" s="11"/>
      <c r="B6" s="6">
        <v>3.0</v>
      </c>
      <c r="C6" s="6">
        <v>21.8</v>
      </c>
      <c r="D6" s="2">
        <f t="shared" si="4"/>
        <v>57.41826885</v>
      </c>
      <c r="E6" s="6">
        <v>10.0</v>
      </c>
      <c r="F6" s="7">
        <f t="shared" si="1"/>
        <v>0.5526273536</v>
      </c>
      <c r="G6" s="3" t="s">
        <v>14</v>
      </c>
      <c r="I6" s="9">
        <f t="shared" si="2"/>
        <v>41.87674348</v>
      </c>
      <c r="K6" s="9">
        <f t="shared" si="3"/>
        <v>41.87674348</v>
      </c>
    </row>
    <row r="7">
      <c r="A7" s="11"/>
      <c r="B7" s="6">
        <v>4.0</v>
      </c>
      <c r="C7" s="6">
        <v>25.56</v>
      </c>
      <c r="D7" s="2">
        <f t="shared" si="4"/>
        <v>68.62825128</v>
      </c>
      <c r="E7" s="6">
        <v>10.0</v>
      </c>
      <c r="F7" s="7">
        <f t="shared" si="1"/>
        <v>0.6605188496</v>
      </c>
      <c r="G7" s="6">
        <f>G18+G16</f>
        <v>2.85</v>
      </c>
      <c r="I7" s="9">
        <f t="shared" si="2"/>
        <v>49.11485725</v>
      </c>
      <c r="K7" s="9">
        <f t="shared" si="3"/>
        <v>49.11485725</v>
      </c>
    </row>
    <row r="8">
      <c r="A8" s="11"/>
      <c r="B8" s="6">
        <v>5.0</v>
      </c>
      <c r="C8" s="6">
        <v>28.71</v>
      </c>
      <c r="D8" s="2">
        <f t="shared" si="4"/>
        <v>79.83823371</v>
      </c>
      <c r="E8" s="6">
        <v>10.0</v>
      </c>
      <c r="F8" s="7">
        <f t="shared" si="1"/>
        <v>0.7684103456</v>
      </c>
      <c r="G8" s="3" t="s">
        <v>15</v>
      </c>
      <c r="I8" s="9">
        <f t="shared" si="2"/>
        <v>56.96297101</v>
      </c>
      <c r="K8" s="9">
        <f t="shared" si="3"/>
        <v>56.96297101</v>
      </c>
    </row>
    <row r="9">
      <c r="A9" s="11"/>
      <c r="B9" s="6">
        <v>6.0</v>
      </c>
      <c r="C9" s="6">
        <v>32.62</v>
      </c>
      <c r="D9" s="2">
        <f t="shared" si="4"/>
        <v>91.04821615</v>
      </c>
      <c r="E9" s="6">
        <v>10.0</v>
      </c>
      <c r="F9" s="7">
        <f t="shared" si="1"/>
        <v>0.8763018417</v>
      </c>
      <c r="G9" s="12">
        <f>G5/10000</f>
        <v>0.01</v>
      </c>
      <c r="I9" s="12">
        <f t="shared" si="2"/>
        <v>64.05108478</v>
      </c>
      <c r="J9" s="8">
        <v>52.21</v>
      </c>
      <c r="K9" s="9">
        <f t="shared" si="3"/>
        <v>11.84108478</v>
      </c>
    </row>
    <row r="10">
      <c r="A10" s="5" t="s">
        <v>16</v>
      </c>
      <c r="B10" s="3" t="s">
        <v>17</v>
      </c>
      <c r="C10" s="2"/>
      <c r="D10" s="2"/>
      <c r="E10" s="2"/>
      <c r="F10" s="7">
        <f t="shared" si="1"/>
        <v>0</v>
      </c>
      <c r="G10" s="3" t="s">
        <v>18</v>
      </c>
      <c r="I10" s="10">
        <f t="shared" si="2"/>
        <v>7.343679918</v>
      </c>
      <c r="K10" s="10">
        <f t="shared" si="3"/>
        <v>7.343679918</v>
      </c>
    </row>
    <row r="11">
      <c r="A11" s="11"/>
      <c r="B11" s="6">
        <v>2.0</v>
      </c>
      <c r="C11" s="6">
        <v>12.44</v>
      </c>
      <c r="D11" s="2">
        <f t="shared" ref="D11:D13" si="5">40*B11/3</f>
        <v>26.66666667</v>
      </c>
      <c r="E11" s="6">
        <v>10.0</v>
      </c>
      <c r="F11" s="7">
        <f t="shared" si="1"/>
        <v>0.25665576</v>
      </c>
      <c r="G11" s="13">
        <f>G9*10</f>
        <v>0.1</v>
      </c>
      <c r="I11" s="9">
        <f t="shared" si="2"/>
        <v>21.06634659</v>
      </c>
      <c r="K11" s="9">
        <f t="shared" si="3"/>
        <v>21.06634659</v>
      </c>
    </row>
    <row r="12">
      <c r="A12" s="11"/>
      <c r="B12" s="6">
        <v>3.0</v>
      </c>
      <c r="C12" s="6">
        <v>17.34</v>
      </c>
      <c r="D12" s="2">
        <f t="shared" si="5"/>
        <v>40</v>
      </c>
      <c r="E12" s="6">
        <v>10.0</v>
      </c>
      <c r="F12" s="7">
        <f t="shared" si="1"/>
        <v>0.38498364</v>
      </c>
      <c r="G12" s="6"/>
      <c r="I12" s="9">
        <f t="shared" si="2"/>
        <v>29.24767992</v>
      </c>
      <c r="K12" s="9">
        <f t="shared" si="3"/>
        <v>29.24767992</v>
      </c>
    </row>
    <row r="13">
      <c r="A13" s="11"/>
      <c r="B13" s="6">
        <v>4.0</v>
      </c>
      <c r="C13" s="6">
        <v>22.57</v>
      </c>
      <c r="D13" s="2">
        <f t="shared" si="5"/>
        <v>53.33333333</v>
      </c>
      <c r="E13" s="6">
        <v>10.0</v>
      </c>
      <c r="F13" s="7">
        <f t="shared" si="1"/>
        <v>0.51331152</v>
      </c>
      <c r="G13" s="3" t="s">
        <v>19</v>
      </c>
      <c r="I13" s="9">
        <f t="shared" si="2"/>
        <v>37.09901325</v>
      </c>
      <c r="K13" s="9">
        <f t="shared" si="3"/>
        <v>37.09901325</v>
      </c>
    </row>
    <row r="14">
      <c r="A14" s="5" t="s">
        <v>20</v>
      </c>
      <c r="B14" s="3" t="s">
        <v>17</v>
      </c>
      <c r="C14" s="2"/>
      <c r="D14" s="2"/>
      <c r="E14" s="2"/>
      <c r="F14" s="7">
        <f t="shared" si="1"/>
        <v>0</v>
      </c>
      <c r="G14" s="14">
        <f>G3*1000</f>
        <v>981.1</v>
      </c>
      <c r="H14" s="15"/>
      <c r="I14" s="10">
        <f t="shared" si="2"/>
        <v>7.343679918</v>
      </c>
      <c r="K14" s="10">
        <f t="shared" si="3"/>
        <v>7.343679918</v>
      </c>
    </row>
    <row r="15">
      <c r="A15" s="11"/>
      <c r="B15" s="6">
        <v>2.0</v>
      </c>
      <c r="C15" s="6">
        <v>10.5</v>
      </c>
      <c r="D15" s="2">
        <f t="shared" ref="D15:D17" si="6">400/(3*PI()*B15)</f>
        <v>21.22065908</v>
      </c>
      <c r="E15" s="6">
        <v>10.0</v>
      </c>
      <c r="F15" s="7">
        <f t="shared" si="1"/>
        <v>0.2042401644</v>
      </c>
      <c r="G15" s="3" t="s">
        <v>21</v>
      </c>
      <c r="I15" s="9">
        <f t="shared" si="2"/>
        <v>17.66326854</v>
      </c>
      <c r="K15" s="9">
        <f t="shared" si="3"/>
        <v>17.66326854</v>
      </c>
    </row>
    <row r="16">
      <c r="A16" s="11"/>
      <c r="B16" s="6">
        <v>2.5</v>
      </c>
      <c r="C16" s="6">
        <v>9.53</v>
      </c>
      <c r="D16" s="2">
        <f t="shared" si="6"/>
        <v>16.97652726</v>
      </c>
      <c r="E16" s="6">
        <v>10.0</v>
      </c>
      <c r="F16" s="7">
        <f t="shared" si="1"/>
        <v>0.1633921315</v>
      </c>
      <c r="G16" s="16">
        <v>0.0</v>
      </c>
      <c r="I16" s="9">
        <f t="shared" si="2"/>
        <v>14.46935082</v>
      </c>
      <c r="K16" s="9">
        <f t="shared" si="3"/>
        <v>14.46935082</v>
      </c>
    </row>
    <row r="17">
      <c r="A17" s="11"/>
      <c r="B17" s="6">
        <v>3.0</v>
      </c>
      <c r="C17" s="6">
        <v>8.58</v>
      </c>
      <c r="D17" s="2">
        <f t="shared" si="6"/>
        <v>14.14710605</v>
      </c>
      <c r="E17" s="6">
        <v>10.0</v>
      </c>
      <c r="F17" s="7">
        <f t="shared" si="1"/>
        <v>0.1361601096</v>
      </c>
      <c r="G17" s="3" t="s">
        <v>22</v>
      </c>
      <c r="I17" s="9">
        <f t="shared" si="2"/>
        <v>12.64340567</v>
      </c>
      <c r="K17" s="9">
        <f t="shared" si="3"/>
        <v>12.64340567</v>
      </c>
    </row>
    <row r="18">
      <c r="A18" s="5" t="s">
        <v>23</v>
      </c>
      <c r="B18" s="3" t="s">
        <v>24</v>
      </c>
      <c r="C18" s="2"/>
      <c r="D18" s="2"/>
      <c r="E18" s="2"/>
      <c r="F18" s="7">
        <f t="shared" si="1"/>
        <v>0</v>
      </c>
      <c r="G18" s="1">
        <f>7.66 - C25</f>
        <v>2.85</v>
      </c>
      <c r="H18" s="17" t="s">
        <v>25</v>
      </c>
      <c r="I18" s="10">
        <f t="shared" si="2"/>
        <v>7.343679918</v>
      </c>
      <c r="K18" s="10">
        <f t="shared" si="3"/>
        <v>7.343679918</v>
      </c>
    </row>
    <row r="19">
      <c r="A19" s="11"/>
      <c r="B19" s="2">
        <f>SQRT(10)</f>
        <v>3.16227766</v>
      </c>
      <c r="C19" s="6">
        <v>11.24</v>
      </c>
      <c r="D19" s="2">
        <f>B19^3</f>
        <v>31.6227766</v>
      </c>
      <c r="E19" s="6">
        <v>10.0</v>
      </c>
      <c r="F19" s="7">
        <f t="shared" si="1"/>
        <v>0.3043562911</v>
      </c>
      <c r="G19" s="2"/>
      <c r="I19" s="9">
        <f t="shared" si="2"/>
        <v>27.12878604</v>
      </c>
      <c r="K19" s="9">
        <f t="shared" si="3"/>
        <v>27.12878604</v>
      </c>
    </row>
    <row r="20">
      <c r="A20" s="5" t="s">
        <v>26</v>
      </c>
      <c r="B20" s="3" t="s">
        <v>24</v>
      </c>
      <c r="C20" s="2"/>
      <c r="D20" s="2"/>
      <c r="E20" s="2"/>
      <c r="F20" s="7">
        <f t="shared" si="1"/>
        <v>0</v>
      </c>
      <c r="G20" s="18"/>
      <c r="H20" s="15"/>
      <c r="I20" s="10">
        <f t="shared" si="2"/>
        <v>7.343679918</v>
      </c>
      <c r="K20" s="10">
        <f t="shared" si="3"/>
        <v>7.343679918</v>
      </c>
    </row>
    <row r="21">
      <c r="A21" s="11"/>
      <c r="B21" s="2">
        <f>SQRT(10/SQRT(3))</f>
        <v>2.402811414</v>
      </c>
      <c r="C21" s="6">
        <v>4.8</v>
      </c>
      <c r="D21" s="2">
        <f>B21^3</f>
        <v>13.87263817</v>
      </c>
      <c r="E21" s="6">
        <v>10.0</v>
      </c>
      <c r="F21" s="7">
        <f t="shared" si="1"/>
        <v>0.1335184685</v>
      </c>
      <c r="G21" s="2"/>
      <c r="I21" s="9">
        <f t="shared" si="2"/>
        <v>16.15412522</v>
      </c>
      <c r="K21" s="9">
        <f t="shared" si="3"/>
        <v>16.15412522</v>
      </c>
    </row>
    <row r="22">
      <c r="A22" s="5" t="s">
        <v>27</v>
      </c>
      <c r="B22" s="3" t="s">
        <v>24</v>
      </c>
      <c r="C22" s="2"/>
      <c r="D22" s="2"/>
      <c r="E22" s="2"/>
      <c r="F22" s="7">
        <f t="shared" si="1"/>
        <v>0</v>
      </c>
      <c r="G22" s="18"/>
      <c r="H22" s="15"/>
      <c r="I22" s="10">
        <f t="shared" si="2"/>
        <v>7.343679918</v>
      </c>
      <c r="K22" s="9">
        <f t="shared" si="3"/>
        <v>7.343679918</v>
      </c>
    </row>
    <row r="23">
      <c r="A23" s="11"/>
      <c r="B23" s="2">
        <f>SQRT(40/SQRT(5))</f>
        <v>4.229485054</v>
      </c>
      <c r="C23" s="16">
        <v>4.77</v>
      </c>
      <c r="D23" s="2">
        <f>B23^3/(6*SQRT(2))</f>
        <v>8.9165374</v>
      </c>
      <c r="E23" s="6">
        <v>10.0</v>
      </c>
      <c r="F23" s="7">
        <f t="shared" si="1"/>
        <v>0.08581802561</v>
      </c>
      <c r="G23" s="2"/>
      <c r="I23" s="13">
        <f t="shared" si="2"/>
        <v>11.32169476</v>
      </c>
      <c r="K23" s="9">
        <f t="shared" si="3"/>
        <v>11.32169476</v>
      </c>
    </row>
    <row r="24">
      <c r="A24" s="5" t="s">
        <v>28</v>
      </c>
      <c r="B24" s="3" t="s">
        <v>24</v>
      </c>
      <c r="C24" s="2"/>
      <c r="D24" s="2"/>
      <c r="E24" s="2"/>
      <c r="F24" s="7">
        <f t="shared" si="1"/>
        <v>0</v>
      </c>
      <c r="G24" s="18"/>
      <c r="H24" s="15"/>
      <c r="I24" s="10">
        <f t="shared" si="2"/>
        <v>7.343679918</v>
      </c>
      <c r="K24" s="10">
        <f t="shared" si="3"/>
        <v>7.343679918</v>
      </c>
    </row>
    <row r="25">
      <c r="A25" s="2"/>
      <c r="B25" s="2">
        <f>SQRT(40/SQRT(5))</f>
        <v>4.229485054</v>
      </c>
      <c r="C25" s="16">
        <v>4.81</v>
      </c>
      <c r="D25" s="2">
        <f>B25^3/(6*SQRT(2))</f>
        <v>8.9165374</v>
      </c>
      <c r="E25" s="6">
        <v>10.0</v>
      </c>
      <c r="F25" s="7">
        <f t="shared" si="1"/>
        <v>0.08581802561</v>
      </c>
      <c r="G25" s="2"/>
      <c r="I25" s="12">
        <f t="shared" si="2"/>
        <v>11.28169476</v>
      </c>
      <c r="K25" s="9">
        <f t="shared" si="3"/>
        <v>11.28169476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  <col customWidth="1" min="2" max="2" width="28.63"/>
    <col customWidth="1" min="3" max="3" width="13.63"/>
    <col customWidth="1" min="4" max="4" width="13.0"/>
    <col customWidth="1" min="5" max="5" width="17.5"/>
    <col customWidth="1" min="6" max="6" width="27.75"/>
    <col customWidth="1" min="7" max="7" width="17.13"/>
    <col customWidth="1" min="9" max="9" width="22.5"/>
    <col customWidth="1" min="10" max="10" width="17.2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4" t="s">
        <v>4</v>
      </c>
      <c r="G1" s="3"/>
    </row>
    <row r="2">
      <c r="A2" s="5" t="s">
        <v>5</v>
      </c>
      <c r="B2" s="3" t="s">
        <v>6</v>
      </c>
      <c r="C2" s="2"/>
      <c r="D2" s="2"/>
      <c r="E2" s="2"/>
      <c r="G2" s="4" t="s">
        <v>7</v>
      </c>
      <c r="I2" s="4" t="s">
        <v>8</v>
      </c>
      <c r="J2" s="4" t="s">
        <v>9</v>
      </c>
      <c r="K2" s="4" t="s">
        <v>10</v>
      </c>
    </row>
    <row r="3">
      <c r="A3" s="5"/>
      <c r="B3" s="6">
        <f>SQRT(10/PI())</f>
        <v>1.784124116</v>
      </c>
      <c r="C3" s="6">
        <v>7.76</v>
      </c>
      <c r="D3" s="2">
        <f>4/3*PI()*B3^3</f>
        <v>23.78832155</v>
      </c>
      <c r="E3" s="6">
        <v>10.0</v>
      </c>
      <c r="F3" s="7">
        <f t="shared" ref="F3:F25" si="1">D3/1000000*$G$14*9.81</f>
        <v>0.2289528655</v>
      </c>
      <c r="G3" s="8">
        <v>0.9811</v>
      </c>
      <c r="I3" s="9">
        <f t="shared" ref="I3:I25" si="2">(($G$11 +F3)/9.81 -C3/1000 - $G$7/1000)*1000</f>
        <v>17.41240219</v>
      </c>
      <c r="K3" s="9">
        <f t="shared" ref="K3:K25" si="3">I3-J3</f>
        <v>17.41240219</v>
      </c>
    </row>
    <row r="4">
      <c r="A4" s="5" t="s">
        <v>11</v>
      </c>
      <c r="B4" s="3" t="s">
        <v>12</v>
      </c>
      <c r="C4" s="2"/>
      <c r="D4" s="2"/>
      <c r="E4" s="2"/>
      <c r="F4" s="7">
        <f t="shared" si="1"/>
        <v>0</v>
      </c>
      <c r="G4" s="3" t="s">
        <v>13</v>
      </c>
      <c r="I4" s="10">
        <f t="shared" si="2"/>
        <v>1.833679918</v>
      </c>
      <c r="K4" s="10">
        <f t="shared" si="3"/>
        <v>1.833679918</v>
      </c>
    </row>
    <row r="5">
      <c r="A5" s="11"/>
      <c r="B5" s="6">
        <v>2.0</v>
      </c>
      <c r="C5" s="6">
        <v>18.29</v>
      </c>
      <c r="D5" s="2">
        <f t="shared" ref="D5:D9" si="4">2*PI()*B$3*B5+D$3</f>
        <v>46.20828641</v>
      </c>
      <c r="E5" s="6">
        <v>10.0</v>
      </c>
      <c r="F5" s="7">
        <f t="shared" si="1"/>
        <v>0.4447358575</v>
      </c>
      <c r="G5" s="6">
        <v>100.0</v>
      </c>
      <c r="I5" s="9">
        <f t="shared" si="2"/>
        <v>28.87862972</v>
      </c>
      <c r="K5" s="9">
        <f t="shared" si="3"/>
        <v>28.87862972</v>
      </c>
    </row>
    <row r="6">
      <c r="A6" s="11"/>
      <c r="B6" s="6">
        <v>3.0</v>
      </c>
      <c r="C6" s="6">
        <v>21.8</v>
      </c>
      <c r="D6" s="2">
        <f t="shared" si="4"/>
        <v>57.41826885</v>
      </c>
      <c r="E6" s="6">
        <v>10.0</v>
      </c>
      <c r="F6" s="7">
        <f t="shared" si="1"/>
        <v>0.5526273536</v>
      </c>
      <c r="G6" s="3" t="s">
        <v>14</v>
      </c>
      <c r="I6" s="9">
        <f t="shared" si="2"/>
        <v>36.36674348</v>
      </c>
      <c r="K6" s="9">
        <f t="shared" si="3"/>
        <v>36.36674348</v>
      </c>
    </row>
    <row r="7">
      <c r="A7" s="11"/>
      <c r="B7" s="6">
        <v>4.0</v>
      </c>
      <c r="C7" s="6">
        <v>25.56</v>
      </c>
      <c r="D7" s="2">
        <f t="shared" si="4"/>
        <v>68.62825128</v>
      </c>
      <c r="E7" s="6">
        <v>10.0</v>
      </c>
      <c r="F7" s="7">
        <f t="shared" si="1"/>
        <v>0.6605188496</v>
      </c>
      <c r="G7" s="6">
        <f>G18+G16</f>
        <v>8.36</v>
      </c>
      <c r="I7" s="9">
        <f t="shared" si="2"/>
        <v>43.60485725</v>
      </c>
      <c r="K7" s="9">
        <f t="shared" si="3"/>
        <v>43.60485725</v>
      </c>
    </row>
    <row r="8">
      <c r="A8" s="11"/>
      <c r="B8" s="6">
        <v>5.0</v>
      </c>
      <c r="C8" s="6">
        <v>28.71</v>
      </c>
      <c r="D8" s="2">
        <f t="shared" si="4"/>
        <v>79.83823371</v>
      </c>
      <c r="E8" s="6">
        <v>10.0</v>
      </c>
      <c r="F8" s="7">
        <f t="shared" si="1"/>
        <v>0.7684103456</v>
      </c>
      <c r="G8" s="3" t="s">
        <v>15</v>
      </c>
      <c r="I8" s="9">
        <f t="shared" si="2"/>
        <v>51.45297101</v>
      </c>
      <c r="K8" s="9">
        <f t="shared" si="3"/>
        <v>51.45297101</v>
      </c>
    </row>
    <row r="9">
      <c r="A9" s="11"/>
      <c r="B9" s="6">
        <v>6.0</v>
      </c>
      <c r="C9" s="6">
        <v>32.62</v>
      </c>
      <c r="D9" s="2">
        <f t="shared" si="4"/>
        <v>91.04821615</v>
      </c>
      <c r="E9" s="6">
        <v>10.0</v>
      </c>
      <c r="F9" s="7">
        <f t="shared" si="1"/>
        <v>0.8763018417</v>
      </c>
      <c r="G9" s="12">
        <f>G5/10000</f>
        <v>0.01</v>
      </c>
      <c r="I9" s="12">
        <f t="shared" si="2"/>
        <v>58.54108478</v>
      </c>
      <c r="J9" s="8">
        <v>52.21</v>
      </c>
      <c r="K9" s="9">
        <f t="shared" si="3"/>
        <v>6.331084779</v>
      </c>
    </row>
    <row r="10">
      <c r="A10" s="5" t="s">
        <v>16</v>
      </c>
      <c r="B10" s="3" t="s">
        <v>17</v>
      </c>
      <c r="C10" s="2"/>
      <c r="D10" s="2"/>
      <c r="E10" s="2"/>
      <c r="F10" s="7">
        <f t="shared" si="1"/>
        <v>0</v>
      </c>
      <c r="G10" s="3" t="s">
        <v>18</v>
      </c>
      <c r="I10" s="10">
        <f t="shared" si="2"/>
        <v>1.833679918</v>
      </c>
      <c r="K10" s="10">
        <f t="shared" si="3"/>
        <v>1.833679918</v>
      </c>
    </row>
    <row r="11">
      <c r="A11" s="11"/>
      <c r="B11" s="6">
        <v>2.0</v>
      </c>
      <c r="C11" s="6">
        <v>12.44</v>
      </c>
      <c r="D11" s="2">
        <f t="shared" ref="D11:D13" si="5">40*B11/3</f>
        <v>26.66666667</v>
      </c>
      <c r="E11" s="6">
        <v>10.0</v>
      </c>
      <c r="F11" s="7">
        <f t="shared" si="1"/>
        <v>0.25665576</v>
      </c>
      <c r="G11" s="13">
        <f>G9*10</f>
        <v>0.1</v>
      </c>
      <c r="I11" s="9">
        <f t="shared" si="2"/>
        <v>15.55634659</v>
      </c>
      <c r="K11" s="9">
        <f t="shared" si="3"/>
        <v>15.55634659</v>
      </c>
    </row>
    <row r="12">
      <c r="A12" s="11"/>
      <c r="B12" s="6">
        <v>3.0</v>
      </c>
      <c r="C12" s="6">
        <v>17.34</v>
      </c>
      <c r="D12" s="2">
        <f t="shared" si="5"/>
        <v>40</v>
      </c>
      <c r="E12" s="6">
        <v>10.0</v>
      </c>
      <c r="F12" s="7">
        <f t="shared" si="1"/>
        <v>0.38498364</v>
      </c>
      <c r="G12" s="6"/>
      <c r="I12" s="9">
        <f t="shared" si="2"/>
        <v>23.73767992</v>
      </c>
      <c r="K12" s="9">
        <f t="shared" si="3"/>
        <v>23.73767992</v>
      </c>
    </row>
    <row r="13">
      <c r="A13" s="11"/>
      <c r="B13" s="6">
        <v>4.0</v>
      </c>
      <c r="C13" s="6">
        <v>22.57</v>
      </c>
      <c r="D13" s="2">
        <f t="shared" si="5"/>
        <v>53.33333333</v>
      </c>
      <c r="E13" s="6">
        <v>10.0</v>
      </c>
      <c r="F13" s="7">
        <f t="shared" si="1"/>
        <v>0.51331152</v>
      </c>
      <c r="G13" s="3" t="s">
        <v>19</v>
      </c>
      <c r="I13" s="9">
        <f t="shared" si="2"/>
        <v>31.58901325</v>
      </c>
      <c r="K13" s="9">
        <f t="shared" si="3"/>
        <v>31.58901325</v>
      </c>
    </row>
    <row r="14">
      <c r="A14" s="5" t="s">
        <v>20</v>
      </c>
      <c r="B14" s="3" t="s">
        <v>17</v>
      </c>
      <c r="C14" s="2"/>
      <c r="D14" s="2"/>
      <c r="E14" s="2"/>
      <c r="F14" s="7">
        <f t="shared" si="1"/>
        <v>0</v>
      </c>
      <c r="G14" s="14">
        <f>G3*1000</f>
        <v>981.1</v>
      </c>
      <c r="H14" s="15"/>
      <c r="I14" s="10">
        <f t="shared" si="2"/>
        <v>1.833679918</v>
      </c>
      <c r="K14" s="10">
        <f t="shared" si="3"/>
        <v>1.833679918</v>
      </c>
    </row>
    <row r="15">
      <c r="A15" s="11"/>
      <c r="B15" s="6">
        <v>2.0</v>
      </c>
      <c r="C15" s="6">
        <v>10.5</v>
      </c>
      <c r="D15" s="2">
        <f t="shared" ref="D15:D17" si="6">400/(3*PI()*B15)</f>
        <v>21.22065908</v>
      </c>
      <c r="E15" s="6">
        <v>10.0</v>
      </c>
      <c r="F15" s="7">
        <f t="shared" si="1"/>
        <v>0.2042401644</v>
      </c>
      <c r="G15" s="3" t="s">
        <v>21</v>
      </c>
      <c r="I15" s="9">
        <f t="shared" si="2"/>
        <v>12.15326854</v>
      </c>
      <c r="K15" s="9">
        <f t="shared" si="3"/>
        <v>12.15326854</v>
      </c>
    </row>
    <row r="16">
      <c r="A16" s="11"/>
      <c r="B16" s="6">
        <v>2.5</v>
      </c>
      <c r="C16" s="6">
        <v>9.53</v>
      </c>
      <c r="D16" s="2">
        <f t="shared" si="6"/>
        <v>16.97652726</v>
      </c>
      <c r="E16" s="6">
        <v>10.0</v>
      </c>
      <c r="F16" s="7">
        <f t="shared" si="1"/>
        <v>0.1633921315</v>
      </c>
      <c r="G16" s="16">
        <v>0.0</v>
      </c>
      <c r="I16" s="9">
        <f t="shared" si="2"/>
        <v>8.959350816</v>
      </c>
      <c r="K16" s="9">
        <f t="shared" si="3"/>
        <v>8.959350816</v>
      </c>
    </row>
    <row r="17">
      <c r="A17" s="11"/>
      <c r="B17" s="6">
        <v>3.0</v>
      </c>
      <c r="C17" s="6">
        <v>8.58</v>
      </c>
      <c r="D17" s="2">
        <f t="shared" si="6"/>
        <v>14.14710605</v>
      </c>
      <c r="E17" s="6">
        <v>10.0</v>
      </c>
      <c r="F17" s="7">
        <f t="shared" si="1"/>
        <v>0.1361601096</v>
      </c>
      <c r="G17" s="3" t="s">
        <v>22</v>
      </c>
      <c r="I17" s="9">
        <f t="shared" si="2"/>
        <v>7.133405667</v>
      </c>
      <c r="K17" s="9">
        <f t="shared" si="3"/>
        <v>7.133405667</v>
      </c>
    </row>
    <row r="18">
      <c r="A18" s="5" t="s">
        <v>23</v>
      </c>
      <c r="B18" s="3" t="s">
        <v>24</v>
      </c>
      <c r="C18" s="2"/>
      <c r="D18" s="2"/>
      <c r="E18" s="2"/>
      <c r="F18" s="7">
        <f t="shared" si="1"/>
        <v>0</v>
      </c>
      <c r="G18" s="19">
        <v>8.36</v>
      </c>
      <c r="H18" s="17" t="s">
        <v>25</v>
      </c>
      <c r="I18" s="10">
        <f t="shared" si="2"/>
        <v>1.833679918</v>
      </c>
      <c r="K18" s="10">
        <f t="shared" si="3"/>
        <v>1.833679918</v>
      </c>
    </row>
    <row r="19">
      <c r="A19" s="11"/>
      <c r="B19" s="2">
        <f>SQRT(10)</f>
        <v>3.16227766</v>
      </c>
      <c r="C19" s="6">
        <v>11.24</v>
      </c>
      <c r="D19" s="2">
        <f>B19^3</f>
        <v>31.6227766</v>
      </c>
      <c r="E19" s="6">
        <v>10.0</v>
      </c>
      <c r="F19" s="7">
        <f t="shared" si="1"/>
        <v>0.3043562911</v>
      </c>
      <c r="G19" s="2"/>
      <c r="I19" s="9">
        <f t="shared" si="2"/>
        <v>21.61878604</v>
      </c>
      <c r="K19" s="9">
        <f t="shared" si="3"/>
        <v>21.61878604</v>
      </c>
    </row>
    <row r="20">
      <c r="A20" s="5" t="s">
        <v>26</v>
      </c>
      <c r="B20" s="3" t="s">
        <v>24</v>
      </c>
      <c r="C20" s="2"/>
      <c r="D20" s="2"/>
      <c r="E20" s="2"/>
      <c r="F20" s="7">
        <f t="shared" si="1"/>
        <v>0</v>
      </c>
      <c r="G20" s="18"/>
      <c r="H20" s="15"/>
      <c r="I20" s="10">
        <f t="shared" si="2"/>
        <v>1.833679918</v>
      </c>
      <c r="K20" s="10">
        <f t="shared" si="3"/>
        <v>1.833679918</v>
      </c>
    </row>
    <row r="21">
      <c r="A21" s="11"/>
      <c r="B21" s="2">
        <f>SQRT(10/SQRT(3))</f>
        <v>2.402811414</v>
      </c>
      <c r="C21" s="2"/>
      <c r="D21" s="2">
        <f>B21^3</f>
        <v>13.87263817</v>
      </c>
      <c r="E21" s="6">
        <v>10.0</v>
      </c>
      <c r="F21" s="7">
        <f t="shared" si="1"/>
        <v>0.1335184685</v>
      </c>
      <c r="G21" s="2"/>
      <c r="I21" s="9">
        <f t="shared" si="2"/>
        <v>15.44412522</v>
      </c>
      <c r="K21" s="9">
        <f t="shared" si="3"/>
        <v>15.44412522</v>
      </c>
    </row>
    <row r="22">
      <c r="A22" s="5" t="s">
        <v>27</v>
      </c>
      <c r="B22" s="3" t="s">
        <v>24</v>
      </c>
      <c r="C22" s="2"/>
      <c r="D22" s="2"/>
      <c r="E22" s="2"/>
      <c r="F22" s="7">
        <f t="shared" si="1"/>
        <v>0</v>
      </c>
      <c r="G22" s="18"/>
      <c r="H22" s="15"/>
      <c r="I22" s="10">
        <f t="shared" si="2"/>
        <v>1.833679918</v>
      </c>
      <c r="K22" s="9">
        <f t="shared" si="3"/>
        <v>1.833679918</v>
      </c>
    </row>
    <row r="23">
      <c r="A23" s="11"/>
      <c r="B23" s="2">
        <f>SQRT(40/SQRT(5))</f>
        <v>4.229485054</v>
      </c>
      <c r="C23" s="16">
        <v>4.77</v>
      </c>
      <c r="D23" s="2">
        <f>B23^3/(6*SQRT(2))</f>
        <v>8.9165374</v>
      </c>
      <c r="E23" s="6">
        <v>10.0</v>
      </c>
      <c r="F23" s="7">
        <f t="shared" si="1"/>
        <v>0.08581802561</v>
      </c>
      <c r="G23" s="2"/>
      <c r="I23" s="13">
        <f t="shared" si="2"/>
        <v>5.811694761</v>
      </c>
      <c r="K23" s="9">
        <f t="shared" si="3"/>
        <v>5.811694761</v>
      </c>
    </row>
    <row r="24">
      <c r="A24" s="5" t="s">
        <v>28</v>
      </c>
      <c r="B24" s="3" t="s">
        <v>24</v>
      </c>
      <c r="C24" s="2"/>
      <c r="D24" s="2"/>
      <c r="E24" s="2"/>
      <c r="F24" s="7">
        <f t="shared" si="1"/>
        <v>0</v>
      </c>
      <c r="G24" s="18"/>
      <c r="H24" s="15"/>
      <c r="I24" s="10">
        <f t="shared" si="2"/>
        <v>1.833679918</v>
      </c>
      <c r="K24" s="10">
        <f t="shared" si="3"/>
        <v>1.833679918</v>
      </c>
    </row>
    <row r="25">
      <c r="A25" s="2"/>
      <c r="B25" s="2">
        <f>SQRT(40/SQRT(5))</f>
        <v>4.229485054</v>
      </c>
      <c r="C25" s="16">
        <v>4.81</v>
      </c>
      <c r="D25" s="2">
        <f>B25^3/(6*SQRT(2))</f>
        <v>8.9165374</v>
      </c>
      <c r="E25" s="6">
        <v>10.0</v>
      </c>
      <c r="F25" s="7">
        <f t="shared" si="1"/>
        <v>0.08581802561</v>
      </c>
      <c r="G25" s="2"/>
      <c r="I25" s="12">
        <f t="shared" si="2"/>
        <v>5.771694761</v>
      </c>
      <c r="K25" s="9">
        <f t="shared" si="3"/>
        <v>5.771694761</v>
      </c>
    </row>
  </sheetData>
  <drawing r:id="rId1"/>
</worksheet>
</file>