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mauroaz/Downloads/"/>
    </mc:Choice>
  </mc:AlternateContent>
  <xr:revisionPtr revIDLastSave="0" documentId="13_ncr:1_{DA3C957C-6A1D-F34F-BE47-2DB4425465CF}" xr6:coauthVersionLast="45" xr6:coauthVersionMax="45" xr10:uidLastSave="{00000000-0000-0000-0000-000000000000}"/>
  <bookViews>
    <workbookView xWindow="8200" yWindow="500" windowWidth="34340" windowHeight="22080" firstSheet="10" activeTab="24"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08" i="2" l="1"/>
  <c r="B199" i="2"/>
  <c r="B190" i="2"/>
  <c r="F5" i="15"/>
  <c r="F6" i="15"/>
  <c r="F7" i="15"/>
  <c r="F8" i="15"/>
  <c r="F9" i="15"/>
  <c r="F10" i="15"/>
  <c r="F11" i="15"/>
  <c r="F12" i="15"/>
  <c r="F13" i="15"/>
  <c r="F14" i="15"/>
  <c r="F15" i="15"/>
  <c r="F16" i="15"/>
  <c r="F17" i="15"/>
  <c r="F18" i="15"/>
  <c r="F19" i="15"/>
  <c r="F20" i="15"/>
  <c r="F21" i="15"/>
  <c r="F22" i="15"/>
  <c r="F23" i="15"/>
  <c r="F24" i="15"/>
  <c r="F4" i="15"/>
  <c r="H3" i="13"/>
  <c r="G3" i="13"/>
  <c r="C188" i="2"/>
  <c r="B189" i="2" s="1"/>
  <c r="C187" i="2"/>
  <c r="G162" i="2"/>
  <c r="G163" i="2"/>
  <c r="G164" i="2"/>
  <c r="G165" i="2"/>
  <c r="G166" i="2"/>
  <c r="G167" i="2"/>
  <c r="G168" i="2"/>
  <c r="G169" i="2"/>
  <c r="G170" i="2"/>
  <c r="G171" i="2"/>
  <c r="G172" i="2"/>
  <c r="G161" i="2"/>
  <c r="F162" i="2"/>
  <c r="F163" i="2"/>
  <c r="F164" i="2"/>
  <c r="F165" i="2"/>
  <c r="F166" i="2"/>
  <c r="F167" i="2"/>
  <c r="F168" i="2"/>
  <c r="F169" i="2"/>
  <c r="F170" i="2"/>
  <c r="F171" i="2"/>
  <c r="F172" i="2"/>
  <c r="F161" i="2"/>
  <c r="C154" i="2"/>
  <c r="C129" i="2"/>
  <c r="C130" i="2"/>
  <c r="C131" i="2"/>
  <c r="D131" i="2"/>
  <c r="B130" i="2"/>
  <c r="B131" i="2"/>
  <c r="D130" i="2"/>
  <c r="B129" i="2"/>
  <c r="D129" i="2"/>
  <c r="A123" i="2"/>
  <c r="D7" i="11"/>
  <c r="D8" i="11"/>
  <c r="D9" i="11"/>
  <c r="D10" i="11"/>
  <c r="D11" i="11"/>
  <c r="D12" i="11"/>
  <c r="D13" i="11"/>
  <c r="D14" i="11"/>
  <c r="D15" i="11"/>
  <c r="D16" i="11"/>
  <c r="D17" i="11"/>
  <c r="D18" i="11"/>
  <c r="D19" i="11"/>
  <c r="D20" i="11"/>
  <c r="D21" i="11"/>
  <c r="D22" i="11"/>
  <c r="D23" i="11"/>
  <c r="D24" i="11"/>
  <c r="D6" i="11"/>
  <c r="B118" i="2"/>
  <c r="B119" i="2" s="1"/>
  <c r="B117" i="2"/>
  <c r="B116" i="2"/>
  <c r="A109" i="2"/>
  <c r="A110" i="2"/>
  <c r="A111" i="2"/>
  <c r="A112" i="2"/>
  <c r="A113" i="2"/>
  <c r="A108" i="2"/>
  <c r="G97" i="2"/>
  <c r="E97" i="2"/>
  <c r="F97" i="2"/>
  <c r="D97" i="2"/>
  <c r="C91" i="2"/>
  <c r="D91" i="2"/>
  <c r="B91" i="2"/>
  <c r="C89" i="2"/>
  <c r="D89" i="2"/>
  <c r="B89" i="2"/>
  <c r="C70" i="2"/>
  <c r="D70" i="2"/>
  <c r="C71" i="2"/>
  <c r="D71" i="2"/>
  <c r="C72" i="2"/>
  <c r="D72" i="2"/>
  <c r="D69" i="2"/>
  <c r="C69" i="2"/>
  <c r="C63" i="2"/>
  <c r="B34" i="2"/>
  <c r="B49" i="2"/>
  <c r="D18" i="2"/>
  <c r="D19" i="2"/>
  <c r="D20" i="2"/>
  <c r="D21" i="2"/>
  <c r="D16" i="2"/>
  <c r="C17" i="2"/>
  <c r="D17" i="2" s="1"/>
  <c r="C18" i="2"/>
  <c r="C19" i="2"/>
  <c r="C20" i="2"/>
  <c r="C21" i="2"/>
  <c r="C16" i="2"/>
  <c r="J6" i="9"/>
  <c r="J7" i="9"/>
  <c r="J8" i="9"/>
  <c r="J9" i="9"/>
  <c r="J10" i="9"/>
  <c r="J11" i="9"/>
  <c r="J12" i="9"/>
  <c r="J13" i="9"/>
  <c r="J14" i="9"/>
  <c r="J15" i="9"/>
  <c r="J16" i="9"/>
  <c r="J17" i="9"/>
  <c r="J18" i="9"/>
  <c r="J19" i="9"/>
  <c r="J20" i="9"/>
  <c r="J21" i="9"/>
  <c r="J5" i="9"/>
  <c r="I6" i="9"/>
  <c r="I7" i="9"/>
  <c r="I8" i="9"/>
  <c r="I9" i="9"/>
  <c r="I10" i="9"/>
  <c r="I11" i="9"/>
  <c r="I12" i="9"/>
  <c r="I13" i="9"/>
  <c r="I14" i="9"/>
  <c r="I15" i="9"/>
  <c r="I16" i="9"/>
  <c r="I17" i="9"/>
  <c r="I18" i="9"/>
  <c r="I19" i="9"/>
  <c r="I20" i="9"/>
  <c r="I21" i="9"/>
  <c r="I5" i="9"/>
  <c r="I6" i="7"/>
  <c r="J6" i="7"/>
  <c r="K6" i="7"/>
  <c r="L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B120" i="2" l="1"/>
  <c r="D111" i="3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D180" i="24"/>
  <c r="C180" i="24"/>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D141" i="24"/>
  <c r="C141" i="24"/>
  <c r="M140" i="24"/>
  <c r="C140" i="24"/>
  <c r="D140" i="24" s="1"/>
  <c r="M139" i="24"/>
  <c r="C139" i="24"/>
  <c r="D139" i="24" s="1"/>
  <c r="M138" i="24"/>
  <c r="C138" i="24"/>
  <c r="D138" i="24" s="1"/>
  <c r="M137" i="24"/>
  <c r="D137" i="24"/>
  <c r="C137" i="24"/>
  <c r="M136" i="24"/>
  <c r="C136" i="24"/>
  <c r="D136" i="24" s="1"/>
  <c r="M135" i="24"/>
  <c r="C135" i="24"/>
  <c r="D135" i="24" s="1"/>
  <c r="M134" i="24"/>
  <c r="C134" i="24"/>
  <c r="D134" i="24" s="1"/>
  <c r="M133" i="24"/>
  <c r="C133" i="24"/>
  <c r="D133" i="24" s="1"/>
  <c r="M132" i="24"/>
  <c r="C132" i="24"/>
  <c r="D132" i="24" s="1"/>
  <c r="M131" i="24"/>
  <c r="C131" i="24"/>
  <c r="D131" i="24" s="1"/>
  <c r="M130" i="24"/>
  <c r="C130" i="24"/>
  <c r="D130" i="24" s="1"/>
  <c r="M129" i="24"/>
  <c r="D129" i="24"/>
  <c r="C129" i="24"/>
  <c r="M128" i="24"/>
  <c r="D128" i="24"/>
  <c r="C128" i="24"/>
  <c r="M127" i="24"/>
  <c r="C127" i="24"/>
  <c r="D127" i="24" s="1"/>
  <c r="M126" i="24"/>
  <c r="C126" i="24"/>
  <c r="D126" i="24" s="1"/>
  <c r="M125" i="24"/>
  <c r="D125" i="24"/>
  <c r="C125" i="24"/>
  <c r="M124" i="24"/>
  <c r="C124" i="24"/>
  <c r="D124" i="24" s="1"/>
  <c r="M123" i="24"/>
  <c r="C123" i="24"/>
  <c r="D123" i="24" s="1"/>
  <c r="M122" i="24"/>
  <c r="C122" i="24"/>
  <c r="D122" i="24" s="1"/>
  <c r="M121" i="24"/>
  <c r="D121" i="24"/>
  <c r="C121" i="24"/>
  <c r="M120" i="24"/>
  <c r="C120" i="24"/>
  <c r="D120" i="24" s="1"/>
  <c r="M119" i="24"/>
  <c r="C119" i="24"/>
  <c r="D119" i="24" s="1"/>
  <c r="M118" i="24"/>
  <c r="C118" i="24"/>
  <c r="D118" i="24" s="1"/>
  <c r="M117" i="24"/>
  <c r="C117" i="24"/>
  <c r="D117" i="24" s="1"/>
  <c r="M116" i="24"/>
  <c r="C116" i="24"/>
  <c r="D116" i="24" s="1"/>
  <c r="M115" i="24"/>
  <c r="C115" i="24"/>
  <c r="D115" i="24" s="1"/>
  <c r="M114" i="24"/>
  <c r="C114" i="24"/>
  <c r="D114" i="24" s="1"/>
  <c r="M113" i="24"/>
  <c r="D113" i="24"/>
  <c r="C113" i="24"/>
  <c r="M112" i="24"/>
  <c r="D112" i="24"/>
  <c r="C112" i="24"/>
  <c r="M111" i="24"/>
  <c r="C111" i="24"/>
  <c r="D111" i="24" s="1"/>
  <c r="M110" i="24"/>
  <c r="C110" i="24"/>
  <c r="D110" i="24" s="1"/>
  <c r="M109" i="24"/>
  <c r="D109" i="24"/>
  <c r="C109" i="24"/>
  <c r="M108" i="24"/>
  <c r="C108" i="24"/>
  <c r="D108" i="24" s="1"/>
  <c r="M107" i="24"/>
  <c r="C107" i="24"/>
  <c r="D107" i="24" s="1"/>
  <c r="M106" i="24"/>
  <c r="C106" i="24"/>
  <c r="D106" i="24" s="1"/>
  <c r="M105" i="24"/>
  <c r="D105" i="24"/>
  <c r="C105" i="24"/>
  <c r="M104" i="24"/>
  <c r="C104" i="24"/>
  <c r="D104" i="24" s="1"/>
  <c r="M103" i="24"/>
  <c r="C103" i="24"/>
  <c r="D103" i="24" s="1"/>
  <c r="M102" i="24"/>
  <c r="C102" i="24"/>
  <c r="D102" i="24" s="1"/>
  <c r="M101" i="24"/>
  <c r="C101" i="24"/>
  <c r="D101" i="24" s="1"/>
  <c r="M100" i="24"/>
  <c r="C100" i="24"/>
  <c r="D100" i="24" s="1"/>
  <c r="M99" i="24"/>
  <c r="C99" i="24"/>
  <c r="D99" i="24" s="1"/>
  <c r="M98" i="24"/>
  <c r="C98" i="24"/>
  <c r="D98" i="24" s="1"/>
  <c r="M97" i="24"/>
  <c r="D97" i="24"/>
  <c r="C97" i="24"/>
  <c r="M96" i="24"/>
  <c r="D96" i="24"/>
  <c r="C96" i="24"/>
  <c r="M95" i="24"/>
  <c r="C95" i="24"/>
  <c r="D95" i="24" s="1"/>
  <c r="M94" i="24"/>
  <c r="C94" i="24"/>
  <c r="D94" i="24" s="1"/>
  <c r="M93" i="24"/>
  <c r="D93" i="24"/>
  <c r="C93" i="24"/>
  <c r="M92" i="24"/>
  <c r="C92" i="24"/>
  <c r="D92" i="24" s="1"/>
  <c r="M91" i="24"/>
  <c r="C91" i="24"/>
  <c r="D91" i="24" s="1"/>
  <c r="M90" i="24"/>
  <c r="C90" i="24"/>
  <c r="D90" i="24" s="1"/>
  <c r="M89" i="24"/>
  <c r="D89" i="24"/>
  <c r="C89" i="24"/>
  <c r="M88" i="24"/>
  <c r="C88" i="24"/>
  <c r="D88" i="24" s="1"/>
  <c r="M87" i="24"/>
  <c r="C87" i="24"/>
  <c r="D87" i="24" s="1"/>
  <c r="M86" i="24"/>
  <c r="C86" i="24"/>
  <c r="D86" i="24" s="1"/>
  <c r="M85" i="24"/>
  <c r="C85" i="24"/>
  <c r="D85" i="24" s="1"/>
  <c r="M84" i="24"/>
  <c r="C84" i="24"/>
  <c r="D84" i="24" s="1"/>
  <c r="M83" i="24"/>
  <c r="C83" i="24"/>
  <c r="D83" i="24" s="1"/>
  <c r="M82" i="24"/>
  <c r="C82" i="24"/>
  <c r="D82" i="24" s="1"/>
  <c r="M81" i="24"/>
  <c r="D81" i="24"/>
  <c r="C81" i="24"/>
  <c r="M80" i="24"/>
  <c r="D80" i="24"/>
  <c r="C80" i="24"/>
  <c r="M79" i="24"/>
  <c r="C79" i="24"/>
  <c r="D79" i="24" s="1"/>
  <c r="M78" i="24"/>
  <c r="C78" i="24"/>
  <c r="D78" i="24" s="1"/>
  <c r="M77" i="24"/>
  <c r="D77" i="24"/>
  <c r="C77" i="24"/>
  <c r="M76" i="24"/>
  <c r="C76" i="24"/>
  <c r="D76" i="24" s="1"/>
  <c r="M75" i="24"/>
  <c r="C75" i="24"/>
  <c r="D75" i="24" s="1"/>
  <c r="M74" i="24"/>
  <c r="C74" i="24"/>
  <c r="D74" i="24" s="1"/>
  <c r="M73" i="24"/>
  <c r="C73" i="24"/>
  <c r="D73" i="24" s="1"/>
  <c r="M72" i="24"/>
  <c r="C72" i="24"/>
  <c r="D72" i="24" s="1"/>
  <c r="M71" i="24"/>
  <c r="C71" i="24"/>
  <c r="D71" i="24" s="1"/>
  <c r="M70" i="24"/>
  <c r="C70" i="24"/>
  <c r="D70" i="24" s="1"/>
  <c r="M69" i="24"/>
  <c r="C69" i="24"/>
  <c r="D69" i="24" s="1"/>
  <c r="M68" i="24"/>
  <c r="C68" i="24"/>
  <c r="D68" i="24" s="1"/>
  <c r="M67" i="24"/>
  <c r="C67" i="24"/>
  <c r="D67" i="24" s="1"/>
  <c r="M66" i="24"/>
  <c r="C66" i="24"/>
  <c r="D66" i="24" s="1"/>
  <c r="M65" i="24"/>
  <c r="C65" i="24"/>
  <c r="D65" i="24" s="1"/>
  <c r="M64" i="24"/>
  <c r="D64" i="24"/>
  <c r="C64" i="24"/>
  <c r="M63" i="24"/>
  <c r="C63" i="24"/>
  <c r="D63" i="24" s="1"/>
  <c r="M62" i="24"/>
  <c r="C62" i="24"/>
  <c r="D62" i="24" s="1"/>
  <c r="M61" i="24"/>
  <c r="C61" i="24"/>
  <c r="D61" i="24" s="1"/>
  <c r="M60" i="24"/>
  <c r="C60" i="24"/>
  <c r="D60" i="24" s="1"/>
  <c r="M59" i="24"/>
  <c r="C59" i="24"/>
  <c r="D59" i="24" s="1"/>
  <c r="M58" i="24"/>
  <c r="C58" i="24"/>
  <c r="D58" i="24" s="1"/>
  <c r="M57" i="24"/>
  <c r="C57" i="24"/>
  <c r="D57" i="24" s="1"/>
  <c r="M56" i="24"/>
  <c r="C56" i="24"/>
  <c r="D56" i="24" s="1"/>
  <c r="M55" i="24"/>
  <c r="C55" i="24"/>
  <c r="D55" i="24" s="1"/>
  <c r="M54" i="24"/>
  <c r="D54" i="24"/>
  <c r="C54" i="24"/>
  <c r="M53" i="24"/>
  <c r="C53" i="24"/>
  <c r="D53" i="24" s="1"/>
  <c r="M52" i="24"/>
  <c r="D52" i="24"/>
  <c r="C52" i="24"/>
  <c r="M51" i="24"/>
  <c r="C51" i="24"/>
  <c r="D51" i="24" s="1"/>
  <c r="M50" i="24"/>
  <c r="C50" i="24"/>
  <c r="D50" i="24" s="1"/>
  <c r="M49" i="24"/>
  <c r="C49" i="24"/>
  <c r="D49" i="24" s="1"/>
  <c r="M48" i="24"/>
  <c r="D48" i="24"/>
  <c r="C48" i="24"/>
  <c r="M47" i="24"/>
  <c r="C47" i="24"/>
  <c r="D47" i="24" s="1"/>
  <c r="M46" i="24"/>
  <c r="C46" i="24"/>
  <c r="D46" i="24" s="1"/>
  <c r="M45" i="24"/>
  <c r="C45" i="24"/>
  <c r="D45" i="24" s="1"/>
  <c r="M44" i="24"/>
  <c r="C44" i="24"/>
  <c r="D44" i="24" s="1"/>
  <c r="M43" i="24"/>
  <c r="C43" i="24"/>
  <c r="D43" i="24" s="1"/>
  <c r="M42" i="24"/>
  <c r="C42" i="24"/>
  <c r="D42" i="24" s="1"/>
  <c r="M41" i="24"/>
  <c r="C41" i="24"/>
  <c r="D41" i="24" s="1"/>
  <c r="M40" i="24"/>
  <c r="C40" i="24"/>
  <c r="D40" i="24" s="1"/>
  <c r="M39" i="24"/>
  <c r="C39" i="24"/>
  <c r="D39" i="24" s="1"/>
  <c r="M38" i="24"/>
  <c r="D38" i="24"/>
  <c r="C38" i="24"/>
  <c r="M37" i="24"/>
  <c r="C37" i="24"/>
  <c r="D37" i="24" s="1"/>
  <c r="M36" i="24"/>
  <c r="D36" i="24"/>
  <c r="C36" i="24"/>
  <c r="M35" i="24"/>
  <c r="C35" i="24"/>
  <c r="D35" i="24" s="1"/>
  <c r="M34" i="24"/>
  <c r="C34" i="24"/>
  <c r="D34" i="24" s="1"/>
  <c r="M33" i="24"/>
  <c r="C33" i="24"/>
  <c r="D33" i="24" s="1"/>
  <c r="M32" i="24"/>
  <c r="D32" i="24"/>
  <c r="C32" i="24"/>
  <c r="M31" i="24"/>
  <c r="C31" i="24"/>
  <c r="D31" i="24" s="1"/>
  <c r="M30" i="24"/>
  <c r="C30" i="24"/>
  <c r="D30" i="24" s="1"/>
  <c r="M29" i="24"/>
  <c r="C29" i="24"/>
  <c r="D29" i="24" s="1"/>
  <c r="M28" i="24"/>
  <c r="C28" i="24"/>
  <c r="D28" i="24" s="1"/>
  <c r="M27" i="24"/>
  <c r="C27" i="24"/>
  <c r="D27" i="24" s="1"/>
  <c r="M26" i="24"/>
  <c r="C26" i="24"/>
  <c r="D26" i="24" s="1"/>
  <c r="M25" i="24"/>
  <c r="C25" i="24"/>
  <c r="D25" i="24" s="1"/>
  <c r="M24" i="24"/>
  <c r="C24" i="24"/>
  <c r="D24" i="24" s="1"/>
  <c r="M23" i="24"/>
  <c r="C23" i="24"/>
  <c r="D23" i="24" s="1"/>
  <c r="M22" i="24"/>
  <c r="D22" i="24"/>
  <c r="C22" i="24"/>
  <c r="M21" i="24"/>
  <c r="C21" i="24"/>
  <c r="D21" i="24" s="1"/>
  <c r="M20" i="24"/>
  <c r="D20" i="24"/>
  <c r="C20" i="24"/>
  <c r="M19" i="24"/>
  <c r="C19" i="24"/>
  <c r="D19" i="24" s="1"/>
  <c r="M18" i="24"/>
  <c r="C18" i="24"/>
  <c r="D18" i="24" s="1"/>
  <c r="M17" i="24"/>
  <c r="C17" i="24"/>
  <c r="D17" i="24" s="1"/>
  <c r="M16" i="24"/>
  <c r="D16" i="24"/>
  <c r="C16" i="24"/>
  <c r="M15" i="24"/>
  <c r="C15" i="24"/>
  <c r="D15" i="24" s="1"/>
  <c r="M14" i="24"/>
  <c r="C14" i="24"/>
  <c r="D14" i="24" s="1"/>
  <c r="M13" i="24"/>
  <c r="C13" i="24"/>
  <c r="D13" i="24" s="1"/>
  <c r="M12" i="24"/>
  <c r="G12" i="24"/>
  <c r="C12" i="24"/>
  <c r="D12" i="24" s="1"/>
  <c r="M11" i="24"/>
  <c r="B277" i="35"/>
  <c r="B276" i="35"/>
  <c r="D271" i="35"/>
  <c r="C271" i="35"/>
  <c r="A269" i="35"/>
  <c r="D241" i="35"/>
  <c r="D240" i="35"/>
  <c r="D239" i="35"/>
  <c r="D238" i="35"/>
  <c r="D237" i="35"/>
  <c r="C233" i="35"/>
  <c r="D233" i="35" s="1"/>
  <c r="C232" i="35"/>
  <c r="D232" i="35" s="1"/>
  <c r="C231" i="35"/>
  <c r="D231" i="35" s="1"/>
  <c r="C230" i="35"/>
  <c r="D230" i="35" s="1"/>
  <c r="C229" i="35"/>
  <c r="D229" i="35" s="1"/>
  <c r="A209" i="35" a="1"/>
  <c r="D212" i="35" s="1"/>
  <c r="B207" i="35"/>
  <c r="B199" i="35"/>
  <c r="B198" i="35"/>
  <c r="B190" i="35"/>
  <c r="J189" i="35"/>
  <c r="C188" i="35"/>
  <c r="C187" i="35"/>
  <c r="B189" i="35" s="1"/>
  <c r="F172" i="35"/>
  <c r="G172" i="35" s="1"/>
  <c r="F171" i="35"/>
  <c r="G171" i="35" s="1"/>
  <c r="F170" i="35"/>
  <c r="G170" i="35" s="1"/>
  <c r="F169" i="35"/>
  <c r="G169" i="35" s="1"/>
  <c r="F168" i="35"/>
  <c r="G168" i="35" s="1"/>
  <c r="F167" i="35"/>
  <c r="G167" i="35" s="1"/>
  <c r="F166" i="35"/>
  <c r="G166" i="35" s="1"/>
  <c r="F165" i="35"/>
  <c r="G165" i="35" s="1"/>
  <c r="F164" i="35"/>
  <c r="G164" i="35" s="1"/>
  <c r="F163" i="35"/>
  <c r="G163" i="35" s="1"/>
  <c r="F162" i="35"/>
  <c r="G162" i="35" s="1"/>
  <c r="F161" i="35"/>
  <c r="G161" i="35" s="1"/>
  <c r="I154" i="35"/>
  <c r="E154" i="35"/>
  <c r="C154" i="35"/>
  <c r="C131" i="35"/>
  <c r="B131" i="35"/>
  <c r="C130" i="35"/>
  <c r="B130" i="35"/>
  <c r="C129" i="35"/>
  <c r="B129" i="35"/>
  <c r="A116" i="35"/>
  <c r="B113" i="35"/>
  <c r="A113" i="35"/>
  <c r="B112" i="35"/>
  <c r="A112" i="35"/>
  <c r="B111" i="35"/>
  <c r="A111" i="35"/>
  <c r="B110" i="35"/>
  <c r="A110" i="35"/>
  <c r="B109" i="35"/>
  <c r="A109" i="35"/>
  <c r="E108" i="35"/>
  <c r="F108" i="35" s="1"/>
  <c r="B108" i="35"/>
  <c r="A108" i="35"/>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D17" i="35"/>
  <c r="C17" i="35"/>
  <c r="G16" i="35"/>
  <c r="F16" i="35"/>
  <c r="C16" i="35"/>
  <c r="D16" i="35" s="1"/>
  <c r="F16" i="2"/>
  <c r="E187" i="35"/>
  <c r="D120" i="35"/>
  <c r="D123" i="35"/>
  <c r="D119" i="35"/>
  <c r="D118" i="35"/>
  <c r="D190" i="35"/>
  <c r="D189" i="35"/>
  <c r="D117" i="35"/>
  <c r="D116" i="35"/>
  <c r="D124" i="35"/>
  <c r="E188" i="35"/>
  <c r="D22" i="35" l="1"/>
  <c r="B209" i="35"/>
  <c r="C10" i="23"/>
  <c r="B210" i="35"/>
  <c r="B211" i="35"/>
  <c r="B212" i="35"/>
  <c r="C8" i="23"/>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0" i="33"/>
  <c r="J11" i="33"/>
  <c r="F9" i="33"/>
  <c r="F13" i="33"/>
  <c r="J7" i="33"/>
  <c r="J6" i="33"/>
  <c r="F11" i="33"/>
  <c r="J12" i="33"/>
  <c r="J9" i="33"/>
  <c r="F6" i="33"/>
  <c r="F12" i="33"/>
  <c r="J13" i="33"/>
  <c r="J8" i="33"/>
  <c r="J10" i="33"/>
  <c r="F7" i="33"/>
  <c r="F8" i="33"/>
  <c r="E110" i="35" l="1"/>
  <c r="F109" i="35"/>
  <c r="B208" i="35"/>
  <c r="H7" i="33"/>
  <c r="H8" i="33"/>
  <c r="H9" i="33"/>
  <c r="H10" i="33"/>
  <c r="H11" i="33"/>
  <c r="H12" i="33"/>
  <c r="H13" i="33"/>
  <c r="H6" i="33"/>
  <c r="D13" i="33"/>
  <c r="D12" i="33"/>
  <c r="D11" i="33"/>
  <c r="D10" i="33"/>
  <c r="D9" i="33"/>
  <c r="D8" i="33"/>
  <c r="D7" i="33"/>
  <c r="D6" i="33"/>
  <c r="D120" i="2"/>
  <c r="D119" i="2"/>
  <c r="D118" i="2"/>
  <c r="D117" i="2"/>
  <c r="D116"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J18" i="10"/>
  <c r="I18" i="10"/>
  <c r="L17" i="10"/>
  <c r="I17" i="10"/>
  <c r="J17" i="10" s="1"/>
  <c r="L16" i="10"/>
  <c r="I16" i="10"/>
  <c r="J16" i="10" s="1"/>
  <c r="L15" i="10"/>
  <c r="I15" i="10"/>
  <c r="J15" i="10" s="1"/>
  <c r="L14" i="10"/>
  <c r="J14" i="10"/>
  <c r="I14" i="10"/>
  <c r="L13" i="10"/>
  <c r="I13" i="10"/>
  <c r="J13" i="10" s="1"/>
  <c r="L12" i="10"/>
  <c r="I12" i="10"/>
  <c r="J12" i="10" s="1"/>
  <c r="L11" i="10"/>
  <c r="I11" i="10"/>
  <c r="J11" i="10" s="1"/>
  <c r="L10" i="10"/>
  <c r="J10" i="10"/>
  <c r="I10" i="10"/>
  <c r="L9" i="10"/>
  <c r="I9" i="10"/>
  <c r="J9" i="10" s="1"/>
  <c r="L8" i="10"/>
  <c r="I8" i="10"/>
  <c r="J8" i="10" s="1"/>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90" i="2"/>
  <c r="D189" i="2"/>
  <c r="E188" i="2"/>
  <c r="E187" i="2"/>
  <c r="A98" i="2" l="1"/>
  <c r="A100" i="2"/>
  <c r="A101" i="2"/>
  <c r="A99" i="2"/>
  <c r="B211" i="2"/>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<sst xmlns="http://schemas.openxmlformats.org/spreadsheetml/2006/main" count="2543" uniqueCount="849">
  <si>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</si>
  <si>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</si>
  <si>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</si>
  <si>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</si>
  <si>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</si>
  <si>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</si>
  <si>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</si>
  <si>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</si>
  <si>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</si>
  <si>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</si>
  <si>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</si>
  <si>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</si>
  <si>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</si>
  <si>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</si>
  <si>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</si>
  <si>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</si>
  <si>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</si>
  <si>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</si>
  <si>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</si>
  <si>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</si>
  <si>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</si>
  <si>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</si>
  <si>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</si>
  <si>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</si>
  <si>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</si>
  <si>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</si>
  <si>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</si>
  <si>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</si>
  <si>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</si>
  <si>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</si>
  <si>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</si>
  <si>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</si>
  <si>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</si>
  <si>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</si>
  <si>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</si>
  <si>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</si>
  <si>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</si>
  <si>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</si>
  <si>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</si>
  <si>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</si>
  <si>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</si>
  <si>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</si>
  <si>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</si>
  <si>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</si>
  <si>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</si>
  <si>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</si>
  <si>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</si>
  <si>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</si>
  <si>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</si>
  <si>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</si>
  <si>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</si>
  <si>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</si>
  <si>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</si>
  <si>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</si>
  <si>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</si>
  <si>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</si>
  <si>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</si>
  <si>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</si>
  <si>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</si>
  <si>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</si>
  <si>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</si>
  <si>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</si>
  <si>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</si>
  <si>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</si>
  <si>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</si>
  <si>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</si>
  <si>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</si>
  <si>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</si>
  <si>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</si>
  <si>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</si>
  <si>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</si>
  <si>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</si>
  <si>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</si>
  <si>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</si>
  <si>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</si>
  <si>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</si>
  <si>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</si>
  <si>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</si>
  <si>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</si>
  <si>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</si>
  <si>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</si>
  <si>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</si>
  <si>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</si>
  <si>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</si>
  <si>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</si>
  <si>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</si>
  <si>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</si>
  <si>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</si>
  <si>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</si>
  <si>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</si>
  <si>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</si>
  <si>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</si>
  <si>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</si>
  <si>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</si>
  <si>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</si>
  <si>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</si>
  <si>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</si>
  <si>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</si>
  <si>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</si>
  <si>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</si>
  <si>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</si>
  <si>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</si>
  <si>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</si>
  <si>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</si>
  <si>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</si>
  <si>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</si>
  <si>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</si>
  <si>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</si>
  <si>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</si>
  <si>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</si>
  <si>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</si>
  <si>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</si>
  <si>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</si>
  <si>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</si>
  <si>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</si>
  <si>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</si>
  <si>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</si>
  <si>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</si>
  <si>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</si>
  <si>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</si>
  <si>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</si>
  <si>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</si>
  <si>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</si>
  <si>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</si>
  <si>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</si>
  <si>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</si>
  <si>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</si>
  <si>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</si>
  <si>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</si>
  <si>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</si>
  <si>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</si>
  <si>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</si>
  <si>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</si>
  <si>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</si>
  <si>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</si>
  <si>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</si>
  <si>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</si>
  <si>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</si>
  <si>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</si>
  <si>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</si>
  <si>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</si>
  <si>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</si>
  <si>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</si>
  <si>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</si>
  <si>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</si>
  <si>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</si>
  <si>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</si>
  <si>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</si>
  <si>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</si>
  <si>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</si>
  <si>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</si>
  <si>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</si>
  <si>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</si>
  <si>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</si>
  <si>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</si>
  <si>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</si>
  <si>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</si>
  <si>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</si>
  <si>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</si>
  <si>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</si>
  <si>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</si>
  <si>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</si>
  <si>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</si>
  <si>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</si>
  <si>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</si>
  <si>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</si>
  <si>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</si>
  <si>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</si>
  <si>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</si>
  <si>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</si>
  <si>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</si>
  <si>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</si>
  <si>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</si>
  <si>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</si>
  <si>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</si>
  <si>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</si>
  <si>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</si>
  <si>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</si>
  <si>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</si>
  <si>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</si>
  <si>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</si>
  <si>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</si>
  <si>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</si>
  <si>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</si>
  <si>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</si>
  <si>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</si>
  <si>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</si>
  <si>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</si>
  <si>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</si>
  <si>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</si>
  <si>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</si>
  <si>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</si>
  <si>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</si>
  <si>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</si>
  <si>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</si>
  <si>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</si>
  <si>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</si>
  <si>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</si>
  <si>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</si>
  <si>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</si>
  <si>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</si>
  <si>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</si>
  <si>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</si>
  <si>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</si>
  <si>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</si>
  <si>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</si>
  <si>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</si>
  <si>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</si>
  <si>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</si>
  <si>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</si>
  <si>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</si>
  <si>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</si>
  <si>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</si>
  <si>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</si>
  <si>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</si>
  <si>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</si>
  <si>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</si>
  <si>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</si>
  <si>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</si>
  <si>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</si>
  <si>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</si>
  <si>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</si>
  <si>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</si>
  <si>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</si>
  <si>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</si>
  <si>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</si>
  <si>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</si>
  <si>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</si>
  <si>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</si>
  <si>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</si>
  <si>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</si>
  <si>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</si>
  <si>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</si>
  <si>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</si>
  <si>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</si>
  <si>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</si>
  <si>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</si>
  <si>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</si>
  <si>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</si>
  <si>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</si>
  <si>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</si>
  <si>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</si>
  <si>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</si>
  <si>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</si>
  <si>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</si>
  <si>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</si>
  <si>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</si>
  <si>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</si>
  <si>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</si>
  <si>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</si>
  <si>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</si>
  <si>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</si>
  <si>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</si>
  <si>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</si>
  <si>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</si>
  <si>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</si>
  <si>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</si>
  <si>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</si>
  <si>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</si>
  <si>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</si>
  <si>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</si>
  <si>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</si>
  <si>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</si>
  <si>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</si>
  <si>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</si>
  <si>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</si>
  <si>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</si>
  <si>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</si>
  <si>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</si>
  <si>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</si>
  <si>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</si>
  <si>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</si>
  <si>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</si>
  <si>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</si>
  <si>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</si>
  <si>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</si>
  <si>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</si>
  <si>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</si>
  <si>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</si>
  <si>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</si>
  <si>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</si>
  <si>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</si>
  <si>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</si>
  <si>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</si>
  <si>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</si>
  <si>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</si>
  <si>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</si>
  <si>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</si>
  <si>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</si>
  <si>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</si>
  <si>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</si>
  <si>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</si>
  <si>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</si>
  <si>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</si>
  <si>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</si>
  <si>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</si>
  <si>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</si>
  <si>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</si>
  <si>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</si>
  <si>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</si>
  <si>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</si>
  <si>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</si>
  <si>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</si>
  <si>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</si>
  <si>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</si>
  <si>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</si>
  <si>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</si>
  <si>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</si>
  <si>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</si>
  <si>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</si>
  <si>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</si>
  <si>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</si>
  <si>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</si>
  <si>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</si>
  <si>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</si>
  <si>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</si>
  <si>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</si>
  <si>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</si>
  <si>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</si>
  <si>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</si>
  <si>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</si>
  <si>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</si>
  <si>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</si>
  <si>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</si>
  <si>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</si>
  <si>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</si>
  <si>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</si>
  <si>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</si>
  <si>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</si>
  <si>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</si>
  <si>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</si>
  <si>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</si>
  <si>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</si>
  <si>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</si>
  <si>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</si>
  <si>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</si>
  <si>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</si>
  <si>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</si>
  <si>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</si>
  <si>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</si>
  <si>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</si>
  <si>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</si>
  <si>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</si>
  <si>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</si>
  <si>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</si>
  <si>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</si>
  <si>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</si>
  <si>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</si>
  <si>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</si>
  <si>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</si>
  <si>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</si>
  <si>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</si>
  <si>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</si>
  <si>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</si>
  <si>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</si>
  <si>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</si>
  <si>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</si>
  <si>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</si>
  <si>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</si>
  <si>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</si>
  <si>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</si>
  <si>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</si>
  <si>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</si>
  <si>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</si>
  <si>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</si>
  <si>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</si>
  <si>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</si>
  <si>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</si>
  <si>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</si>
  <si>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</si>
  <si>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</si>
  <si>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</si>
  <si>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</si>
  <si>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</si>
  <si>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</si>
  <si>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</si>
  <si>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</si>
  <si>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</si>
  <si>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</si>
  <si>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</si>
  <si>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</si>
  <si>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</si>
  <si>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</si>
  <si>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</si>
  <si>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</si>
  <si>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</si>
  <si>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</si>
  <si>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</si>
  <si>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</si>
  <si>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</si>
  <si>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</si>
  <si>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</si>
  <si>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</si>
  <si>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</si>
  <si>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</si>
  <si>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</si>
  <si>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</si>
  <si>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</si>
  <si>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</si>
  <si>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</si>
  <si>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</si>
  <si>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</si>
  <si>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</si>
  <si>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</si>
  <si>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</si>
  <si>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</si>
  <si>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</si>
  <si>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</si>
  <si>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</si>
  <si>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</si>
  <si>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</si>
  <si>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</si>
  <si>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</si>
  <si>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</si>
  <si>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</si>
  <si>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</si>
  <si>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</si>
  <si>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</si>
  <si>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</si>
  <si>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</si>
  <si>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</si>
  <si>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</si>
  <si>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</si>
  <si>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</si>
  <si>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</si>
  <si>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</si>
  <si>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</si>
  <si>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</si>
  <si>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</si>
  <si>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</si>
  <si>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</si>
  <si>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</si>
  <si>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</si>
  <si>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</si>
  <si>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</si>
  <si>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</si>
  <si>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</si>
  <si>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</si>
  <si>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</si>
  <si>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</si>
  <si>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</si>
  <si>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</si>
  <si>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</si>
  <si>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</si>
  <si>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</si>
  <si>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</si>
  <si>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</si>
  <si>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</si>
  <si>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</si>
  <si>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</si>
  <si>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</si>
  <si>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</si>
  <si>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</si>
  <si>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</si>
  <si>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</si>
  <si>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</si>
  <si>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</si>
  <si>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</si>
  <si>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</si>
  <si>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</si>
  <si>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</si>
  <si>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</si>
  <si>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</si>
  <si>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</si>
  <si>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</si>
  <si>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</si>
  <si>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</si>
  <si>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</si>
  <si>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</si>
  <si>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</si>
  <si>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</si>
  <si>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</si>
  <si>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</si>
  <si>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</si>
  <si>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</si>
  <si>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</si>
  <si>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</si>
  <si>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</si>
  <si>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</si>
  <si>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</si>
  <si>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</si>
  <si>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</si>
  <si>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</si>
  <si>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</si>
  <si>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</si>
  <si>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</si>
  <si>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</si>
  <si>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</si>
  <si>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</si>
  <si>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</si>
  <si>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</si>
  <si>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</si>
  <si>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</si>
  <si>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</si>
  <si>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</si>
  <si>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</si>
  <si>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</si>
  <si>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</si>
  <si>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</si>
  <si>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</si>
  <si>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</si>
  <si>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</si>
  <si>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</si>
  <si>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</si>
  <si>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</si>
  <si>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</si>
  <si>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</si>
  <si>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</si>
  <si>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</si>
  <si>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</si>
  <si>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</si>
  <si>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</si>
  <si>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</si>
  <si>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</si>
  <si>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</si>
  <si>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</si>
  <si>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</si>
  <si>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</si>
  <si>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</si>
  <si>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</si>
  <si>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</si>
  <si>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</si>
  <si>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</si>
  <si>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</si>
  <si>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</si>
  <si>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</si>
  <si>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</si>
  <si>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</si>
  <si>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</si>
  <si>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</si>
  <si>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</si>
  <si>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</si>
  <si>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</si>
  <si>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</si>
  <si>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</si>
  <si>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</si>
  <si>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</si>
  <si>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</si>
  <si>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</si>
  <si>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</si>
  <si>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</si>
  <si>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</si>
  <si>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</si>
  <si>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</si>
  <si>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</si>
  <si>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</si>
  <si>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</si>
  <si>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</si>
  <si>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</si>
  <si>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</si>
  <si>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</si>
  <si>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</si>
  <si>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</si>
  <si>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</si>
  <si>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</si>
  <si>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</si>
  <si>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</si>
  <si>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</si>
  <si>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</si>
  <si>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</si>
  <si>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</si>
  <si>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</si>
  <si>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</si>
  <si>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</si>
  <si>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</si>
  <si>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</si>
  <si>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</si>
  <si>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</si>
  <si>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</si>
  <si>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</si>
  <si>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</si>
  <si>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</si>
  <si>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</si>
  <si>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</si>
  <si>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</si>
  <si>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</si>
  <si>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</si>
  <si>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</si>
  <si>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</si>
  <si>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</si>
  <si>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</si>
  <si>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</si>
  <si>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</si>
  <si>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</si>
  <si>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</si>
  <si>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</si>
  <si>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</si>
  <si>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</si>
  <si>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</si>
  <si>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</si>
  <si>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</si>
  <si>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</si>
  <si>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</si>
  <si>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</si>
  <si>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</si>
  <si>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</si>
  <si>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</si>
  <si>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</si>
  <si>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</si>
  <si>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</si>
  <si>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</si>
  <si>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</si>
  <si>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</si>
  <si>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</si>
  <si>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</si>
  <si>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</si>
  <si>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</si>
  <si>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</si>
  <si>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</si>
  <si>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</si>
  <si>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</si>
  <si>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</si>
  <si>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</si>
  <si>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</si>
  <si>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</si>
  <si>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</si>
  <si>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</si>
  <si>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</si>
  <si>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</si>
  <si>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</si>
  <si>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</si>
  <si>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</si>
  <si>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</si>
  <si>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</si>
  <si>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</si>
  <si>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</si>
  <si>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</si>
  <si>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</si>
  <si>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</si>
  <si>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</si>
  <si>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</si>
  <si>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</si>
  <si>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</si>
  <si>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</si>
  <si>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</si>
  <si>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</si>
  <si>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</si>
  <si>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</si>
  <si>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</si>
  <si>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</si>
  <si>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</si>
  <si>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</si>
  <si>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</si>
  <si>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</si>
  <si>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</si>
  <si>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</si>
  <si>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</si>
  <si>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</si>
  <si>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</si>
  <si>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</si>
  <si>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</si>
  <si>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</si>
  <si>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</si>
  <si>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</si>
  <si>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</si>
  <si>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</si>
  <si>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</si>
  <si>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</si>
  <si>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</si>
  <si>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</si>
  <si>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</si>
  <si>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</si>
  <si>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</si>
  <si>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</si>
  <si>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</si>
  <si>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</si>
  <si>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</si>
  <si>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</si>
  <si>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</si>
  <si>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</si>
  <si>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</si>
  <si>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</si>
  <si>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</si>
  <si>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</si>
  <si>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</si>
  <si>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</si>
  <si>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</si>
  <si>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</si>
  <si>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</si>
  <si>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</si>
  <si>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</si>
  <si>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</si>
  <si>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</si>
  <si>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</si>
  <si>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</si>
  <si>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</si>
  <si>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</si>
  <si>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</si>
  <si>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</si>
  <si>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</si>
  <si>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</si>
  <si>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</si>
  <si>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</si>
  <si>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</si>
  <si>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</si>
  <si>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</si>
  <si>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</si>
  <si>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</si>
  <si>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</si>
  <si>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</si>
  <si>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</si>
  <si>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</si>
  <si>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</si>
  <si>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</si>
  <si>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</si>
  <si>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</si>
  <si>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</si>
  <si>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</si>
  <si>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</si>
  <si>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</si>
  <si>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</si>
  <si>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</si>
  <si>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</si>
  <si>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</si>
  <si>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</si>
  <si>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</si>
  <si>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</si>
  <si>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</si>
  <si>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</si>
  <si>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</si>
  <si>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</si>
  <si>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</si>
  <si>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</si>
  <si>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</si>
  <si>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</si>
  <si>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</si>
  <si>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</si>
  <si>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</si>
  <si>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</si>
  <si>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</si>
  <si>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</si>
  <si>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</si>
  <si>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</si>
  <si>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</si>
  <si>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</si>
  <si>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</si>
  <si>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</si>
  <si>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</si>
  <si>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</si>
  <si>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</si>
  <si>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</si>
  <si>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</si>
  <si>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</si>
  <si>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</si>
  <si>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</si>
  <si>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</si>
  <si>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</si>
  <si>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</si>
  <si>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</si>
  <si>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</si>
  <si>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</si>
  <si>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</si>
  <si>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</si>
  <si>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</si>
  <si>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</si>
  <si>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</si>
  <si>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</si>
  <si>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</si>
  <si>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</si>
  <si>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</si>
  <si>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</si>
  <si>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</si>
  <si>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</si>
  <si>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</si>
  <si>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</si>
  <si>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</si>
  <si>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</si>
  <si>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</si>
  <si>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</si>
  <si>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</si>
  <si>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</si>
  <si>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</si>
  <si>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</si>
  <si>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</si>
  <si>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</si>
  <si>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</si>
  <si>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</si>
  <si>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</si>
  <si>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</si>
  <si>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</si>
  <si>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</si>
  <si>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</si>
  <si>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</si>
  <si>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</si>
  <si>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</si>
  <si>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</si>
  <si>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</si>
  <si>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</si>
  <si>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</si>
  <si>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</si>
  <si>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</si>
  <si>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</si>
  <si>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</si>
  <si>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</si>
  <si>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</si>
  <si>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</si>
  <si>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</si>
  <si>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</si>
  <si>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</si>
  <si>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</si>
  <si>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</si>
  <si>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</si>
  <si>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</si>
  <si>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</si>
  <si>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</si>
  <si>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</si>
  <si>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</si>
  <si>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</si>
  <si>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</si>
  <si>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</si>
  <si>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</si>
  <si>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</si>
  <si>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</si>
  <si>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</si>
  <si>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</si>
  <si>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</si>
  <si>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</si>
  <si>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</si>
  <si>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</si>
  <si>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</si>
  <si>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</si>
  <si>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</si>
  <si>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</si>
  <si>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</si>
  <si>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</si>
  <si>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</si>
  <si>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</si>
  <si>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</si>
  <si>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</si>
  <si>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</si>
  <si>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</si>
  <si>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</si>
  <si>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</si>
  <si>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</si>
  <si>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</si>
  <si>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</si>
  <si>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</si>
  <si>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</si>
  <si>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</si>
  <si>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</si>
  <si>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</si>
  <si>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</si>
  <si>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</si>
  <si>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</si>
  <si>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</si>
  <si>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</si>
  <si>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 xml:space="preserve"> </t>
  </si>
  <si>
    <t>∂¬</t>
  </si>
  <si>
    <t>INDEX($A$160:$E$160,MATCH(F161,A161:E161,0))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</si>
</sst>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1">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44" fontId="0" fillId="4" borderId="4" xfId="4" applyFon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14" fontId="0" fillId="4" borderId="4" xfId="4" applyNumberFormat="1" applyFont="1" applyFill="1" applyBorder="1" applyAlignment="1">
      <alignment horizontal="left" indent="2"/>
    </xf>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9"/>
  <sheetViews>
    <sheetView topLeftCell="B1" zoomScale="145" zoomScaleNormal="145" workbookViewId="0">
      <selection activeCell="B29" sqref="B29"/>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846</v>
      </c>
    </row>
    <row r="5" spans="1:2" x14ac:dyDescent="0.2">
      <c r="A5" s="5">
        <v>2</v>
      </c>
      <c r="B5" s="125" t="s">
        <v>819</v>
      </c>
    </row>
    <row r="6" spans="1:2" x14ac:dyDescent="0.2">
      <c r="A6" s="5">
        <v>3</v>
      </c>
      <c r="B6" s="125" t="s">
        <v>820</v>
      </c>
    </row>
    <row r="7" spans="1:2" x14ac:dyDescent="0.2">
      <c r="A7" s="5">
        <v>4</v>
      </c>
      <c r="B7" s="125" t="s">
        <v>821</v>
      </c>
    </row>
    <row r="8" spans="1:2" x14ac:dyDescent="0.2">
      <c r="A8" s="5">
        <v>5</v>
      </c>
      <c r="B8" s="125" t="s">
        <v>835</v>
      </c>
    </row>
    <row r="9" spans="1:2" x14ac:dyDescent="0.2">
      <c r="A9" s="5">
        <v>6</v>
      </c>
      <c r="B9" s="125" t="s">
        <v>837</v>
      </c>
    </row>
    <row r="10" spans="1:2" x14ac:dyDescent="0.2">
      <c r="A10" s="5">
        <v>7</v>
      </c>
      <c r="B10" s="125" t="s">
        <v>839</v>
      </c>
    </row>
    <row r="11" spans="1:2" x14ac:dyDescent="0.2">
      <c r="A11" s="5">
        <v>8</v>
      </c>
      <c r="B11" s="125" t="s">
        <v>822</v>
      </c>
    </row>
    <row r="12" spans="1:2" x14ac:dyDescent="0.2">
      <c r="A12" s="5">
        <v>9</v>
      </c>
      <c r="B12" s="125" t="s">
        <v>845</v>
      </c>
    </row>
    <row r="13" spans="1:2" x14ac:dyDescent="0.2">
      <c r="A13" s="5">
        <v>10</v>
      </c>
      <c r="B13" s="125" t="s">
        <v>823</v>
      </c>
    </row>
    <row r="14" spans="1:2" x14ac:dyDescent="0.2">
      <c r="A14" s="5">
        <v>11</v>
      </c>
      <c r="B14" s="125" t="s">
        <v>824</v>
      </c>
    </row>
    <row r="15" spans="1:2" x14ac:dyDescent="0.2">
      <c r="A15" s="5">
        <v>12</v>
      </c>
      <c r="B15" s="125" t="s">
        <v>825</v>
      </c>
    </row>
    <row r="16" spans="1:2" x14ac:dyDescent="0.2">
      <c r="A16" s="5">
        <v>13</v>
      </c>
      <c r="B16" s="125" t="s">
        <v>826</v>
      </c>
    </row>
    <row r="17" spans="1:2" x14ac:dyDescent="0.2">
      <c r="A17" s="5">
        <v>14</v>
      </c>
      <c r="B17" s="125" t="s">
        <v>827</v>
      </c>
    </row>
    <row r="18" spans="1:2" x14ac:dyDescent="0.2">
      <c r="A18" s="5">
        <v>15</v>
      </c>
      <c r="B18" s="125" t="s">
        <v>828</v>
      </c>
    </row>
    <row r="19" spans="1:2" x14ac:dyDescent="0.2">
      <c r="A19" s="5">
        <v>16</v>
      </c>
      <c r="B19" s="125" t="s">
        <v>829</v>
      </c>
    </row>
    <row r="20" spans="1:2" x14ac:dyDescent="0.2">
      <c r="A20" s="5">
        <v>17</v>
      </c>
      <c r="B20" s="125" t="s">
        <v>830</v>
      </c>
    </row>
    <row r="21" spans="1:2" x14ac:dyDescent="0.2">
      <c r="A21" s="5">
        <v>18</v>
      </c>
      <c r="B21" s="125" t="s">
        <v>831</v>
      </c>
    </row>
    <row r="22" spans="1:2" x14ac:dyDescent="0.2">
      <c r="A22" s="5">
        <v>19</v>
      </c>
      <c r="B22" s="125" t="s">
        <v>832</v>
      </c>
    </row>
    <row r="23" spans="1:2" x14ac:dyDescent="0.2">
      <c r="A23" s="5">
        <v>20</v>
      </c>
      <c r="B23" s="125" t="s">
        <v>833</v>
      </c>
    </row>
    <row r="29" spans="1:2" x14ac:dyDescent="0.2">
      <c r="B29" t="s">
        <v>847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34" zoomScaleNormal="120" workbookViewId="0">
      <selection activeCell="D14" sqref="D14"/>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27">
        <f>VLOOKUP(C6,$G$6:$H$9,2)</f>
        <v>50</v>
      </c>
      <c r="G6" s="71">
        <v>0</v>
      </c>
      <c r="H6" s="72">
        <v>0</v>
      </c>
    </row>
    <row r="7" spans="1:8" x14ac:dyDescent="0.2">
      <c r="A7" s="11">
        <v>40308</v>
      </c>
      <c r="B7" s="5" t="s">
        <v>218</v>
      </c>
      <c r="C7" s="5">
        <v>22</v>
      </c>
      <c r="D7" s="127">
        <f t="shared" ref="D7:D30" si="0">VLOOKUP(C7,$G$6:$H$9,2)</f>
        <v>0</v>
      </c>
      <c r="G7" s="5">
        <v>60</v>
      </c>
      <c r="H7" s="72">
        <v>50</v>
      </c>
    </row>
    <row r="8" spans="1:8" x14ac:dyDescent="0.2">
      <c r="A8" s="11">
        <v>40308</v>
      </c>
      <c r="B8" s="5" t="s">
        <v>219</v>
      </c>
      <c r="C8" s="5">
        <v>92</v>
      </c>
      <c r="D8" s="127">
        <f t="shared" si="0"/>
        <v>75</v>
      </c>
      <c r="G8" s="5">
        <v>90</v>
      </c>
      <c r="H8" s="72">
        <v>75</v>
      </c>
    </row>
    <row r="9" spans="1:8" x14ac:dyDescent="0.2">
      <c r="A9" s="11">
        <v>40308</v>
      </c>
      <c r="B9" s="5" t="s">
        <v>220</v>
      </c>
      <c r="C9" s="5">
        <v>77</v>
      </c>
      <c r="D9" s="127">
        <f t="shared" si="0"/>
        <v>50</v>
      </c>
      <c r="G9" s="5">
        <v>150</v>
      </c>
      <c r="H9" s="72">
        <v>150</v>
      </c>
    </row>
    <row r="10" spans="1:8" x14ac:dyDescent="0.2">
      <c r="A10" s="11">
        <v>40308</v>
      </c>
      <c r="B10" s="5" t="s">
        <v>221</v>
      </c>
      <c r="C10" s="5">
        <v>78</v>
      </c>
      <c r="D10" s="127">
        <f t="shared" si="0"/>
        <v>50</v>
      </c>
    </row>
    <row r="11" spans="1:8" x14ac:dyDescent="0.2">
      <c r="A11" s="11">
        <v>40308</v>
      </c>
      <c r="B11" s="5" t="s">
        <v>222</v>
      </c>
      <c r="C11" s="5">
        <v>93</v>
      </c>
      <c r="D11" s="127">
        <f t="shared" si="0"/>
        <v>75</v>
      </c>
    </row>
    <row r="12" spans="1:8" x14ac:dyDescent="0.2">
      <c r="A12" s="11">
        <v>40308</v>
      </c>
      <c r="B12" s="5" t="s">
        <v>223</v>
      </c>
      <c r="C12" s="5">
        <v>90</v>
      </c>
      <c r="D12" s="127">
        <f t="shared" si="0"/>
        <v>75</v>
      </c>
    </row>
    <row r="13" spans="1:8" x14ac:dyDescent="0.2">
      <c r="A13" s="11">
        <v>40308</v>
      </c>
      <c r="B13" s="5" t="s">
        <v>224</v>
      </c>
      <c r="C13" s="5">
        <v>88</v>
      </c>
      <c r="D13" s="127">
        <f t="shared" si="0"/>
        <v>50</v>
      </c>
    </row>
    <row r="14" spans="1:8" x14ac:dyDescent="0.2">
      <c r="A14" s="11">
        <v>40308</v>
      </c>
      <c r="B14" s="5" t="s">
        <v>225</v>
      </c>
      <c r="C14" s="5">
        <v>77</v>
      </c>
      <c r="D14" s="127">
        <f t="shared" si="0"/>
        <v>50</v>
      </c>
    </row>
    <row r="15" spans="1:8" x14ac:dyDescent="0.2">
      <c r="A15" s="11">
        <v>40308</v>
      </c>
      <c r="B15" s="5" t="s">
        <v>226</v>
      </c>
      <c r="C15" s="5">
        <v>81</v>
      </c>
      <c r="D15" s="127">
        <f t="shared" si="0"/>
        <v>50</v>
      </c>
    </row>
    <row r="16" spans="1:8" x14ac:dyDescent="0.2">
      <c r="A16" s="11">
        <v>40308</v>
      </c>
      <c r="B16" s="5" t="s">
        <v>227</v>
      </c>
      <c r="C16" s="5">
        <v>81</v>
      </c>
      <c r="D16" s="127">
        <f t="shared" si="0"/>
        <v>50</v>
      </c>
    </row>
    <row r="17" spans="1:4" x14ac:dyDescent="0.2">
      <c r="A17" s="11">
        <v>40308</v>
      </c>
      <c r="B17" s="5" t="s">
        <v>228</v>
      </c>
      <c r="C17" s="5">
        <v>86</v>
      </c>
      <c r="D17" s="127">
        <f t="shared" si="0"/>
        <v>50</v>
      </c>
    </row>
    <row r="18" spans="1:4" x14ac:dyDescent="0.2">
      <c r="A18" s="11">
        <v>40308</v>
      </c>
      <c r="B18" s="5" t="s">
        <v>229</v>
      </c>
      <c r="C18" s="5">
        <v>91</v>
      </c>
      <c r="D18" s="127">
        <f t="shared" si="0"/>
        <v>75</v>
      </c>
    </row>
    <row r="19" spans="1:4" x14ac:dyDescent="0.2">
      <c r="A19" s="11">
        <v>40308</v>
      </c>
      <c r="B19" s="5" t="s">
        <v>230</v>
      </c>
      <c r="C19" s="5">
        <v>84</v>
      </c>
      <c r="D19" s="127">
        <f t="shared" si="0"/>
        <v>50</v>
      </c>
    </row>
    <row r="20" spans="1:4" x14ac:dyDescent="0.2">
      <c r="A20" s="11">
        <v>40308</v>
      </c>
      <c r="B20" s="5" t="s">
        <v>231</v>
      </c>
      <c r="C20" s="5">
        <v>89</v>
      </c>
      <c r="D20" s="127">
        <f t="shared" si="0"/>
        <v>50</v>
      </c>
    </row>
    <row r="21" spans="1:4" x14ac:dyDescent="0.2">
      <c r="A21" s="11">
        <v>40308</v>
      </c>
      <c r="B21" s="5" t="s">
        <v>232</v>
      </c>
      <c r="C21" s="5">
        <v>74</v>
      </c>
      <c r="D21" s="127">
        <f t="shared" si="0"/>
        <v>50</v>
      </c>
    </row>
    <row r="22" spans="1:4" x14ac:dyDescent="0.2">
      <c r="A22" s="11">
        <v>40308</v>
      </c>
      <c r="B22" s="5" t="s">
        <v>233</v>
      </c>
      <c r="C22" s="5">
        <v>86</v>
      </c>
      <c r="D22" s="127">
        <f t="shared" si="0"/>
        <v>50</v>
      </c>
    </row>
    <row r="23" spans="1:4" x14ac:dyDescent="0.2">
      <c r="A23" s="11">
        <v>40308</v>
      </c>
      <c r="B23" s="5" t="s">
        <v>234</v>
      </c>
      <c r="C23" s="5">
        <v>94</v>
      </c>
      <c r="D23" s="127">
        <f t="shared" si="0"/>
        <v>75</v>
      </c>
    </row>
    <row r="24" spans="1:4" x14ac:dyDescent="0.2">
      <c r="A24" s="11">
        <v>40308</v>
      </c>
      <c r="B24" s="5" t="s">
        <v>235</v>
      </c>
      <c r="C24" s="5">
        <v>70</v>
      </c>
      <c r="D24" s="127">
        <f t="shared" si="0"/>
        <v>50</v>
      </c>
    </row>
    <row r="25" spans="1:4" x14ac:dyDescent="0.2">
      <c r="A25" s="11">
        <v>40308</v>
      </c>
      <c r="B25" s="5" t="s">
        <v>236</v>
      </c>
      <c r="C25" s="5">
        <v>0</v>
      </c>
      <c r="D25" s="127">
        <f t="shared" si="0"/>
        <v>0</v>
      </c>
    </row>
    <row r="26" spans="1:4" x14ac:dyDescent="0.2">
      <c r="A26" s="11">
        <v>40308</v>
      </c>
      <c r="B26" s="5" t="s">
        <v>237</v>
      </c>
      <c r="C26" s="5">
        <v>86</v>
      </c>
      <c r="D26" s="127">
        <f t="shared" si="0"/>
        <v>50</v>
      </c>
    </row>
    <row r="27" spans="1:4" x14ac:dyDescent="0.2">
      <c r="A27" s="11">
        <v>40308</v>
      </c>
      <c r="B27" s="5" t="s">
        <v>238</v>
      </c>
      <c r="C27" s="5">
        <v>88</v>
      </c>
      <c r="D27" s="127">
        <f t="shared" si="0"/>
        <v>50</v>
      </c>
    </row>
    <row r="28" spans="1:4" x14ac:dyDescent="0.2">
      <c r="A28" s="11">
        <v>40308</v>
      </c>
      <c r="B28" s="5" t="s">
        <v>239</v>
      </c>
      <c r="C28" s="5">
        <v>94</v>
      </c>
      <c r="D28" s="127">
        <f t="shared" si="0"/>
        <v>75</v>
      </c>
    </row>
    <row r="29" spans="1:4" x14ac:dyDescent="0.2">
      <c r="A29" s="11">
        <v>40308</v>
      </c>
      <c r="B29" s="5" t="s">
        <v>240</v>
      </c>
      <c r="C29" s="5">
        <v>84</v>
      </c>
      <c r="D29" s="127">
        <f t="shared" si="0"/>
        <v>50</v>
      </c>
    </row>
    <row r="30" spans="1:4" x14ac:dyDescent="0.2">
      <c r="A30" s="11">
        <v>40308</v>
      </c>
      <c r="B30" s="5" t="s">
        <v>241</v>
      </c>
      <c r="C30" s="5">
        <v>79</v>
      </c>
      <c r="D30" s="127">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50"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2.5" bestFit="1" customWidth="1"/>
    <col min="4" max="4" width="13.1640625" customWidth="1"/>
    <col min="5" max="5" width="13.1640625" bestFit="1" customWidth="1"/>
    <col min="8" max="8" width="17" bestFit="1" customWidth="1"/>
    <col min="9" max="9" width="18" customWidth="1"/>
    <col min="10" max="10" width="11.6640625" bestFit="1" customWidth="1"/>
    <col min="11" max="11" width="13.1640625" customWidth="1"/>
    <col min="12" max="12" width="13.16406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LUEK-4054-0002</v>
      </c>
      <c r="AB3" t="s">
        <v>247</v>
      </c>
      <c r="AC3" t="s">
        <v>248</v>
      </c>
      <c r="AD3" s="74">
        <f t="shared" ref="AD3" ca="1" si="0">RANDBETWEEN(37000,40300)</f>
        <v>39777</v>
      </c>
      <c r="AE3" s="69">
        <f ca="1">RANDBETWEEN(29000,59000)</f>
        <v>56165</v>
      </c>
    </row>
    <row r="4" spans="1:31" x14ac:dyDescent="0.2">
      <c r="A4" s="5" t="s">
        <v>251</v>
      </c>
      <c r="B4" s="75" t="str">
        <f>VLOOKUP($A$4,$A$7:$E$90,MATCH(B3,$A$6:$E$6,0),0)</f>
        <v>FirstName1</v>
      </c>
      <c r="C4" s="75" t="str">
        <f t="shared" ref="C4:E4" si="1">VLOOKUP($A$4,$A$7:$E$90,MATCH(C3,$A$6:$E$6,0),0)</f>
        <v>LastName2</v>
      </c>
      <c r="D4" s="128">
        <f t="shared" si="1"/>
        <v>38532</v>
      </c>
      <c r="E4" s="129">
        <f t="shared" si="1"/>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VLOOKUP($H$6,$A$7:$E$90,MATCH(B3,$A$6:$E$6,0),0)</f>
        <v>FirstName9</v>
      </c>
      <c r="J6" s="75" t="str">
        <f t="shared" ref="J6:L6" si="2">VLOOKUP($H$6,$A$7:$E$90,MATCH(C3,$A$6:$E$6,0),0)</f>
        <v>LastName10</v>
      </c>
      <c r="K6" s="130">
        <f t="shared" si="2"/>
        <v>37689</v>
      </c>
      <c r="L6" s="129">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c r="J10" s="8"/>
      <c r="K10" s="76"/>
      <c r="L10" s="16"/>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C55FDCBA-2B7F-AC42-97B3-2179724AAD10}">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topLeftCell="A2"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FNIW-3517-0002</v>
      </c>
      <c r="AB3" t="s">
        <v>247</v>
      </c>
      <c r="AC3" t="s">
        <v>248</v>
      </c>
      <c r="AD3" s="74">
        <f t="shared" ref="AD3" ca="1" si="0">RANDBETWEEN(37000,40300)</f>
        <v>38534</v>
      </c>
      <c r="AE3" s="69">
        <f ca="1">RANDBETWEEN(29000,59000)</f>
        <v>50568</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80"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I5" sqref="I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zoomScale="125" workbookViewId="0">
      <selection activeCell="E14" sqref="E14"/>
    </sheetView>
  </sheetViews>
  <sheetFormatPr baseColWidth="10" defaultColWidth="8.83203125" defaultRowHeight="15" x14ac:dyDescent="0.2"/>
  <cols>
    <col min="1" max="1" width="13.5" bestFit="1" customWidth="1"/>
    <col min="2" max="2" width="11.83203125" customWidth="1"/>
    <col min="4" max="4" width="18.6640625"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183" zoomScale="158" zoomScaleNormal="75" workbookViewId="0">
      <selection activeCell="A210" sqref="A210"/>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 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 VLOOKUP(A17,$A$4:$D$11,4,0))</f>
        <v>18.95</v>
      </c>
      <c r="D17" s="8">
        <f>IF(ISBLANK(A17),"",C17*B17)</f>
        <v>37.9</v>
      </c>
      <c r="F17" s="8">
        <f t="shared" ref="F17:F21" si="1">_xlfn.IFNA(VLOOKUP(A17,$A$4:$D$11,4,0),"")</f>
        <v>18.95</v>
      </c>
      <c r="G17" s="8">
        <f t="shared" ref="G17:G21" si="2">IFERROR(VLOOKUP(A17,$A$4:$D$11,4,0),"")</f>
        <v>18.95</v>
      </c>
    </row>
    <row r="18" spans="1:7" x14ac:dyDescent="0.2">
      <c r="A18" s="5" t="s">
        <v>10</v>
      </c>
      <c r="B18" s="5">
        <v>10</v>
      </c>
      <c r="C18" s="8">
        <f t="shared" si="0"/>
        <v>35.950000000000003</v>
      </c>
      <c r="D18" s="8">
        <f t="shared" ref="D18:D21" si="3">IF(ISBLANK(A18),"",C18*B18)</f>
        <v>359.5</v>
      </c>
      <c r="F18" s="8">
        <f t="shared" si="1"/>
        <v>35.950000000000003</v>
      </c>
      <c r="G18" s="8">
        <f t="shared" si="2"/>
        <v>35.950000000000003</v>
      </c>
    </row>
    <row r="19" spans="1:7" x14ac:dyDescent="0.2">
      <c r="A19" s="5"/>
      <c r="B19" s="5"/>
      <c r="C19" s="8" t="str">
        <f t="shared" si="0"/>
        <v/>
      </c>
      <c r="D19" s="8" t="str">
        <f t="shared" si="3"/>
        <v/>
      </c>
      <c r="F19" s="8" t="str">
        <f t="shared" si="1"/>
        <v/>
      </c>
      <c r="G19" s="8" t="str">
        <f t="shared" si="2"/>
        <v/>
      </c>
    </row>
    <row r="20" spans="1:7" x14ac:dyDescent="0.2">
      <c r="A20" s="5"/>
      <c r="B20" s="5"/>
      <c r="C20" s="8" t="str">
        <f t="shared" si="0"/>
        <v/>
      </c>
      <c r="D20" s="8" t="str">
        <f t="shared" si="3"/>
        <v/>
      </c>
      <c r="F20" s="8" t="str">
        <f t="shared" si="1"/>
        <v/>
      </c>
      <c r="G20" s="8" t="str">
        <f t="shared" si="2"/>
        <v/>
      </c>
    </row>
    <row r="21" spans="1:7" x14ac:dyDescent="0.2">
      <c r="A21" s="5"/>
      <c r="B21" s="5"/>
      <c r="C21" s="8" t="str">
        <f t="shared" si="0"/>
        <v/>
      </c>
      <c r="D21" s="8" t="str">
        <f t="shared" si="3"/>
        <v/>
      </c>
      <c r="F21" s="8" t="str">
        <f t="shared" si="1"/>
        <v/>
      </c>
      <c r="G21" s="8" t="str">
        <f t="shared" si="2"/>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8" t="s">
        <v>26</v>
      </c>
    </row>
    <row r="34" spans="1:6" x14ac:dyDescent="0.2">
      <c r="A34" s="4" t="s">
        <v>40</v>
      </c>
      <c r="B34" t="str">
        <f>HLOOKUP(B33,B27:F31,5,0)</f>
        <v>(253) 577-9177</v>
      </c>
    </row>
    <row r="35" spans="1:6" x14ac:dyDescent="0.2">
      <c r="B35" t="s">
        <v>846</v>
      </c>
    </row>
    <row r="37" spans="1:6" x14ac:dyDescent="0.2">
      <c r="A37" s="1" t="s">
        <v>803</v>
      </c>
      <c r="B37" s="2"/>
      <c r="C37" s="2"/>
      <c r="D37" s="2"/>
      <c r="E37" s="2"/>
      <c r="F37" s="3"/>
    </row>
    <row r="39" spans="1:6" x14ac:dyDescent="0.2">
      <c r="A39" s="4" t="s">
        <v>41</v>
      </c>
      <c r="B39" s="4" t="s">
        <v>42</v>
      </c>
    </row>
    <row r="40" spans="1:6" x14ac:dyDescent="0.2">
      <c r="A40" s="12">
        <v>0</v>
      </c>
      <c r="B40" s="13">
        <v>6</v>
      </c>
      <c r="E40" t="s">
        <v>842</v>
      </c>
    </row>
    <row r="41" spans="1:6" x14ac:dyDescent="0.2">
      <c r="A41" s="12">
        <v>500</v>
      </c>
      <c r="B41" s="13">
        <v>8</v>
      </c>
      <c r="E41" s="118" t="s">
        <v>840</v>
      </c>
    </row>
    <row r="42" spans="1:6" x14ac:dyDescent="0.2">
      <c r="A42" s="12">
        <v>1000</v>
      </c>
      <c r="B42" s="13">
        <v>10</v>
      </c>
      <c r="E42" s="118" t="s">
        <v>841</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834</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VLOOKUP($B69,$A$54:$C$59,C$67)</f>
        <v>Very Good</v>
      </c>
      <c r="D69" s="8">
        <f>VLOOKUP($B69,$A$54:$C$59,D$67)</f>
        <v>250</v>
      </c>
    </row>
    <row r="70" spans="1:6" x14ac:dyDescent="0.2">
      <c r="A70" s="5" t="s">
        <v>56</v>
      </c>
      <c r="B70" s="6">
        <v>68</v>
      </c>
      <c r="C70" s="8" t="str">
        <f t="shared" ref="C70:D72" si="4">VLOOKUP($B70,$A$54:$C$59,C$67)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3" spans="1:6" hidden="1" x14ac:dyDescent="0.2"/>
    <row r="84" spans="1:6" hidden="1" x14ac:dyDescent="0.2">
      <c r="A84" s="1" t="s">
        <v>836</v>
      </c>
      <c r="B84" s="2"/>
      <c r="C84" s="2"/>
      <c r="D84" s="2"/>
      <c r="E84" s="2"/>
      <c r="F84" s="3"/>
    </row>
    <row r="85" spans="1:6" hidden="1" x14ac:dyDescent="0.2">
      <c r="A85" s="17" t="s">
        <v>97</v>
      </c>
      <c r="B85" s="2"/>
      <c r="C85" s="2"/>
      <c r="D85" s="2"/>
      <c r="E85" s="2"/>
      <c r="F85" s="3"/>
    </row>
    <row r="86" spans="1:6" hidden="1" x14ac:dyDescent="0.2">
      <c r="A86" s="17" t="s">
        <v>98</v>
      </c>
      <c r="B86" s="2"/>
      <c r="C86" s="2"/>
      <c r="D86" s="2"/>
      <c r="E86" s="2"/>
      <c r="F86" s="3"/>
    </row>
    <row r="87" spans="1:6" hidden="1" x14ac:dyDescent="0.2">
      <c r="A87" s="17" t="s">
        <v>99</v>
      </c>
      <c r="B87" s="2"/>
      <c r="C87" s="2"/>
      <c r="D87" s="2"/>
      <c r="E87" s="2"/>
      <c r="F87" s="3"/>
    </row>
    <row r="88" spans="1:6" hidden="1" x14ac:dyDescent="0.2">
      <c r="A88" s="7"/>
    </row>
    <row r="89" spans="1:6" hidden="1" x14ac:dyDescent="0.2">
      <c r="A89" s="7"/>
      <c r="B89">
        <f>MATCH(B90,$A$75:$E$75,0)</f>
        <v>3</v>
      </c>
      <c r="C89">
        <f t="shared" ref="C89:D89" si="5">MATCH(C90,$A$75:$E$75,0)</f>
        <v>2</v>
      </c>
      <c r="D89">
        <f t="shared" si="5"/>
        <v>4</v>
      </c>
    </row>
    <row r="90" spans="1:6" hidden="1" x14ac:dyDescent="0.2">
      <c r="A90" s="4" t="s">
        <v>58</v>
      </c>
      <c r="B90" s="4" t="s">
        <v>60</v>
      </c>
      <c r="C90" s="4" t="s">
        <v>59</v>
      </c>
      <c r="D90" s="4" t="s">
        <v>61</v>
      </c>
    </row>
    <row r="91" spans="1:6" hidden="1" x14ac:dyDescent="0.2">
      <c r="A91" s="5" t="s">
        <v>72</v>
      </c>
      <c r="B91" s="8" t="str">
        <f>VLOOKUP($A$91,$A$75:$E$82,MATCH(B90,$A$75:$E$75,0),0)</f>
        <v>Kathrine</v>
      </c>
      <c r="C91" s="8" t="str">
        <f t="shared" ref="C91:D91" si="6">VLOOKUP($A$91,$A$75:$E$82,MATCH(C90,$A$75:$E$75,0),0)</f>
        <v>Coller</v>
      </c>
      <c r="D91" s="8" t="str">
        <f t="shared" si="6"/>
        <v>CollerK@PBY.com</v>
      </c>
    </row>
    <row r="92" spans="1:6" hidden="1" x14ac:dyDescent="0.2"/>
    <row r="93" spans="1:6" hidden="1" x14ac:dyDescent="0.2">
      <c r="A93" s="1" t="s">
        <v>838</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1896</v>
      </c>
    </row>
    <row r="116" spans="1:9" ht="16" x14ac:dyDescent="0.2">
      <c r="A116" s="64" t="str">
        <f>E106</f>
        <v>Tax from Previous brackets</v>
      </c>
      <c r="B116" s="16">
        <f>VLOOKUP(B115,A107:E113,5)</f>
        <v>0</v>
      </c>
      <c r="D116" t="str">
        <f ca="1">IF(_xlfn.ISFORMULA(B116),_xlfn.FORMULATEXT(B116),"")</f>
        <v>=VLOOKUP(B115,A107:E113,5)</v>
      </c>
    </row>
    <row r="117" spans="1:9" ht="16" x14ac:dyDescent="0.2">
      <c r="A117" s="64" t="s">
        <v>172</v>
      </c>
      <c r="B117" s="31">
        <f>VLOOKUP(B115,A107:E113,4)</f>
        <v>0.1</v>
      </c>
      <c r="D117" t="str">
        <f ca="1">IF(_xlfn.ISFORMULA(B117),_xlfn.FORMULATEXT(B117),"")</f>
        <v>=VLOOKUP(B115,A107:E113,4)</v>
      </c>
    </row>
    <row r="118" spans="1:9" ht="16" x14ac:dyDescent="0.2">
      <c r="A118" s="64" t="s">
        <v>171</v>
      </c>
      <c r="B118" s="16">
        <f>VLOOKUP(B115,A107:E113,2)</f>
        <v>1313</v>
      </c>
      <c r="D118" t="str">
        <f ca="1">IF(_xlfn.ISFORMULA(B118),_xlfn.FORMULATEXT(B118),"")</f>
        <v>=VLOOKUP(B115,A107:E113,2)</v>
      </c>
    </row>
    <row r="119" spans="1:9" ht="16" x14ac:dyDescent="0.2">
      <c r="A119" s="64" t="s">
        <v>170</v>
      </c>
      <c r="B119" s="16">
        <f>B115-B118</f>
        <v>583</v>
      </c>
      <c r="D119" t="str">
        <f ca="1">IF(_xlfn.ISFORMULA(B119),_xlfn.FORMULATEXT(B119),"")</f>
        <v>=B115-B118</v>
      </c>
    </row>
    <row r="120" spans="1:9" ht="16" x14ac:dyDescent="0.2">
      <c r="A120" s="64" t="s">
        <v>169</v>
      </c>
      <c r="B120" s="16">
        <f>B116+ROUND(B119*B117,2)</f>
        <v>58.3</v>
      </c>
      <c r="D120" t="str">
        <f ca="1">IF(_xlfn.ISFORMULA(B120),_xlfn.FORMULATEXT(B120),"")</f>
        <v>=B116+ROUND(B119*B117,2)</v>
      </c>
    </row>
    <row r="122" spans="1:9" ht="16" x14ac:dyDescent="0.2">
      <c r="A122" s="64" t="s">
        <v>843</v>
      </c>
    </row>
    <row r="123" spans="1:9" x14ac:dyDescent="0.2">
      <c r="A123" s="16">
        <f>VLOOKUP(B115,A107:E113,5)+ROUND((B115-VLOOKUP(B115,A107:E113,2))*VLOOKUP(B115,A107:E113,4),2)</f>
        <v>58.3</v>
      </c>
      <c r="D123" t="str">
        <f ca="1">IF(_xlfn.ISFORMULA(A123),_xlfn.FORMULATEXT(A123),"")</f>
        <v>=VLOOKUP(B115,A107:E113,5)+ROUND((B115-VLOOKUP(B115,A107:E113,2))*VLOOKUP(B115,A107:E113,4),2)</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844</v>
      </c>
      <c r="E128" s="4" t="s">
        <v>58</v>
      </c>
      <c r="F128" s="4" t="s">
        <v>3</v>
      </c>
      <c r="H128" s="4" t="s">
        <v>58</v>
      </c>
      <c r="I128" s="4" t="s">
        <v>3</v>
      </c>
    </row>
    <row r="129" spans="1:9" x14ac:dyDescent="0.2">
      <c r="A129" s="5" t="s">
        <v>164</v>
      </c>
      <c r="B129" s="16">
        <f>VLOOKUP(LEFT(A129,SEARCH("-",A129)-1),$E$129:$F$131,2,0)</f>
        <v>26</v>
      </c>
      <c r="C129" s="16">
        <f>VLOOKUP(MID(A129,SEARCH("-", A129)+1,3)+0,H129:I131,2,0)</f>
        <v>26</v>
      </c>
      <c r="D129">
        <f>SEARCH("-",A129)</f>
        <v>7</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 A130)+1,3)+0,H130:I132,2,0)</f>
        <v>23</v>
      </c>
      <c r="D130" t="str">
        <f>LEFT(A130,SEARCH("-",A130)-1)</f>
        <v>Carlota</v>
      </c>
      <c r="E130" s="5" t="s">
        <v>6</v>
      </c>
      <c r="F130" s="6">
        <v>23</v>
      </c>
      <c r="H130" s="5">
        <v>345</v>
      </c>
      <c r="I130" s="6">
        <v>23</v>
      </c>
    </row>
    <row r="131" spans="1:9" x14ac:dyDescent="0.2">
      <c r="A131" s="5" t="s">
        <v>166</v>
      </c>
      <c r="B131" s="16">
        <f t="shared" si="10"/>
        <v>36</v>
      </c>
      <c r="C131" s="16">
        <f t="shared" si="11"/>
        <v>36</v>
      </c>
      <c r="D131">
        <f>SEARCH("-",A131)</f>
        <v>5</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114</v>
      </c>
      <c r="C154" s="8" t="str">
        <f>INDEX(A142:A150,MATCH(B154,C142:C150,0))</f>
        <v>S Rang</v>
      </c>
      <c r="E154">
        <f>MATCH(B154,C142:C150,0)</f>
        <v>5</v>
      </c>
      <c r="I154" s="8" t="str">
        <f>VLOOKUP(B154,CHOOSE({1,2},C142:C150,A142:A150),2,0)</f>
        <v>S Rang</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4</v>
      </c>
      <c r="C188" s="8">
        <f>MATCH(B188,B179:E179)</f>
        <v>1</v>
      </c>
      <c r="D188" s="30" t="s">
        <v>137</v>
      </c>
      <c r="E188" t="str">
        <f ca="1">IF(_xlfn.ISFORMULA(C188),_xlfn.FORMULATEXT(C188),"")</f>
        <v>=MATCH(B188,B179:E179)</v>
      </c>
      <c r="J188" s="7" t="s">
        <v>138</v>
      </c>
    </row>
    <row r="189" spans="1:10" x14ac:dyDescent="0.2">
      <c r="A189" s="4" t="s">
        <v>139</v>
      </c>
      <c r="B189" s="31">
        <f>INDEX(B180:E185,C187,C188)</f>
        <v>0.17</v>
      </c>
      <c r="D189" t="str">
        <f ca="1">IF(_xlfn.ISFORMULA(B189),_xlfn.FORMULATEXT(B189),"")</f>
        <v>=INDEX(B180:E185,C187,C188)</v>
      </c>
      <c r="J189">
        <f>VLOOKUP(B187,$A$180:$E$185,MATCH(B188,B179:E179)+1,0)</f>
        <v>0.17</v>
      </c>
    </row>
    <row r="190" spans="1:10" x14ac:dyDescent="0.2">
      <c r="A190" s="4" t="s">
        <v>139</v>
      </c>
      <c r="B190" s="31">
        <f>INDEX(B180:E185,MATCH(B187,A180:A185), MATCH(B188,B179:E179))</f>
        <v>0.17</v>
      </c>
      <c r="D190" t="str">
        <f ca="1">IF(_xlfn.ISFORMULA(B190),_xlfn.FORMULATEXT(B190),"")</f>
        <v>=INDEX(B180:E185,MATCH(B187,A180:A185), 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Mar Total</v>
      </c>
    </row>
    <row r="199" spans="1:7" x14ac:dyDescent="0.2">
      <c r="A199" s="5" t="s">
        <v>154</v>
      </c>
      <c r="B199" s="8">
        <f>SUM(INDEX(A201:D203,0,MATCH(A199,A200:D200,0)))</f>
        <v>18</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Jan Total</v>
      </c>
    </row>
    <row r="208" spans="1:7" x14ac:dyDescent="0.2">
      <c r="A208" s="5" t="s">
        <v>153</v>
      </c>
      <c r="B208" s="8">
        <f>SUM(INDEX(B209:D212,0,MATCH(A208,A209:A212,0)))</f>
        <v>14</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7">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A4:A1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topLeftCell="Q1" zoomScale="134"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50"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INDEX($A$3:$A$8,MATCH(E3,C3:C8,0))</f>
        <v>Quad</v>
      </c>
      <c r="H3" s="16">
        <f>INDEX($B$3:$B$8,MATCH(E3,C3:C8,0))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c r="G7" t="s">
        <v>848</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42"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ref="F5: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tabSelected="1" zoomScale="110" zoomScaleNormal="93" workbookViewId="0">
      <selection activeCell="F4" sqref="F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c r="I4" s="5" t="s">
        <v>552</v>
      </c>
      <c r="J4" s="92">
        <v>0.03</v>
      </c>
      <c r="L4" s="5" t="s">
        <v>553</v>
      </c>
      <c r="M4" s="5">
        <v>0.02</v>
      </c>
    </row>
    <row r="5" spans="1:13" x14ac:dyDescent="0.2">
      <c r="A5" s="11">
        <v>40316</v>
      </c>
      <c r="B5" s="6">
        <v>2839.58</v>
      </c>
      <c r="C5" s="5" t="s">
        <v>549</v>
      </c>
      <c r="D5" s="5" t="s">
        <v>550</v>
      </c>
      <c r="E5" s="5" t="s">
        <v>554</v>
      </c>
      <c r="F5" s="16"/>
      <c r="I5" s="5" t="s">
        <v>555</v>
      </c>
      <c r="J5" s="92">
        <v>3.5000000000000003E-2</v>
      </c>
      <c r="L5" s="5" t="s">
        <v>556</v>
      </c>
      <c r="M5" s="5">
        <v>0.03</v>
      </c>
    </row>
    <row r="6" spans="1:13" x14ac:dyDescent="0.2">
      <c r="A6" s="11">
        <v>40317</v>
      </c>
      <c r="B6" s="6">
        <v>4080.47</v>
      </c>
      <c r="C6" s="5" t="s">
        <v>557</v>
      </c>
      <c r="D6" s="5" t="s">
        <v>550</v>
      </c>
      <c r="E6" s="5" t="s">
        <v>558</v>
      </c>
      <c r="F6" s="16"/>
      <c r="I6" s="5" t="s">
        <v>549</v>
      </c>
      <c r="J6" s="92">
        <v>0.04</v>
      </c>
      <c r="L6" s="5" t="s">
        <v>559</v>
      </c>
      <c r="M6" s="5">
        <v>2.5000000000000001E-2</v>
      </c>
    </row>
    <row r="7" spans="1:13" x14ac:dyDescent="0.2">
      <c r="A7" s="11">
        <v>40318</v>
      </c>
      <c r="B7" s="6">
        <v>4393.67</v>
      </c>
      <c r="C7" s="5" t="s">
        <v>553</v>
      </c>
      <c r="D7" s="5" t="s">
        <v>560</v>
      </c>
      <c r="E7" s="5" t="s">
        <v>561</v>
      </c>
      <c r="F7" s="16"/>
      <c r="I7" s="5" t="s">
        <v>557</v>
      </c>
      <c r="J7" s="92">
        <v>0.05</v>
      </c>
      <c r="L7" s="5" t="s">
        <v>562</v>
      </c>
      <c r="M7" s="5">
        <v>2.75E-2</v>
      </c>
    </row>
    <row r="8" spans="1:13" x14ac:dyDescent="0.2">
      <c r="A8" s="11">
        <v>40319</v>
      </c>
      <c r="B8" s="6">
        <v>4479.6000000000004</v>
      </c>
      <c r="C8" s="5" t="s">
        <v>562</v>
      </c>
      <c r="D8" s="5" t="s">
        <v>560</v>
      </c>
      <c r="E8" s="5" t="s">
        <v>563</v>
      </c>
      <c r="F8" s="16"/>
    </row>
    <row r="9" spans="1:13" x14ac:dyDescent="0.2">
      <c r="A9" s="11">
        <v>40320</v>
      </c>
      <c r="B9" s="6">
        <v>2654.98</v>
      </c>
      <c r="C9" s="5" t="s">
        <v>553</v>
      </c>
      <c r="D9" s="5" t="s">
        <v>560</v>
      </c>
      <c r="E9" s="5" t="s">
        <v>564</v>
      </c>
      <c r="F9" s="16"/>
    </row>
    <row r="10" spans="1:13" x14ac:dyDescent="0.2">
      <c r="A10" s="11">
        <v>40321</v>
      </c>
      <c r="B10" s="6">
        <v>3994.22</v>
      </c>
      <c r="C10" s="5" t="s">
        <v>559</v>
      </c>
      <c r="D10" s="5" t="s">
        <v>560</v>
      </c>
      <c r="E10" s="5" t="s">
        <v>565</v>
      </c>
      <c r="F10" s="16"/>
    </row>
    <row r="11" spans="1:13" x14ac:dyDescent="0.2">
      <c r="A11" s="11">
        <v>40322</v>
      </c>
      <c r="B11" s="6">
        <v>4098.8</v>
      </c>
      <c r="C11" s="5" t="s">
        <v>555</v>
      </c>
      <c r="D11" s="5" t="s">
        <v>550</v>
      </c>
      <c r="E11" s="5" t="s">
        <v>566</v>
      </c>
      <c r="F11" s="16"/>
    </row>
    <row r="12" spans="1:13" x14ac:dyDescent="0.2">
      <c r="A12" s="11">
        <v>40323</v>
      </c>
      <c r="B12" s="6">
        <v>4734.34</v>
      </c>
      <c r="C12" s="5" t="s">
        <v>556</v>
      </c>
      <c r="D12" s="5" t="s">
        <v>560</v>
      </c>
      <c r="E12" s="5" t="s">
        <v>567</v>
      </c>
      <c r="F12" s="16"/>
    </row>
    <row r="13" spans="1:13" x14ac:dyDescent="0.2">
      <c r="A13" s="11">
        <v>40324</v>
      </c>
      <c r="B13" s="6">
        <v>3493.1</v>
      </c>
      <c r="C13" s="5" t="s">
        <v>552</v>
      </c>
      <c r="D13" s="5" t="s">
        <v>550</v>
      </c>
      <c r="E13" s="5" t="s">
        <v>568</v>
      </c>
      <c r="F13" s="16"/>
    </row>
    <row r="14" spans="1:13" x14ac:dyDescent="0.2">
      <c r="A14" s="11">
        <v>40325</v>
      </c>
      <c r="B14" s="6">
        <v>3284.31</v>
      </c>
      <c r="C14" s="5" t="s">
        <v>555</v>
      </c>
      <c r="D14" s="5" t="s">
        <v>550</v>
      </c>
      <c r="E14" s="5" t="s">
        <v>569</v>
      </c>
      <c r="F14" s="16"/>
    </row>
    <row r="15" spans="1:13" x14ac:dyDescent="0.2">
      <c r="A15" s="11">
        <v>40326</v>
      </c>
      <c r="B15" s="6">
        <v>4766.3999999999996</v>
      </c>
      <c r="C15" s="5" t="s">
        <v>556</v>
      </c>
      <c r="D15" s="5" t="s">
        <v>560</v>
      </c>
      <c r="E15" s="5" t="s">
        <v>570</v>
      </c>
      <c r="F15" s="16"/>
    </row>
    <row r="16" spans="1:13" x14ac:dyDescent="0.2">
      <c r="A16" s="11">
        <v>40327</v>
      </c>
      <c r="B16" s="6">
        <v>3601.61</v>
      </c>
      <c r="C16" s="5" t="s">
        <v>549</v>
      </c>
      <c r="D16" s="5" t="s">
        <v>550</v>
      </c>
      <c r="E16" s="5" t="s">
        <v>571</v>
      </c>
      <c r="F16" s="16"/>
    </row>
    <row r="17" spans="1:6" x14ac:dyDescent="0.2">
      <c r="A17" s="11">
        <v>40328</v>
      </c>
      <c r="B17" s="6">
        <v>4272.68</v>
      </c>
      <c r="C17" s="5" t="s">
        <v>559</v>
      </c>
      <c r="D17" s="5" t="s">
        <v>560</v>
      </c>
      <c r="E17" s="5" t="s">
        <v>572</v>
      </c>
      <c r="F17" s="16"/>
    </row>
    <row r="18" spans="1:6" x14ac:dyDescent="0.2">
      <c r="A18" s="11">
        <v>40329</v>
      </c>
      <c r="B18" s="6">
        <v>2142.69</v>
      </c>
      <c r="C18" s="5" t="s">
        <v>549</v>
      </c>
      <c r="D18" s="5" t="s">
        <v>550</v>
      </c>
      <c r="E18" s="5" t="s">
        <v>573</v>
      </c>
      <c r="F18" s="16"/>
    </row>
    <row r="19" spans="1:6" x14ac:dyDescent="0.2">
      <c r="A19" s="11">
        <v>40330</v>
      </c>
      <c r="B19" s="6">
        <v>4389.33</v>
      </c>
      <c r="C19" s="5" t="s">
        <v>556</v>
      </c>
      <c r="D19" s="5" t="s">
        <v>560</v>
      </c>
      <c r="E19" s="5" t="s">
        <v>574</v>
      </c>
      <c r="F19" s="16"/>
    </row>
    <row r="20" spans="1:6" x14ac:dyDescent="0.2">
      <c r="A20" s="11">
        <v>40331</v>
      </c>
      <c r="B20" s="6">
        <v>3876.18</v>
      </c>
      <c r="C20" s="5" t="s">
        <v>557</v>
      </c>
      <c r="D20" s="5" t="s">
        <v>550</v>
      </c>
      <c r="E20" s="5" t="s">
        <v>575</v>
      </c>
      <c r="F20" s="16"/>
    </row>
    <row r="21" spans="1:6" x14ac:dyDescent="0.2">
      <c r="A21" s="11">
        <v>40332</v>
      </c>
      <c r="B21" s="6">
        <v>3907.71</v>
      </c>
      <c r="C21" s="5" t="s">
        <v>555</v>
      </c>
      <c r="D21" s="5" t="s">
        <v>550</v>
      </c>
      <c r="E21" s="5" t="s">
        <v>576</v>
      </c>
      <c r="F21" s="16"/>
    </row>
    <row r="22" spans="1:6" x14ac:dyDescent="0.2">
      <c r="A22" s="11">
        <v>40333</v>
      </c>
      <c r="B22" s="6">
        <v>4150.7</v>
      </c>
      <c r="C22" s="5" t="s">
        <v>557</v>
      </c>
      <c r="D22" s="5" t="s">
        <v>550</v>
      </c>
      <c r="E22" s="5" t="s">
        <v>577</v>
      </c>
      <c r="F22" s="16"/>
    </row>
    <row r="23" spans="1:6" x14ac:dyDescent="0.2">
      <c r="A23" s="11">
        <v>40334</v>
      </c>
      <c r="B23" s="6">
        <v>2773.03</v>
      </c>
      <c r="C23" s="5" t="s">
        <v>553</v>
      </c>
      <c r="D23" s="5" t="s">
        <v>560</v>
      </c>
      <c r="E23" s="5" t="s">
        <v>578</v>
      </c>
      <c r="F23" s="16"/>
    </row>
    <row r="24" spans="1:6" x14ac:dyDescent="0.2">
      <c r="A24" s="11">
        <v>40335</v>
      </c>
      <c r="B24" s="6">
        <v>2145.5100000000002</v>
      </c>
      <c r="C24" s="5" t="s">
        <v>556</v>
      </c>
      <c r="D24" s="5" t="s">
        <v>560</v>
      </c>
      <c r="E24" s="5" t="s">
        <v>579</v>
      </c>
      <c r="F24" s="16"/>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topLeftCell="A186" zoomScale="115" zoomScaleNormal="100" workbookViewId="0">
      <selection activeCell="A208" sqref="A208"/>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842</v>
      </c>
    </row>
    <row r="41" spans="1:6" x14ac:dyDescent="0.2">
      <c r="A41" s="12">
        <v>500</v>
      </c>
      <c r="B41" s="13">
        <v>8</v>
      </c>
      <c r="E41" s="118" t="s">
        <v>840</v>
      </c>
    </row>
    <row r="42" spans="1:6" x14ac:dyDescent="0.2">
      <c r="A42" s="12">
        <v>1000</v>
      </c>
      <c r="B42" s="13">
        <v>10</v>
      </c>
      <c r="E42" s="118" t="s">
        <v>841</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834</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836</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838</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843</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844</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Feb Total</v>
      </c>
    </row>
    <row r="208" spans="1:7" x14ac:dyDescent="0.2">
      <c r="A208" s="5" t="s">
        <v>152</v>
      </c>
      <c r="B208" s="8">
        <f>SUM(INDEX(B209:D212,MATCH(A208,A209:A212,0),0))</f>
        <v>12</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topLeftCell="G1"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Mauro Az</cp:lastModifiedBy>
  <dcterms:created xsi:type="dcterms:W3CDTF">2016-05-11T18:46:39Z</dcterms:created>
  <dcterms:modified xsi:type="dcterms:W3CDTF">2019-10-03T16:34:05Z</dcterms:modified>
</cp:coreProperties>
</file>