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higan_AUD1040 ACT pl 6\Electric Reliability-Storm Reports - U-21122\Quarterly Reports\2023 Q2 Report\"/>
    </mc:Choice>
  </mc:AlternateContent>
  <xr:revisionPtr revIDLastSave="0" documentId="13_ncr:1_{904ADE5D-F68D-4D52-A84C-A2372E640207}" xr6:coauthVersionLast="47" xr6:coauthVersionMax="47" xr10:uidLastSave="{00000000-0000-0000-0000-000000000000}"/>
  <bookViews>
    <workbookView xWindow="-120" yWindow="-120" windowWidth="25440" windowHeight="1539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2" i="4" l="1"/>
  <c r="R13" i="4"/>
  <c r="R14" i="4"/>
  <c r="R15" i="4"/>
  <c r="R16" i="4"/>
  <c r="R17" i="4"/>
  <c r="R18" i="4"/>
  <c r="R11" i="4"/>
  <c r="R12" i="3"/>
  <c r="R13" i="3"/>
  <c r="R14" i="3"/>
  <c r="R15" i="3"/>
  <c r="R16" i="3"/>
  <c r="R17" i="3"/>
  <c r="R11" i="3"/>
  <c r="S37" i="1"/>
  <c r="S38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12" i="1"/>
  <c r="S11" i="1"/>
  <c r="R12" i="12"/>
  <c r="R11" i="12"/>
  <c r="D35" i="11" l="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Y31" i="11" a="1"/>
  <c r="L31" i="11" a="1"/>
  <c r="K31" i="11" a="1"/>
  <c r="W31" i="11" a="1"/>
  <c r="AU31" i="11" a="1"/>
  <c r="R31" i="11" a="1"/>
  <c r="AQ31" i="11" a="1"/>
  <c r="J31" i="11" a="1"/>
  <c r="E31" i="11" a="1"/>
  <c r="AC31" i="11" a="1"/>
  <c r="D31" i="11" a="1"/>
  <c r="AI31" i="11" a="1"/>
  <c r="AZ31" i="11" a="1"/>
  <c r="AM31" i="11" a="1"/>
  <c r="G31" i="11" a="1"/>
  <c r="U31" i="11" a="1"/>
  <c r="AP31" i="11" a="1"/>
  <c r="O31" i="11" a="1"/>
  <c r="AX31" i="11" a="1"/>
  <c r="BM31" i="11" a="1"/>
  <c r="T31" i="11" a="1"/>
  <c r="BH31" i="11" a="1"/>
  <c r="AF31" i="11" a="1"/>
  <c r="AB31" i="11" a="1"/>
  <c r="AS31" i="11" a="1"/>
  <c r="BA31" i="11" a="1"/>
  <c r="V31" i="11" a="1"/>
  <c r="F31" i="11" a="1"/>
  <c r="AY31" i="11" a="1"/>
  <c r="AE31" i="11" a="1"/>
  <c r="BF31" i="11" a="1"/>
  <c r="AH31" i="11" a="1"/>
  <c r="M31" i="11" a="1"/>
  <c r="BJ31" i="11" a="1"/>
  <c r="BE31" i="11" a="1"/>
  <c r="AD31" i="11" a="1"/>
  <c r="AW31" i="11" a="1"/>
  <c r="BL31" i="11" a="1"/>
  <c r="P31" i="11" a="1"/>
  <c r="BI31" i="11" a="1"/>
  <c r="BK31" i="11" a="1"/>
  <c r="AT31" i="11" a="1"/>
  <c r="AN31" i="11" a="1"/>
  <c r="I31" i="11" a="1"/>
  <c r="AA31" i="11" a="1"/>
  <c r="AL31" i="11" a="1"/>
  <c r="AG31" i="11" a="1"/>
  <c r="AJ31" i="11" a="1"/>
  <c r="N31" i="11" a="1"/>
  <c r="X31" i="11" a="1"/>
  <c r="Z31" i="11" a="1"/>
  <c r="AO31" i="11" a="1"/>
  <c r="BC31" i="11" a="1"/>
  <c r="Q31" i="11" a="1"/>
  <c r="BB31" i="11" a="1"/>
  <c r="AR31" i="11" a="1"/>
  <c r="AK31" i="11" a="1"/>
  <c r="BG31" i="11" a="1"/>
  <c r="S31" i="11" a="1"/>
  <c r="AV31" i="11" a="1"/>
  <c r="BD31" i="11" a="1"/>
  <c r="H31" i="11" a="1"/>
  <c r="C11" i="11" a="1"/>
  <c r="C11" i="11" l="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C31" i="11" a="1"/>
  <c r="B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4" i="4" l="1"/>
  <c r="C3" i="4"/>
  <c r="C4" i="3"/>
  <c r="C3" i="3"/>
  <c r="C4" i="1"/>
  <c r="C3" i="1"/>
  <c r="C8" i="6" l="1"/>
  <c r="C7" i="6"/>
  <c r="C6" i="6"/>
  <c r="C5" i="6"/>
  <c r="C4" i="6"/>
  <c r="C3" i="6"/>
  <c r="C2" i="6"/>
  <c r="DK2" i="11" a="1"/>
  <c r="AG21" i="11" a="1"/>
  <c r="FE21" i="11" a="1"/>
  <c r="EK21" i="11" a="1"/>
  <c r="AS2" i="11" a="1"/>
  <c r="BB21" i="11" a="1"/>
  <c r="CN2" i="11" a="1"/>
  <c r="CZ21" i="11" a="1"/>
  <c r="CU11" i="11" a="1"/>
  <c r="FV11" i="11" a="1"/>
  <c r="CT11" i="11" a="1"/>
  <c r="BT11" i="11" a="1"/>
  <c r="GH11" i="11" a="1"/>
  <c r="CY2" i="11" a="1"/>
  <c r="BC11" i="11" a="1"/>
  <c r="AZ11" i="11" a="1"/>
  <c r="CX21" i="11" a="1"/>
  <c r="EM11" i="11" a="1"/>
  <c r="BX21" i="11" a="1"/>
  <c r="GF11" i="11" a="1"/>
  <c r="DE11" i="11" a="1"/>
  <c r="DV2" i="11" a="1"/>
  <c r="DK11" i="11" a="1"/>
  <c r="FZ21" i="11" a="1"/>
  <c r="FX11" i="11" a="1"/>
  <c r="DF2" i="11" a="1"/>
  <c r="AI21" i="11" a="1"/>
  <c r="DY11" i="11" a="1"/>
  <c r="DN21" i="11" a="1"/>
  <c r="P11" i="11" a="1"/>
  <c r="BV21" i="11" a="1"/>
  <c r="DT11" i="11" a="1"/>
  <c r="DG2" i="11" a="1"/>
  <c r="AD2" i="11" a="1"/>
  <c r="AZ2" i="11" a="1"/>
  <c r="CN11" i="11" a="1"/>
  <c r="P21" i="11" a="1"/>
  <c r="GN11" i="11" a="1"/>
  <c r="DX21" i="11" a="1"/>
  <c r="L11" i="11" a="1"/>
  <c r="AA11" i="11" a="1"/>
  <c r="CG21" i="11" a="1"/>
  <c r="FH11" i="11" a="1"/>
  <c r="CV21" i="11" a="1"/>
  <c r="U21" i="11" a="1"/>
  <c r="AY11" i="11" a="1"/>
  <c r="DS21" i="11" a="1"/>
  <c r="CV11" i="11" a="1"/>
  <c r="U11" i="11" a="1"/>
  <c r="CY11" i="11" a="1"/>
  <c r="CN21" i="11" a="1"/>
  <c r="X2" i="11" a="1"/>
  <c r="DZ2" i="11" a="1"/>
  <c r="BO11" i="11" a="1"/>
  <c r="BQ11" i="11" a="1"/>
  <c r="GS21" i="11" a="1"/>
  <c r="DB2" i="11" a="1"/>
  <c r="EE11" i="11" a="1"/>
  <c r="DW11" i="11" a="1"/>
  <c r="BP2" i="11" a="1"/>
  <c r="FB21" i="11" a="1"/>
  <c r="FD21" i="11" a="1"/>
  <c r="BB11" i="11" a="1"/>
  <c r="CO21" i="11" a="1"/>
  <c r="BN11" i="11" a="1"/>
  <c r="ES11" i="11" a="1"/>
  <c r="AG2" i="11" a="1"/>
  <c r="AQ11" i="11" a="1"/>
  <c r="AA21" i="11" a="1"/>
  <c r="BY2" i="11" a="1"/>
  <c r="ES21" i="11" a="1"/>
  <c r="BD21" i="11" a="1"/>
  <c r="EY11" i="11" a="1"/>
  <c r="BN2" i="11" a="1"/>
  <c r="CL21" i="11" a="1"/>
  <c r="CQ11" i="11" a="1"/>
  <c r="BA21" i="11" a="1"/>
  <c r="CK2" i="11" a="1"/>
  <c r="DD11" i="11" a="1"/>
  <c r="BK11" i="11" a="1"/>
  <c r="BF11" i="11" a="1"/>
  <c r="FT21" i="11" a="1"/>
  <c r="Y11" i="11" a="1"/>
  <c r="EN21" i="11" a="1"/>
  <c r="FA11" i="11" a="1"/>
  <c r="AD11" i="11" a="1"/>
  <c r="DO21" i="11" a="1"/>
  <c r="CX2" i="11" a="1"/>
  <c r="DN11" i="11" a="1"/>
  <c r="BG21" i="11" a="1"/>
  <c r="EF2" i="11" a="1"/>
  <c r="DI2" i="11" a="1"/>
  <c r="CJ2" i="11" a="1"/>
  <c r="BU2" i="11" a="1"/>
  <c r="BZ21" i="11" a="1"/>
  <c r="CH11" i="11" a="1"/>
  <c r="DI11" i="11" a="1"/>
  <c r="DO2" i="11" a="1"/>
  <c r="GC11" i="11" a="1"/>
  <c r="FF11" i="11" a="1"/>
  <c r="CF11" i="11" a="1"/>
  <c r="DS11" i="11" a="1"/>
  <c r="CH2" i="11" a="1"/>
  <c r="BO21" i="11" a="1"/>
  <c r="BC21" i="11" a="1"/>
  <c r="O11" i="11" a="1"/>
  <c r="AH21" i="11" a="1"/>
  <c r="CJ11" i="11" a="1"/>
  <c r="I11" i="11" a="1"/>
  <c r="CA2" i="11" a="1"/>
  <c r="DC21" i="11" a="1"/>
  <c r="EJ21" i="11" a="1"/>
  <c r="FJ21" i="11" a="1"/>
  <c r="FF21" i="11" a="1"/>
  <c r="EI21" i="11" a="1"/>
  <c r="CT2" i="11" a="1"/>
  <c r="BC2" i="11" a="1"/>
  <c r="FS21" i="11" a="1"/>
  <c r="GS11" i="11" a="1"/>
  <c r="AT2" i="11" a="1"/>
  <c r="AU21" i="11" a="1"/>
  <c r="EE2" i="11" a="1"/>
  <c r="X11" i="11" a="1"/>
  <c r="FT11" i="11" a="1"/>
  <c r="DX11" i="11" a="1"/>
  <c r="CA11" i="11" a="1"/>
  <c r="DP21" i="11" a="1"/>
  <c r="BY21" i="11" a="1"/>
  <c r="AC2" i="11" a="1"/>
  <c r="AU11" i="11" a="1"/>
  <c r="GQ11" i="11" a="1"/>
  <c r="V2" i="11" a="1"/>
  <c r="R11" i="11" a="1"/>
  <c r="DA11" i="11" a="1"/>
  <c r="EO21" i="11" a="1"/>
  <c r="D2" i="11" a="1"/>
  <c r="EW21" i="11" a="1"/>
  <c r="EM21" i="11" a="1"/>
  <c r="DH11" i="11" a="1"/>
  <c r="BK21" i="11" a="1"/>
  <c r="E2" i="11" a="1"/>
  <c r="I21" i="11" a="1"/>
  <c r="DT21" i="11" a="1"/>
  <c r="CD2" i="11" a="1"/>
  <c r="CE2" i="11" a="1"/>
  <c r="CM21" i="11" a="1"/>
  <c r="EA11" i="11" a="1"/>
  <c r="EV21" i="11" a="1"/>
  <c r="GT11" i="11" a="1"/>
  <c r="DF11" i="11" a="1"/>
  <c r="BH2" i="11" a="1"/>
  <c r="EC11" i="11" a="1"/>
  <c r="ET21" i="11" a="1"/>
  <c r="BD2" i="11" a="1"/>
  <c r="DA21" i="11" a="1"/>
  <c r="AP21" i="11" a="1"/>
  <c r="DV21" i="11" a="1"/>
  <c r="FU21" i="11" a="1"/>
  <c r="FC21" i="11" a="1"/>
  <c r="BM2" i="11" a="1"/>
  <c r="BU11" i="11" a="1"/>
  <c r="D11" i="11" a="1"/>
  <c r="AP11" i="11" a="1"/>
  <c r="AY21" i="11" a="1"/>
  <c r="CW2" i="11" a="1"/>
  <c r="B11" i="11" a="1"/>
  <c r="GM11" i="11" a="1"/>
  <c r="GU21" i="11" a="1"/>
  <c r="FU11" i="11" a="1"/>
  <c r="N21" i="11" a="1"/>
  <c r="ED2" i="11" a="1"/>
  <c r="T2" i="11" a="1"/>
  <c r="CW11" i="11" a="1"/>
  <c r="BT21" i="11" a="1"/>
  <c r="EW11" i="11" a="1"/>
  <c r="CG2" i="11" a="1"/>
  <c r="DU21" i="11" a="1"/>
  <c r="BW2" i="11" a="1"/>
  <c r="BF21" i="11" a="1"/>
  <c r="CC21" i="11" a="1"/>
  <c r="FP11" i="11" a="1"/>
  <c r="BL21" i="11" a="1"/>
  <c r="Z21" i="11" a="1"/>
  <c r="AR2" i="11" a="1"/>
  <c r="Y21" i="11" a="1"/>
  <c r="H21" i="11" a="1"/>
  <c r="FK21" i="11" a="1"/>
  <c r="AJ2" i="11" a="1"/>
  <c r="DA2" i="11" a="1"/>
  <c r="CS21" i="11" a="1"/>
  <c r="DD21" i="11" a="1"/>
  <c r="CS11" i="11" a="1"/>
  <c r="EY21" i="11" a="1"/>
  <c r="AS11" i="11" a="1"/>
  <c r="BQ2" i="11" a="1"/>
  <c r="DP11" i="11" a="1"/>
  <c r="AL11" i="11" a="1"/>
  <c r="CS2" i="11" a="1"/>
  <c r="FN11" i="11" a="1"/>
  <c r="ED11" i="11" a="1"/>
  <c r="E11" i="11" a="1"/>
  <c r="DL2" i="11" a="1"/>
  <c r="GQ21" i="11" a="1"/>
  <c r="AJ21" i="11" a="1"/>
  <c r="FL21" i="11" a="1"/>
  <c r="FM11" i="11" a="1"/>
  <c r="AT11" i="11" a="1"/>
  <c r="AA2" i="11" a="1"/>
  <c r="EC2" i="11" a="1"/>
  <c r="DL21" i="11" a="1"/>
  <c r="CL11" i="11" a="1"/>
  <c r="FQ21" i="11" a="1"/>
  <c r="FD11" i="11" a="1"/>
  <c r="EP11" i="11" a="1"/>
  <c r="DH2" i="11" a="1"/>
  <c r="BD11" i="11" a="1"/>
  <c r="EA2" i="11" a="1"/>
  <c r="EG21" i="11" a="1"/>
  <c r="AM11" i="11" a="1"/>
  <c r="AL21" i="11" a="1"/>
  <c r="AG11" i="11" a="1"/>
  <c r="AW21" i="11" a="1"/>
  <c r="L2" i="11" a="1"/>
  <c r="AN21" i="11" a="1"/>
  <c r="BW11" i="11" a="1"/>
  <c r="DL11" i="11" a="1"/>
  <c r="BV11" i="11" a="1"/>
  <c r="AR21" i="11" a="1"/>
  <c r="AV2" i="11" a="1"/>
  <c r="GE21" i="11" a="1"/>
  <c r="FN21" i="11" a="1"/>
  <c r="CZ11" i="11" a="1"/>
  <c r="AM21" i="11" a="1"/>
  <c r="C2" i="11" a="1"/>
  <c r="AK21" i="11" a="1"/>
  <c r="G2" i="11" a="1"/>
  <c r="CF21" i="11" a="1"/>
  <c r="EU21" i="11" a="1"/>
  <c r="DY21" i="11" a="1"/>
  <c r="AV21" i="11" a="1"/>
  <c r="FS11" i="11" a="1"/>
  <c r="CC11" i="11" a="1"/>
  <c r="DT2" i="11" a="1"/>
  <c r="AV11" i="11" a="1"/>
  <c r="DU11" i="11" a="1"/>
  <c r="CD21" i="11" a="1"/>
  <c r="G21" i="11" a="1"/>
  <c r="EG2" i="11" a="1"/>
  <c r="GL11" i="11" a="1"/>
  <c r="EI2" i="11" a="1"/>
  <c r="EG11" i="11" a="1"/>
  <c r="DV11" i="11" a="1"/>
  <c r="AQ21" i="11" a="1"/>
  <c r="X21" i="11" a="1"/>
  <c r="GD21" i="11" a="1"/>
  <c r="T21" i="11" a="1"/>
  <c r="GG11" i="11" a="1"/>
  <c r="O2" i="11" a="1"/>
  <c r="ET11" i="11" a="1"/>
  <c r="AY2" i="11" a="1"/>
  <c r="EM2" i="11" a="1"/>
  <c r="BS11" i="11" a="1"/>
  <c r="AD21" i="11" a="1"/>
  <c r="BI21" i="11" a="1"/>
  <c r="GA21" i="11" a="1"/>
  <c r="D21" i="11" a="1"/>
  <c r="BE11" i="11" a="1"/>
  <c r="BB2" i="11" a="1"/>
  <c r="FY11" i="11" a="1"/>
  <c r="EJ11" i="11" a="1"/>
  <c r="FZ11" i="11" a="1"/>
  <c r="BR21" i="11" a="1"/>
  <c r="ER2" i="11" a="1"/>
  <c r="C21" i="11" a="1"/>
  <c r="AW2" i="11" a="1"/>
  <c r="GB11" i="11" a="1"/>
  <c r="BR2" i="11" a="1"/>
  <c r="P2" i="11" a="1"/>
  <c r="AX2" i="11" a="1"/>
  <c r="BX2" i="11" a="1"/>
  <c r="DD2" i="11" a="1"/>
  <c r="CF2" i="11" a="1"/>
  <c r="GP11" i="11" a="1"/>
  <c r="BN21" i="11" a="1"/>
  <c r="DR11" i="11" a="1"/>
  <c r="AX11" i="11" a="1"/>
  <c r="FQ11" i="11" a="1"/>
  <c r="DC2" i="11" a="1"/>
  <c r="DE21" i="11" a="1"/>
  <c r="F2" i="11" a="1"/>
  <c r="T11" i="11" a="1"/>
  <c r="BE21" i="11" a="1"/>
  <c r="DJ11" i="11" a="1"/>
  <c r="DX2" i="11" a="1"/>
  <c r="EB21" i="11" a="1"/>
  <c r="J2" i="11" a="1"/>
  <c r="GD11" i="11" a="1"/>
  <c r="AH2" i="11" a="1"/>
  <c r="AR11" i="11" a="1"/>
  <c r="GK21" i="11" a="1"/>
  <c r="DF21" i="11" a="1"/>
  <c r="EQ2" i="11" a="1"/>
  <c r="R2" i="11" a="1"/>
  <c r="AI11" i="11" a="1"/>
  <c r="EL2" i="11" a="1"/>
  <c r="DU2" i="11" a="1"/>
  <c r="BZ11" i="11" a="1"/>
  <c r="EP2" i="11" a="1"/>
  <c r="EU2" i="11" a="1"/>
  <c r="BJ2" i="11" a="1"/>
  <c r="DC11" i="11" a="1"/>
  <c r="K11" i="11" a="1"/>
  <c r="DM21" i="11" a="1"/>
  <c r="BO2" i="11" a="1"/>
  <c r="DG21" i="11" a="1"/>
  <c r="BS2" i="11" a="1"/>
  <c r="Q11" i="11" a="1"/>
  <c r="AF11" i="11" a="1"/>
  <c r="EI11" i="11" a="1"/>
  <c r="CP2" i="11" a="1"/>
  <c r="M11" i="11" a="1"/>
  <c r="BR11" i="11" a="1"/>
  <c r="EU11" i="11" a="1"/>
  <c r="GO11" i="11" a="1"/>
  <c r="CX11" i="11" a="1"/>
  <c r="FX21" i="11" a="1"/>
  <c r="EL11" i="11" a="1"/>
  <c r="K21" i="11" a="1"/>
  <c r="CR2" i="11" a="1"/>
  <c r="DQ11" i="11" a="1"/>
  <c r="EK2" i="11" a="1"/>
  <c r="AN2" i="11" a="1"/>
  <c r="CA21" i="11" a="1"/>
  <c r="AB21" i="11" a="1"/>
  <c r="AO2" i="11" a="1"/>
  <c r="I2" i="11" a="1"/>
  <c r="CQ2" i="11" a="1"/>
  <c r="CI11" i="11" a="1"/>
  <c r="FA21" i="11" a="1"/>
  <c r="EZ21" i="11" a="1"/>
  <c r="EC21" i="11" a="1"/>
  <c r="EH21" i="11" a="1"/>
  <c r="FB11" i="11" a="1"/>
  <c r="AO21" i="11" a="1"/>
  <c r="AB11" i="11" a="1"/>
  <c r="BW21" i="11" a="1"/>
  <c r="FL11" i="11" a="1"/>
  <c r="AI2" i="11" a="1"/>
  <c r="DG11" i="11" a="1"/>
  <c r="BA11" i="11" a="1"/>
  <c r="EL21" i="11" a="1"/>
  <c r="AH11" i="11" a="1"/>
  <c r="AM2" i="11" a="1"/>
  <c r="CK21" i="11" a="1"/>
  <c r="DB11" i="11" a="1"/>
  <c r="AK11" i="11" a="1"/>
  <c r="AF21" i="11" a="1"/>
  <c r="CK11" i="11" a="1"/>
  <c r="CZ2" i="11" a="1"/>
  <c r="CG11" i="11" a="1"/>
  <c r="CU21" i="11" a="1"/>
  <c r="BE2" i="11" a="1"/>
  <c r="F21" i="11" a="1"/>
  <c r="DR21" i="11" a="1"/>
  <c r="EV11" i="11" a="1"/>
  <c r="L21" i="11" a="1"/>
  <c r="DB21" i="11" a="1"/>
  <c r="EB2" i="11" a="1"/>
  <c r="Q21" i="11" a="1"/>
  <c r="AP2" i="11" a="1"/>
  <c r="S11" i="11" a="1"/>
  <c r="AS21" i="11" a="1"/>
  <c r="DW21" i="11" a="1"/>
  <c r="EH11" i="11" a="1"/>
  <c r="BT2" i="11" a="1"/>
  <c r="FP21" i="11" a="1"/>
  <c r="EN11" i="11" a="1"/>
  <c r="Y2" i="11" a="1"/>
  <c r="DR2" i="11" a="1"/>
  <c r="BL2" i="11" a="1"/>
  <c r="BX11" i="11" a="1"/>
  <c r="EQ11" i="11" a="1"/>
  <c r="BP21" i="11" a="1"/>
  <c r="V21" i="11" a="1"/>
  <c r="BY11" i="11" a="1"/>
  <c r="DJ21" i="11" a="1"/>
  <c r="GG21" i="11" a="1"/>
  <c r="CM2" i="11" a="1"/>
  <c r="H11" i="11" a="1"/>
  <c r="GK11" i="11" a="1"/>
  <c r="CU2" i="11" a="1"/>
  <c r="DE2" i="11" a="1"/>
  <c r="DM2" i="11" a="1"/>
  <c r="BG2" i="11" a="1"/>
  <c r="GT21" i="11" a="1"/>
  <c r="FG21" i="11" a="1"/>
  <c r="ER21" i="11" a="1"/>
  <c r="BU21" i="11" a="1"/>
  <c r="E21" i="11" a="1"/>
  <c r="EH2" i="11" a="1"/>
  <c r="GP21" i="11" a="1"/>
  <c r="GE11" i="11" a="1"/>
  <c r="AU2" i="11" a="1"/>
  <c r="GH21" i="11" a="1"/>
  <c r="GI21" i="11" a="1"/>
  <c r="GR11" i="11" a="1"/>
  <c r="AC21" i="11" a="1"/>
  <c r="FI11" i="11" a="1"/>
  <c r="AZ21" i="11" a="1"/>
  <c r="H2" i="11" a="1"/>
  <c r="EN2" i="11" a="1"/>
  <c r="V11" i="11" a="1"/>
  <c r="DP2" i="11" a="1"/>
  <c r="GC21" i="11" a="1"/>
  <c r="CQ21" i="11" a="1"/>
  <c r="AF2" i="11" a="1"/>
  <c r="FG11" i="11" a="1"/>
  <c r="DM11" i="11" a="1"/>
  <c r="DN2" i="11" a="1"/>
  <c r="FH21" i="11" a="1"/>
  <c r="BZ2" i="11" a="1"/>
  <c r="B21" i="11" a="1"/>
  <c r="DZ21" i="11" a="1"/>
  <c r="GL21" i="11" a="1"/>
  <c r="AO11" i="11" a="1"/>
  <c r="DQ21" i="11" a="1"/>
  <c r="J21" i="11" a="1"/>
  <c r="Z2" i="11" a="1"/>
  <c r="AK2" i="11" a="1"/>
  <c r="FK11" i="11" a="1"/>
  <c r="DS2" i="11" a="1"/>
  <c r="EF21" i="11" a="1"/>
  <c r="DW2" i="11" a="1"/>
  <c r="AW11" i="11" a="1"/>
  <c r="GM21" i="11" a="1"/>
  <c r="GJ11" i="11" a="1"/>
  <c r="GA11" i="11" a="1"/>
  <c r="AE21" i="11" a="1"/>
  <c r="EF11" i="11" a="1"/>
  <c r="GI11" i="11" a="1"/>
  <c r="BF2" i="11" a="1"/>
  <c r="N2" i="11" a="1"/>
  <c r="DQ2" i="11" a="1"/>
  <c r="BS21" i="11" a="1"/>
  <c r="AT21" i="11" a="1"/>
  <c r="Z11" i="11" a="1"/>
  <c r="DO11" i="11" a="1"/>
  <c r="AE11" i="11" a="1"/>
  <c r="BH21" i="11" a="1"/>
  <c r="EQ21" i="11" a="1"/>
  <c r="EX11" i="11" a="1"/>
  <c r="FW11" i="11" a="1"/>
  <c r="CI2" i="11" a="1"/>
  <c r="EZ11" i="11" a="1"/>
  <c r="DH21" i="11" a="1"/>
  <c r="GN21" i="11" a="1"/>
  <c r="ED21" i="11" a="1"/>
  <c r="DY2" i="11" a="1"/>
  <c r="GJ21" i="11" a="1"/>
  <c r="GF21" i="11" a="1"/>
  <c r="W21" i="11" a="1"/>
  <c r="EO2" i="11" a="1"/>
  <c r="FO11" i="11" a="1"/>
  <c r="O21" i="11" a="1"/>
  <c r="BJ11" i="11" a="1"/>
  <c r="DK21" i="11" a="1"/>
  <c r="FW21" i="11" a="1"/>
  <c r="Q2" i="11" a="1"/>
  <c r="ET2" i="11" a="1"/>
  <c r="K2" i="11" a="1"/>
  <c r="BI2" i="11" a="1"/>
  <c r="AN11" i="11" a="1"/>
  <c r="CO11" i="11" a="1"/>
  <c r="DZ11" i="11" a="1"/>
  <c r="EK11" i="11" a="1"/>
  <c r="ES2" i="11" a="1"/>
  <c r="G11" i="11" a="1"/>
  <c r="FY21" i="11" a="1"/>
  <c r="FM21" i="11" a="1"/>
  <c r="AX21" i="11" a="1"/>
  <c r="FO21" i="11" a="1"/>
  <c r="FC11" i="11" a="1"/>
  <c r="CY21" i="11" a="1"/>
  <c r="ER11" i="11" a="1"/>
  <c r="CM11" i="11" a="1"/>
  <c r="CR11" i="11" a="1"/>
  <c r="CB11" i="11" a="1"/>
  <c r="DI21" i="11" a="1"/>
  <c r="BA2" i="11" a="1"/>
  <c r="EX21" i="11" a="1"/>
  <c r="M2" i="11" a="1"/>
  <c r="CO2" i="11" a="1"/>
  <c r="FV21" i="11" a="1"/>
  <c r="W11" i="11" a="1"/>
  <c r="BK2" i="11" a="1"/>
  <c r="GO21" i="11" a="1"/>
  <c r="CE11" i="11" a="1"/>
  <c r="BH11" i="11" a="1"/>
  <c r="AQ2" i="11" a="1"/>
  <c r="CH21" i="11" a="1"/>
  <c r="CI21" i="11" a="1"/>
  <c r="S2" i="11" a="1"/>
  <c r="BQ21" i="11" a="1"/>
  <c r="F11" i="11" a="1"/>
  <c r="U2" i="11" a="1"/>
  <c r="B2" i="11" a="1"/>
  <c r="CD11" i="11" a="1"/>
  <c r="CT21" i="11" a="1"/>
  <c r="EA21" i="11" a="1"/>
  <c r="CL2" i="11" a="1"/>
  <c r="BV2" i="11" a="1"/>
  <c r="CP11" i="11" a="1"/>
  <c r="GU11" i="11" a="1"/>
  <c r="AL2" i="11" a="1"/>
  <c r="FE11" i="11" a="1"/>
  <c r="EO11" i="11" a="1"/>
  <c r="FJ11" i="11" a="1"/>
  <c r="CR21" i="11" a="1"/>
  <c r="BP11" i="11" a="1"/>
  <c r="BI11" i="11" a="1"/>
  <c r="AC11" i="11" a="1"/>
  <c r="CV2" i="11" a="1"/>
  <c r="EJ2" i="11" a="1"/>
  <c r="EP21" i="11" a="1"/>
  <c r="W2" i="11" a="1"/>
  <c r="GB21" i="11" a="1"/>
  <c r="J11" i="11" a="1"/>
  <c r="BM21" i="11" a="1"/>
  <c r="CW21" i="11" a="1"/>
  <c r="R21" i="11" a="1"/>
  <c r="FR21" i="11" a="1"/>
  <c r="EB11" i="11" a="1"/>
  <c r="BL11" i="11" a="1"/>
  <c r="GR21" i="11" a="1"/>
  <c r="N11" i="11" a="1"/>
  <c r="CP21" i="11" a="1"/>
  <c r="AJ11" i="11" a="1"/>
  <c r="BJ21" i="11" a="1"/>
  <c r="AE2" i="11" a="1"/>
  <c r="S21" i="11" a="1"/>
  <c r="FR11" i="11" a="1"/>
  <c r="CB21" i="11" a="1"/>
  <c r="AB2" i="11" a="1"/>
  <c r="EE21" i="11" a="1"/>
  <c r="CC2" i="11" a="1"/>
  <c r="CJ21" i="11" a="1"/>
  <c r="DJ2" i="11" a="1"/>
  <c r="BG11" i="11" a="1"/>
  <c r="CB2" i="11" a="1"/>
  <c r="CE21" i="11" a="1"/>
  <c r="BM11" i="11" a="1"/>
  <c r="M21" i="11" a="1"/>
  <c r="FI21" i="11" a="1"/>
  <c r="FI21" i="11" l="1"/>
  <c r="M21" i="11"/>
  <c r="BM11" i="11"/>
  <c r="CE21" i="11"/>
  <c r="CB2" i="11"/>
  <c r="BG11" i="11"/>
  <c r="DJ2" i="11"/>
  <c r="CJ21" i="11"/>
  <c r="CC2" i="11"/>
  <c r="EE21" i="11"/>
  <c r="AB2" i="11"/>
  <c r="CB21" i="11"/>
  <c r="FR11" i="11"/>
  <c r="S21" i="11"/>
  <c r="AE2" i="11"/>
  <c r="BJ21" i="11"/>
  <c r="AJ11" i="11"/>
  <c r="CP21" i="11"/>
  <c r="N11" i="11"/>
  <c r="GR21" i="11"/>
  <c r="BL11" i="11"/>
  <c r="EB11" i="11"/>
  <c r="FR21" i="11"/>
  <c r="R21" i="11"/>
  <c r="CW21" i="11"/>
  <c r="BM21" i="11"/>
  <c r="J11" i="11"/>
  <c r="GB21" i="11"/>
  <c r="W2" i="11"/>
  <c r="EP21" i="11"/>
  <c r="EJ2" i="11"/>
  <c r="CV2" i="11"/>
  <c r="AC11" i="11"/>
  <c r="BI11" i="11"/>
  <c r="BP11" i="11"/>
  <c r="CR21" i="11"/>
  <c r="FJ11" i="11"/>
  <c r="EO11" i="11"/>
  <c r="FE11" i="11"/>
  <c r="AL2" i="11"/>
  <c r="GU11" i="11"/>
  <c r="CP11" i="11"/>
  <c r="BV2" i="11"/>
  <c r="CL2" i="11"/>
  <c r="EA21" i="11"/>
  <c r="CT21" i="11"/>
  <c r="CD11" i="11"/>
  <c r="B2" i="11"/>
  <c r="U2" i="11"/>
  <c r="F11" i="11"/>
  <c r="BQ21" i="11"/>
  <c r="S2" i="11"/>
  <c r="CI21" i="11"/>
  <c r="CH21" i="11"/>
  <c r="AQ2" i="11"/>
  <c r="BH11" i="11"/>
  <c r="CE11" i="11"/>
  <c r="GO21" i="11"/>
  <c r="BK2" i="11"/>
  <c r="W11" i="11"/>
  <c r="FV21" i="11"/>
  <c r="CO2" i="11"/>
  <c r="M2" i="11"/>
  <c r="EX21" i="11"/>
  <c r="BA2" i="11"/>
  <c r="DI21" i="11"/>
  <c r="CB11" i="11"/>
  <c r="CR11" i="11"/>
  <c r="CM11" i="11"/>
  <c r="ER11" i="11"/>
  <c r="CY21" i="11"/>
  <c r="FC11" i="11"/>
  <c r="FO21" i="11"/>
  <c r="AX21" i="11"/>
  <c r="FM21" i="11"/>
  <c r="FY21" i="11"/>
  <c r="G11" i="11"/>
  <c r="ES2" i="11"/>
  <c r="EK11" i="11"/>
  <c r="DZ11" i="11"/>
  <c r="CO11" i="11"/>
  <c r="AN11" i="11"/>
  <c r="BI2" i="11"/>
  <c r="K2" i="11"/>
  <c r="ET2" i="11"/>
  <c r="Q2" i="11"/>
  <c r="FW21" i="11"/>
  <c r="DK21" i="11"/>
  <c r="BJ11" i="11"/>
  <c r="O21" i="11"/>
  <c r="FO11" i="11"/>
  <c r="EO2" i="11"/>
  <c r="W21" i="11"/>
  <c r="GF21" i="11"/>
  <c r="GJ21" i="11"/>
  <c r="DY2" i="11"/>
  <c r="ED21" i="11"/>
  <c r="GN21" i="11"/>
  <c r="DH21" i="11"/>
  <c r="EZ11" i="11"/>
  <c r="CI2" i="11"/>
  <c r="FW11" i="11"/>
  <c r="EX11" i="11"/>
  <c r="EQ21" i="11"/>
  <c r="BH21" i="11"/>
  <c r="AE11" i="11"/>
  <c r="DO11" i="11"/>
  <c r="Z11" i="11"/>
  <c r="AT21" i="11"/>
  <c r="BS21" i="11"/>
  <c r="DQ2" i="11"/>
  <c r="N2" i="11"/>
  <c r="BF2" i="11"/>
  <c r="GI11" i="11"/>
  <c r="EF11" i="11"/>
  <c r="AE21" i="11"/>
  <c r="GA11" i="11"/>
  <c r="GJ11" i="11"/>
  <c r="GM21" i="11"/>
  <c r="AW11" i="11"/>
  <c r="DW2" i="11"/>
  <c r="EF21" i="11"/>
  <c r="DS2" i="11"/>
  <c r="FK11" i="11"/>
  <c r="AK2" i="11"/>
  <c r="Z2" i="11"/>
  <c r="J21" i="11"/>
  <c r="DQ21" i="11"/>
  <c r="AO11" i="11"/>
  <c r="GL21" i="11"/>
  <c r="DZ21" i="11"/>
  <c r="B21" i="11"/>
  <c r="BZ2" i="11"/>
  <c r="FH21" i="11"/>
  <c r="DN2" i="11"/>
  <c r="DM11" i="11"/>
  <c r="FG11" i="11"/>
  <c r="AF2" i="11"/>
  <c r="CQ21" i="11"/>
  <c r="GC21" i="11"/>
  <c r="DP2" i="11"/>
  <c r="V11" i="11"/>
  <c r="EN2" i="11"/>
  <c r="H2" i="11"/>
  <c r="AZ21" i="11"/>
  <c r="FI11" i="11"/>
  <c r="AC21" i="11"/>
  <c r="GR11" i="11"/>
  <c r="GI21" i="11"/>
  <c r="GH21" i="11"/>
  <c r="AU2" i="11"/>
  <c r="GE11" i="11"/>
  <c r="GP21" i="11"/>
  <c r="EH2" i="11"/>
  <c r="E21" i="11"/>
  <c r="BU21" i="11"/>
  <c r="ER21" i="11"/>
  <c r="FG21" i="11"/>
  <c r="GT21" i="11"/>
  <c r="BG2" i="11"/>
  <c r="DM2" i="11"/>
  <c r="DE2" i="11"/>
  <c r="CU2" i="11"/>
  <c r="GK11" i="11"/>
  <c r="H11" i="11"/>
  <c r="CM2" i="11"/>
  <c r="GG21" i="11"/>
  <c r="DJ21" i="11"/>
  <c r="BY11" i="11"/>
  <c r="V21" i="11"/>
  <c r="BP21" i="11"/>
  <c r="EQ11" i="11"/>
  <c r="BX11" i="11"/>
  <c r="BL2" i="11"/>
  <c r="DR2" i="11"/>
  <c r="Y2" i="11"/>
  <c r="EN11" i="11"/>
  <c r="FP21" i="11"/>
  <c r="BT2" i="11"/>
  <c r="EH11" i="11"/>
  <c r="DW21" i="11"/>
  <c r="AS21" i="11"/>
  <c r="S11" i="11"/>
  <c r="AP2" i="11"/>
  <c r="Q21" i="11"/>
  <c r="EB2" i="11"/>
  <c r="DB21" i="11"/>
  <c r="L21" i="11"/>
  <c r="EV11" i="11"/>
  <c r="DR21" i="11"/>
  <c r="F21" i="11"/>
  <c r="BE2" i="11"/>
  <c r="CU21" i="11"/>
  <c r="CG11" i="11"/>
  <c r="CZ2" i="11"/>
  <c r="CK11" i="11"/>
  <c r="AF21" i="11"/>
  <c r="AK11" i="11"/>
  <c r="DB11" i="11"/>
  <c r="CK21" i="11"/>
  <c r="AM2" i="11"/>
  <c r="AH11" i="11"/>
  <c r="EL21" i="11"/>
  <c r="BA11" i="11"/>
  <c r="DG11" i="11"/>
  <c r="AI2" i="11"/>
  <c r="FL11" i="11"/>
  <c r="BW21" i="11"/>
  <c r="AB11" i="11"/>
  <c r="AO21" i="11"/>
  <c r="FB11" i="11"/>
  <c r="EH21" i="11"/>
  <c r="EC21" i="11"/>
  <c r="EZ21" i="11"/>
  <c r="FA21" i="11"/>
  <c r="CI11" i="11"/>
  <c r="CQ2" i="11"/>
  <c r="I2" i="11"/>
  <c r="AO2" i="11"/>
  <c r="AB21" i="11"/>
  <c r="CA21" i="11"/>
  <c r="AN2" i="11"/>
  <c r="EK2" i="11"/>
  <c r="DQ11" i="11"/>
  <c r="CR2" i="11"/>
  <c r="K21" i="11"/>
  <c r="EL11" i="11"/>
  <c r="FX21" i="11"/>
  <c r="CX11" i="11"/>
  <c r="GO11" i="11"/>
  <c r="EU11" i="11"/>
  <c r="BR11" i="11"/>
  <c r="M11" i="11"/>
  <c r="CP2" i="11"/>
  <c r="EI11" i="11"/>
  <c r="AF11" i="11"/>
  <c r="Q11" i="11"/>
  <c r="BS2" i="11"/>
  <c r="DG21" i="11"/>
  <c r="BO2" i="11"/>
  <c r="DM21" i="11"/>
  <c r="K11" i="11"/>
  <c r="DC11" i="11"/>
  <c r="BJ2" i="11"/>
  <c r="EU2" i="11"/>
  <c r="EP2" i="11"/>
  <c r="BZ11" i="11"/>
  <c r="DU2" i="11"/>
  <c r="EL2" i="11"/>
  <c r="AI11" i="11"/>
  <c r="R2" i="11"/>
  <c r="EQ2" i="11"/>
  <c r="DF21" i="11"/>
  <c r="GK21" i="11"/>
  <c r="AR11" i="11"/>
  <c r="AH2" i="11"/>
  <c r="GD11" i="11"/>
  <c r="J2" i="11"/>
  <c r="EB21" i="11"/>
  <c r="DX2" i="11"/>
  <c r="DJ11" i="11"/>
  <c r="BE21" i="11"/>
  <c r="T11" i="11"/>
  <c r="F2" i="11"/>
  <c r="DE21" i="11"/>
  <c r="DC2" i="11"/>
  <c r="FQ11" i="11"/>
  <c r="AX11" i="11"/>
  <c r="DR11" i="11"/>
  <c r="BN21" i="11"/>
  <c r="GP11" i="11"/>
  <c r="CF2" i="11"/>
  <c r="DD2" i="11"/>
  <c r="BX2" i="11"/>
  <c r="AX2" i="11"/>
  <c r="P2" i="11"/>
  <c r="BR2" i="11"/>
  <c r="GB11" i="11"/>
  <c r="AW2" i="11"/>
  <c r="C21" i="11"/>
  <c r="ER2" i="11"/>
  <c r="BR21" i="11"/>
  <c r="FZ11" i="11"/>
  <c r="EJ11" i="11"/>
  <c r="FY11" i="11"/>
  <c r="BB2" i="11"/>
  <c r="BE11" i="11"/>
  <c r="D21" i="11"/>
  <c r="GA21" i="11"/>
  <c r="BI21" i="11"/>
  <c r="AD21" i="11"/>
  <c r="BS11" i="11"/>
  <c r="EM2" i="11"/>
  <c r="AY2" i="11"/>
  <c r="ET11" i="11"/>
  <c r="O2" i="11"/>
  <c r="GG11" i="11"/>
  <c r="T21" i="11"/>
  <c r="GD21" i="11"/>
  <c r="X21" i="11"/>
  <c r="AQ21" i="11"/>
  <c r="DV11" i="11"/>
  <c r="EG11" i="11"/>
  <c r="EI2" i="11"/>
  <c r="GL11" i="11"/>
  <c r="EG2" i="11"/>
  <c r="G21" i="11"/>
  <c r="CD21" i="11"/>
  <c r="DU11" i="11"/>
  <c r="AV11" i="11"/>
  <c r="DT2" i="11"/>
  <c r="CC11" i="11"/>
  <c r="FS11" i="11"/>
  <c r="AV21" i="11"/>
  <c r="DY21" i="11"/>
  <c r="EU21" i="11"/>
  <c r="CF21" i="11"/>
  <c r="G2" i="11"/>
  <c r="AK21" i="11"/>
  <c r="C2" i="11"/>
  <c r="AM21" i="11"/>
  <c r="CZ11" i="11"/>
  <c r="FN21" i="11"/>
  <c r="GE21" i="11"/>
  <c r="AV2" i="11"/>
  <c r="AR21" i="11"/>
  <c r="BV11" i="11"/>
  <c r="DL11" i="11"/>
  <c r="BW11" i="11"/>
  <c r="AN21" i="11"/>
  <c r="L2" i="11"/>
  <c r="AW21" i="11"/>
  <c r="AG11" i="11"/>
  <c r="AL21" i="11"/>
  <c r="AM11" i="11"/>
  <c r="EG21" i="11"/>
  <c r="EA2" i="11"/>
  <c r="BD11" i="11"/>
  <c r="DH2" i="11"/>
  <c r="EP11" i="11"/>
  <c r="FD11" i="11"/>
  <c r="FQ21" i="11"/>
  <c r="CL11" i="11"/>
  <c r="DL21" i="11"/>
  <c r="EC2" i="11"/>
  <c r="AA2" i="11"/>
  <c r="AT11" i="11"/>
  <c r="FM11" i="11"/>
  <c r="FL21" i="11"/>
  <c r="AJ21" i="11"/>
  <c r="GQ21" i="11"/>
  <c r="DL2" i="11"/>
  <c r="E11" i="11"/>
  <c r="ED11" i="11"/>
  <c r="FN11" i="11"/>
  <c r="CS2" i="11"/>
  <c r="AL11" i="11"/>
  <c r="DP11" i="11"/>
  <c r="BQ2" i="11"/>
  <c r="AS11" i="11"/>
  <c r="EY21" i="11"/>
  <c r="CS11" i="11"/>
  <c r="DD21" i="11"/>
  <c r="CS21" i="11"/>
  <c r="DA2" i="11"/>
  <c r="AJ2" i="11"/>
  <c r="FK21" i="11"/>
  <c r="H21" i="11"/>
  <c r="Y21" i="11"/>
  <c r="AR2" i="11"/>
  <c r="Z21" i="11"/>
  <c r="BL21" i="11"/>
  <c r="FP11" i="11"/>
  <c r="CC21" i="11"/>
  <c r="BF21" i="11"/>
  <c r="BW2" i="11"/>
  <c r="DU21" i="11"/>
  <c r="CG2" i="11"/>
  <c r="EW11" i="11"/>
  <c r="BT21" i="11"/>
  <c r="CW11" i="11"/>
  <c r="T2" i="11"/>
  <c r="ED2" i="11"/>
  <c r="N21" i="11"/>
  <c r="FU11" i="11"/>
  <c r="GU21" i="11"/>
  <c r="GM11" i="11"/>
  <c r="B11" i="11"/>
  <c r="CW2" i="11"/>
  <c r="AY21" i="11"/>
  <c r="AP11" i="11"/>
  <c r="D11" i="11"/>
  <c r="BU11" i="11"/>
  <c r="BM2" i="11"/>
  <c r="FC21" i="11"/>
  <c r="FU21" i="11"/>
  <c r="DV21" i="11"/>
  <c r="AP21" i="11"/>
  <c r="DA21" i="11"/>
  <c r="BD2" i="11"/>
  <c r="ET21" i="11"/>
  <c r="EC11" i="11"/>
  <c r="BH2" i="11"/>
  <c r="DF11" i="11"/>
  <c r="GT11" i="11"/>
  <c r="EV21" i="11"/>
  <c r="EA11" i="11"/>
  <c r="CM21" i="11"/>
  <c r="CE2" i="11"/>
  <c r="CD2" i="11"/>
  <c r="DT21" i="11"/>
  <c r="I21" i="11"/>
  <c r="E2" i="11"/>
  <c r="BK21" i="11"/>
  <c r="DH11" i="11"/>
  <c r="EM21" i="11"/>
  <c r="EW21" i="11"/>
  <c r="D2" i="11"/>
  <c r="EO21" i="11"/>
  <c r="DA11" i="11"/>
  <c r="R11" i="11"/>
  <c r="V2" i="11"/>
  <c r="GQ11" i="11"/>
  <c r="AU11" i="11"/>
  <c r="AC2" i="11"/>
  <c r="BY21" i="11"/>
  <c r="DP21" i="11"/>
  <c r="CA11" i="11"/>
  <c r="DX11" i="11"/>
  <c r="FT11" i="11"/>
  <c r="X11" i="11"/>
  <c r="EE2" i="11"/>
  <c r="AU21" i="11"/>
  <c r="AT2" i="11"/>
  <c r="GS11" i="11"/>
  <c r="FS21" i="11"/>
  <c r="BC2" i="11"/>
  <c r="CT2" i="11"/>
  <c r="EI21" i="11"/>
  <c r="FF21" i="11"/>
  <c r="FJ21" i="11"/>
  <c r="EJ21" i="11"/>
  <c r="DC21" i="11"/>
  <c r="CA2" i="11"/>
  <c r="I11" i="11"/>
  <c r="CJ11" i="11"/>
  <c r="AH21" i="11"/>
  <c r="O11" i="11"/>
  <c r="BC21" i="11"/>
  <c r="BO21" i="11"/>
  <c r="CH2" i="11"/>
  <c r="DS11" i="11"/>
  <c r="CF11" i="11"/>
  <c r="FF11" i="11"/>
  <c r="GC11" i="11"/>
  <c r="DO2" i="11"/>
  <c r="DI11" i="11"/>
  <c r="CH11" i="11"/>
  <c r="BZ21" i="11"/>
  <c r="BU2" i="11"/>
  <c r="CJ2" i="11"/>
  <c r="DI2" i="11"/>
  <c r="EF2" i="11"/>
  <c r="BG21" i="11"/>
  <c r="DN11" i="11"/>
  <c r="CX2" i="11"/>
  <c r="DO21" i="11"/>
  <c r="AD11" i="11"/>
  <c r="FA11" i="11"/>
  <c r="EN21" i="11"/>
  <c r="Y11" i="11"/>
  <c r="FT21" i="11"/>
  <c r="BF11" i="11"/>
  <c r="BK11" i="11"/>
  <c r="DD11" i="11"/>
  <c r="CK2" i="11"/>
  <c r="BA21" i="11"/>
  <c r="CQ11" i="11"/>
  <c r="CL21" i="11"/>
  <c r="BN2" i="11"/>
  <c r="EY11" i="11"/>
  <c r="BD21" i="11"/>
  <c r="ES21" i="11"/>
  <c r="BY2" i="11"/>
  <c r="AA21" i="11"/>
  <c r="AQ11" i="11"/>
  <c r="AG2" i="11"/>
  <c r="ES11" i="11"/>
  <c r="BN11" i="11"/>
  <c r="CO21" i="11"/>
  <c r="BB11" i="11"/>
  <c r="FD21" i="11"/>
  <c r="FB21" i="11"/>
  <c r="BP2" i="11"/>
  <c r="DW11" i="11"/>
  <c r="EE11" i="11"/>
  <c r="DB2" i="11"/>
  <c r="GS21" i="11"/>
  <c r="BQ11" i="11"/>
  <c r="BO11" i="11"/>
  <c r="DZ2" i="11"/>
  <c r="X2" i="11"/>
  <c r="CN21" i="11"/>
  <c r="CY11" i="11"/>
  <c r="U11" i="11"/>
  <c r="CV11" i="11"/>
  <c r="DS21" i="11"/>
  <c r="AY11" i="11"/>
  <c r="U21" i="11"/>
  <c r="CV21" i="11"/>
  <c r="FH11" i="11"/>
  <c r="CG21" i="11"/>
  <c r="AA11" i="11"/>
  <c r="L11" i="11"/>
  <c r="DX21" i="11"/>
  <c r="GN11" i="11"/>
  <c r="P21" i="11"/>
  <c r="CN11" i="11"/>
  <c r="AZ2" i="11"/>
  <c r="AD2" i="11"/>
  <c r="DG2" i="11"/>
  <c r="DT11" i="11"/>
  <c r="BV21" i="11"/>
  <c r="P11" i="11"/>
  <c r="DN21" i="11"/>
  <c r="DY11" i="11"/>
  <c r="AI21" i="11"/>
  <c r="DF2" i="11"/>
  <c r="FX11" i="11"/>
  <c r="FZ21" i="11"/>
  <c r="DK11" i="11"/>
  <c r="DV2" i="11"/>
  <c r="DE11" i="11"/>
  <c r="GF11" i="11"/>
  <c r="BX21" i="11"/>
  <c r="EM11" i="11"/>
  <c r="CX21" i="11"/>
  <c r="AZ11" i="11"/>
  <c r="BC11" i="11"/>
  <c r="CY2" i="11"/>
  <c r="GH11" i="11"/>
  <c r="BT11" i="11"/>
  <c r="CT11" i="11"/>
  <c r="FV11" i="11"/>
  <c r="CU11" i="11"/>
  <c r="CZ21" i="11"/>
  <c r="CN2" i="11"/>
  <c r="BB21" i="11"/>
  <c r="AS2" i="11"/>
  <c r="EK21" i="11"/>
  <c r="FE21" i="11"/>
  <c r="AG21" i="11"/>
  <c r="DK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<sst xmlns="http://schemas.openxmlformats.org/spreadsheetml/2006/main" count="2418" uniqueCount="1461">
  <si>
    <t xml:space="preserve">RELIABILITY DATA TEMPLATE </t>
  </si>
  <si>
    <t>Utility: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</si>
  <si>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</si>
  <si>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</si>
  <si>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</si>
  <si>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</si>
  <si>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</si>
  <si>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</si>
  <si>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</si>
  <si>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</si>
  <si>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</si>
  <si>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</si>
  <si>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</si>
  <si>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</si>
  <si>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</si>
  <si>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</si>
  <si>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</si>
  <si>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</si>
  <si>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</si>
  <si>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</si>
  <si>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</si>
  <si>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</si>
  <si>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</si>
  <si>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Circuit Number</t>
  </si>
  <si>
    <t>Circuit Length (miles)</t>
  </si>
  <si>
    <t>SAIDI all weather (monthly)</t>
  </si>
  <si>
    <t xml:space="preserve">Overall </t>
  </si>
  <si>
    <t>SAIDI excluding MEDs (annual only)</t>
  </si>
  <si>
    <t>Number of Customers Served</t>
  </si>
  <si>
    <t>Substation Name</t>
  </si>
  <si>
    <t>Location of Circuit Span - Zip Codes</t>
  </si>
  <si>
    <t>Location of Circuit Span - Census Tracts</t>
  </si>
  <si>
    <t>Last Circuit Trim (year)</t>
  </si>
  <si>
    <t xml:space="preserve">List of Outages and Causes </t>
  </si>
  <si>
    <t>SAIFI</t>
  </si>
  <si>
    <t>SAIFI all weather (monthly)</t>
  </si>
  <si>
    <t>SAIFI excluding MEDs (annual only)</t>
  </si>
  <si>
    <t>Last Circuit Trim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</si>
  <si>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</si>
  <si>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</si>
  <si>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</si>
  <si>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</si>
  <si>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</si>
  <si>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</si>
  <si>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</si>
  <si>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</si>
  <si>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</si>
  <si>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</si>
  <si>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</si>
  <si>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</si>
  <si>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</si>
  <si>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</si>
  <si>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</si>
  <si>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</si>
  <si>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</si>
  <si>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</si>
  <si>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</si>
  <si>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</si>
  <si>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</si>
  <si>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</si>
  <si>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</si>
  <si>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</si>
  <si>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</si>
  <si>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</si>
  <si>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</si>
  <si>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</si>
  <si>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</si>
  <si>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</si>
  <si>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</si>
  <si>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</si>
  <si>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</si>
  <si>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</si>
  <si>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</si>
  <si>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</si>
  <si>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</si>
  <si>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</si>
  <si>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</si>
  <si>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</si>
  <si>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</si>
  <si>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</si>
  <si>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</si>
  <si>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</si>
  <si>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</si>
  <si>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</si>
  <si>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</si>
  <si>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</si>
  <si>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</si>
  <si>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</si>
  <si>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</si>
  <si>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</si>
  <si>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</si>
  <si>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</si>
  <si>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</si>
  <si>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</si>
  <si>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</si>
  <si>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</si>
  <si>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</si>
  <si>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</si>
  <si>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</si>
  <si>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</si>
  <si>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</si>
  <si>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</si>
  <si>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</si>
  <si>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</si>
  <si>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</si>
  <si>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</si>
  <si>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</si>
  <si>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</si>
  <si>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</si>
  <si>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</si>
  <si>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</si>
  <si>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</si>
  <si>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</si>
  <si>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</si>
  <si>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</si>
  <si>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</si>
  <si>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</si>
  <si>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</si>
  <si>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</si>
  <si>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</si>
  <si>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</si>
  <si>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</si>
  <si>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</si>
  <si>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</si>
  <si>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</si>
  <si>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</si>
  <si>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</si>
  <si>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</si>
  <si>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</si>
  <si>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</si>
  <si>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</si>
  <si>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</si>
  <si>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</si>
  <si>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</si>
  <si>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</si>
  <si>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</si>
  <si>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</si>
  <si>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</si>
  <si>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</si>
  <si>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</si>
  <si>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</si>
  <si>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</si>
  <si>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</si>
  <si>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</si>
  <si>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</si>
  <si>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</si>
  <si>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</si>
  <si>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</si>
  <si>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</si>
  <si>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</si>
  <si>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</si>
  <si>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</si>
  <si>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</si>
  <si>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</si>
  <si>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</si>
  <si>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RELIABILITY DATA REPORTED BY ZIP CODE</t>
  </si>
  <si>
    <t xml:space="preserve">Zip Code </t>
  </si>
  <si>
    <t>RELIABILITY DATA REPORTED BY CENSUS TRACT</t>
  </si>
  <si>
    <t>Census Tract Number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</si>
  <si>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</si>
  <si>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</si>
  <si>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</si>
  <si>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</si>
  <si>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</si>
  <si>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</si>
  <si>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</si>
  <si>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</si>
  <si>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</si>
  <si>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</si>
  <si>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</si>
  <si>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</si>
  <si>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</si>
  <si>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</si>
  <si>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</si>
  <si>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</si>
  <si>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</si>
  <si>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</si>
  <si>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</si>
  <si>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</si>
  <si>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</si>
  <si>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</si>
  <si>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</si>
  <si>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</si>
  <si>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</si>
  <si>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</si>
  <si>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</si>
  <si>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</si>
  <si>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</si>
  <si>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</si>
  <si>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</si>
  <si>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</si>
  <si>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</si>
  <si>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</si>
  <si>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</si>
  <si>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</si>
  <si>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</si>
  <si>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</si>
  <si>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</si>
  <si>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</si>
  <si>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</si>
  <si>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</si>
  <si>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</si>
  <si>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</si>
  <si>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</si>
  <si>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</si>
  <si>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</si>
  <si>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</si>
  <si>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</si>
  <si>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</si>
  <si>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</si>
  <si>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</si>
  <si>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</si>
  <si>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</si>
  <si>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</si>
  <si>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</si>
  <si>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</si>
  <si>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</si>
  <si>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</si>
  <si>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</si>
  <si>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</si>
  <si>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</si>
  <si>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</si>
  <si>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</si>
  <si>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</si>
  <si>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</si>
  <si>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</si>
  <si>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</si>
  <si>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</si>
  <si>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</si>
  <si>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</si>
  <si>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</si>
  <si>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</si>
  <si>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</si>
  <si>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</si>
  <si>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</si>
  <si>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</si>
  <si>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</si>
  <si>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</si>
  <si>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</si>
  <si>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</si>
  <si>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</si>
  <si>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</si>
  <si>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</si>
  <si>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</si>
  <si>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</si>
  <si>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</si>
  <si>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</si>
  <si>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</si>
  <si>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</si>
  <si>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</si>
  <si>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</si>
  <si>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</si>
  <si>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</si>
  <si>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</si>
  <si>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</si>
  <si>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</si>
  <si>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</si>
  <si>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</si>
  <si>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</si>
  <si>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</si>
  <si>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</si>
  <si>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</si>
  <si>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</si>
  <si>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</si>
  <si>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</si>
  <si>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</si>
  <si>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</si>
  <si>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</si>
  <si>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</si>
  <si>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</si>
  <si>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</si>
  <si>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</si>
  <si>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</si>
  <si>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</si>
  <si>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</si>
  <si>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</si>
  <si>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</si>
  <si>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</si>
  <si>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</si>
  <si>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</si>
  <si>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</si>
  <si>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</si>
  <si>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</si>
  <si>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</si>
  <si>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</si>
  <si>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</si>
  <si>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</si>
  <si>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</si>
  <si>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</si>
  <si>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</si>
  <si>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</si>
  <si>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</si>
  <si>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</si>
  <si>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</si>
  <si>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</si>
  <si>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</si>
  <si>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</si>
  <si>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</si>
  <si>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</si>
  <si>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</si>
  <si>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</si>
  <si>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</si>
  <si>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</si>
  <si>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</si>
  <si>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</si>
  <si>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</si>
  <si>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</si>
  <si>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</si>
  <si>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</si>
  <si>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</si>
  <si>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</si>
  <si>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</si>
  <si>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</si>
  <si>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</si>
  <si>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</si>
  <si>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</si>
  <si>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</si>
  <si>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</si>
  <si>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</si>
  <si>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</si>
  <si>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</si>
  <si>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</si>
  <si>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</si>
  <si>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</si>
  <si>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</si>
  <si>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</si>
  <si>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</si>
  <si>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</si>
  <si>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</si>
  <si>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</si>
  <si>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</si>
  <si>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</si>
  <si>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</si>
  <si>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</si>
  <si>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</si>
  <si>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</si>
  <si>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</si>
  <si>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</si>
  <si>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</si>
  <si>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</si>
  <si>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</si>
  <si>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</si>
  <si>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</si>
  <si>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</si>
  <si>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</si>
  <si>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</si>
  <si>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</si>
  <si>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</si>
  <si>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</si>
  <si>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</si>
  <si>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</si>
  <si>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</si>
  <si>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</si>
  <si>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</si>
  <si>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</si>
  <si>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</si>
  <si>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</si>
  <si>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</si>
  <si>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</si>
  <si>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</si>
  <si>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</si>
  <si>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</si>
  <si>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</si>
  <si>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</si>
  <si>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</si>
  <si>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</si>
  <si>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</si>
  <si>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</si>
  <si>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</si>
  <si>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</si>
  <si>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</si>
  <si>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</si>
  <si>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</si>
  <si>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</si>
  <si>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</si>
  <si>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</si>
  <si>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</si>
  <si>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</si>
  <si>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</si>
  <si>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</si>
  <si>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</si>
  <si>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</si>
  <si>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</si>
  <si>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</si>
  <si>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</si>
  <si>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</si>
  <si>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</si>
  <si>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</si>
  <si>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</si>
  <si>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</si>
  <si>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</si>
  <si>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</si>
  <si>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</si>
  <si>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</si>
  <si>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</si>
  <si>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</si>
  <si>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</si>
  <si>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</si>
  <si>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</si>
  <si>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</si>
  <si>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</si>
  <si>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</si>
  <si>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</si>
  <si>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</si>
  <si>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</si>
  <si>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</si>
  <si>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</si>
  <si>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</si>
  <si>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</si>
  <si>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</si>
  <si>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</si>
  <si>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</si>
  <si>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</si>
  <si>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</si>
  <si>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</si>
  <si>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</si>
  <si>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</si>
  <si>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</si>
  <si>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</si>
  <si>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</si>
  <si>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</si>
  <si>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</si>
  <si>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</si>
  <si>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</si>
  <si>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</si>
  <si>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</si>
  <si>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</si>
  <si>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</si>
  <si>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</si>
  <si>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</si>
  <si>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</si>
  <si>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</si>
  <si>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</si>
  <si>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</si>
  <si>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</si>
  <si>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</si>
  <si>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</si>
  <si>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</si>
  <si>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</si>
  <si>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</si>
  <si>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</si>
  <si>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</si>
  <si>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</si>
  <si>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</si>
  <si>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</si>
  <si>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</si>
  <si>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</si>
  <si>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</si>
  <si>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</si>
  <si>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</si>
  <si>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</si>
  <si>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</si>
  <si>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</si>
  <si>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</si>
  <si>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</si>
  <si>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</si>
  <si>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</si>
  <si>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</si>
  <si>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</si>
  <si>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</si>
  <si>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</si>
  <si>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</si>
  <si>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</si>
  <si>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</si>
  <si>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</si>
  <si>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</si>
  <si>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</si>
  <si>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</si>
  <si>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</si>
  <si>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</si>
  <si>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</si>
  <si>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</si>
  <si>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</si>
  <si>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</si>
  <si>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</si>
  <si>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</si>
  <si>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</si>
  <si>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</si>
  <si>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</si>
  <si>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</si>
  <si>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</si>
  <si>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</si>
  <si>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</si>
  <si>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</si>
  <si>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</si>
  <si>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</si>
  <si>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</si>
  <si>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</si>
  <si>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</si>
  <si>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</si>
  <si>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</si>
  <si>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</si>
  <si>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</si>
  <si>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</si>
  <si>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</si>
  <si>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</si>
  <si>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</si>
  <si>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</si>
  <si>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</si>
  <si>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</si>
  <si>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</si>
  <si>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</si>
  <si>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</si>
  <si>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</si>
  <si>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</si>
  <si>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</si>
  <si>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</si>
  <si>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</si>
  <si>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</si>
  <si>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</si>
  <si>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</si>
  <si>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</si>
  <si>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</si>
  <si>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</si>
  <si>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</si>
  <si>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</si>
  <si>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</si>
  <si>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</si>
  <si>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</si>
  <si>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</si>
  <si>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</si>
  <si>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</si>
  <si>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</si>
  <si>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</si>
  <si>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</si>
  <si>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</si>
  <si>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</si>
  <si>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</si>
  <si>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</si>
  <si>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</si>
  <si>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</si>
  <si>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</si>
  <si>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</si>
  <si>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</si>
  <si>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</si>
  <si>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</si>
  <si>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</si>
  <si>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</si>
  <si>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</si>
  <si>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</si>
  <si>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</si>
  <si>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</si>
  <si>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</si>
  <si>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</si>
  <si>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</si>
  <si>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</si>
  <si>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</si>
  <si>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</si>
  <si>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</si>
  <si>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</si>
  <si>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</si>
  <si>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</si>
  <si>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</si>
  <si>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</si>
  <si>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</si>
  <si>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</si>
  <si>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</si>
  <si>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</si>
  <si>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</si>
  <si>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</si>
  <si>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</si>
  <si>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</si>
  <si>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</si>
  <si>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</si>
  <si>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</si>
  <si>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</si>
  <si>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</si>
  <si>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</si>
  <si>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</si>
  <si>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</si>
  <si>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</si>
  <si>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</si>
  <si>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</si>
  <si>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</si>
  <si>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</si>
  <si>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</si>
  <si>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</si>
  <si>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</si>
  <si>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</si>
  <si>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</si>
  <si>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</si>
  <si>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</si>
  <si>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</si>
  <si>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</si>
  <si>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</si>
  <si>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</si>
  <si>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</si>
  <si>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</si>
  <si>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</si>
  <si>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</si>
  <si>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</si>
  <si>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</si>
  <si>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</si>
  <si>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</si>
  <si>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</si>
  <si>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</si>
  <si>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</si>
  <si>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</si>
  <si>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</si>
  <si>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</si>
  <si>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</si>
  <si>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</si>
  <si>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</si>
  <si>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</si>
  <si>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</si>
  <si>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</si>
  <si>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</si>
  <si>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</si>
  <si>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</si>
  <si>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</si>
  <si>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</si>
  <si>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</si>
  <si>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</si>
  <si>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</si>
  <si>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</si>
  <si>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</si>
  <si>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</si>
  <si>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</si>
  <si>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</si>
  <si>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</si>
  <si>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</si>
  <si>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</si>
  <si>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</si>
  <si>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</si>
  <si>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</si>
  <si>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</si>
  <si>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</si>
  <si>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</si>
  <si>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</si>
  <si>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</si>
  <si>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</si>
  <si>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</si>
  <si>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</si>
  <si>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</si>
  <si>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</si>
  <si>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</si>
  <si>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</si>
  <si>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</si>
  <si>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</si>
  <si>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</si>
  <si>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</si>
  <si>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</si>
  <si>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</si>
  <si>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</si>
  <si>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</si>
  <si>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</si>
  <si>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</si>
  <si>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</si>
  <si>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</si>
  <si>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</si>
  <si>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</si>
  <si>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</si>
  <si>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</si>
  <si>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</si>
  <si>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</si>
  <si>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</si>
  <si>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</si>
  <si>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</si>
  <si>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</si>
  <si>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</si>
  <si>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</si>
  <si>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</si>
  <si>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</si>
  <si>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</si>
  <si>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</si>
  <si>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</si>
  <si>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</si>
  <si>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</si>
  <si>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</si>
  <si>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</si>
  <si>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</si>
  <si>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</si>
  <si>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</si>
  <si>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</si>
  <si>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</si>
  <si>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</si>
  <si>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</si>
  <si>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</si>
  <si>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</si>
  <si>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</si>
  <si>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</si>
  <si>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</si>
  <si>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</si>
  <si>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</si>
  <si>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</si>
  <si>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</si>
  <si>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</si>
  <si>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</si>
  <si>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</si>
  <si>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</si>
  <si>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</si>
  <si>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</si>
  <si>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</si>
  <si>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</si>
  <si>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</si>
  <si>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</si>
  <si>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</si>
  <si>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</si>
  <si>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</si>
  <si>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</si>
  <si>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</si>
  <si>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</si>
  <si>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</si>
  <si>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</si>
  <si>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</si>
  <si>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</si>
  <si>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</si>
  <si>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</si>
  <si>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</si>
  <si>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</si>
  <si>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</si>
  <si>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</si>
  <si>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</si>
  <si>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</si>
  <si>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</si>
  <si>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</si>
  <si>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</si>
  <si>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</si>
  <si>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</si>
  <si>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</si>
  <si>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</si>
  <si>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</si>
  <si>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</si>
  <si>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</si>
  <si>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</si>
  <si>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</si>
  <si>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</si>
  <si>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</si>
  <si>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</si>
  <si>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</si>
  <si>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</si>
  <si>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</si>
  <si>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</si>
  <si>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</si>
  <si>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</si>
  <si>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</si>
  <si>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</si>
  <si>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</si>
  <si>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</si>
  <si>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</si>
  <si>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</si>
  <si>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</si>
  <si>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</si>
  <si>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</si>
  <si>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</si>
  <si>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</si>
  <si>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</si>
  <si>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</si>
  <si>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</si>
  <si>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</si>
  <si>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</si>
  <si>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</si>
  <si>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</si>
  <si>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</si>
  <si>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</si>
  <si>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</si>
  <si>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</si>
  <si>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</si>
  <si>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</si>
  <si>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</si>
  <si>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</si>
  <si>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</si>
  <si>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</si>
  <si>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</si>
  <si>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</si>
  <si>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</si>
  <si>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</si>
  <si>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</si>
  <si>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</si>
  <si>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</si>
  <si>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</si>
  <si>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</si>
  <si>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</si>
  <si>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</si>
  <si>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</si>
  <si>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</si>
  <si>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</si>
  <si>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</si>
  <si>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</si>
  <si>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</si>
  <si>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</si>
  <si>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</si>
  <si>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</si>
  <si>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</si>
  <si>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</si>
  <si>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</si>
  <si>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</si>
  <si>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</si>
  <si>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</si>
  <si>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</si>
  <si>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</si>
  <si>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</si>
  <si>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</si>
  <si>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</si>
  <si>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</si>
  <si>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</si>
  <si>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</si>
  <si>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</si>
  <si>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</si>
  <si>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</si>
  <si>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</si>
  <si>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</si>
  <si>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</si>
  <si>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</si>
  <si>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</si>
  <si>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</si>
  <si>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</si>
  <si>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</si>
  <si>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</si>
  <si>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</si>
  <si>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</si>
  <si>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</si>
  <si>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</si>
  <si>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</si>
  <si>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</si>
  <si>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</si>
  <si>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</si>
  <si>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</si>
  <si>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</si>
  <si>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</si>
  <si>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</si>
  <si>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</si>
  <si>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</si>
  <si>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</si>
  <si>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</si>
  <si>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</si>
  <si>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</si>
  <si>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</si>
  <si>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</si>
  <si>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</si>
  <si>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</si>
  <si>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</si>
  <si>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</si>
  <si>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</si>
  <si>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</si>
  <si>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</si>
  <si>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</si>
  <si>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</si>
  <si>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</si>
  <si>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</si>
  <si>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</si>
  <si>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</si>
  <si>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</si>
  <si>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</si>
  <si>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</si>
  <si>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</si>
  <si>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</si>
  <si>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</si>
  <si>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</si>
  <si>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</si>
  <si>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</si>
  <si>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</si>
  <si>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</si>
  <si>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</si>
  <si>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</si>
  <si>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</si>
  <si>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</si>
  <si>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</si>
  <si>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</si>
  <si>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</si>
  <si>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</si>
  <si>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</si>
  <si>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</si>
  <si>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</si>
  <si>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</si>
  <si>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</si>
  <si>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</si>
  <si>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</si>
  <si>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</si>
  <si>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</si>
  <si>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</si>
  <si>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</si>
  <si>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</si>
  <si>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</si>
  <si>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</si>
  <si>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</si>
  <si>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</si>
  <si>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</si>
  <si>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</si>
  <si>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</si>
  <si>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</si>
  <si>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</si>
  <si>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</si>
  <si>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</si>
  <si>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</si>
  <si>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</si>
  <si>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</si>
  <si>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</si>
  <si>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</si>
  <si>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</si>
  <si>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</si>
  <si>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</si>
  <si>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</si>
  <si>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</si>
  <si>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</si>
  <si>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</si>
  <si>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</si>
  <si>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</si>
  <si>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</si>
  <si>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</si>
  <si>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</si>
  <si>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</si>
  <si>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</si>
  <si>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</si>
  <si>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</si>
  <si>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</si>
  <si>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</si>
  <si>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</si>
  <si>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</si>
  <si>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</si>
  <si>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</si>
  <si>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</si>
  <si>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</si>
  <si>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</si>
  <si>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</si>
  <si>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</si>
  <si>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</si>
  <si>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</si>
  <si>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</si>
  <si>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</si>
  <si>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</si>
  <si>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</si>
  <si>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</si>
  <si>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</si>
  <si>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</si>
  <si>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</si>
  <si>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</si>
  <si>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</si>
  <si>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</si>
  <si>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</si>
  <si>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</si>
  <si>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</si>
  <si>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</si>
  <si>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</si>
  <si>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</si>
  <si>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</si>
  <si>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</si>
  <si>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</si>
  <si>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</si>
  <si>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</si>
  <si>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</si>
  <si>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</si>
  <si>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</si>
  <si>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</si>
  <si>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</si>
  <si>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</si>
  <si>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</si>
  <si>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</si>
  <si>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</si>
  <si>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</si>
  <si>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</si>
  <si>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</si>
  <si>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</si>
  <si>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</si>
  <si>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</si>
  <si>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</si>
  <si>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</si>
  <si>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</si>
  <si>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</si>
  <si>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</si>
  <si>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</si>
  <si>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</si>
  <si>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</si>
  <si>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</si>
  <si>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</si>
  <si>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</si>
  <si>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</si>
  <si>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</si>
  <si>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</si>
  <si>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</si>
  <si>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</si>
  <si>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</si>
  <si>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</si>
  <si>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</si>
  <si>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</si>
  <si>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</si>
  <si>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</si>
  <si>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</si>
  <si>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</si>
  <si>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</si>
  <si>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</si>
  <si>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</si>
  <si>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</si>
  <si>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</si>
  <si>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</si>
  <si>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</si>
  <si>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</si>
  <si>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</si>
  <si>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</si>
  <si>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</si>
  <si>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</si>
  <si>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</si>
  <si>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</si>
  <si>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</si>
  <si>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</si>
  <si>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</si>
  <si>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</si>
  <si>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</si>
  <si>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</si>
  <si>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</si>
  <si>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</si>
  <si>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</si>
  <si>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</si>
  <si>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</si>
  <si>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</si>
  <si>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</si>
  <si>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</si>
  <si>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</si>
  <si>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</si>
  <si>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</si>
  <si>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</si>
  <si>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</si>
  <si>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</si>
  <si>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</si>
  <si>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</si>
  <si>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</si>
  <si>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</si>
  <si>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</si>
  <si>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</si>
  <si>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</si>
  <si>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</si>
  <si>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</si>
  <si>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</si>
  <si>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</si>
  <si>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</si>
  <si>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</si>
  <si>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</si>
  <si>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</si>
  <si>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</si>
  <si>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</si>
  <si>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</si>
  <si>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</si>
  <si>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</si>
  <si>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</si>
  <si>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</si>
  <si>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</si>
  <si>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</si>
  <si>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</si>
  <si>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</si>
  <si>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</si>
  <si>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</si>
  <si>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</si>
  <si>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</si>
  <si>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</si>
  <si>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</si>
  <si>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</si>
  <si>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</si>
  <si>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</si>
  <si>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</si>
  <si>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</si>
  <si>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</si>
  <si>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</si>
  <si>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</si>
  <si>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</si>
  <si>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</si>
  <si>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</si>
  <si>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</si>
  <si>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</si>
  <si>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</si>
  <si>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</si>
  <si>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</si>
  <si>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</si>
  <si>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</si>
  <si>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</si>
  <si>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</si>
  <si>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</si>
  <si>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</si>
  <si>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</si>
  <si>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</si>
  <si>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</si>
  <si>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</si>
  <si>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</si>
  <si>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</si>
  <si>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</si>
  <si>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</si>
  <si>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</si>
  <si>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</si>
  <si>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</si>
  <si>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</si>
  <si>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</si>
  <si>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</si>
  <si>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</si>
  <si>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</si>
  <si>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</si>
  <si>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</si>
  <si>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</si>
  <si>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</si>
  <si>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</si>
  <si>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</si>
  <si>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</si>
  <si>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</si>
  <si>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</si>
  <si>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</si>
  <si>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</si>
  <si>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</si>
  <si>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</si>
  <si>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</si>
  <si>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</si>
  <si>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</si>
  <si>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</si>
  <si>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</si>
  <si>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</si>
  <si>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</si>
  <si>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</si>
  <si>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</si>
  <si>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</si>
  <si>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</si>
  <si>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</si>
  <si>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</si>
  <si>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</si>
  <si>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</si>
  <si>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</si>
  <si>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</si>
  <si>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</si>
  <si>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</si>
  <si>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</si>
  <si>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</si>
  <si>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</si>
  <si>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</si>
  <si>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</si>
  <si>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</si>
  <si>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</si>
  <si>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</si>
  <si>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</si>
  <si>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</si>
  <si>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</si>
  <si>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</si>
  <si>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</si>
  <si>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</si>
  <si>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</si>
  <si>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</si>
  <si>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</si>
  <si>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</si>
  <si>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</si>
  <si>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</si>
  <si>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</si>
  <si>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</si>
  <si>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</si>
  <si>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</si>
  <si>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</si>
  <si>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</si>
  <si>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</si>
  <si>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</si>
  <si>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</si>
  <si>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</si>
  <si>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</si>
  <si>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</si>
  <si>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</si>
  <si>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</si>
  <si>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</si>
  <si>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</si>
  <si>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</si>
  <si>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</si>
  <si>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</si>
  <si>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</si>
  <si>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</si>
  <si>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</si>
  <si>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</si>
  <si>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</si>
  <si>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</si>
  <si>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</si>
  <si>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</si>
  <si>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</si>
  <si>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</si>
  <si>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</si>
  <si>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</si>
  <si>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</si>
  <si>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</si>
  <si>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</si>
  <si>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</si>
  <si>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</si>
  <si>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</si>
  <si>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</si>
  <si>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</si>
  <si>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</si>
  <si>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</si>
  <si>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</si>
  <si>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</si>
  <si>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</si>
  <si>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</si>
  <si>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</si>
  <si>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</si>
  <si>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</si>
  <si>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</si>
  <si>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</si>
  <si>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</si>
  <si>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</si>
  <si>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</si>
  <si>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</si>
  <si>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</si>
  <si>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</si>
  <si>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</si>
  <si>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</si>
  <si>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</si>
  <si>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</si>
  <si>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</si>
  <si>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</si>
  <si>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</si>
  <si>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</si>
  <si>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</si>
  <si>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</si>
  <si>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</si>
  <si>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</si>
  <si>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</si>
  <si>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</si>
  <si>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</si>
  <si>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</si>
  <si>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</si>
  <si>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</si>
  <si>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</si>
  <si>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</si>
  <si>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</si>
  <si>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</si>
  <si>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</si>
  <si>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</si>
  <si>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</si>
  <si>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</si>
  <si>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</si>
  <si>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</si>
  <si>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</si>
  <si>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</si>
  <si>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</si>
  <si>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</si>
  <si>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</si>
  <si>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</si>
  <si>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</si>
  <si>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</si>
  <si>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</si>
  <si>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</si>
  <si>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</si>
  <si>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</si>
  <si>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</si>
  <si>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</si>
  <si>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</si>
  <si>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</si>
  <si>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</si>
  <si>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</si>
  <si>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</si>
  <si>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</si>
  <si>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</si>
  <si>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</si>
  <si>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</si>
  <si>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</si>
  <si>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</si>
  <si>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</si>
  <si>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</si>
  <si>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</si>
  <si>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</si>
  <si>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</si>
  <si>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</si>
  <si>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</si>
  <si>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</si>
  <si>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</si>
  <si>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</si>
  <si>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</si>
  <si>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</si>
  <si>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</si>
  <si>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</si>
  <si>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</si>
  <si>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</si>
  <si>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</si>
  <si>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</si>
  <si>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</si>
  <si>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</si>
  <si>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</si>
  <si>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</si>
  <si>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</si>
  <si>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</si>
  <si>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</si>
  <si>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</si>
  <si>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</si>
  <si>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</si>
  <si>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</si>
  <si>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</si>
  <si>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</si>
  <si>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</si>
  <si>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</si>
  <si>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</si>
  <si>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</si>
  <si>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</si>
  <si>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</si>
  <si>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</si>
  <si>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</si>
  <si>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</si>
  <si>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</si>
  <si>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</si>
  <si>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</si>
  <si>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</si>
  <si>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</si>
  <si>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</si>
  <si>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</si>
  <si>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</si>
  <si>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</si>
  <si>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</si>
  <si>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</si>
  <si>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</si>
  <si>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</si>
  <si>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</si>
  <si>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</si>
  <si>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</si>
  <si>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</si>
  <si>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</si>
  <si>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</si>
  <si>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</si>
  <si>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</si>
  <si>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</si>
  <si>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</si>
  <si>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</si>
  <si>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</si>
  <si>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</si>
  <si>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</si>
  <si>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</si>
  <si>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</si>
  <si>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</si>
  <si>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</si>
  <si>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</si>
  <si>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</si>
  <si>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</si>
  <si>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</si>
  <si>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</si>
  <si>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</si>
  <si>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</si>
  <si>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</si>
  <si>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</si>
  <si>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</si>
  <si>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</si>
  <si>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</si>
  <si>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</si>
  <si>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</si>
  <si>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</si>
  <si>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</si>
  <si>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</si>
  <si>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</si>
  <si>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</si>
  <si>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</si>
  <si>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</si>
  <si>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</si>
  <si>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</si>
  <si>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</si>
  <si>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</si>
  <si>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</si>
  <si>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</si>
  <si>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</si>
  <si>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</si>
  <si>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</si>
  <si>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</si>
  <si>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</si>
  <si>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</si>
  <si>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</si>
  <si>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</si>
  <si>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</si>
  <si>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</si>
  <si>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</si>
  <si>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</si>
  <si>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</si>
  <si>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</si>
  <si>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</si>
  <si>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</si>
  <si>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</si>
  <si>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</si>
  <si>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</si>
  <si>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</si>
  <si>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</si>
  <si>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</si>
  <si>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</si>
  <si>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</si>
  <si>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</si>
  <si>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</si>
  <si>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</si>
  <si>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</si>
  <si>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</si>
  <si>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</si>
  <si>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</si>
  <si>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</si>
  <si>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</si>
  <si>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</si>
  <si>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</si>
  <si>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</si>
  <si>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</si>
  <si>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</si>
  <si>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</si>
  <si>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</si>
  <si>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</si>
  <si>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</si>
  <si>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</si>
  <si>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</si>
  <si>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</si>
  <si>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</si>
  <si>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</si>
  <si>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</si>
  <si>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</si>
  <si>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</si>
  <si>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</si>
  <si>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</si>
  <si>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</si>
  <si>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</si>
  <si>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</si>
  <si>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</si>
  <si>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</si>
  <si>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</si>
  <si>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</si>
  <si>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</si>
  <si>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</si>
  <si>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</si>
  <si>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</si>
  <si>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</si>
  <si>
    <t>TWN022</t>
  </si>
  <si>
    <t>022</t>
  </si>
  <si>
    <t>Township</t>
  </si>
  <si>
    <t>4/5 Vegetation</t>
  </si>
  <si>
    <t>4/5 - Vegetation</t>
  </si>
  <si>
    <t>No storms</t>
  </si>
  <si>
    <t>Not Applicable, no requests for service were received and/or installed</t>
  </si>
  <si>
    <t>Not Applicable, condition did not occur</t>
  </si>
  <si>
    <t xml:space="preserve"> Not Applicable, condition did not occur</t>
  </si>
  <si>
    <t>Data Not Available - Waiver Filed</t>
  </si>
  <si>
    <t>AYR021</t>
  </si>
  <si>
    <t>AYR022</t>
  </si>
  <si>
    <t>BES021</t>
  </si>
  <si>
    <t>BES022</t>
  </si>
  <si>
    <t>BLD021</t>
  </si>
  <si>
    <t>BRA001</t>
  </si>
  <si>
    <t>GLA021</t>
  </si>
  <si>
    <t>GOG001</t>
  </si>
  <si>
    <t>HGN021</t>
  </si>
  <si>
    <t>HUR022</t>
  </si>
  <si>
    <t>IHD021</t>
  </si>
  <si>
    <t>IRP001</t>
  </si>
  <si>
    <t>IRW001</t>
  </si>
  <si>
    <t>IRW004</t>
  </si>
  <si>
    <t>IRW005</t>
  </si>
  <si>
    <t>IRW006</t>
  </si>
  <si>
    <t>JKS021</t>
  </si>
  <si>
    <t>MCO021</t>
  </si>
  <si>
    <t>MCO022</t>
  </si>
  <si>
    <t>MEY021</t>
  </si>
  <si>
    <t>NSI001</t>
  </si>
  <si>
    <t>OJB021</t>
  </si>
  <si>
    <t>PKR061</t>
  </si>
  <si>
    <t>PSI020</t>
  </si>
  <si>
    <t>SUP021</t>
  </si>
  <si>
    <t>TWN021</t>
  </si>
  <si>
    <t>WDB001</t>
  </si>
  <si>
    <t>Circuit</t>
  </si>
  <si>
    <t>Data not available - Waiver Filed</t>
  </si>
  <si>
    <t>49911</t>
  </si>
  <si>
    <t>49938</t>
  </si>
  <si>
    <t>49947</t>
  </si>
  <si>
    <t>Data not available - Waiver filed</t>
  </si>
  <si>
    <t>Census Tract 950200</t>
  </si>
  <si>
    <t>Census Tract 950300</t>
  </si>
  <si>
    <t>Census Tract 950400</t>
  </si>
  <si>
    <t>Census Tract 950500</t>
  </si>
  <si>
    <t>Census Tract 950600</t>
  </si>
  <si>
    <t>Census Tract 950700</t>
  </si>
  <si>
    <t>Census Tract 950800</t>
  </si>
  <si>
    <t>Census Tract 970300</t>
  </si>
  <si>
    <t>Not applicable, condition did not exist</t>
  </si>
  <si>
    <t xml:space="preserve"> Not Available; NSPW filed an application for a waiver of this reporting requirement on May 3, 2023 in Case No. U-21415</t>
  </si>
  <si>
    <t xml:space="preserve">List of Outages and Causes - NSPW is reporting the number of outage incidents and not individual customer outages.  For example, a tree falls on a line and interrupts power to 50 customers.  We record this as 1 outage due to vegetation, not 50 outages due to vegetation.  </t>
  </si>
  <si>
    <t>Total Incidents for Apr:
Six (116, 113, 86, 125, 135, 137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</si>
</sst>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41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4" fillId="0" borderId="35" xfId="0" applyFont="1" applyBorder="1" applyAlignment="1">
      <alignment horizontal="center"/>
    </xf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2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4" fillId="0" borderId="17" xfId="0" applyFont="1" applyBorder="1" applyAlignment="1">
      <alignment horizontal="center"/>
    </xf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/>
    </xf>
    <xf numFmtId="9" fontId="3" fillId="0" borderId="18" xfId="0" applyNumberFormat="1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9" fontId="3" fillId="0" borderId="5" xfId="0" applyNumberFormat="1" applyFont="1" applyBorder="1" applyAlignment="1">
      <alignment horizontal="center" vertical="center" wrapText="1"/>
    </xf>
    <xf numFmtId="9" fontId="3" fillId="0" borderId="6" xfId="0" applyNumberFormat="1" applyFont="1" applyBorder="1" applyAlignment="1">
      <alignment horizontal="center" vertical="center" wrapText="1"/>
    </xf>
    <xf numFmtId="9" fontId="3" fillId="0" borderId="17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9" fontId="3" fillId="0" borderId="8" xfId="0" applyNumberFormat="1" applyFont="1" applyBorder="1" applyAlignment="1">
      <alignment horizontal="center" vertical="center" wrapText="1"/>
    </xf>
    <xf numFmtId="9" fontId="3" fillId="0" borderId="9" xfId="0" applyNumberFormat="1" applyFont="1" applyBorder="1" applyAlignment="1">
      <alignment horizontal="center" vertical="center" wrapText="1"/>
    </xf>
    <xf numFmtId="0" fontId="0" fillId="0" borderId="52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69" xfId="0" applyBorder="1" applyAlignment="1">
      <alignment horizontal="center" vertical="top"/>
    </xf>
    <xf numFmtId="0" fontId="0" fillId="0" borderId="26" xfId="0" applyBorder="1" applyAlignment="1">
      <alignment horizontal="center"/>
    </xf>
    <xf numFmtId="9" fontId="0" fillId="0" borderId="6" xfId="0" applyNumberFormat="1" applyBorder="1"/>
    <xf numFmtId="9" fontId="0" fillId="0" borderId="50" xfId="0" applyNumberFormat="1" applyBorder="1"/>
    <xf numFmtId="0" fontId="0" fillId="0" borderId="12" xfId="0" applyBorder="1" applyAlignment="1">
      <alignment horizontal="center"/>
    </xf>
    <xf numFmtId="9" fontId="0" fillId="0" borderId="1" xfId="0" applyNumberFormat="1" applyBorder="1"/>
    <xf numFmtId="9" fontId="0" fillId="0" borderId="63" xfId="0" applyNumberFormat="1" applyBorder="1"/>
    <xf numFmtId="0" fontId="3" fillId="0" borderId="49" xfId="0" applyFont="1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3" fillId="0" borderId="73" xfId="0" applyFont="1" applyBorder="1" applyAlignment="1">
      <alignment horizontal="center" vertical="center" wrapText="1"/>
    </xf>
    <xf numFmtId="0" fontId="3" fillId="0" borderId="7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7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37" xfId="0" applyBorder="1" applyAlignment="1">
      <alignment horizontal="center"/>
    </xf>
    <xf numFmtId="0" fontId="3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9" fontId="3" fillId="0" borderId="6" xfId="0" applyNumberFormat="1" applyFont="1" applyBorder="1" applyAlignment="1">
      <alignment horizontal="center"/>
    </xf>
    <xf numFmtId="1" fontId="3" fillId="0" borderId="17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8" xfId="0" applyNumberFormat="1" applyFont="1" applyBorder="1" applyAlignment="1">
      <alignment horizontal="center" vertical="center" wrapText="1"/>
    </xf>
    <xf numFmtId="2" fontId="0" fillId="0" borderId="9" xfId="0" applyNumberForma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9" fontId="3" fillId="0" borderId="9" xfId="0" applyNumberFormat="1" applyFont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9" fontId="3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9" fontId="3" fillId="0" borderId="17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3" fillId="0" borderId="8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3" xfId="0" applyBorder="1" applyAlignment="1">
      <alignment horizontal="center"/>
    </xf>
    <xf numFmtId="3" fontId="0" fillId="0" borderId="5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3" fontId="0" fillId="0" borderId="17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3" fillId="0" borderId="58" xfId="0" applyNumberFormat="1" applyFont="1" applyBorder="1" applyAlignment="1">
      <alignment horizontal="center" vertical="center" wrapText="1"/>
    </xf>
    <xf numFmtId="9" fontId="3" fillId="0" borderId="4" xfId="0" applyNumberFormat="1" applyFont="1" applyBorder="1" applyAlignment="1">
      <alignment horizontal="center" vertical="center" wrapText="1"/>
    </xf>
    <xf numFmtId="9" fontId="3" fillId="0" borderId="3" xfId="0" applyNumberFormat="1" applyFont="1" applyBorder="1" applyAlignment="1">
      <alignment horizontal="center" vertical="center" wrapText="1"/>
    </xf>
    <xf numFmtId="0" fontId="0" fillId="0" borderId="75" xfId="0" applyBorder="1"/>
    <xf numFmtId="3" fontId="0" fillId="0" borderId="5" xfId="0" applyNumberFormat="1" applyBorder="1"/>
    <xf numFmtId="2" fontId="0" fillId="0" borderId="6" xfId="0" applyNumberFormat="1" applyBorder="1"/>
    <xf numFmtId="3" fontId="0" fillId="0" borderId="6" xfId="0" applyNumberFormat="1" applyBorder="1"/>
    <xf numFmtId="9" fontId="3" fillId="0" borderId="6" xfId="0" applyNumberFormat="1" applyFont="1" applyBorder="1"/>
    <xf numFmtId="3" fontId="0" fillId="0" borderId="17" xfId="0" applyNumberFormat="1" applyBorder="1"/>
    <xf numFmtId="2" fontId="0" fillId="0" borderId="1" xfId="0" applyNumberFormat="1" applyBorder="1"/>
    <xf numFmtId="3" fontId="0" fillId="0" borderId="1" xfId="0" applyNumberFormat="1" applyBorder="1"/>
    <xf numFmtId="9" fontId="3" fillId="0" borderId="1" xfId="0" applyNumberFormat="1" applyFont="1" applyBorder="1"/>
    <xf numFmtId="3" fontId="0" fillId="0" borderId="8" xfId="0" applyNumberFormat="1" applyBorder="1"/>
    <xf numFmtId="2" fontId="0" fillId="0" borderId="9" xfId="0" applyNumberFormat="1" applyBorder="1"/>
    <xf numFmtId="3" fontId="0" fillId="0" borderId="9" xfId="0" applyNumberFormat="1" applyBorder="1"/>
    <xf numFmtId="9" fontId="3" fillId="0" borderId="9" xfId="0" applyNumberFormat="1" applyFont="1" applyBorder="1"/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0" fillId="0" borderId="63" xfId="0" applyBorder="1"/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/>
    <xf numFmtId="0" fontId="0" fillId="3" borderId="56" xfId="0" applyFill="1" applyBorder="1"/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5" fillId="0" borderId="74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INDIRECT("'"&amp;B7)</calculatedColumnFormula>
    </tableColumn>
    <tableColumn id="3" xr3:uid="{EF0286CE-290E-45D4-B4A8-55FED98B4DC1}" name="Reporting_Period" dataDxfId="73">
      <calculatedColumnFormula array="1">INDIRECT("'"&amp;C7)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INDIRECT("'"&amp;B16)</calculatedColumnFormula>
    </tableColumn>
    <tableColumn id="3" xr3:uid="{7BD43694-3CCF-4EB2-A1B3-8363BE4FCB13}" name="Reporting_Period" dataDxfId="2">
      <calculatedColumnFormula array="1">INDIRECT("'"&amp;C16)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INDIRECT("'"&amp;B26)</calculatedColumnFormula>
    </tableColumn>
    <tableColumn id="3" xr3:uid="{982FB663-EB2C-4EFC-A630-B4CA562A83B2}" name="Reporting_Period" dataDxfId="1">
      <calculatedColumnFormula array="1">INDIRECT("'"&amp;C26)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97"/>
  <sheetViews>
    <sheetView tabSelected="1" zoomScale="80" zoomScaleNormal="80" workbookViewId="0">
      <selection activeCell="B1" sqref="B1:C1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299" t="s">
        <v>0</v>
      </c>
      <c r="C1" s="299"/>
    </row>
    <row r="2" spans="2:31" ht="19.5" thickBot="1" x14ac:dyDescent="0.35">
      <c r="B2" s="8"/>
    </row>
    <row r="3" spans="2:31" ht="33" x14ac:dyDescent="0.25">
      <c r="B3" s="89" t="s">
        <v>1</v>
      </c>
      <c r="C3" s="300" t="s">
        <v>174</v>
      </c>
      <c r="D3" s="301"/>
      <c r="E3" s="61"/>
      <c r="F3" s="90" t="s">
        <v>2</v>
      </c>
    </row>
    <row r="4" spans="2:31" s="49" customFormat="1" ht="33.75" thickBot="1" x14ac:dyDescent="0.3">
      <c r="B4" s="91" t="s">
        <v>3</v>
      </c>
      <c r="C4" s="302">
        <v>45046</v>
      </c>
      <c r="D4" s="303"/>
      <c r="E4" s="61"/>
      <c r="F4" s="92" t="s">
        <v>4</v>
      </c>
      <c r="G4" s="52"/>
      <c r="H4" s="52"/>
      <c r="I4" s="52"/>
      <c r="J4" s="52"/>
      <c r="K4" s="52"/>
      <c r="L4" s="52"/>
      <c r="M4" s="52"/>
    </row>
    <row r="5" spans="2:31" s="49" customFormat="1" ht="19.5" thickBot="1" x14ac:dyDescent="0.35">
      <c r="B5" s="53"/>
      <c r="C5" s="51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2:31" s="112" customFormat="1" ht="33" customHeight="1" thickBot="1" x14ac:dyDescent="0.3">
      <c r="B6" s="312" t="s">
        <v>5</v>
      </c>
      <c r="C6" s="313"/>
      <c r="D6" s="313"/>
      <c r="E6" s="313"/>
      <c r="F6" s="314"/>
      <c r="G6" s="113"/>
      <c r="H6" s="61"/>
      <c r="I6" s="61"/>
      <c r="J6" s="61"/>
      <c r="K6" s="61"/>
      <c r="L6" s="61"/>
      <c r="M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</row>
    <row r="7" spans="2:31" s="1" customFormat="1" ht="29.25" thickBot="1" x14ac:dyDescent="0.3">
      <c r="B7" s="304" t="s">
        <v>6</v>
      </c>
      <c r="C7" s="305"/>
      <c r="D7" s="44" t="s">
        <v>7</v>
      </c>
      <c r="E7" s="50" t="s">
        <v>8</v>
      </c>
      <c r="F7" s="74" t="s">
        <v>9</v>
      </c>
      <c r="G7" s="42"/>
      <c r="H7" s="42"/>
      <c r="I7" s="42"/>
      <c r="J7" s="42"/>
      <c r="K7" s="42"/>
      <c r="L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</row>
    <row r="8" spans="2:31" ht="18" customHeight="1" x14ac:dyDescent="0.25">
      <c r="B8" s="306" t="s">
        <v>10</v>
      </c>
      <c r="C8" s="307"/>
      <c r="D8" s="45" t="s">
        <v>11</v>
      </c>
      <c r="E8" s="136">
        <v>0</v>
      </c>
      <c r="F8" s="118">
        <v>0</v>
      </c>
      <c r="M8"/>
      <c r="N8" s="2"/>
      <c r="AE8"/>
    </row>
    <row r="9" spans="2:31" x14ac:dyDescent="0.25">
      <c r="B9" s="308"/>
      <c r="C9" s="309"/>
      <c r="D9" s="43" t="s">
        <v>12</v>
      </c>
      <c r="E9" s="137">
        <v>0</v>
      </c>
      <c r="F9" s="119">
        <v>0</v>
      </c>
      <c r="M9"/>
      <c r="N9" s="2"/>
      <c r="AE9"/>
    </row>
    <row r="10" spans="2:31" ht="15.75" thickBot="1" x14ac:dyDescent="0.3">
      <c r="B10" s="310"/>
      <c r="C10" s="311"/>
      <c r="D10" s="46" t="s">
        <v>13</v>
      </c>
      <c r="E10" s="138">
        <v>0</v>
      </c>
      <c r="F10" s="120">
        <v>0</v>
      </c>
      <c r="M10"/>
      <c r="N10" s="2"/>
      <c r="AE10"/>
    </row>
    <row r="11" spans="2:31" ht="14.45" customHeight="1" x14ac:dyDescent="0.25">
      <c r="B11" s="306" t="s">
        <v>14</v>
      </c>
      <c r="C11" s="307"/>
      <c r="D11" s="47" t="s">
        <v>11</v>
      </c>
      <c r="E11" s="139">
        <v>0</v>
      </c>
      <c r="F11" s="121">
        <v>0</v>
      </c>
      <c r="M11"/>
      <c r="N11" s="2"/>
      <c r="AE11"/>
    </row>
    <row r="12" spans="2:31" x14ac:dyDescent="0.25">
      <c r="B12" s="308"/>
      <c r="C12" s="309"/>
      <c r="D12" s="43" t="s">
        <v>12</v>
      </c>
      <c r="E12" s="137">
        <v>0</v>
      </c>
      <c r="F12" s="119">
        <v>0</v>
      </c>
      <c r="M12"/>
      <c r="N12" s="2"/>
      <c r="AE12"/>
    </row>
    <row r="13" spans="2:31" ht="15.75" thickBot="1" x14ac:dyDescent="0.3">
      <c r="B13" s="310"/>
      <c r="C13" s="311"/>
      <c r="D13" s="48" t="s">
        <v>13</v>
      </c>
      <c r="E13" s="140">
        <v>0</v>
      </c>
      <c r="F13" s="122">
        <v>0</v>
      </c>
      <c r="M13"/>
      <c r="N13" s="2"/>
      <c r="AE13"/>
    </row>
    <row r="14" spans="2:31" ht="14.45" customHeight="1" x14ac:dyDescent="0.25">
      <c r="B14" s="306" t="s">
        <v>15</v>
      </c>
      <c r="C14" s="307"/>
      <c r="D14" s="45" t="s">
        <v>11</v>
      </c>
      <c r="E14" s="136">
        <v>0</v>
      </c>
      <c r="F14" s="118">
        <v>0</v>
      </c>
      <c r="M14"/>
      <c r="N14" s="2"/>
      <c r="AE14"/>
    </row>
    <row r="15" spans="2:31" x14ac:dyDescent="0.25">
      <c r="B15" s="308"/>
      <c r="C15" s="309"/>
      <c r="D15" s="43" t="s">
        <v>12</v>
      </c>
      <c r="E15" s="137">
        <v>0</v>
      </c>
      <c r="F15" s="119">
        <v>0</v>
      </c>
      <c r="M15"/>
      <c r="N15" s="2"/>
      <c r="AE15"/>
    </row>
    <row r="16" spans="2:31" ht="15.75" thickBot="1" x14ac:dyDescent="0.3">
      <c r="B16" s="310"/>
      <c r="C16" s="311"/>
      <c r="D16" s="48" t="s">
        <v>13</v>
      </c>
      <c r="E16" s="140">
        <v>0</v>
      </c>
      <c r="F16" s="122">
        <v>0</v>
      </c>
      <c r="M16"/>
      <c r="N16" s="2"/>
      <c r="AE16"/>
    </row>
    <row r="17" spans="2:31" ht="14.45" customHeight="1" x14ac:dyDescent="0.25">
      <c r="B17" s="306" t="s">
        <v>16</v>
      </c>
      <c r="C17" s="307"/>
      <c r="D17" s="45" t="s">
        <v>11</v>
      </c>
      <c r="E17" s="136">
        <v>0</v>
      </c>
      <c r="F17" s="118">
        <v>0</v>
      </c>
      <c r="M17"/>
      <c r="N17" s="2"/>
      <c r="AE17"/>
    </row>
    <row r="18" spans="2:31" x14ac:dyDescent="0.25">
      <c r="B18" s="308"/>
      <c r="C18" s="309"/>
      <c r="D18" s="43" t="s">
        <v>12</v>
      </c>
      <c r="E18" s="137">
        <v>0</v>
      </c>
      <c r="F18" s="119">
        <v>0</v>
      </c>
      <c r="M18"/>
      <c r="N18" s="2"/>
      <c r="AE18"/>
    </row>
    <row r="19" spans="2:31" ht="15.75" thickBot="1" x14ac:dyDescent="0.3">
      <c r="B19" s="310"/>
      <c r="C19" s="311"/>
      <c r="D19" s="48" t="s">
        <v>13</v>
      </c>
      <c r="E19" s="140">
        <v>0</v>
      </c>
      <c r="F19" s="122">
        <v>0</v>
      </c>
      <c r="M19"/>
      <c r="N19" s="2"/>
      <c r="AE19"/>
    </row>
    <row r="20" spans="2:31" ht="15.75" thickBot="1" x14ac:dyDescent="0.3">
      <c r="B20" s="60"/>
      <c r="C20" s="60"/>
      <c r="D20" s="56"/>
      <c r="E20" s="61"/>
      <c r="F20" s="61"/>
      <c r="G20" s="61"/>
    </row>
    <row r="21" spans="2:31" s="112" customFormat="1" ht="33" customHeight="1" thickBot="1" x14ac:dyDescent="0.3">
      <c r="B21" s="312" t="s">
        <v>17</v>
      </c>
      <c r="C21" s="313"/>
      <c r="D21" s="313"/>
      <c r="E21" s="313"/>
      <c r="F21" s="313"/>
      <c r="G21" s="313"/>
      <c r="H21" s="313"/>
      <c r="I21" s="313"/>
      <c r="J21" s="313"/>
      <c r="K21" s="313"/>
      <c r="L21" s="313"/>
      <c r="M21" s="314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</row>
    <row r="22" spans="2:31" x14ac:dyDescent="0.25">
      <c r="B22" s="346" t="s">
        <v>18</v>
      </c>
      <c r="C22" s="347"/>
      <c r="D22" s="347"/>
      <c r="E22" s="347"/>
      <c r="F22" s="347"/>
      <c r="G22" s="347"/>
      <c r="H22" s="347"/>
      <c r="I22" s="347"/>
      <c r="J22" s="347"/>
      <c r="K22" s="347"/>
      <c r="L22" s="347"/>
      <c r="M22" s="348"/>
      <c r="AE22"/>
    </row>
    <row r="23" spans="2:31" ht="15.75" thickBot="1" x14ac:dyDescent="0.3">
      <c r="B23" s="352" t="s">
        <v>19</v>
      </c>
      <c r="C23" s="353"/>
      <c r="D23" s="353"/>
      <c r="E23" s="353"/>
      <c r="F23" s="353"/>
      <c r="G23" s="353"/>
      <c r="H23" s="353"/>
      <c r="I23" s="353"/>
      <c r="J23" s="353"/>
      <c r="K23" s="353"/>
      <c r="L23" s="353"/>
      <c r="M23" s="354"/>
      <c r="AE23"/>
    </row>
    <row r="24" spans="2:31" s="112" customFormat="1" ht="33" customHeight="1" thickBot="1" x14ac:dyDescent="0.3">
      <c r="B24" s="334" t="s">
        <v>20</v>
      </c>
      <c r="C24" s="355"/>
      <c r="D24" s="355"/>
      <c r="E24" s="355"/>
      <c r="F24" s="355"/>
      <c r="G24" s="355"/>
      <c r="H24" s="355"/>
      <c r="I24" s="355"/>
      <c r="J24" s="355"/>
      <c r="K24" s="355"/>
      <c r="L24" s="355"/>
      <c r="M24" s="356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</row>
    <row r="25" spans="2:31" s="6" customFormat="1" x14ac:dyDescent="0.25">
      <c r="B25" s="315" t="s">
        <v>21</v>
      </c>
      <c r="C25" s="316"/>
      <c r="D25" s="83"/>
      <c r="E25" s="62"/>
      <c r="F25" s="62"/>
      <c r="G25" s="62"/>
      <c r="H25" s="62"/>
      <c r="I25" s="62"/>
      <c r="J25" s="62"/>
      <c r="K25" s="62"/>
      <c r="L25" s="62"/>
      <c r="M25" s="63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</row>
    <row r="26" spans="2:31" s="6" customFormat="1" x14ac:dyDescent="0.25">
      <c r="B26" s="319" t="s">
        <v>22</v>
      </c>
      <c r="C26" s="320"/>
      <c r="D26" s="127" t="s">
        <v>1406</v>
      </c>
      <c r="E26" s="65"/>
      <c r="F26" s="65"/>
      <c r="G26" s="65"/>
      <c r="H26" s="65"/>
      <c r="I26" s="65"/>
      <c r="J26" s="65"/>
      <c r="K26" s="65"/>
      <c r="L26" s="65"/>
      <c r="M26" s="128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</row>
    <row r="27" spans="2:31" s="6" customFormat="1" x14ac:dyDescent="0.25">
      <c r="B27" s="319" t="s">
        <v>23</v>
      </c>
      <c r="C27" s="320"/>
      <c r="D27" s="127" t="s">
        <v>1407</v>
      </c>
      <c r="E27" s="65"/>
      <c r="F27" s="65"/>
      <c r="G27" s="65"/>
      <c r="H27" s="65"/>
      <c r="I27" s="65"/>
      <c r="J27" s="65"/>
      <c r="K27" s="65"/>
      <c r="L27" s="65"/>
      <c r="M27" s="128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</row>
    <row r="28" spans="2:31" s="6" customFormat="1" x14ac:dyDescent="0.25">
      <c r="B28" s="319" t="s">
        <v>24</v>
      </c>
      <c r="C28" s="320"/>
      <c r="D28" s="160">
        <v>72.099999999999994</v>
      </c>
      <c r="E28" s="161"/>
      <c r="F28" s="161"/>
      <c r="G28" s="161"/>
      <c r="H28" s="161"/>
      <c r="I28" s="161"/>
      <c r="J28" s="161"/>
      <c r="K28" s="161"/>
      <c r="L28" s="161"/>
      <c r="M28" s="162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</row>
    <row r="29" spans="2:31" x14ac:dyDescent="0.25">
      <c r="B29" s="323" t="s">
        <v>25</v>
      </c>
      <c r="C29" s="66" t="s">
        <v>11</v>
      </c>
      <c r="D29" s="125">
        <v>268</v>
      </c>
      <c r="E29" s="124"/>
      <c r="F29" s="124"/>
      <c r="G29" s="124"/>
      <c r="H29" s="124"/>
      <c r="I29" s="124"/>
      <c r="J29" s="124"/>
      <c r="K29" s="124"/>
      <c r="L29" s="124"/>
      <c r="M29" s="129"/>
      <c r="AE29"/>
    </row>
    <row r="30" spans="2:31" x14ac:dyDescent="0.25">
      <c r="B30" s="324"/>
      <c r="C30" s="66" t="s">
        <v>12</v>
      </c>
      <c r="D30" s="125">
        <v>234.2421052631579</v>
      </c>
      <c r="E30" s="124"/>
      <c r="F30" s="124"/>
      <c r="G30" s="124"/>
      <c r="H30" s="124"/>
      <c r="I30" s="124"/>
      <c r="J30" s="124"/>
      <c r="K30" s="124"/>
      <c r="L30" s="124"/>
      <c r="M30" s="129"/>
      <c r="AE30"/>
    </row>
    <row r="31" spans="2:31" x14ac:dyDescent="0.25">
      <c r="B31" s="324"/>
      <c r="C31" s="66" t="s">
        <v>13</v>
      </c>
      <c r="D31" s="125">
        <v>131</v>
      </c>
      <c r="E31" s="124"/>
      <c r="F31" s="124"/>
      <c r="G31" s="124"/>
      <c r="H31" s="124"/>
      <c r="I31" s="124"/>
      <c r="J31" s="124"/>
      <c r="K31" s="124"/>
      <c r="L31" s="124"/>
      <c r="M31" s="129"/>
      <c r="AE31"/>
    </row>
    <row r="32" spans="2:31" x14ac:dyDescent="0.25">
      <c r="B32" s="325"/>
      <c r="C32" s="66" t="s">
        <v>26</v>
      </c>
      <c r="D32" s="125">
        <v>262.72500000000002</v>
      </c>
      <c r="E32" s="124"/>
      <c r="F32" s="124"/>
      <c r="G32" s="124"/>
      <c r="H32" s="124"/>
      <c r="I32" s="124"/>
      <c r="J32" s="124"/>
      <c r="K32" s="124"/>
      <c r="L32" s="124"/>
      <c r="M32" s="129"/>
      <c r="AE32"/>
    </row>
    <row r="33" spans="2:31" x14ac:dyDescent="0.25">
      <c r="B33" s="323" t="s">
        <v>27</v>
      </c>
      <c r="C33" s="66" t="s">
        <v>11</v>
      </c>
      <c r="D33" s="125">
        <v>267.94117647058823</v>
      </c>
      <c r="E33" s="124"/>
      <c r="F33" s="124"/>
      <c r="G33" s="124"/>
      <c r="H33" s="124"/>
      <c r="I33" s="124"/>
      <c r="J33" s="124"/>
      <c r="K33" s="124"/>
      <c r="L33" s="124"/>
      <c r="M33" s="129"/>
      <c r="AE33"/>
    </row>
    <row r="34" spans="2:31" x14ac:dyDescent="0.25">
      <c r="B34" s="324"/>
      <c r="C34" s="66" t="s">
        <v>12</v>
      </c>
      <c r="D34" s="125">
        <v>234.2421052631579</v>
      </c>
      <c r="E34" s="124"/>
      <c r="F34" s="124"/>
      <c r="G34" s="124"/>
      <c r="H34" s="124"/>
      <c r="I34" s="124"/>
      <c r="J34" s="124"/>
      <c r="K34" s="124"/>
      <c r="L34" s="124"/>
      <c r="M34" s="129"/>
      <c r="AE34"/>
    </row>
    <row r="35" spans="2:31" x14ac:dyDescent="0.25">
      <c r="B35" s="324"/>
      <c r="C35" s="66" t="s">
        <v>13</v>
      </c>
      <c r="D35" s="125">
        <v>131</v>
      </c>
      <c r="E35" s="124"/>
      <c r="F35" s="124"/>
      <c r="G35" s="124"/>
      <c r="H35" s="124"/>
      <c r="I35" s="124"/>
      <c r="J35" s="124"/>
      <c r="K35" s="124"/>
      <c r="L35" s="124"/>
      <c r="M35" s="129"/>
      <c r="AE35"/>
    </row>
    <row r="36" spans="2:31" x14ac:dyDescent="0.25">
      <c r="B36" s="325"/>
      <c r="C36" s="66" t="s">
        <v>26</v>
      </c>
      <c r="D36" s="125">
        <v>262.72500000000002</v>
      </c>
      <c r="E36" s="148"/>
      <c r="F36" s="148"/>
      <c r="G36" s="148"/>
      <c r="H36" s="148"/>
      <c r="I36" s="148"/>
      <c r="J36" s="148"/>
      <c r="K36" s="148"/>
      <c r="L36" s="148"/>
      <c r="M36" s="129"/>
      <c r="AE36"/>
    </row>
    <row r="37" spans="2:31" x14ac:dyDescent="0.25">
      <c r="B37" s="328" t="s">
        <v>28</v>
      </c>
      <c r="C37" s="82" t="s">
        <v>11</v>
      </c>
      <c r="D37" s="171">
        <v>544</v>
      </c>
      <c r="E37" s="172"/>
      <c r="F37" s="172"/>
      <c r="G37" s="172"/>
      <c r="H37" s="172"/>
      <c r="I37" s="172"/>
      <c r="J37" s="172"/>
      <c r="K37" s="172"/>
      <c r="L37" s="172"/>
      <c r="M37" s="173"/>
      <c r="AE37"/>
    </row>
    <row r="38" spans="2:31" x14ac:dyDescent="0.25">
      <c r="B38" s="328"/>
      <c r="C38" s="66" t="s">
        <v>12</v>
      </c>
      <c r="D38" s="171">
        <v>95</v>
      </c>
      <c r="E38" s="172"/>
      <c r="F38" s="172"/>
      <c r="G38" s="172"/>
      <c r="H38" s="172"/>
      <c r="I38" s="172"/>
      <c r="J38" s="172"/>
      <c r="K38" s="172"/>
      <c r="L38" s="172"/>
      <c r="M38" s="174"/>
      <c r="AE38"/>
    </row>
    <row r="39" spans="2:31" x14ac:dyDescent="0.25">
      <c r="B39" s="325"/>
      <c r="C39" s="66" t="s">
        <v>13</v>
      </c>
      <c r="D39" s="171">
        <v>1</v>
      </c>
      <c r="E39" s="172"/>
      <c r="F39" s="172"/>
      <c r="G39" s="172"/>
      <c r="H39" s="172"/>
      <c r="I39" s="172"/>
      <c r="J39" s="172"/>
      <c r="K39" s="172"/>
      <c r="L39" s="172"/>
      <c r="M39" s="175"/>
      <c r="AE39"/>
    </row>
    <row r="40" spans="2:31" x14ac:dyDescent="0.25">
      <c r="B40" s="321" t="s">
        <v>29</v>
      </c>
      <c r="C40" s="322"/>
      <c r="D40" s="144" t="s">
        <v>1408</v>
      </c>
      <c r="E40" s="3"/>
      <c r="F40" s="3"/>
      <c r="G40" s="3"/>
      <c r="H40" s="3"/>
      <c r="I40" s="3"/>
      <c r="J40" s="3"/>
      <c r="K40" s="3"/>
      <c r="L40" s="3"/>
      <c r="M40" s="146"/>
      <c r="AE40"/>
    </row>
    <row r="41" spans="2:31" x14ac:dyDescent="0.25">
      <c r="B41" s="317" t="s">
        <v>30</v>
      </c>
      <c r="C41" s="318"/>
      <c r="D41" s="144">
        <v>49938</v>
      </c>
      <c r="E41" s="3"/>
      <c r="F41" s="3"/>
      <c r="G41" s="3"/>
      <c r="H41" s="3"/>
      <c r="I41" s="3"/>
      <c r="J41" s="3"/>
      <c r="K41" s="3"/>
      <c r="L41" s="3"/>
      <c r="M41" s="146"/>
      <c r="AE41"/>
    </row>
    <row r="42" spans="2:31" x14ac:dyDescent="0.25">
      <c r="B42" s="67" t="s">
        <v>31</v>
      </c>
      <c r="C42" s="68"/>
      <c r="D42" s="145">
        <v>950700</v>
      </c>
      <c r="E42" s="3"/>
      <c r="F42" s="3"/>
      <c r="G42" s="3"/>
      <c r="H42" s="3"/>
      <c r="I42" s="3"/>
      <c r="J42" s="3"/>
      <c r="K42" s="3"/>
      <c r="L42" s="3"/>
      <c r="M42" s="130"/>
      <c r="AE42"/>
    </row>
    <row r="43" spans="2:31" x14ac:dyDescent="0.25">
      <c r="B43" s="344" t="s">
        <v>32</v>
      </c>
      <c r="C43" s="359"/>
      <c r="D43" s="163">
        <v>43646</v>
      </c>
      <c r="E43" s="123"/>
      <c r="F43" s="123"/>
      <c r="G43" s="123"/>
      <c r="H43" s="123"/>
      <c r="I43" s="123"/>
      <c r="J43" s="123"/>
      <c r="K43" s="123"/>
      <c r="L43" s="123"/>
      <c r="M43" s="147"/>
      <c r="AE43"/>
    </row>
    <row r="44" spans="2:31" ht="115.15" customHeight="1" thickBot="1" x14ac:dyDescent="0.3">
      <c r="B44" s="337" t="s">
        <v>33</v>
      </c>
      <c r="C44" s="338"/>
      <c r="D44" s="131" t="s">
        <v>1409</v>
      </c>
      <c r="E44" s="132"/>
      <c r="F44" s="132"/>
      <c r="G44" s="132"/>
      <c r="H44" s="132"/>
      <c r="I44" s="132"/>
      <c r="J44" s="132"/>
      <c r="K44" s="132"/>
      <c r="L44" s="132"/>
      <c r="M44" s="133"/>
      <c r="AE44"/>
    </row>
    <row r="45" spans="2:31" s="112" customFormat="1" ht="33" customHeight="1" thickBot="1" x14ac:dyDescent="0.3">
      <c r="B45" s="334" t="s">
        <v>34</v>
      </c>
      <c r="C45" s="335"/>
      <c r="D45" s="335"/>
      <c r="E45" s="335"/>
      <c r="F45" s="335"/>
      <c r="G45" s="335"/>
      <c r="H45" s="335"/>
      <c r="I45" s="335"/>
      <c r="J45" s="335"/>
      <c r="K45" s="335"/>
      <c r="L45" s="335"/>
      <c r="M45" s="336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</row>
    <row r="46" spans="2:31" s="6" customFormat="1" x14ac:dyDescent="0.25">
      <c r="B46" s="315" t="s">
        <v>21</v>
      </c>
      <c r="C46" s="316"/>
      <c r="D46" s="83"/>
      <c r="E46" s="62"/>
      <c r="F46" s="62"/>
      <c r="G46" s="62"/>
      <c r="H46" s="62"/>
      <c r="I46" s="62"/>
      <c r="J46" s="62"/>
      <c r="K46" s="62"/>
      <c r="L46" s="62"/>
      <c r="M46" s="63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</row>
    <row r="47" spans="2:31" s="6" customFormat="1" x14ac:dyDescent="0.25">
      <c r="B47" s="319" t="s">
        <v>22</v>
      </c>
      <c r="C47" s="320"/>
      <c r="D47" s="127" t="s">
        <v>1406</v>
      </c>
      <c r="E47" s="65"/>
      <c r="F47" s="65"/>
      <c r="G47" s="65"/>
      <c r="H47" s="65"/>
      <c r="I47" s="65"/>
      <c r="J47" s="65"/>
      <c r="K47" s="65"/>
      <c r="L47" s="65"/>
      <c r="M47" s="128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</row>
    <row r="48" spans="2:31" s="6" customFormat="1" x14ac:dyDescent="0.25">
      <c r="B48" s="319" t="s">
        <v>23</v>
      </c>
      <c r="C48" s="320"/>
      <c r="D48" s="127" t="s">
        <v>1407</v>
      </c>
      <c r="E48" s="65"/>
      <c r="F48" s="65"/>
      <c r="G48" s="65"/>
      <c r="H48" s="65"/>
      <c r="I48" s="65"/>
      <c r="J48" s="65"/>
      <c r="K48" s="65"/>
      <c r="L48" s="65"/>
      <c r="M48" s="128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</row>
    <row r="49" spans="2:31" s="6" customFormat="1" x14ac:dyDescent="0.25">
      <c r="B49" s="339" t="s">
        <v>24</v>
      </c>
      <c r="C49" s="340"/>
      <c r="D49" s="160">
        <v>72.099999999999994</v>
      </c>
      <c r="E49" s="161"/>
      <c r="F49" s="161"/>
      <c r="G49" s="161"/>
      <c r="H49" s="161"/>
      <c r="I49" s="161"/>
      <c r="J49" s="161"/>
      <c r="K49" s="161"/>
      <c r="L49" s="161"/>
      <c r="M49" s="162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</row>
    <row r="50" spans="2:31" x14ac:dyDescent="0.25">
      <c r="B50" s="323" t="s">
        <v>35</v>
      </c>
      <c r="C50" s="66" t="s">
        <v>11</v>
      </c>
      <c r="D50" s="125">
        <v>1.9669117647058822</v>
      </c>
      <c r="E50" s="124"/>
      <c r="F50" s="124"/>
      <c r="G50" s="124"/>
      <c r="H50" s="124"/>
      <c r="I50" s="124"/>
      <c r="J50" s="124"/>
      <c r="K50" s="124"/>
      <c r="L50" s="124"/>
      <c r="M50" s="129"/>
      <c r="AE50"/>
    </row>
    <row r="51" spans="2:31" x14ac:dyDescent="0.25">
      <c r="B51" s="324"/>
      <c r="C51" s="66" t="s">
        <v>12</v>
      </c>
      <c r="D51" s="125">
        <v>1.5894736842105264</v>
      </c>
      <c r="E51" s="124"/>
      <c r="F51" s="124"/>
      <c r="G51" s="124"/>
      <c r="H51" s="124"/>
      <c r="I51" s="124"/>
      <c r="J51" s="124"/>
      <c r="K51" s="124"/>
      <c r="L51" s="124"/>
      <c r="M51" s="129"/>
      <c r="AE51"/>
    </row>
    <row r="52" spans="2:31" x14ac:dyDescent="0.25">
      <c r="B52" s="324"/>
      <c r="C52" s="66" t="s">
        <v>13</v>
      </c>
      <c r="D52" s="125">
        <v>1</v>
      </c>
      <c r="E52" s="124"/>
      <c r="F52" s="124"/>
      <c r="G52" s="124"/>
      <c r="H52" s="124"/>
      <c r="I52" s="124"/>
      <c r="J52" s="124"/>
      <c r="K52" s="124"/>
      <c r="L52" s="124"/>
      <c r="M52" s="129"/>
      <c r="AE52"/>
    </row>
    <row r="53" spans="2:31" x14ac:dyDescent="0.25">
      <c r="B53" s="325"/>
      <c r="C53" s="66" t="s">
        <v>26</v>
      </c>
      <c r="D53" s="125">
        <v>1.909375</v>
      </c>
      <c r="E53" s="124"/>
      <c r="F53" s="124"/>
      <c r="G53" s="124"/>
      <c r="H53" s="124"/>
      <c r="I53" s="124"/>
      <c r="J53" s="124"/>
      <c r="K53" s="124"/>
      <c r="L53" s="124"/>
      <c r="M53" s="129"/>
      <c r="AE53"/>
    </row>
    <row r="54" spans="2:31" x14ac:dyDescent="0.25">
      <c r="B54" s="323" t="s">
        <v>36</v>
      </c>
      <c r="C54" s="66" t="s">
        <v>11</v>
      </c>
      <c r="D54" s="125">
        <v>1.9669117647058822</v>
      </c>
      <c r="E54" s="124"/>
      <c r="F54" s="124"/>
      <c r="G54" s="124"/>
      <c r="H54" s="124"/>
      <c r="I54" s="124"/>
      <c r="J54" s="124"/>
      <c r="K54" s="124"/>
      <c r="L54" s="124"/>
      <c r="M54" s="129"/>
      <c r="AE54"/>
    </row>
    <row r="55" spans="2:31" x14ac:dyDescent="0.25">
      <c r="B55" s="324"/>
      <c r="C55" s="66" t="s">
        <v>12</v>
      </c>
      <c r="D55" s="125">
        <v>1.5894736842105264</v>
      </c>
      <c r="E55" s="124"/>
      <c r="F55" s="124"/>
      <c r="G55" s="124"/>
      <c r="H55" s="124"/>
      <c r="I55" s="124"/>
      <c r="J55" s="124"/>
      <c r="K55" s="124"/>
      <c r="L55" s="124"/>
      <c r="M55" s="129"/>
      <c r="AE55"/>
    </row>
    <row r="56" spans="2:31" x14ac:dyDescent="0.25">
      <c r="B56" s="324"/>
      <c r="C56" s="66" t="s">
        <v>13</v>
      </c>
      <c r="D56" s="125">
        <v>1.5600624024960999E-3</v>
      </c>
      <c r="E56" s="124"/>
      <c r="F56" s="124"/>
      <c r="G56" s="124"/>
      <c r="H56" s="124"/>
      <c r="I56" s="124"/>
      <c r="J56" s="124"/>
      <c r="K56" s="124"/>
      <c r="L56" s="124"/>
      <c r="M56" s="129"/>
      <c r="AE56"/>
    </row>
    <row r="57" spans="2:31" x14ac:dyDescent="0.25">
      <c r="B57" s="325"/>
      <c r="C57" s="66" t="s">
        <v>26</v>
      </c>
      <c r="D57" s="125">
        <v>1.909375</v>
      </c>
      <c r="E57" s="124"/>
      <c r="F57" s="124"/>
      <c r="G57" s="124"/>
      <c r="H57" s="124"/>
      <c r="I57" s="124"/>
      <c r="J57" s="124"/>
      <c r="K57" s="124"/>
      <c r="L57" s="124"/>
      <c r="M57" s="129"/>
      <c r="AE57"/>
    </row>
    <row r="58" spans="2:31" x14ac:dyDescent="0.25">
      <c r="B58" s="328" t="s">
        <v>28</v>
      </c>
      <c r="C58" s="82" t="s">
        <v>11</v>
      </c>
      <c r="D58" s="176">
        <v>544</v>
      </c>
      <c r="E58" s="172"/>
      <c r="F58" s="172"/>
      <c r="G58" s="172"/>
      <c r="H58" s="172"/>
      <c r="I58" s="172"/>
      <c r="J58" s="172"/>
      <c r="K58" s="172"/>
      <c r="L58" s="172"/>
      <c r="M58" s="173"/>
      <c r="AE58"/>
    </row>
    <row r="59" spans="2:31" x14ac:dyDescent="0.25">
      <c r="B59" s="328"/>
      <c r="C59" s="66" t="s">
        <v>12</v>
      </c>
      <c r="D59" s="177">
        <v>95</v>
      </c>
      <c r="E59" s="172"/>
      <c r="F59" s="172"/>
      <c r="G59" s="172"/>
      <c r="H59" s="172"/>
      <c r="I59" s="172"/>
      <c r="J59" s="172"/>
      <c r="K59" s="172"/>
      <c r="L59" s="172"/>
      <c r="M59" s="174"/>
      <c r="AE59"/>
    </row>
    <row r="60" spans="2:31" x14ac:dyDescent="0.25">
      <c r="B60" s="325"/>
      <c r="C60" s="66" t="s">
        <v>13</v>
      </c>
      <c r="D60" s="178">
        <v>1</v>
      </c>
      <c r="E60" s="172"/>
      <c r="F60" s="172"/>
      <c r="G60" s="172"/>
      <c r="H60" s="172"/>
      <c r="I60" s="172"/>
      <c r="J60" s="172"/>
      <c r="K60" s="172"/>
      <c r="L60" s="172"/>
      <c r="M60" s="175"/>
      <c r="AE60"/>
    </row>
    <row r="61" spans="2:31" x14ac:dyDescent="0.25">
      <c r="B61" s="321" t="s">
        <v>29</v>
      </c>
      <c r="C61" s="322"/>
      <c r="D61" s="144" t="s">
        <v>1408</v>
      </c>
      <c r="E61" s="3"/>
      <c r="F61" s="3"/>
      <c r="G61" s="3"/>
      <c r="H61" s="3"/>
      <c r="I61" s="3"/>
      <c r="J61" s="3"/>
      <c r="K61" s="3"/>
      <c r="L61" s="3"/>
      <c r="M61" s="146"/>
      <c r="AE61"/>
    </row>
    <row r="62" spans="2:31" x14ac:dyDescent="0.25">
      <c r="B62" s="317" t="s">
        <v>30</v>
      </c>
      <c r="C62" s="318"/>
      <c r="D62" s="144">
        <v>49938</v>
      </c>
      <c r="E62" s="3"/>
      <c r="F62" s="3"/>
      <c r="G62" s="3"/>
      <c r="H62" s="3"/>
      <c r="I62" s="3"/>
      <c r="J62" s="3"/>
      <c r="K62" s="3"/>
      <c r="L62" s="3"/>
      <c r="M62" s="146"/>
      <c r="AE62"/>
    </row>
    <row r="63" spans="2:31" x14ac:dyDescent="0.25">
      <c r="B63" s="67" t="s">
        <v>31</v>
      </c>
      <c r="C63" s="68"/>
      <c r="D63" s="145">
        <v>950700</v>
      </c>
      <c r="E63" s="3"/>
      <c r="F63" s="3"/>
      <c r="G63" s="3"/>
      <c r="H63" s="3"/>
      <c r="I63" s="3"/>
      <c r="J63" s="3"/>
      <c r="K63" s="3"/>
      <c r="L63" s="3"/>
      <c r="M63" s="130"/>
      <c r="AE63"/>
    </row>
    <row r="64" spans="2:31" x14ac:dyDescent="0.25">
      <c r="B64" s="344" t="s">
        <v>37</v>
      </c>
      <c r="C64" s="345"/>
      <c r="D64" s="163">
        <v>43646</v>
      </c>
      <c r="E64" s="123"/>
      <c r="F64" s="123"/>
      <c r="G64" s="123"/>
      <c r="H64" s="123"/>
      <c r="I64" s="123"/>
      <c r="J64" s="123"/>
      <c r="K64" s="123"/>
      <c r="L64" s="123"/>
      <c r="M64" s="147"/>
      <c r="AE64"/>
    </row>
    <row r="65" spans="2:54" ht="115.15" customHeight="1" thickBot="1" x14ac:dyDescent="0.3">
      <c r="B65" s="337" t="s">
        <v>33</v>
      </c>
      <c r="C65" s="338"/>
      <c r="D65" s="131" t="s">
        <v>1410</v>
      </c>
      <c r="E65" s="132"/>
      <c r="F65" s="132"/>
      <c r="G65" s="132"/>
      <c r="H65" s="132"/>
      <c r="I65" s="132"/>
      <c r="J65" s="132"/>
      <c r="K65" s="132"/>
      <c r="L65" s="132"/>
      <c r="M65" s="133"/>
      <c r="AE65"/>
    </row>
    <row r="66" spans="2:54" ht="33" customHeight="1" thickBot="1" x14ac:dyDescent="0.3">
      <c r="B66" s="331"/>
      <c r="C66" s="332"/>
      <c r="D66" s="332"/>
      <c r="E66" s="332"/>
      <c r="F66" s="332"/>
      <c r="G66" s="332"/>
      <c r="H66" s="332"/>
      <c r="I66" s="332"/>
      <c r="J66" s="332"/>
      <c r="K66" s="332"/>
      <c r="L66" s="332"/>
      <c r="M66" s="333"/>
      <c r="N66" s="2"/>
      <c r="AD66"/>
      <c r="AE66"/>
    </row>
    <row r="67" spans="2:54" ht="27.6" customHeight="1" thickBot="1" x14ac:dyDescent="0.3">
      <c r="B67" s="329"/>
      <c r="C67" s="330"/>
      <c r="D67" s="117" t="s">
        <v>38</v>
      </c>
      <c r="E67" s="17" t="s">
        <v>39</v>
      </c>
      <c r="F67" s="17" t="s">
        <v>40</v>
      </c>
      <c r="G67" s="17" t="s">
        <v>41</v>
      </c>
      <c r="H67" s="17" t="s">
        <v>42</v>
      </c>
      <c r="I67" s="17" t="s">
        <v>43</v>
      </c>
      <c r="J67" s="17" t="s">
        <v>44</v>
      </c>
      <c r="K67" s="17" t="s">
        <v>45</v>
      </c>
      <c r="L67" s="17" t="s">
        <v>46</v>
      </c>
      <c r="M67" s="18" t="s">
        <v>47</v>
      </c>
      <c r="N67" s="2"/>
      <c r="AE67"/>
    </row>
    <row r="68" spans="2:54" ht="37.15" customHeight="1" thickBot="1" x14ac:dyDescent="0.3">
      <c r="B68" s="326" t="s">
        <v>48</v>
      </c>
      <c r="C68" s="327"/>
      <c r="D68" s="165">
        <v>877</v>
      </c>
      <c r="E68" s="166">
        <v>89</v>
      </c>
      <c r="F68" s="166">
        <v>58</v>
      </c>
      <c r="G68" s="166">
        <v>63</v>
      </c>
      <c r="H68" s="166">
        <v>54</v>
      </c>
      <c r="I68" s="166">
        <v>0</v>
      </c>
      <c r="J68" s="166">
        <v>0</v>
      </c>
      <c r="K68" s="166">
        <v>0</v>
      </c>
      <c r="L68" s="166">
        <v>0</v>
      </c>
      <c r="M68" s="167">
        <v>0</v>
      </c>
      <c r="N68" s="2"/>
      <c r="AE68"/>
    </row>
    <row r="69" spans="2:54" ht="52.15" customHeight="1" thickBot="1" x14ac:dyDescent="0.3">
      <c r="B69" s="326" t="s">
        <v>49</v>
      </c>
      <c r="C69" s="327"/>
      <c r="D69" s="165">
        <v>1197</v>
      </c>
      <c r="E69" s="166">
        <v>111</v>
      </c>
      <c r="F69" s="166">
        <v>66</v>
      </c>
      <c r="G69" s="166">
        <v>63</v>
      </c>
      <c r="H69" s="166">
        <v>54</v>
      </c>
      <c r="I69" s="166">
        <v>0</v>
      </c>
      <c r="J69" s="166">
        <v>0</v>
      </c>
      <c r="K69" s="166">
        <v>0</v>
      </c>
      <c r="L69" s="166">
        <v>0</v>
      </c>
      <c r="M69" s="167">
        <v>0</v>
      </c>
      <c r="N69" s="2"/>
      <c r="AE69"/>
    </row>
    <row r="70" spans="2:54" ht="33" customHeight="1" thickBot="1" x14ac:dyDescent="0.3">
      <c r="B70" s="349"/>
      <c r="C70" s="350"/>
      <c r="D70" s="350"/>
      <c r="E70" s="350"/>
      <c r="F70" s="350"/>
      <c r="G70" s="350"/>
      <c r="H70" s="350"/>
      <c r="I70" s="350"/>
      <c r="J70" s="350"/>
      <c r="K70" s="350"/>
      <c r="L70" s="350"/>
      <c r="M70" s="351"/>
      <c r="N70" s="2"/>
      <c r="AE70"/>
    </row>
    <row r="71" spans="2:54" ht="19.149999999999999" customHeight="1" x14ac:dyDescent="0.25">
      <c r="B71" s="357" t="s">
        <v>50</v>
      </c>
      <c r="C71" s="30" t="s">
        <v>51</v>
      </c>
      <c r="D71" s="168">
        <v>83</v>
      </c>
      <c r="E71" s="41"/>
      <c r="F71" s="41"/>
      <c r="G71" s="41"/>
      <c r="H71" s="41"/>
      <c r="I71" s="41"/>
      <c r="J71" s="41"/>
      <c r="K71" s="41"/>
      <c r="L71" s="41"/>
      <c r="N71" s="2"/>
      <c r="AE71"/>
    </row>
    <row r="72" spans="2:54" ht="15" customHeight="1" x14ac:dyDescent="0.25">
      <c r="B72" s="328"/>
      <c r="C72" s="31" t="s">
        <v>52</v>
      </c>
      <c r="D72" s="169">
        <v>0</v>
      </c>
    </row>
    <row r="73" spans="2:54" ht="15.75" thickBot="1" x14ac:dyDescent="0.3">
      <c r="B73" s="358"/>
      <c r="C73" s="211" t="s">
        <v>53</v>
      </c>
      <c r="D73" s="169">
        <v>0</v>
      </c>
    </row>
    <row r="74" spans="2:54" ht="15.75" thickBot="1" x14ac:dyDescent="0.3">
      <c r="B74" s="326" t="s">
        <v>54</v>
      </c>
      <c r="C74" s="327"/>
      <c r="D74" s="170"/>
      <c r="E74" s="40" t="s">
        <v>1458</v>
      </c>
      <c r="F74" s="40"/>
      <c r="G74" s="40"/>
    </row>
    <row r="75" spans="2:54" ht="33" customHeight="1" thickBot="1" x14ac:dyDescent="0.3">
      <c r="B75" s="341"/>
      <c r="C75" s="342"/>
      <c r="D75" s="342"/>
      <c r="E75" s="342"/>
      <c r="F75" s="342"/>
      <c r="G75" s="343"/>
      <c r="BA75" s="56"/>
      <c r="BB75" s="2"/>
    </row>
    <row r="76" spans="2:54" ht="15.75" x14ac:dyDescent="0.25">
      <c r="B76" s="70" t="s">
        <v>55</v>
      </c>
      <c r="C76" s="33" t="s">
        <v>56</v>
      </c>
      <c r="D76" s="33" t="s">
        <v>57</v>
      </c>
      <c r="E76" s="33" t="s">
        <v>58</v>
      </c>
      <c r="F76" s="33" t="s">
        <v>59</v>
      </c>
      <c r="G76" s="33" t="s">
        <v>60</v>
      </c>
      <c r="N76" s="2"/>
      <c r="Y76"/>
      <c r="Z76"/>
      <c r="AA76"/>
      <c r="AB76"/>
      <c r="AC76"/>
      <c r="AD76"/>
      <c r="AE76"/>
    </row>
    <row r="77" spans="2:54" ht="30" customHeight="1" x14ac:dyDescent="0.25">
      <c r="B77" s="32" t="s">
        <v>61</v>
      </c>
      <c r="C77" s="14"/>
      <c r="D77" s="14"/>
      <c r="E77" s="14"/>
      <c r="F77" s="14"/>
      <c r="G77" s="14"/>
      <c r="N77" s="2"/>
      <c r="Y77"/>
      <c r="Z77"/>
      <c r="AA77"/>
      <c r="AB77"/>
      <c r="AC77"/>
      <c r="AD77"/>
      <c r="AE77"/>
    </row>
    <row r="78" spans="2:54" x14ac:dyDescent="0.25">
      <c r="B78" s="32" t="s">
        <v>62</v>
      </c>
      <c r="C78" s="149"/>
      <c r="D78" s="149"/>
      <c r="E78" s="149"/>
      <c r="F78" s="149"/>
      <c r="G78" s="149"/>
      <c r="N78" s="2"/>
      <c r="Y78"/>
      <c r="Z78"/>
      <c r="AA78"/>
      <c r="AB78"/>
      <c r="AC78"/>
      <c r="AD78"/>
      <c r="AE78"/>
    </row>
    <row r="79" spans="2:54" x14ac:dyDescent="0.25">
      <c r="B79" s="32" t="s">
        <v>63</v>
      </c>
      <c r="C79" s="126"/>
      <c r="D79" s="126"/>
      <c r="E79" s="126"/>
      <c r="F79" s="126"/>
      <c r="G79" s="126"/>
      <c r="N79" s="2"/>
      <c r="Y79"/>
      <c r="Z79"/>
      <c r="AA79"/>
      <c r="AB79"/>
      <c r="AC79"/>
      <c r="AD79"/>
      <c r="AE79"/>
    </row>
    <row r="80" spans="2:54" x14ac:dyDescent="0.25">
      <c r="B80" s="32" t="s">
        <v>64</v>
      </c>
      <c r="C80" s="32"/>
      <c r="D80" s="32"/>
      <c r="E80" s="32"/>
      <c r="F80" s="32"/>
      <c r="G80" s="32"/>
      <c r="N80" s="2"/>
      <c r="Y80"/>
      <c r="Z80"/>
      <c r="AA80"/>
      <c r="AB80"/>
      <c r="AC80"/>
      <c r="AD80"/>
      <c r="AE80"/>
    </row>
    <row r="81" spans="2:31" x14ac:dyDescent="0.25">
      <c r="B81" s="32" t="s">
        <v>65</v>
      </c>
      <c r="C81" s="135"/>
      <c r="D81" s="135"/>
      <c r="E81" s="135"/>
      <c r="F81" s="135"/>
      <c r="G81" s="135"/>
      <c r="N81" s="2"/>
      <c r="Y81"/>
      <c r="Z81"/>
      <c r="AA81"/>
      <c r="AB81"/>
      <c r="AC81"/>
      <c r="AD81"/>
      <c r="AE81"/>
    </row>
    <row r="82" spans="2:31" x14ac:dyDescent="0.25">
      <c r="B82" s="32" t="s">
        <v>66</v>
      </c>
      <c r="C82" s="134"/>
      <c r="D82" s="134"/>
      <c r="E82" s="134"/>
      <c r="F82" s="134"/>
      <c r="G82" s="134"/>
      <c r="N82" s="2"/>
      <c r="Y82"/>
      <c r="Z82"/>
      <c r="AA82"/>
      <c r="AB82"/>
      <c r="AC82"/>
      <c r="AD82"/>
      <c r="AE82"/>
    </row>
    <row r="83" spans="2:31" ht="29.25" x14ac:dyDescent="0.25">
      <c r="B83" s="71" t="s">
        <v>67</v>
      </c>
      <c r="C83" s="134"/>
      <c r="D83" s="134"/>
      <c r="E83" s="134"/>
      <c r="F83" s="134"/>
      <c r="G83" s="134"/>
      <c r="N83" s="2"/>
      <c r="Y83"/>
      <c r="Z83"/>
      <c r="AA83"/>
      <c r="AB83"/>
      <c r="AC83"/>
      <c r="AD83"/>
      <c r="AE83"/>
    </row>
    <row r="84" spans="2:31" ht="29.25" x14ac:dyDescent="0.25">
      <c r="B84" s="150" t="s">
        <v>68</v>
      </c>
      <c r="C84" s="126"/>
      <c r="D84" s="126"/>
      <c r="E84" s="126"/>
      <c r="F84" s="126"/>
      <c r="G84" s="126"/>
      <c r="N84" s="2"/>
      <c r="Y84"/>
      <c r="Z84"/>
      <c r="AA84"/>
      <c r="AB84"/>
      <c r="AC84"/>
      <c r="AD84"/>
      <c r="AE84"/>
    </row>
    <row r="85" spans="2:31" x14ac:dyDescent="0.25">
      <c r="B85" s="71" t="s">
        <v>69</v>
      </c>
      <c r="C85" s="141"/>
      <c r="D85" s="141"/>
      <c r="E85" s="141"/>
      <c r="F85" s="141"/>
      <c r="G85" s="141"/>
      <c r="N85" s="2"/>
      <c r="Y85"/>
      <c r="Z85"/>
      <c r="AA85"/>
      <c r="AB85"/>
      <c r="AC85"/>
      <c r="AD85"/>
      <c r="AE85"/>
    </row>
    <row r="86" spans="2:31" x14ac:dyDescent="0.25">
      <c r="B86" s="32" t="s">
        <v>70</v>
      </c>
      <c r="C86" s="141"/>
      <c r="D86" s="141"/>
      <c r="E86" s="141"/>
      <c r="F86" s="141"/>
      <c r="G86" s="141"/>
      <c r="N86" s="2"/>
      <c r="Y86"/>
      <c r="Z86"/>
      <c r="AA86"/>
      <c r="AB86"/>
      <c r="AC86"/>
      <c r="AD86"/>
      <c r="AE86"/>
    </row>
    <row r="87" spans="2:31" ht="33.6" customHeight="1" x14ac:dyDescent="0.25">
      <c r="B87" s="71" t="s">
        <v>71</v>
      </c>
      <c r="C87" s="39"/>
      <c r="D87" s="39"/>
      <c r="E87" s="39"/>
      <c r="F87" s="39"/>
      <c r="G87" s="39"/>
      <c r="N87" s="2"/>
      <c r="Y87"/>
      <c r="Z87"/>
      <c r="AA87"/>
      <c r="AB87"/>
      <c r="AC87"/>
      <c r="AD87"/>
      <c r="AE87"/>
    </row>
    <row r="88" spans="2:31" x14ac:dyDescent="0.25">
      <c r="B88" s="39" t="s">
        <v>72</v>
      </c>
      <c r="C88" s="142"/>
      <c r="D88" s="142"/>
      <c r="E88" s="142"/>
      <c r="F88" s="142"/>
      <c r="G88" s="142"/>
      <c r="N88" s="2"/>
      <c r="Y88"/>
      <c r="Z88"/>
      <c r="AA88"/>
      <c r="AB88"/>
      <c r="AC88"/>
      <c r="AD88"/>
      <c r="AE88"/>
    </row>
    <row r="89" spans="2:31" x14ac:dyDescent="0.25">
      <c r="B89" s="39" t="s">
        <v>73</v>
      </c>
      <c r="C89" s="142"/>
      <c r="D89" s="142"/>
      <c r="E89" s="142"/>
      <c r="F89" s="142"/>
      <c r="G89" s="142"/>
      <c r="N89" s="2"/>
      <c r="Y89"/>
      <c r="Z89"/>
      <c r="AA89"/>
      <c r="AB89"/>
      <c r="AC89"/>
      <c r="AD89"/>
      <c r="AE89"/>
    </row>
    <row r="90" spans="2:31" ht="34.5" customHeight="1" x14ac:dyDescent="0.25">
      <c r="B90" s="72" t="s">
        <v>74</v>
      </c>
      <c r="C90" s="142"/>
      <c r="D90" s="142"/>
      <c r="E90" s="142"/>
      <c r="F90" s="142"/>
      <c r="G90" s="142"/>
      <c r="N90" s="2"/>
      <c r="Y90"/>
      <c r="Z90"/>
      <c r="AA90"/>
      <c r="AB90"/>
      <c r="AC90"/>
      <c r="AD90"/>
      <c r="AE90"/>
    </row>
    <row r="91" spans="2:31" x14ac:dyDescent="0.25">
      <c r="B91" s="39" t="s">
        <v>75</v>
      </c>
      <c r="C91" s="142"/>
      <c r="D91" s="142"/>
      <c r="E91" s="142"/>
      <c r="F91" s="142"/>
      <c r="G91" s="142"/>
      <c r="N91" s="2"/>
      <c r="Y91"/>
      <c r="Z91"/>
      <c r="AA91"/>
      <c r="AB91"/>
      <c r="AC91"/>
      <c r="AD91"/>
      <c r="AE91"/>
    </row>
    <row r="92" spans="2:31" x14ac:dyDescent="0.25">
      <c r="B92" s="39" t="s">
        <v>76</v>
      </c>
      <c r="C92" s="142"/>
      <c r="D92" s="142"/>
      <c r="E92" s="142"/>
      <c r="F92" s="142"/>
      <c r="G92" s="142"/>
      <c r="N92" s="2"/>
      <c r="Y92"/>
      <c r="Z92"/>
      <c r="AA92"/>
      <c r="AB92"/>
      <c r="AC92"/>
      <c r="AD92"/>
      <c r="AE92"/>
    </row>
    <row r="93" spans="2:31" ht="22.15" customHeight="1" x14ac:dyDescent="0.25">
      <c r="B93" s="72" t="s">
        <v>77</v>
      </c>
      <c r="C93" s="142"/>
      <c r="D93" s="142"/>
      <c r="E93" s="142"/>
      <c r="F93" s="142"/>
      <c r="G93" s="142"/>
      <c r="N93" s="2"/>
      <c r="Y93"/>
      <c r="Z93"/>
      <c r="AA93"/>
      <c r="AB93"/>
      <c r="AC93"/>
      <c r="AD93"/>
      <c r="AE93"/>
    </row>
    <row r="94" spans="2:31" x14ac:dyDescent="0.25">
      <c r="B94" s="39" t="s">
        <v>78</v>
      </c>
      <c r="C94" s="142"/>
      <c r="D94" s="142"/>
      <c r="E94" s="142"/>
      <c r="F94" s="142"/>
      <c r="G94" s="142"/>
      <c r="N94" s="2"/>
      <c r="Y94"/>
      <c r="Z94"/>
      <c r="AA94"/>
      <c r="AB94"/>
      <c r="AC94"/>
      <c r="AD94"/>
      <c r="AE94"/>
    </row>
    <row r="95" spans="2:31" x14ac:dyDescent="0.25">
      <c r="B95" s="39" t="s">
        <v>79</v>
      </c>
      <c r="C95" s="135"/>
      <c r="D95" s="135"/>
      <c r="E95" s="135"/>
      <c r="F95" s="135"/>
      <c r="G95" s="135"/>
      <c r="N95" s="2"/>
      <c r="Y95"/>
      <c r="Z95"/>
      <c r="AA95"/>
      <c r="AB95"/>
      <c r="AC95"/>
      <c r="AD95"/>
      <c r="AE95"/>
    </row>
    <row r="96" spans="2:31" ht="32.450000000000003" customHeight="1" thickBot="1" x14ac:dyDescent="0.3">
      <c r="B96" s="73" t="s">
        <v>80</v>
      </c>
      <c r="C96" s="143"/>
      <c r="D96" s="143"/>
      <c r="E96" s="143"/>
      <c r="F96" s="143"/>
      <c r="G96" s="143"/>
      <c r="N96" s="2"/>
      <c r="Y96"/>
      <c r="Z96"/>
      <c r="AA96"/>
      <c r="AB96"/>
      <c r="AC96"/>
      <c r="AD96"/>
      <c r="AE96"/>
    </row>
    <row r="97" spans="3:4" x14ac:dyDescent="0.25">
      <c r="C97" s="2" t="s">
        <v>1411</v>
      </c>
      <c r="D97" s="2" t="s">
        <v>1459</v>
      </c>
    </row>
  </sheetData>
  <sheetProtection algorithmName="SHA-512" hashValue="J9uezX4vC3ZN4+8AenmHR/CqG2Yj/2MjBDQzO43BKMwX23TCBStAlQP/Vp0V0NvhPVG+GshLrVwuHyQgGMqWRA==" saltValue="7jHgyq7Q+GeKbzyIO1T0RQ==" spinCount="100000" sheet="1" objects="1" scenarios="1" formatRows="0"/>
  <protectedRanges>
    <protectedRange sqref="C3:D4 D25:M44 D46:M65 D68:M69 D71:E74 E8:G19 C77:G97" name="EditRange"/>
  </protectedRanges>
  <mergeCells count="44"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1:C1"/>
    <mergeCell ref="C3:D3"/>
    <mergeCell ref="C4:D4"/>
    <mergeCell ref="B7:C7"/>
    <mergeCell ref="B8:C10"/>
    <mergeCell ref="B6:F6"/>
  </mergeCells>
  <phoneticPr fontId="2" type="noConversion"/>
  <dataValidations count="14">
    <dataValidation type="whole" operator="greaterThanOrEqual" allowBlank="1" showInputMessage="1" showErrorMessage="1" sqref="D81:G81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9:M57 D28:M36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87:G87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8:G78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7:M39 D58:M60 E8:E19 C88:G94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8:M69 D71:D74 C95:G95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85:G86 C85 C86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96:G96 C96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82:G82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9:G79" xr:uid="{66E28A40-AA6E-4DB7-8CCA-3EE547609301}">
      <formula1>C78</formula1>
    </dataValidation>
    <dataValidation type="whole" operator="greaterThanOrEqual" allowBlank="1" showInputMessage="1" showErrorMessage="1" errorTitle="Enter Customers Interrupted" error="Please enter a whole number." sqref="C81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84:G84 C84" xr:uid="{5C6C6703-9696-4F2D-85D5-B8D055380C3A}">
      <formula1>C78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D80:G80 C80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D64:M64 D43:M43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zoomScale="80" zoomScaleNormal="80" workbookViewId="0">
      <selection activeCell="F14" sqref="F14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99" t="s">
        <v>0</v>
      </c>
      <c r="C1" s="299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89" t="s">
        <v>1</v>
      </c>
      <c r="C3" s="360" t="str">
        <f>IF(ISBLANK('Credits, worst circuits, storms'!C3), "", 'Credits, worst circuits, storms'!C3)</f>
        <v>Northern States Power Co. (Xcel)</v>
      </c>
      <c r="D3" s="361"/>
      <c r="E3" s="61"/>
      <c r="F3" s="90" t="s">
        <v>2</v>
      </c>
      <c r="AF3"/>
      <c r="AG3"/>
      <c r="AH3"/>
      <c r="AI3"/>
      <c r="AJ3"/>
      <c r="AK3"/>
    </row>
    <row r="4" spans="2:37" s="49" customFormat="1" ht="33.75" thickBot="1" x14ac:dyDescent="0.3">
      <c r="B4" s="91" t="s">
        <v>3</v>
      </c>
      <c r="C4" s="362">
        <f>IF(ISBLANK('Credits, worst circuits, storms'!C4), "", 'Credits, worst circuits, storms'!C4)</f>
        <v>45046</v>
      </c>
      <c r="D4" s="363"/>
      <c r="E4" s="61"/>
      <c r="F4" s="92" t="s">
        <v>4</v>
      </c>
      <c r="G4" s="52"/>
      <c r="H4" s="52"/>
      <c r="I4" s="52"/>
      <c r="J4" s="52"/>
      <c r="K4" s="52"/>
      <c r="L4" s="52"/>
      <c r="M4" s="52"/>
    </row>
    <row r="5" spans="2:37" s="49" customFormat="1" ht="19.5" thickBot="1" x14ac:dyDescent="0.35">
      <c r="B5" s="53"/>
      <c r="C5" s="51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2:37" s="112" customFormat="1" ht="33" customHeight="1" thickBot="1" x14ac:dyDescent="0.3">
      <c r="B6" s="364" t="s">
        <v>81</v>
      </c>
      <c r="C6" s="365"/>
      <c r="D6" s="365"/>
      <c r="E6" s="365"/>
      <c r="F6" s="365"/>
      <c r="G6" s="365"/>
      <c r="H6" s="365"/>
      <c r="I6" s="365"/>
      <c r="J6" s="365"/>
      <c r="K6" s="366"/>
      <c r="L6" s="61"/>
      <c r="M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spans="2:37" x14ac:dyDescent="0.25">
      <c r="B7" s="367"/>
      <c r="C7" s="369" t="s">
        <v>82</v>
      </c>
      <c r="D7" s="369" t="s">
        <v>83</v>
      </c>
      <c r="E7" s="371" t="s">
        <v>84</v>
      </c>
      <c r="F7" s="372"/>
      <c r="G7" s="375" t="s">
        <v>85</v>
      </c>
      <c r="H7" s="376"/>
      <c r="I7" s="376"/>
      <c r="J7" s="377"/>
      <c r="K7" s="21" t="s">
        <v>41</v>
      </c>
      <c r="L7" s="371" t="s">
        <v>86</v>
      </c>
      <c r="M7" s="384"/>
      <c r="N7" s="384"/>
      <c r="O7" s="384"/>
      <c r="P7" s="384"/>
      <c r="Q7" s="372"/>
      <c r="R7" s="369" t="s">
        <v>87</v>
      </c>
      <c r="S7" s="387" t="s">
        <v>88</v>
      </c>
      <c r="T7" s="388"/>
      <c r="U7" s="388"/>
      <c r="V7" s="388"/>
      <c r="W7" s="388"/>
      <c r="X7" s="388"/>
      <c r="Y7" s="388"/>
      <c r="Z7" s="388"/>
      <c r="AA7" s="388"/>
      <c r="AB7" s="389"/>
      <c r="AC7" s="387" t="s">
        <v>89</v>
      </c>
      <c r="AD7" s="388"/>
      <c r="AE7" s="388"/>
      <c r="AF7" s="388"/>
      <c r="AG7" s="389"/>
      <c r="AH7"/>
      <c r="AI7"/>
      <c r="AJ7"/>
      <c r="AK7"/>
    </row>
    <row r="8" spans="2:37" s="1" customFormat="1" ht="45" customHeight="1" thickBot="1" x14ac:dyDescent="0.3">
      <c r="B8" s="368"/>
      <c r="C8" s="370"/>
      <c r="D8" s="370"/>
      <c r="E8" s="373"/>
      <c r="F8" s="374"/>
      <c r="G8" s="11" t="s">
        <v>90</v>
      </c>
      <c r="H8" s="7" t="s">
        <v>91</v>
      </c>
      <c r="I8" s="7" t="s">
        <v>92</v>
      </c>
      <c r="J8" s="7" t="s">
        <v>93</v>
      </c>
      <c r="K8" s="10" t="s">
        <v>94</v>
      </c>
      <c r="L8" s="373"/>
      <c r="M8" s="385"/>
      <c r="N8" s="385"/>
      <c r="O8" s="385"/>
      <c r="P8" s="385"/>
      <c r="Q8" s="374"/>
      <c r="R8" s="386"/>
      <c r="S8" s="37" t="s">
        <v>95</v>
      </c>
      <c r="T8" s="36" t="s">
        <v>96</v>
      </c>
      <c r="U8" s="36" t="s">
        <v>97</v>
      </c>
      <c r="V8" s="36" t="s">
        <v>98</v>
      </c>
      <c r="W8" s="36" t="s">
        <v>99</v>
      </c>
      <c r="X8" s="34" t="s">
        <v>100</v>
      </c>
      <c r="Y8" s="34" t="s">
        <v>101</v>
      </c>
      <c r="Z8" s="34" t="s">
        <v>102</v>
      </c>
      <c r="AA8" s="57" t="s">
        <v>103</v>
      </c>
      <c r="AB8" s="38" t="s">
        <v>104</v>
      </c>
      <c r="AC8" s="36" t="s">
        <v>20</v>
      </c>
      <c r="AD8" s="34" t="s">
        <v>34</v>
      </c>
      <c r="AE8" s="35" t="s">
        <v>105</v>
      </c>
      <c r="AF8" s="78" t="s">
        <v>106</v>
      </c>
      <c r="AG8" s="212" t="s">
        <v>107</v>
      </c>
      <c r="AH8"/>
    </row>
    <row r="9" spans="2:37" s="6" customFormat="1" ht="15.75" customHeight="1" x14ac:dyDescent="0.25">
      <c r="B9" s="378" t="s">
        <v>108</v>
      </c>
      <c r="C9" s="378" t="s">
        <v>109</v>
      </c>
      <c r="D9" s="378" t="s">
        <v>110</v>
      </c>
      <c r="E9" s="380" t="s">
        <v>111</v>
      </c>
      <c r="F9" s="382" t="s">
        <v>112</v>
      </c>
      <c r="G9" s="380" t="s">
        <v>113</v>
      </c>
      <c r="H9" s="398" t="s">
        <v>114</v>
      </c>
      <c r="I9" s="398" t="s">
        <v>115</v>
      </c>
      <c r="J9" s="398" t="s">
        <v>116</v>
      </c>
      <c r="K9" s="382" t="s">
        <v>117</v>
      </c>
      <c r="L9" s="323" t="s">
        <v>118</v>
      </c>
      <c r="M9" s="392" t="s">
        <v>119</v>
      </c>
      <c r="N9" s="392" t="s">
        <v>120</v>
      </c>
      <c r="O9" s="392" t="s">
        <v>121</v>
      </c>
      <c r="P9" s="392" t="s">
        <v>122</v>
      </c>
      <c r="Q9" s="394" t="s">
        <v>123</v>
      </c>
      <c r="R9" s="396" t="s">
        <v>124</v>
      </c>
      <c r="S9" s="397" t="s">
        <v>125</v>
      </c>
      <c r="T9" s="390" t="s">
        <v>126</v>
      </c>
      <c r="U9" s="390" t="s">
        <v>127</v>
      </c>
      <c r="V9" s="390" t="s">
        <v>128</v>
      </c>
      <c r="W9" s="390" t="s">
        <v>129</v>
      </c>
      <c r="X9" s="390" t="s">
        <v>130</v>
      </c>
      <c r="Y9" s="390" t="s">
        <v>131</v>
      </c>
      <c r="Z9" s="390" t="s">
        <v>132</v>
      </c>
      <c r="AA9" s="390" t="s">
        <v>133</v>
      </c>
      <c r="AB9" s="401" t="s">
        <v>134</v>
      </c>
      <c r="AC9" s="357" t="s">
        <v>135</v>
      </c>
      <c r="AD9" s="399" t="s">
        <v>136</v>
      </c>
      <c r="AE9" s="399" t="s">
        <v>137</v>
      </c>
      <c r="AF9" s="399" t="s">
        <v>138</v>
      </c>
      <c r="AG9" s="400" t="s">
        <v>139</v>
      </c>
      <c r="AH9" s="1"/>
    </row>
    <row r="10" spans="2:37" s="6" customFormat="1" ht="105.75" customHeight="1" thickBot="1" x14ac:dyDescent="0.3">
      <c r="B10" s="379"/>
      <c r="C10" s="379"/>
      <c r="D10" s="379"/>
      <c r="E10" s="381"/>
      <c r="F10" s="383"/>
      <c r="G10" s="381"/>
      <c r="H10" s="391"/>
      <c r="I10" s="391"/>
      <c r="J10" s="391"/>
      <c r="K10" s="383"/>
      <c r="L10" s="358"/>
      <c r="M10" s="393"/>
      <c r="N10" s="393"/>
      <c r="O10" s="393"/>
      <c r="P10" s="393"/>
      <c r="Q10" s="395"/>
      <c r="R10" s="379"/>
      <c r="S10" s="381"/>
      <c r="T10" s="391"/>
      <c r="U10" s="391"/>
      <c r="V10" s="391"/>
      <c r="W10" s="391"/>
      <c r="X10" s="391"/>
      <c r="Y10" s="391"/>
      <c r="Z10" s="391"/>
      <c r="AA10" s="391"/>
      <c r="AB10" s="383"/>
      <c r="AC10" s="358"/>
      <c r="AD10" s="393"/>
      <c r="AE10" s="393"/>
      <c r="AF10" s="393"/>
      <c r="AG10" s="395"/>
      <c r="AJ10" s="2"/>
    </row>
    <row r="11" spans="2:37" ht="15.75" thickBot="1" x14ac:dyDescent="0.3">
      <c r="B11" s="111" t="s">
        <v>140</v>
      </c>
      <c r="C11" s="179">
        <v>0.99209999999999998</v>
      </c>
      <c r="D11" s="180"/>
      <c r="E11" s="181"/>
      <c r="F11" s="182">
        <v>1</v>
      </c>
      <c r="G11" s="183">
        <v>1</v>
      </c>
      <c r="H11" s="184">
        <v>1</v>
      </c>
      <c r="I11" s="185">
        <v>1</v>
      </c>
      <c r="J11" s="183"/>
      <c r="K11" s="193">
        <v>116</v>
      </c>
      <c r="L11" s="195">
        <v>1.2</v>
      </c>
      <c r="M11" s="196">
        <v>0</v>
      </c>
      <c r="N11" s="196">
        <v>8843</v>
      </c>
      <c r="O11" s="197">
        <v>1.2</v>
      </c>
      <c r="P11" s="198">
        <v>1</v>
      </c>
      <c r="Q11" s="199">
        <v>1</v>
      </c>
      <c r="R11" s="200">
        <f>SUM(S11:AB11)</f>
        <v>29</v>
      </c>
      <c r="S11" s="201">
        <v>3</v>
      </c>
      <c r="T11" s="202"/>
      <c r="U11" s="202">
        <v>1</v>
      </c>
      <c r="V11" s="202"/>
      <c r="W11" s="202"/>
      <c r="X11" s="202">
        <v>17</v>
      </c>
      <c r="Y11" s="202">
        <v>4</v>
      </c>
      <c r="Z11" s="202">
        <v>2</v>
      </c>
      <c r="AA11" s="202">
        <v>2</v>
      </c>
      <c r="AB11" s="202"/>
      <c r="AC11" s="197">
        <v>33.395936625237937</v>
      </c>
      <c r="AD11" s="197">
        <v>0.19561079386406896</v>
      </c>
      <c r="AE11" s="203">
        <v>170.72645105895822</v>
      </c>
      <c r="AF11" s="204">
        <v>99.999547197236424</v>
      </c>
      <c r="AG11" s="205"/>
      <c r="AH11"/>
      <c r="AI11"/>
      <c r="AJ11"/>
      <c r="AK11"/>
    </row>
    <row r="12" spans="2:37" ht="15.75" thickBot="1" x14ac:dyDescent="0.3">
      <c r="B12" s="69" t="s">
        <v>141</v>
      </c>
      <c r="C12" s="186">
        <v>0.98899999999999999</v>
      </c>
      <c r="D12" s="187"/>
      <c r="E12" s="188"/>
      <c r="F12" s="189">
        <v>0.9</v>
      </c>
      <c r="G12" s="190">
        <v>1</v>
      </c>
      <c r="H12" s="191">
        <v>1</v>
      </c>
      <c r="I12" s="192">
        <v>1</v>
      </c>
      <c r="J12" s="190"/>
      <c r="K12" s="194">
        <v>117</v>
      </c>
      <c r="L12" s="195">
        <v>1.2</v>
      </c>
      <c r="M12" s="196">
        <v>0</v>
      </c>
      <c r="N12" s="196">
        <v>8843</v>
      </c>
      <c r="O12" s="197">
        <v>14.52</v>
      </c>
      <c r="P12" s="198">
        <v>0.08</v>
      </c>
      <c r="Q12" s="199">
        <v>0.04</v>
      </c>
      <c r="R12" s="200">
        <f>SUM(S12:AB12)</f>
        <v>110</v>
      </c>
      <c r="S12" s="201">
        <v>10</v>
      </c>
      <c r="T12" s="202"/>
      <c r="U12" s="202">
        <v>62</v>
      </c>
      <c r="V12" s="202"/>
      <c r="W12" s="202"/>
      <c r="X12" s="202">
        <v>19</v>
      </c>
      <c r="Y12" s="202">
        <v>5</v>
      </c>
      <c r="Z12" s="202">
        <v>9</v>
      </c>
      <c r="AA12" s="202">
        <v>5</v>
      </c>
      <c r="AB12" s="202"/>
      <c r="AC12" s="197">
        <v>39.408034934497813</v>
      </c>
      <c r="AD12" s="197">
        <v>0.23905497704624343</v>
      </c>
      <c r="AE12" s="203">
        <v>164.84925526932082</v>
      </c>
      <c r="AF12" s="204">
        <v>99.999861657999389</v>
      </c>
      <c r="AG12" s="205"/>
      <c r="AH12" s="206"/>
      <c r="AI12"/>
      <c r="AJ12"/>
      <c r="AK12"/>
    </row>
    <row r="13" spans="2:37" s="49" customFormat="1" ht="60.75" thickBot="1" x14ac:dyDescent="0.3">
      <c r="B13" s="77" t="s">
        <v>142</v>
      </c>
      <c r="C13" s="23" t="s">
        <v>143</v>
      </c>
      <c r="D13" s="24" t="s">
        <v>144</v>
      </c>
      <c r="E13" s="25" t="s">
        <v>145</v>
      </c>
      <c r="F13" s="26" t="s">
        <v>146</v>
      </c>
      <c r="G13" s="27" t="s">
        <v>147</v>
      </c>
      <c r="H13" s="19" t="s">
        <v>148</v>
      </c>
      <c r="I13" s="19" t="s">
        <v>149</v>
      </c>
      <c r="J13" s="19" t="s">
        <v>150</v>
      </c>
      <c r="K13" s="20" t="s">
        <v>151</v>
      </c>
      <c r="L13" s="79"/>
      <c r="M13" s="80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 t="s">
        <v>1415</v>
      </c>
    </row>
    <row r="14" spans="2:37" s="49" customFormat="1" ht="75" x14ac:dyDescent="0.25">
      <c r="B14" s="213"/>
      <c r="C14" s="51"/>
      <c r="D14" s="52" t="s">
        <v>1412</v>
      </c>
      <c r="E14" s="52" t="s">
        <v>1413</v>
      </c>
      <c r="F14" s="52"/>
      <c r="G14" s="52"/>
      <c r="H14" s="52"/>
      <c r="I14" s="52"/>
      <c r="J14" s="52" t="s">
        <v>1414</v>
      </c>
      <c r="K14" s="52"/>
      <c r="L14" s="52"/>
      <c r="M14" s="52"/>
    </row>
  </sheetData>
  <sheetProtection algorithmName="SHA-512" hashValue="EySy+0DNoDWcDZFVrVJoIUVqORuDc83aGWlgDc5n0GGynLUuKQcqy1YB367t2fL2w2glKb0IIU20fKVTx9aqHw==" saltValue="7esxIhxuim7MxJtch2bC6Q==" spinCount="100000" sheet="1" objects="1" scenarios="1"/>
  <protectedRanges>
    <protectedRange sqref="B13:AG14" name="Range2"/>
    <protectedRange sqref="C11:AG12" name="Range1"/>
  </protectedRanges>
  <mergeCells count="45"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  <mergeCell ref="G9:G10"/>
    <mergeCell ref="H9:H10"/>
    <mergeCell ref="I9:I10"/>
    <mergeCell ref="J9:J10"/>
    <mergeCell ref="K9:K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B9:B10"/>
    <mergeCell ref="C9:C10"/>
    <mergeCell ref="D9:D10"/>
    <mergeCell ref="E9:E10"/>
    <mergeCell ref="F9:F10"/>
    <mergeCell ref="B1:C1"/>
    <mergeCell ref="C3:D3"/>
    <mergeCell ref="C4:D4"/>
    <mergeCell ref="B6:K6"/>
    <mergeCell ref="B7:B8"/>
    <mergeCell ref="C7:C8"/>
    <mergeCell ref="D7:D8"/>
    <mergeCell ref="E7:F8"/>
    <mergeCell ref="G7:J7"/>
  </mergeCells>
  <dataValidations count="6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" allowBlank="1" showInputMessage="1" showErrorMessage="1" errorTitle="Please input a number" error="Please input a number that is greater than or equal to 0." sqref="O12 O11" xr:uid="{1132DEBD-8B8E-47E8-9A7A-6965F9287E31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40"/>
  <sheetViews>
    <sheetView zoomScale="80" zoomScaleNormal="80" workbookViewId="0">
      <selection activeCell="B1" sqref="B1:C1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99" t="s">
        <v>0</v>
      </c>
      <c r="C1" s="299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89" t="s">
        <v>1</v>
      </c>
      <c r="C3" s="360" t="str">
        <f>IF(ISBLANK('Credits, worst circuits, storms'!C3), "", 'Credits, worst circuits, storms'!C3)</f>
        <v>Northern States Power Co. (Xcel)</v>
      </c>
      <c r="D3" s="361"/>
      <c r="E3" s="61"/>
      <c r="F3" s="90" t="s">
        <v>2</v>
      </c>
      <c r="AF3"/>
      <c r="AG3"/>
      <c r="AH3"/>
      <c r="AI3"/>
      <c r="AJ3"/>
      <c r="AK3"/>
    </row>
    <row r="4" spans="2:37" s="49" customFormat="1" ht="33.75" thickBot="1" x14ac:dyDescent="0.3">
      <c r="B4" s="91" t="s">
        <v>3</v>
      </c>
      <c r="C4" s="362">
        <f>IF(ISBLANK('Credits, worst circuits, storms'!C4), "", 'Credits, worst circuits, storms'!C4)</f>
        <v>45046</v>
      </c>
      <c r="D4" s="363"/>
      <c r="E4" s="61"/>
      <c r="F4" s="92" t="s">
        <v>4</v>
      </c>
      <c r="G4" s="52"/>
      <c r="H4" s="52"/>
      <c r="I4" s="52"/>
      <c r="J4" s="52"/>
      <c r="K4" s="52"/>
      <c r="L4" s="52"/>
      <c r="M4" s="52"/>
    </row>
    <row r="5" spans="2:37" s="49" customFormat="1" ht="19.5" thickBot="1" x14ac:dyDescent="0.35">
      <c r="B5" s="53"/>
      <c r="C5" s="51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2:37" s="112" customFormat="1" ht="33" customHeight="1" thickBot="1" x14ac:dyDescent="0.3">
      <c r="B6" s="364" t="s">
        <v>152</v>
      </c>
      <c r="C6" s="365"/>
      <c r="D6" s="365"/>
      <c r="E6" s="365"/>
      <c r="F6" s="365"/>
      <c r="G6" s="365"/>
      <c r="H6" s="365"/>
      <c r="I6" s="365"/>
      <c r="J6" s="365"/>
      <c r="K6" s="366"/>
      <c r="L6" s="61"/>
      <c r="M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spans="2:37" x14ac:dyDescent="0.25">
      <c r="B7" s="367"/>
      <c r="C7" s="402"/>
      <c r="D7" s="369" t="s">
        <v>82</v>
      </c>
      <c r="E7" s="369" t="s">
        <v>83</v>
      </c>
      <c r="F7" s="371" t="s">
        <v>84</v>
      </c>
      <c r="G7" s="372"/>
      <c r="H7" s="375" t="s">
        <v>85</v>
      </c>
      <c r="I7" s="376"/>
      <c r="J7" s="376"/>
      <c r="K7" s="377"/>
      <c r="L7" s="21" t="s">
        <v>41</v>
      </c>
      <c r="M7" s="371" t="s">
        <v>86</v>
      </c>
      <c r="N7" s="384"/>
      <c r="O7" s="384"/>
      <c r="P7" s="384"/>
      <c r="Q7" s="384"/>
      <c r="R7" s="372"/>
      <c r="S7" s="369" t="s">
        <v>87</v>
      </c>
      <c r="T7" s="387" t="s">
        <v>88</v>
      </c>
      <c r="U7" s="388"/>
      <c r="V7" s="388"/>
      <c r="W7" s="388"/>
      <c r="X7" s="388"/>
      <c r="Y7" s="388"/>
      <c r="Z7" s="388"/>
      <c r="AA7" s="388"/>
      <c r="AB7" s="388"/>
      <c r="AC7" s="389"/>
      <c r="AD7" s="387" t="s">
        <v>89</v>
      </c>
      <c r="AE7" s="388"/>
      <c r="AF7" s="388"/>
      <c r="AG7" s="388"/>
      <c r="AH7" s="389"/>
      <c r="AI7"/>
      <c r="AJ7"/>
      <c r="AK7"/>
    </row>
    <row r="8" spans="2:37" s="1" customFormat="1" ht="45" customHeight="1" thickBot="1" x14ac:dyDescent="0.3">
      <c r="B8" s="368"/>
      <c r="C8" s="403"/>
      <c r="D8" s="370"/>
      <c r="E8" s="370"/>
      <c r="F8" s="373"/>
      <c r="G8" s="374"/>
      <c r="H8" s="11" t="s">
        <v>90</v>
      </c>
      <c r="I8" s="7" t="s">
        <v>91</v>
      </c>
      <c r="J8" s="7" t="s">
        <v>92</v>
      </c>
      <c r="K8" s="7" t="s">
        <v>93</v>
      </c>
      <c r="L8" s="10" t="s">
        <v>94</v>
      </c>
      <c r="M8" s="373"/>
      <c r="N8" s="385"/>
      <c r="O8" s="385"/>
      <c r="P8" s="385"/>
      <c r="Q8" s="385"/>
      <c r="R8" s="374"/>
      <c r="S8" s="386"/>
      <c r="T8" s="37" t="s">
        <v>95</v>
      </c>
      <c r="U8" s="36" t="s">
        <v>96</v>
      </c>
      <c r="V8" s="36" t="s">
        <v>97</v>
      </c>
      <c r="W8" s="36" t="s">
        <v>98</v>
      </c>
      <c r="X8" s="36" t="s">
        <v>99</v>
      </c>
      <c r="Y8" s="34" t="s">
        <v>100</v>
      </c>
      <c r="Z8" s="34" t="s">
        <v>101</v>
      </c>
      <c r="AA8" s="34" t="s">
        <v>102</v>
      </c>
      <c r="AB8" s="57" t="s">
        <v>103</v>
      </c>
      <c r="AC8" s="38" t="s">
        <v>104</v>
      </c>
      <c r="AD8" s="36" t="s">
        <v>20</v>
      </c>
      <c r="AE8" s="34" t="s">
        <v>34</v>
      </c>
      <c r="AF8" s="35" t="s">
        <v>105</v>
      </c>
      <c r="AG8" s="78" t="s">
        <v>106</v>
      </c>
      <c r="AH8" s="212" t="s">
        <v>107</v>
      </c>
      <c r="AI8"/>
    </row>
    <row r="9" spans="2:37" s="6" customFormat="1" ht="15.75" customHeight="1" x14ac:dyDescent="0.25">
      <c r="B9" s="378" t="s">
        <v>153</v>
      </c>
      <c r="C9" s="378" t="s">
        <v>154</v>
      </c>
      <c r="D9" s="378" t="s">
        <v>109</v>
      </c>
      <c r="E9" s="378" t="s">
        <v>110</v>
      </c>
      <c r="F9" s="380" t="s">
        <v>111</v>
      </c>
      <c r="G9" s="382" t="s">
        <v>112</v>
      </c>
      <c r="H9" s="380" t="s">
        <v>113</v>
      </c>
      <c r="I9" s="398" t="s">
        <v>114</v>
      </c>
      <c r="J9" s="398" t="s">
        <v>115</v>
      </c>
      <c r="K9" s="398" t="s">
        <v>116</v>
      </c>
      <c r="L9" s="382" t="s">
        <v>117</v>
      </c>
      <c r="M9" s="323" t="s">
        <v>118</v>
      </c>
      <c r="N9" s="392" t="s">
        <v>119</v>
      </c>
      <c r="O9" s="392" t="s">
        <v>120</v>
      </c>
      <c r="P9" s="392" t="s">
        <v>121</v>
      </c>
      <c r="Q9" s="392" t="s">
        <v>122</v>
      </c>
      <c r="R9" s="394" t="s">
        <v>123</v>
      </c>
      <c r="S9" s="396" t="s">
        <v>124</v>
      </c>
      <c r="T9" s="397" t="s">
        <v>125</v>
      </c>
      <c r="U9" s="390" t="s">
        <v>126</v>
      </c>
      <c r="V9" s="390" t="s">
        <v>127</v>
      </c>
      <c r="W9" s="390" t="s">
        <v>128</v>
      </c>
      <c r="X9" s="390" t="s">
        <v>129</v>
      </c>
      <c r="Y9" s="390" t="s">
        <v>130</v>
      </c>
      <c r="Z9" s="390" t="s">
        <v>131</v>
      </c>
      <c r="AA9" s="390" t="s">
        <v>132</v>
      </c>
      <c r="AB9" s="390" t="s">
        <v>133</v>
      </c>
      <c r="AC9" s="401" t="s">
        <v>134</v>
      </c>
      <c r="AD9" s="357" t="s">
        <v>135</v>
      </c>
      <c r="AE9" s="399" t="s">
        <v>136</v>
      </c>
      <c r="AF9" s="399" t="s">
        <v>137</v>
      </c>
      <c r="AG9" s="399" t="s">
        <v>138</v>
      </c>
      <c r="AH9" s="400" t="s">
        <v>139</v>
      </c>
      <c r="AI9" s="1"/>
    </row>
    <row r="10" spans="2:37" s="6" customFormat="1" ht="105.75" customHeight="1" thickBot="1" x14ac:dyDescent="0.3">
      <c r="B10" s="379"/>
      <c r="C10" s="379"/>
      <c r="D10" s="379"/>
      <c r="E10" s="379"/>
      <c r="F10" s="381"/>
      <c r="G10" s="383"/>
      <c r="H10" s="381"/>
      <c r="I10" s="391"/>
      <c r="J10" s="391"/>
      <c r="K10" s="391"/>
      <c r="L10" s="383"/>
      <c r="M10" s="358"/>
      <c r="N10" s="393"/>
      <c r="O10" s="393"/>
      <c r="P10" s="393"/>
      <c r="Q10" s="393"/>
      <c r="R10" s="395"/>
      <c r="S10" s="379"/>
      <c r="T10" s="381"/>
      <c r="U10" s="391"/>
      <c r="V10" s="391"/>
      <c r="W10" s="391"/>
      <c r="X10" s="391"/>
      <c r="Y10" s="391"/>
      <c r="Z10" s="391"/>
      <c r="AA10" s="391"/>
      <c r="AB10" s="391"/>
      <c r="AC10" s="383"/>
      <c r="AD10" s="358"/>
      <c r="AE10" s="393"/>
      <c r="AF10" s="393"/>
      <c r="AG10" s="393"/>
      <c r="AH10" s="395"/>
      <c r="AK10" s="2"/>
    </row>
    <row r="11" spans="2:37" ht="15" customHeight="1" x14ac:dyDescent="0.25">
      <c r="B11" s="114" t="s">
        <v>1443</v>
      </c>
      <c r="C11" s="116" t="s">
        <v>1416</v>
      </c>
      <c r="D11" s="93"/>
      <c r="E11" s="94"/>
      <c r="F11" s="83"/>
      <c r="G11" s="13"/>
      <c r="H11" s="217">
        <v>1</v>
      </c>
      <c r="I11" s="218">
        <v>1</v>
      </c>
      <c r="J11" s="5"/>
      <c r="K11" s="16"/>
      <c r="L11" s="13">
        <v>0</v>
      </c>
      <c r="M11" s="223">
        <v>0</v>
      </c>
      <c r="N11" s="103"/>
      <c r="O11" s="103"/>
      <c r="P11" s="226">
        <v>0</v>
      </c>
      <c r="Q11" s="227">
        <v>1</v>
      </c>
      <c r="R11" s="228">
        <v>1</v>
      </c>
      <c r="S11" s="237">
        <f>SUM(T11:AC11)</f>
        <v>2</v>
      </c>
      <c r="T11" s="232">
        <v>1</v>
      </c>
      <c r="U11" s="233"/>
      <c r="V11" s="233"/>
      <c r="W11" s="233"/>
      <c r="X11" s="233"/>
      <c r="Y11" s="234">
        <v>1</v>
      </c>
      <c r="Z11" s="234"/>
      <c r="AA11" s="234"/>
      <c r="AB11" s="235"/>
      <c r="AC11" s="240"/>
      <c r="AD11" s="243">
        <v>8.1535502958579897</v>
      </c>
      <c r="AE11" s="244">
        <v>0.10059171597633136</v>
      </c>
      <c r="AF11" s="245">
        <v>80.095098039215699</v>
      </c>
      <c r="AG11" s="246">
        <v>0.99999767148805596</v>
      </c>
      <c r="AH11" s="13"/>
      <c r="AI11"/>
      <c r="AJ11"/>
      <c r="AK11"/>
    </row>
    <row r="12" spans="2:37" x14ac:dyDescent="0.25">
      <c r="B12" s="110" t="s">
        <v>1443</v>
      </c>
      <c r="C12" s="115" t="s">
        <v>1417</v>
      </c>
      <c r="D12" s="97"/>
      <c r="E12" s="98"/>
      <c r="F12" s="210"/>
      <c r="G12" s="12"/>
      <c r="H12" s="219">
        <v>1</v>
      </c>
      <c r="I12" s="220">
        <v>1</v>
      </c>
      <c r="J12" s="3"/>
      <c r="K12" s="9"/>
      <c r="L12" s="12">
        <v>0</v>
      </c>
      <c r="M12" s="224">
        <v>0</v>
      </c>
      <c r="N12" s="107"/>
      <c r="O12" s="107"/>
      <c r="P12" s="229">
        <v>0</v>
      </c>
      <c r="Q12" s="230">
        <v>1</v>
      </c>
      <c r="R12" s="231">
        <v>1</v>
      </c>
      <c r="S12" s="238">
        <f>SUM(T12:AC12)</f>
        <v>0</v>
      </c>
      <c r="T12" s="232"/>
      <c r="U12" s="233"/>
      <c r="V12" s="233"/>
      <c r="W12" s="233"/>
      <c r="X12" s="233"/>
      <c r="Y12" s="234"/>
      <c r="Z12" s="234"/>
      <c r="AA12" s="234"/>
      <c r="AB12" s="235"/>
      <c r="AC12" s="241"/>
      <c r="AD12" s="247">
        <v>0</v>
      </c>
      <c r="AE12" s="248">
        <v>0</v>
      </c>
      <c r="AF12" s="249">
        <v>0</v>
      </c>
      <c r="AG12" s="250">
        <v>1</v>
      </c>
      <c r="AH12" s="12"/>
      <c r="AI12"/>
      <c r="AJ12"/>
      <c r="AK12"/>
    </row>
    <row r="13" spans="2:37" x14ac:dyDescent="0.25">
      <c r="B13" s="110" t="s">
        <v>1443</v>
      </c>
      <c r="C13" s="115" t="s">
        <v>1418</v>
      </c>
      <c r="D13" s="97"/>
      <c r="E13" s="98"/>
      <c r="F13" s="210"/>
      <c r="G13" s="215">
        <v>1</v>
      </c>
      <c r="H13" s="219">
        <v>1</v>
      </c>
      <c r="I13" s="220">
        <v>1</v>
      </c>
      <c r="J13" s="3"/>
      <c r="K13" s="9"/>
      <c r="L13" s="12">
        <v>0</v>
      </c>
      <c r="M13" s="224">
        <v>0</v>
      </c>
      <c r="N13" s="107"/>
      <c r="O13" s="107"/>
      <c r="P13" s="229">
        <v>0</v>
      </c>
      <c r="Q13" s="230">
        <v>1</v>
      </c>
      <c r="R13" s="231">
        <v>1</v>
      </c>
      <c r="S13" s="238">
        <f t="shared" ref="S13:S38" si="0">SUM(T13:AC13)</f>
        <v>3</v>
      </c>
      <c r="T13" s="232"/>
      <c r="U13" s="233"/>
      <c r="V13" s="233"/>
      <c r="W13" s="233"/>
      <c r="X13" s="233"/>
      <c r="Y13" s="234">
        <v>3</v>
      </c>
      <c r="Z13" s="234"/>
      <c r="AA13" s="234"/>
      <c r="AB13" s="235"/>
      <c r="AC13" s="241"/>
      <c r="AD13" s="247">
        <v>22.753212435233159</v>
      </c>
      <c r="AE13" s="248">
        <v>0.12953367875647667</v>
      </c>
      <c r="AF13" s="251">
        <v>175.65479999999999</v>
      </c>
      <c r="AG13" s="250">
        <v>0.99999700153521398</v>
      </c>
      <c r="AH13" s="12"/>
      <c r="AI13"/>
      <c r="AJ13"/>
      <c r="AK13"/>
    </row>
    <row r="14" spans="2:37" x14ac:dyDescent="0.25">
      <c r="B14" s="110" t="s">
        <v>1443</v>
      </c>
      <c r="C14" s="115" t="s">
        <v>1419</v>
      </c>
      <c r="D14" s="97"/>
      <c r="E14" s="98"/>
      <c r="F14" s="84"/>
      <c r="G14" s="215">
        <v>1</v>
      </c>
      <c r="H14" s="219">
        <v>1</v>
      </c>
      <c r="I14" s="220">
        <v>1</v>
      </c>
      <c r="J14" s="3"/>
      <c r="K14" s="9"/>
      <c r="L14" s="12">
        <v>0</v>
      </c>
      <c r="M14" s="224">
        <v>0</v>
      </c>
      <c r="N14" s="107"/>
      <c r="O14" s="107"/>
      <c r="P14" s="229">
        <v>0</v>
      </c>
      <c r="Q14" s="230">
        <v>1</v>
      </c>
      <c r="R14" s="231">
        <v>1</v>
      </c>
      <c r="S14" s="238">
        <f t="shared" si="0"/>
        <v>3</v>
      </c>
      <c r="T14" s="232">
        <v>1</v>
      </c>
      <c r="U14" s="233"/>
      <c r="V14" s="233">
        <v>1</v>
      </c>
      <c r="W14" s="233"/>
      <c r="X14" s="233"/>
      <c r="Y14" s="234">
        <v>1</v>
      </c>
      <c r="Z14" s="234"/>
      <c r="AA14" s="234"/>
      <c r="AB14" s="235"/>
      <c r="AC14" s="241"/>
      <c r="AD14" s="247">
        <v>7.0078065802592224</v>
      </c>
      <c r="AE14" s="248">
        <v>5.6829511465603187E-2</v>
      </c>
      <c r="AF14" s="251">
        <v>122.82456140350877</v>
      </c>
      <c r="AG14" s="250">
        <v>0.99999868450204898</v>
      </c>
      <c r="AH14" s="12"/>
      <c r="AI14"/>
      <c r="AJ14"/>
      <c r="AK14"/>
    </row>
    <row r="15" spans="2:37" x14ac:dyDescent="0.25">
      <c r="B15" s="110" t="s">
        <v>1443</v>
      </c>
      <c r="C15" s="115" t="s">
        <v>1420</v>
      </c>
      <c r="D15" s="97"/>
      <c r="E15" s="98"/>
      <c r="F15" s="84"/>
      <c r="G15" s="12"/>
      <c r="H15" s="219">
        <v>1</v>
      </c>
      <c r="I15" s="220">
        <v>1</v>
      </c>
      <c r="J15" s="3"/>
      <c r="K15" s="9"/>
      <c r="L15" s="12">
        <v>0</v>
      </c>
      <c r="M15" s="224">
        <v>0</v>
      </c>
      <c r="N15" s="107"/>
      <c r="O15" s="107"/>
      <c r="P15" s="229">
        <v>0</v>
      </c>
      <c r="Q15" s="230">
        <v>1</v>
      </c>
      <c r="R15" s="231">
        <v>1</v>
      </c>
      <c r="S15" s="238">
        <f t="shared" si="0"/>
        <v>2</v>
      </c>
      <c r="T15" s="232"/>
      <c r="U15" s="233"/>
      <c r="V15" s="233"/>
      <c r="W15" s="233"/>
      <c r="X15" s="233"/>
      <c r="Y15" s="234">
        <v>2</v>
      </c>
      <c r="Z15" s="234"/>
      <c r="AA15" s="234"/>
      <c r="AB15" s="235"/>
      <c r="AC15" s="241"/>
      <c r="AD15" s="247">
        <v>44.016744548286603</v>
      </c>
      <c r="AE15" s="248">
        <v>7.7881619937694699E-2</v>
      </c>
      <c r="AF15" s="251">
        <v>565.17499999999995</v>
      </c>
      <c r="AG15" s="250">
        <v>0.99999819718472405</v>
      </c>
      <c r="AH15" s="12"/>
      <c r="AI15"/>
      <c r="AJ15"/>
      <c r="AK15"/>
    </row>
    <row r="16" spans="2:37" x14ac:dyDescent="0.25">
      <c r="B16" s="110" t="s">
        <v>1443</v>
      </c>
      <c r="C16" s="115" t="s">
        <v>1421</v>
      </c>
      <c r="D16" s="97"/>
      <c r="E16" s="98"/>
      <c r="F16" s="210"/>
      <c r="G16" s="12"/>
      <c r="H16" s="219">
        <v>1</v>
      </c>
      <c r="I16" s="220">
        <v>1</v>
      </c>
      <c r="J16" s="3"/>
      <c r="K16" s="9"/>
      <c r="L16" s="12">
        <v>0</v>
      </c>
      <c r="M16" s="224">
        <v>0</v>
      </c>
      <c r="N16" s="107"/>
      <c r="O16" s="107"/>
      <c r="P16" s="229">
        <v>0</v>
      </c>
      <c r="Q16" s="230">
        <v>1</v>
      </c>
      <c r="R16" s="231">
        <v>1</v>
      </c>
      <c r="S16" s="238">
        <f t="shared" si="0"/>
        <v>0</v>
      </c>
      <c r="T16" s="232"/>
      <c r="U16" s="233"/>
      <c r="V16" s="233"/>
      <c r="W16" s="233"/>
      <c r="X16" s="233"/>
      <c r="Y16" s="234"/>
      <c r="Z16" s="234"/>
      <c r="AA16" s="234"/>
      <c r="AB16" s="235"/>
      <c r="AC16" s="241"/>
      <c r="AD16" s="247">
        <v>0</v>
      </c>
      <c r="AE16" s="248">
        <v>0</v>
      </c>
      <c r="AF16" s="249">
        <v>0</v>
      </c>
      <c r="AG16" s="250">
        <v>1</v>
      </c>
      <c r="AH16" s="12"/>
      <c r="AI16"/>
      <c r="AJ16"/>
      <c r="AK16"/>
    </row>
    <row r="17" spans="2:37" x14ac:dyDescent="0.25">
      <c r="B17" s="110" t="s">
        <v>1443</v>
      </c>
      <c r="C17" s="115" t="s">
        <v>1422</v>
      </c>
      <c r="D17" s="97"/>
      <c r="E17" s="98"/>
      <c r="F17" s="214"/>
      <c r="G17" s="12"/>
      <c r="H17" s="219">
        <v>1</v>
      </c>
      <c r="I17" s="220">
        <v>1</v>
      </c>
      <c r="J17" s="3"/>
      <c r="K17" s="9"/>
      <c r="L17" s="12">
        <v>0</v>
      </c>
      <c r="M17" s="224">
        <v>0</v>
      </c>
      <c r="N17" s="107"/>
      <c r="O17" s="107"/>
      <c r="P17" s="229">
        <v>0</v>
      </c>
      <c r="Q17" s="230">
        <v>1</v>
      </c>
      <c r="R17" s="231">
        <v>1</v>
      </c>
      <c r="S17" s="238">
        <f t="shared" si="0"/>
        <v>0</v>
      </c>
      <c r="T17" s="232"/>
      <c r="U17" s="233"/>
      <c r="V17" s="233"/>
      <c r="W17" s="233"/>
      <c r="X17" s="233"/>
      <c r="Y17" s="234"/>
      <c r="Z17" s="234"/>
      <c r="AA17" s="234"/>
      <c r="AB17" s="235"/>
      <c r="AC17" s="241"/>
      <c r="AD17" s="247">
        <v>0</v>
      </c>
      <c r="AE17" s="248">
        <v>0</v>
      </c>
      <c r="AF17" s="249">
        <v>0</v>
      </c>
      <c r="AG17" s="250">
        <v>1</v>
      </c>
      <c r="AH17" s="12"/>
      <c r="AI17"/>
      <c r="AJ17"/>
      <c r="AK17"/>
    </row>
    <row r="18" spans="2:37" x14ac:dyDescent="0.25">
      <c r="B18" s="110" t="s">
        <v>1443</v>
      </c>
      <c r="C18" s="115" t="s">
        <v>1423</v>
      </c>
      <c r="D18" s="97"/>
      <c r="E18" s="98"/>
      <c r="F18" s="214"/>
      <c r="G18" s="12"/>
      <c r="H18" s="219">
        <v>1</v>
      </c>
      <c r="I18" s="220">
        <v>1</v>
      </c>
      <c r="J18" s="3"/>
      <c r="K18" s="9"/>
      <c r="L18" s="12">
        <v>0</v>
      </c>
      <c r="M18" s="224">
        <v>0</v>
      </c>
      <c r="N18" s="107"/>
      <c r="O18" s="107"/>
      <c r="P18" s="229">
        <v>0</v>
      </c>
      <c r="Q18" s="230">
        <v>1</v>
      </c>
      <c r="R18" s="231">
        <v>1</v>
      </c>
      <c r="S18" s="238">
        <f t="shared" si="0"/>
        <v>0</v>
      </c>
      <c r="T18" s="232"/>
      <c r="U18" s="233"/>
      <c r="V18" s="233"/>
      <c r="W18" s="233"/>
      <c r="X18" s="233"/>
      <c r="Y18" s="234"/>
      <c r="Z18" s="234"/>
      <c r="AA18" s="234"/>
      <c r="AB18" s="235"/>
      <c r="AC18" s="241"/>
      <c r="AD18" s="247">
        <v>0</v>
      </c>
      <c r="AE18" s="248">
        <v>0</v>
      </c>
      <c r="AF18" s="249">
        <v>0</v>
      </c>
      <c r="AG18" s="250">
        <v>1</v>
      </c>
      <c r="AH18" s="12"/>
      <c r="AI18"/>
      <c r="AJ18"/>
      <c r="AK18"/>
    </row>
    <row r="19" spans="2:37" x14ac:dyDescent="0.25">
      <c r="B19" s="110" t="s">
        <v>1443</v>
      </c>
      <c r="C19" s="115" t="s">
        <v>1424</v>
      </c>
      <c r="D19" s="97"/>
      <c r="E19" s="98"/>
      <c r="F19" s="214"/>
      <c r="G19" s="12"/>
      <c r="H19" s="219">
        <v>1</v>
      </c>
      <c r="I19" s="220">
        <v>1</v>
      </c>
      <c r="J19" s="3"/>
      <c r="K19" s="9"/>
      <c r="L19" s="12">
        <v>0</v>
      </c>
      <c r="M19" s="224">
        <v>0</v>
      </c>
      <c r="N19" s="107"/>
      <c r="O19" s="107"/>
      <c r="P19" s="229">
        <v>0</v>
      </c>
      <c r="Q19" s="230">
        <v>1</v>
      </c>
      <c r="R19" s="231">
        <v>1</v>
      </c>
      <c r="S19" s="238">
        <f t="shared" si="0"/>
        <v>0</v>
      </c>
      <c r="T19" s="232"/>
      <c r="U19" s="233"/>
      <c r="V19" s="233"/>
      <c r="W19" s="233"/>
      <c r="X19" s="233"/>
      <c r="Y19" s="234"/>
      <c r="Z19" s="234"/>
      <c r="AA19" s="234"/>
      <c r="AB19" s="235"/>
      <c r="AC19" s="241"/>
      <c r="AD19" s="247">
        <v>0</v>
      </c>
      <c r="AE19" s="248">
        <v>0</v>
      </c>
      <c r="AF19" s="249">
        <v>0</v>
      </c>
      <c r="AG19" s="250">
        <v>1</v>
      </c>
      <c r="AH19" s="12"/>
      <c r="AI19"/>
      <c r="AJ19"/>
      <c r="AK19"/>
    </row>
    <row r="20" spans="2:37" x14ac:dyDescent="0.25">
      <c r="B20" s="110" t="s">
        <v>1443</v>
      </c>
      <c r="C20" s="115" t="s">
        <v>1425</v>
      </c>
      <c r="D20" s="97"/>
      <c r="E20" s="98"/>
      <c r="F20" s="214"/>
      <c r="G20" s="12"/>
      <c r="H20" s="219">
        <v>1</v>
      </c>
      <c r="I20" s="220">
        <v>1</v>
      </c>
      <c r="J20" s="3"/>
      <c r="K20" s="9"/>
      <c r="L20" s="12">
        <v>0</v>
      </c>
      <c r="M20" s="224">
        <v>0</v>
      </c>
      <c r="N20" s="107"/>
      <c r="O20" s="107"/>
      <c r="P20" s="229">
        <v>0</v>
      </c>
      <c r="Q20" s="230">
        <v>1</v>
      </c>
      <c r="R20" s="231">
        <v>1</v>
      </c>
      <c r="S20" s="238">
        <f t="shared" si="0"/>
        <v>0</v>
      </c>
      <c r="T20" s="232"/>
      <c r="U20" s="233"/>
      <c r="V20" s="233"/>
      <c r="W20" s="233"/>
      <c r="X20" s="233"/>
      <c r="Y20" s="234"/>
      <c r="Z20" s="234"/>
      <c r="AA20" s="234"/>
      <c r="AB20" s="235"/>
      <c r="AC20" s="241"/>
      <c r="AD20" s="247">
        <v>0</v>
      </c>
      <c r="AE20" s="248">
        <v>0</v>
      </c>
      <c r="AF20" s="249">
        <v>0</v>
      </c>
      <c r="AG20" s="250">
        <v>1</v>
      </c>
      <c r="AH20" s="12"/>
      <c r="AI20"/>
      <c r="AJ20"/>
      <c r="AK20"/>
    </row>
    <row r="21" spans="2:37" x14ac:dyDescent="0.25">
      <c r="B21" s="110" t="s">
        <v>1443</v>
      </c>
      <c r="C21" s="115" t="s">
        <v>1426</v>
      </c>
      <c r="D21" s="97"/>
      <c r="E21" s="98"/>
      <c r="F21" s="214"/>
      <c r="G21" s="12"/>
      <c r="H21" s="219">
        <v>1</v>
      </c>
      <c r="I21" s="220">
        <v>1</v>
      </c>
      <c r="J21" s="3"/>
      <c r="K21" s="9"/>
      <c r="L21" s="12">
        <v>0</v>
      </c>
      <c r="M21" s="224">
        <v>0</v>
      </c>
      <c r="N21" s="107"/>
      <c r="O21" s="107"/>
      <c r="P21" s="229">
        <v>0</v>
      </c>
      <c r="Q21" s="230">
        <v>1</v>
      </c>
      <c r="R21" s="231">
        <v>1</v>
      </c>
      <c r="S21" s="238">
        <f t="shared" si="0"/>
        <v>0</v>
      </c>
      <c r="T21" s="232"/>
      <c r="U21" s="233"/>
      <c r="V21" s="233"/>
      <c r="W21" s="233"/>
      <c r="X21" s="233"/>
      <c r="Y21" s="234"/>
      <c r="Z21" s="234"/>
      <c r="AA21" s="234"/>
      <c r="AB21" s="235"/>
      <c r="AC21" s="241"/>
      <c r="AD21" s="247">
        <v>0</v>
      </c>
      <c r="AE21" s="248">
        <v>0</v>
      </c>
      <c r="AF21" s="249">
        <v>0</v>
      </c>
      <c r="AG21" s="250">
        <v>1</v>
      </c>
      <c r="AH21" s="12"/>
      <c r="AI21"/>
      <c r="AJ21"/>
      <c r="AK21"/>
    </row>
    <row r="22" spans="2:37" x14ac:dyDescent="0.25">
      <c r="B22" s="110" t="s">
        <v>1443</v>
      </c>
      <c r="C22" s="115" t="s">
        <v>1427</v>
      </c>
      <c r="D22" s="97"/>
      <c r="E22" s="98"/>
      <c r="F22" s="214"/>
      <c r="G22" s="12"/>
      <c r="H22" s="219">
        <v>1</v>
      </c>
      <c r="I22" s="220">
        <v>1</v>
      </c>
      <c r="J22" s="3"/>
      <c r="K22" s="9"/>
      <c r="L22" s="12">
        <v>0</v>
      </c>
      <c r="M22" s="224">
        <v>0</v>
      </c>
      <c r="N22" s="107"/>
      <c r="O22" s="107"/>
      <c r="P22" s="229">
        <v>0</v>
      </c>
      <c r="Q22" s="230">
        <v>1</v>
      </c>
      <c r="R22" s="231">
        <v>1</v>
      </c>
      <c r="S22" s="238">
        <f t="shared" si="0"/>
        <v>0</v>
      </c>
      <c r="T22" s="232"/>
      <c r="U22" s="233"/>
      <c r="V22" s="233"/>
      <c r="W22" s="233"/>
      <c r="X22" s="233"/>
      <c r="Y22" s="234"/>
      <c r="Z22" s="234"/>
      <c r="AA22" s="234"/>
      <c r="AB22" s="235"/>
      <c r="AC22" s="241"/>
      <c r="AD22" s="247">
        <v>0</v>
      </c>
      <c r="AE22" s="248">
        <v>0</v>
      </c>
      <c r="AF22" s="249">
        <v>0</v>
      </c>
      <c r="AG22" s="250">
        <v>1</v>
      </c>
      <c r="AH22" s="12"/>
      <c r="AI22"/>
      <c r="AJ22"/>
      <c r="AK22"/>
    </row>
    <row r="23" spans="2:37" x14ac:dyDescent="0.25">
      <c r="B23" s="110" t="s">
        <v>1443</v>
      </c>
      <c r="C23" s="115" t="s">
        <v>1428</v>
      </c>
      <c r="D23" s="97"/>
      <c r="E23" s="98"/>
      <c r="F23" s="214"/>
      <c r="G23" s="12"/>
      <c r="H23" s="219">
        <v>1</v>
      </c>
      <c r="I23" s="220">
        <v>1</v>
      </c>
      <c r="J23" s="3"/>
      <c r="K23" s="9"/>
      <c r="L23" s="12">
        <v>0</v>
      </c>
      <c r="M23" s="224">
        <v>0</v>
      </c>
      <c r="N23" s="107"/>
      <c r="O23" s="107"/>
      <c r="P23" s="229">
        <v>0</v>
      </c>
      <c r="Q23" s="230">
        <v>1</v>
      </c>
      <c r="R23" s="231">
        <v>1</v>
      </c>
      <c r="S23" s="238">
        <f t="shared" si="0"/>
        <v>0</v>
      </c>
      <c r="T23" s="232"/>
      <c r="U23" s="233"/>
      <c r="V23" s="233"/>
      <c r="W23" s="233"/>
      <c r="X23" s="233"/>
      <c r="Y23" s="234"/>
      <c r="Z23" s="234"/>
      <c r="AA23" s="234"/>
      <c r="AB23" s="235"/>
      <c r="AC23" s="241"/>
      <c r="AD23" s="247">
        <v>0</v>
      </c>
      <c r="AE23" s="248">
        <v>0</v>
      </c>
      <c r="AF23" s="249">
        <v>0</v>
      </c>
      <c r="AG23" s="250">
        <v>1</v>
      </c>
      <c r="AH23" s="12"/>
      <c r="AI23"/>
      <c r="AJ23"/>
      <c r="AK23"/>
    </row>
    <row r="24" spans="2:37" x14ac:dyDescent="0.25">
      <c r="B24" s="110" t="s">
        <v>1443</v>
      </c>
      <c r="C24" s="115" t="s">
        <v>1429</v>
      </c>
      <c r="D24" s="97"/>
      <c r="E24" s="98"/>
      <c r="F24" s="214"/>
      <c r="G24" s="12"/>
      <c r="H24" s="219">
        <v>1</v>
      </c>
      <c r="I24" s="220">
        <v>1</v>
      </c>
      <c r="J24" s="3"/>
      <c r="K24" s="9"/>
      <c r="L24" s="12">
        <v>0</v>
      </c>
      <c r="M24" s="224">
        <v>0</v>
      </c>
      <c r="N24" s="107"/>
      <c r="O24" s="107"/>
      <c r="P24" s="229">
        <v>0</v>
      </c>
      <c r="Q24" s="230">
        <v>1</v>
      </c>
      <c r="R24" s="231">
        <v>1</v>
      </c>
      <c r="S24" s="238">
        <f t="shared" si="0"/>
        <v>0</v>
      </c>
      <c r="T24" s="232"/>
      <c r="U24" s="233"/>
      <c r="V24" s="233"/>
      <c r="W24" s="233"/>
      <c r="X24" s="233"/>
      <c r="Y24" s="234"/>
      <c r="Z24" s="234"/>
      <c r="AA24" s="234"/>
      <c r="AB24" s="235"/>
      <c r="AC24" s="241"/>
      <c r="AD24" s="247">
        <v>0</v>
      </c>
      <c r="AE24" s="248">
        <v>0</v>
      </c>
      <c r="AF24" s="249">
        <v>0</v>
      </c>
      <c r="AG24" s="250">
        <v>1</v>
      </c>
      <c r="AH24" s="12"/>
      <c r="AI24"/>
      <c r="AJ24"/>
      <c r="AK24"/>
    </row>
    <row r="25" spans="2:37" x14ac:dyDescent="0.25">
      <c r="B25" s="110" t="s">
        <v>1443</v>
      </c>
      <c r="C25" s="115" t="s">
        <v>1430</v>
      </c>
      <c r="D25" s="97"/>
      <c r="E25" s="98"/>
      <c r="F25" s="214"/>
      <c r="G25" s="12"/>
      <c r="H25" s="219">
        <v>1</v>
      </c>
      <c r="I25" s="220">
        <v>1</v>
      </c>
      <c r="J25" s="3"/>
      <c r="K25" s="9"/>
      <c r="L25" s="12">
        <v>0</v>
      </c>
      <c r="M25" s="224">
        <v>0</v>
      </c>
      <c r="N25" s="107"/>
      <c r="O25" s="107"/>
      <c r="P25" s="229">
        <v>0</v>
      </c>
      <c r="Q25" s="230">
        <v>1</v>
      </c>
      <c r="R25" s="231">
        <v>1</v>
      </c>
      <c r="S25" s="238">
        <f t="shared" si="0"/>
        <v>0</v>
      </c>
      <c r="T25" s="232"/>
      <c r="U25" s="233"/>
      <c r="V25" s="233"/>
      <c r="W25" s="233"/>
      <c r="X25" s="233"/>
      <c r="Y25" s="234"/>
      <c r="Z25" s="234"/>
      <c r="AA25" s="234"/>
      <c r="AB25" s="235"/>
      <c r="AC25" s="241"/>
      <c r="AD25" s="247">
        <v>0</v>
      </c>
      <c r="AE25" s="248">
        <v>0</v>
      </c>
      <c r="AF25" s="249">
        <v>0</v>
      </c>
      <c r="AG25" s="250">
        <v>1</v>
      </c>
      <c r="AH25" s="12"/>
      <c r="AI25"/>
      <c r="AJ25"/>
      <c r="AK25"/>
    </row>
    <row r="26" spans="2:37" x14ac:dyDescent="0.25">
      <c r="B26" s="110" t="s">
        <v>1443</v>
      </c>
      <c r="C26" s="115" t="s">
        <v>1431</v>
      </c>
      <c r="D26" s="97"/>
      <c r="E26" s="98"/>
      <c r="F26" s="214"/>
      <c r="G26" s="215">
        <v>1</v>
      </c>
      <c r="H26" s="219">
        <v>1</v>
      </c>
      <c r="I26" s="220">
        <v>1</v>
      </c>
      <c r="J26" s="3"/>
      <c r="K26" s="9"/>
      <c r="L26" s="12">
        <v>0</v>
      </c>
      <c r="M26" s="224">
        <v>0</v>
      </c>
      <c r="N26" s="107"/>
      <c r="O26" s="107"/>
      <c r="P26" s="229">
        <v>0</v>
      </c>
      <c r="Q26" s="230">
        <v>1</v>
      </c>
      <c r="R26" s="231">
        <v>1</v>
      </c>
      <c r="S26" s="238">
        <f t="shared" si="0"/>
        <v>1</v>
      </c>
      <c r="T26" s="232">
        <v>1</v>
      </c>
      <c r="U26" s="233"/>
      <c r="V26" s="233"/>
      <c r="W26" s="233"/>
      <c r="X26" s="233"/>
      <c r="Y26" s="234"/>
      <c r="Z26" s="234"/>
      <c r="AA26" s="234"/>
      <c r="AB26" s="235"/>
      <c r="AC26" s="241"/>
      <c r="AD26" s="247">
        <v>2.9263374485596709</v>
      </c>
      <c r="AE26" s="248">
        <v>2.6748971193415638E-2</v>
      </c>
      <c r="AF26" s="251">
        <v>108.99999999999999</v>
      </c>
      <c r="AG26" s="250">
        <v>0.99999380810852001</v>
      </c>
      <c r="AH26" s="12"/>
      <c r="AI26"/>
      <c r="AJ26"/>
      <c r="AK26"/>
    </row>
    <row r="27" spans="2:37" x14ac:dyDescent="0.25">
      <c r="B27" s="110" t="s">
        <v>1443</v>
      </c>
      <c r="C27" s="115" t="s">
        <v>1432</v>
      </c>
      <c r="D27" s="97"/>
      <c r="E27" s="98"/>
      <c r="F27" s="214"/>
      <c r="G27" s="216"/>
      <c r="H27" s="219">
        <v>1</v>
      </c>
      <c r="I27" s="220">
        <v>1</v>
      </c>
      <c r="J27" s="3"/>
      <c r="K27" s="9"/>
      <c r="L27" s="12">
        <v>0</v>
      </c>
      <c r="M27" s="224">
        <v>0</v>
      </c>
      <c r="N27" s="107"/>
      <c r="O27" s="107"/>
      <c r="P27" s="229">
        <v>0</v>
      </c>
      <c r="Q27" s="230">
        <v>1</v>
      </c>
      <c r="R27" s="231">
        <v>1</v>
      </c>
      <c r="S27" s="238">
        <f t="shared" si="0"/>
        <v>0</v>
      </c>
      <c r="T27" s="232"/>
      <c r="U27" s="233"/>
      <c r="V27" s="233"/>
      <c r="W27" s="233"/>
      <c r="X27" s="233"/>
      <c r="Y27" s="234"/>
      <c r="Z27" s="234"/>
      <c r="AA27" s="234"/>
      <c r="AB27" s="235"/>
      <c r="AC27" s="241"/>
      <c r="AD27" s="247">
        <v>0</v>
      </c>
      <c r="AE27" s="248">
        <v>0</v>
      </c>
      <c r="AF27" s="249">
        <v>0</v>
      </c>
      <c r="AG27" s="250">
        <v>1</v>
      </c>
      <c r="AH27" s="12"/>
      <c r="AI27"/>
      <c r="AJ27"/>
      <c r="AK27"/>
    </row>
    <row r="28" spans="2:37" x14ac:dyDescent="0.25">
      <c r="B28" s="110" t="s">
        <v>1443</v>
      </c>
      <c r="C28" s="115" t="s">
        <v>1433</v>
      </c>
      <c r="D28" s="97"/>
      <c r="E28" s="98"/>
      <c r="F28" s="214"/>
      <c r="G28" s="216"/>
      <c r="H28" s="219">
        <v>1</v>
      </c>
      <c r="I28" s="220">
        <v>1</v>
      </c>
      <c r="J28" s="3"/>
      <c r="K28" s="9"/>
      <c r="L28" s="12">
        <v>0</v>
      </c>
      <c r="M28" s="224">
        <v>0</v>
      </c>
      <c r="N28" s="107"/>
      <c r="O28" s="107"/>
      <c r="P28" s="229">
        <v>0</v>
      </c>
      <c r="Q28" s="230">
        <v>1</v>
      </c>
      <c r="R28" s="231">
        <v>1</v>
      </c>
      <c r="S28" s="238">
        <f t="shared" si="0"/>
        <v>1</v>
      </c>
      <c r="T28" s="232"/>
      <c r="U28" s="233"/>
      <c r="V28" s="233"/>
      <c r="W28" s="233"/>
      <c r="X28" s="233"/>
      <c r="Y28" s="234">
        <v>1</v>
      </c>
      <c r="Z28" s="234"/>
      <c r="AA28" s="234"/>
      <c r="AB28" s="235"/>
      <c r="AC28" s="241"/>
      <c r="AD28" s="247">
        <v>73.355427135678383</v>
      </c>
      <c r="AE28" s="248">
        <v>0.15829145728643215</v>
      </c>
      <c r="AF28" s="249">
        <v>463.00000000000006</v>
      </c>
      <c r="AG28" s="250">
        <v>0.99999633584589598</v>
      </c>
      <c r="AH28" s="12"/>
      <c r="AI28"/>
      <c r="AJ28"/>
      <c r="AK28"/>
    </row>
    <row r="29" spans="2:37" x14ac:dyDescent="0.25">
      <c r="B29" s="110" t="s">
        <v>1443</v>
      </c>
      <c r="C29" s="115" t="s">
        <v>1434</v>
      </c>
      <c r="D29" s="97"/>
      <c r="E29" s="98"/>
      <c r="F29" s="214"/>
      <c r="G29" s="216"/>
      <c r="H29" s="219">
        <v>1</v>
      </c>
      <c r="I29" s="220">
        <v>1</v>
      </c>
      <c r="J29" s="3"/>
      <c r="K29" s="9"/>
      <c r="L29" s="12">
        <v>0</v>
      </c>
      <c r="M29" s="224">
        <v>0</v>
      </c>
      <c r="N29" s="107"/>
      <c r="O29" s="107"/>
      <c r="P29" s="229">
        <v>0</v>
      </c>
      <c r="Q29" s="230">
        <v>1</v>
      </c>
      <c r="R29" s="231">
        <v>1</v>
      </c>
      <c r="S29" s="238">
        <f t="shared" si="0"/>
        <v>0</v>
      </c>
      <c r="T29" s="232"/>
      <c r="U29" s="233"/>
      <c r="V29" s="233"/>
      <c r="W29" s="233"/>
      <c r="X29" s="233"/>
      <c r="Y29" s="234"/>
      <c r="Z29" s="234"/>
      <c r="AA29" s="234"/>
      <c r="AB29" s="235"/>
      <c r="AC29" s="241"/>
      <c r="AD29" s="247">
        <v>0</v>
      </c>
      <c r="AE29" s="248">
        <v>0</v>
      </c>
      <c r="AF29" s="249">
        <v>0</v>
      </c>
      <c r="AG29" s="250">
        <v>1</v>
      </c>
      <c r="AH29" s="12"/>
      <c r="AI29"/>
      <c r="AJ29"/>
      <c r="AK29"/>
    </row>
    <row r="30" spans="2:37" x14ac:dyDescent="0.25">
      <c r="B30" s="110" t="s">
        <v>1443</v>
      </c>
      <c r="C30" s="115" t="s">
        <v>1435</v>
      </c>
      <c r="D30" s="97"/>
      <c r="E30" s="98"/>
      <c r="F30" s="214"/>
      <c r="G30" s="216"/>
      <c r="H30" s="219">
        <v>1</v>
      </c>
      <c r="I30" s="220">
        <v>1</v>
      </c>
      <c r="J30" s="3"/>
      <c r="K30" s="9"/>
      <c r="L30" s="12">
        <v>0</v>
      </c>
      <c r="M30" s="224">
        <v>0</v>
      </c>
      <c r="N30" s="107"/>
      <c r="O30" s="107"/>
      <c r="P30" s="229">
        <v>0</v>
      </c>
      <c r="Q30" s="230">
        <v>1</v>
      </c>
      <c r="R30" s="231">
        <v>1</v>
      </c>
      <c r="S30" s="238">
        <f t="shared" si="0"/>
        <v>0</v>
      </c>
      <c r="T30" s="232"/>
      <c r="U30" s="233"/>
      <c r="V30" s="233"/>
      <c r="W30" s="233"/>
      <c r="X30" s="233"/>
      <c r="Y30" s="234"/>
      <c r="Z30" s="234"/>
      <c r="AA30" s="234"/>
      <c r="AB30" s="235"/>
      <c r="AC30" s="241"/>
      <c r="AD30" s="247">
        <v>0</v>
      </c>
      <c r="AE30" s="248">
        <v>0</v>
      </c>
      <c r="AF30" s="249">
        <v>0</v>
      </c>
      <c r="AG30" s="250">
        <v>1</v>
      </c>
      <c r="AH30" s="12"/>
      <c r="AI30"/>
      <c r="AJ30"/>
      <c r="AK30"/>
    </row>
    <row r="31" spans="2:37" x14ac:dyDescent="0.25">
      <c r="B31" s="110" t="s">
        <v>1443</v>
      </c>
      <c r="C31" s="115" t="s">
        <v>1436</v>
      </c>
      <c r="D31" s="97"/>
      <c r="E31" s="98"/>
      <c r="F31" s="214"/>
      <c r="G31" s="216"/>
      <c r="H31" s="219">
        <v>1</v>
      </c>
      <c r="I31" s="220">
        <v>1</v>
      </c>
      <c r="J31" s="3"/>
      <c r="K31" s="9"/>
      <c r="L31" s="12">
        <v>0</v>
      </c>
      <c r="M31" s="224">
        <v>0</v>
      </c>
      <c r="N31" s="107"/>
      <c r="O31" s="107"/>
      <c r="P31" s="229">
        <v>0</v>
      </c>
      <c r="Q31" s="230">
        <v>1</v>
      </c>
      <c r="R31" s="231">
        <v>1</v>
      </c>
      <c r="S31" s="238">
        <f t="shared" si="0"/>
        <v>0</v>
      </c>
      <c r="T31" s="232"/>
      <c r="U31" s="233"/>
      <c r="V31" s="233"/>
      <c r="W31" s="233"/>
      <c r="X31" s="233"/>
      <c r="Y31" s="234"/>
      <c r="Z31" s="234"/>
      <c r="AA31" s="234"/>
      <c r="AB31" s="235"/>
      <c r="AC31" s="241"/>
      <c r="AD31" s="247">
        <v>0</v>
      </c>
      <c r="AE31" s="248">
        <v>0</v>
      </c>
      <c r="AF31" s="249">
        <v>0</v>
      </c>
      <c r="AG31" s="250">
        <v>1</v>
      </c>
      <c r="AH31" s="12"/>
      <c r="AI31"/>
      <c r="AJ31"/>
      <c r="AK31"/>
    </row>
    <row r="32" spans="2:37" x14ac:dyDescent="0.25">
      <c r="B32" s="110" t="s">
        <v>1443</v>
      </c>
      <c r="C32" s="115" t="s">
        <v>1437</v>
      </c>
      <c r="D32" s="97"/>
      <c r="E32" s="98"/>
      <c r="F32" s="214"/>
      <c r="G32" s="216"/>
      <c r="H32" s="219">
        <v>1</v>
      </c>
      <c r="I32" s="220">
        <v>1</v>
      </c>
      <c r="J32" s="3"/>
      <c r="K32" s="9"/>
      <c r="L32" s="12">
        <v>0</v>
      </c>
      <c r="M32" s="224">
        <v>1.2</v>
      </c>
      <c r="N32" s="107"/>
      <c r="O32" s="107"/>
      <c r="P32" s="229">
        <v>1.2</v>
      </c>
      <c r="Q32" s="230">
        <v>1</v>
      </c>
      <c r="R32" s="231">
        <v>1</v>
      </c>
      <c r="S32" s="238">
        <f t="shared" si="0"/>
        <v>0</v>
      </c>
      <c r="T32" s="232"/>
      <c r="U32" s="233"/>
      <c r="V32" s="233"/>
      <c r="W32" s="233"/>
      <c r="X32" s="233"/>
      <c r="Y32" s="234"/>
      <c r="Z32" s="234"/>
      <c r="AA32" s="234"/>
      <c r="AB32" s="235"/>
      <c r="AC32" s="241"/>
      <c r="AD32" s="247">
        <v>0</v>
      </c>
      <c r="AE32" s="248">
        <v>0</v>
      </c>
      <c r="AF32" s="249">
        <v>0</v>
      </c>
      <c r="AG32" s="250">
        <v>1</v>
      </c>
      <c r="AH32" s="12"/>
      <c r="AI32"/>
      <c r="AJ32"/>
      <c r="AK32"/>
    </row>
    <row r="33" spans="2:37" x14ac:dyDescent="0.25">
      <c r="B33" s="110" t="s">
        <v>1443</v>
      </c>
      <c r="C33" s="115" t="s">
        <v>1438</v>
      </c>
      <c r="D33" s="97"/>
      <c r="E33" s="98"/>
      <c r="F33" s="214"/>
      <c r="G33" s="216"/>
      <c r="H33" s="219">
        <v>1</v>
      </c>
      <c r="I33" s="220">
        <v>1</v>
      </c>
      <c r="J33" s="3"/>
      <c r="K33" s="9"/>
      <c r="L33" s="12">
        <v>0</v>
      </c>
      <c r="M33" s="224">
        <v>0</v>
      </c>
      <c r="N33" s="107"/>
      <c r="O33" s="107"/>
      <c r="P33" s="229">
        <v>0</v>
      </c>
      <c r="Q33" s="230">
        <v>1</v>
      </c>
      <c r="R33" s="231">
        <v>1</v>
      </c>
      <c r="S33" s="238">
        <f t="shared" si="0"/>
        <v>0</v>
      </c>
      <c r="T33" s="232"/>
      <c r="U33" s="233"/>
      <c r="V33" s="233"/>
      <c r="W33" s="233"/>
      <c r="X33" s="233"/>
      <c r="Y33" s="234"/>
      <c r="Z33" s="234"/>
      <c r="AA33" s="234"/>
      <c r="AB33" s="235"/>
      <c r="AC33" s="241"/>
      <c r="AD33" s="247">
        <v>0</v>
      </c>
      <c r="AE33" s="248">
        <v>0</v>
      </c>
      <c r="AF33" s="249">
        <v>0</v>
      </c>
      <c r="AG33" s="250">
        <v>1</v>
      </c>
      <c r="AH33" s="12"/>
      <c r="AI33"/>
      <c r="AJ33"/>
      <c r="AK33"/>
    </row>
    <row r="34" spans="2:37" x14ac:dyDescent="0.25">
      <c r="B34" s="110" t="s">
        <v>1443</v>
      </c>
      <c r="C34" s="115" t="s">
        <v>1439</v>
      </c>
      <c r="D34" s="97"/>
      <c r="E34" s="98"/>
      <c r="F34" s="214"/>
      <c r="G34" s="216"/>
      <c r="H34" s="219">
        <v>1</v>
      </c>
      <c r="I34" s="220">
        <v>1</v>
      </c>
      <c r="J34" s="3"/>
      <c r="K34" s="9"/>
      <c r="L34" s="12">
        <v>0</v>
      </c>
      <c r="M34" s="224">
        <v>0</v>
      </c>
      <c r="N34" s="107"/>
      <c r="O34" s="107"/>
      <c r="P34" s="229">
        <v>0</v>
      </c>
      <c r="Q34" s="230">
        <v>1</v>
      </c>
      <c r="R34" s="231">
        <v>1</v>
      </c>
      <c r="S34" s="238">
        <f t="shared" si="0"/>
        <v>1</v>
      </c>
      <c r="T34" s="232"/>
      <c r="U34" s="233"/>
      <c r="V34" s="233"/>
      <c r="W34" s="233"/>
      <c r="X34" s="233"/>
      <c r="Y34" s="234"/>
      <c r="Z34" s="234"/>
      <c r="AA34" s="234"/>
      <c r="AB34" s="235">
        <v>1</v>
      </c>
      <c r="AC34" s="241"/>
      <c r="AD34" s="247">
        <v>24.877241379310348</v>
      </c>
      <c r="AE34" s="248">
        <v>0.41379310344827586</v>
      </c>
      <c r="AF34" s="249">
        <v>60</v>
      </c>
      <c r="AG34" s="250">
        <v>0.99999042145593897</v>
      </c>
      <c r="AH34" s="12"/>
      <c r="AI34"/>
      <c r="AJ34"/>
      <c r="AK34"/>
    </row>
    <row r="35" spans="2:37" x14ac:dyDescent="0.25">
      <c r="B35" s="110" t="s">
        <v>1443</v>
      </c>
      <c r="C35" s="115" t="s">
        <v>1440</v>
      </c>
      <c r="D35" s="97"/>
      <c r="E35" s="98"/>
      <c r="F35" s="214"/>
      <c r="G35" s="216"/>
      <c r="H35" s="219">
        <v>1</v>
      </c>
      <c r="I35" s="220">
        <v>1</v>
      </c>
      <c r="J35" s="3"/>
      <c r="K35" s="9"/>
      <c r="L35" s="12">
        <v>0</v>
      </c>
      <c r="M35" s="224">
        <v>0</v>
      </c>
      <c r="N35" s="107"/>
      <c r="O35" s="107"/>
      <c r="P35" s="229">
        <v>0</v>
      </c>
      <c r="Q35" s="230">
        <v>1</v>
      </c>
      <c r="R35" s="231">
        <v>1</v>
      </c>
      <c r="S35" s="238">
        <f t="shared" si="0"/>
        <v>3</v>
      </c>
      <c r="T35" s="232"/>
      <c r="U35" s="233"/>
      <c r="V35" s="233"/>
      <c r="W35" s="233"/>
      <c r="X35" s="233"/>
      <c r="Y35" s="234">
        <v>2</v>
      </c>
      <c r="Z35" s="234"/>
      <c r="AA35" s="234"/>
      <c r="AB35" s="235">
        <v>1</v>
      </c>
      <c r="AC35" s="241"/>
      <c r="AD35" s="247">
        <v>56.240674846625765</v>
      </c>
      <c r="AE35" s="248">
        <v>0.36809815950920244</v>
      </c>
      <c r="AF35" s="252">
        <v>152.78716666666665</v>
      </c>
      <c r="AG35" s="250">
        <v>0.99999147920927101</v>
      </c>
      <c r="AH35" s="12"/>
      <c r="AI35"/>
      <c r="AJ35"/>
      <c r="AK35"/>
    </row>
    <row r="36" spans="2:37" x14ac:dyDescent="0.25">
      <c r="B36" s="110" t="s">
        <v>1443</v>
      </c>
      <c r="C36" s="115" t="s">
        <v>1441</v>
      </c>
      <c r="D36" s="97"/>
      <c r="E36" s="98"/>
      <c r="F36" s="214"/>
      <c r="G36" s="216"/>
      <c r="H36" s="219">
        <v>1</v>
      </c>
      <c r="I36" s="220">
        <v>1</v>
      </c>
      <c r="J36" s="3"/>
      <c r="K36" s="9"/>
      <c r="L36" s="12">
        <v>0</v>
      </c>
      <c r="M36" s="224">
        <v>0</v>
      </c>
      <c r="N36" s="107"/>
      <c r="O36" s="107"/>
      <c r="P36" s="229">
        <v>0</v>
      </c>
      <c r="Q36" s="230">
        <v>1</v>
      </c>
      <c r="R36" s="231">
        <v>1</v>
      </c>
      <c r="S36" s="238">
        <f t="shared" si="0"/>
        <v>5</v>
      </c>
      <c r="T36" s="232"/>
      <c r="U36" s="233"/>
      <c r="V36" s="233"/>
      <c r="W36" s="233"/>
      <c r="X36" s="233"/>
      <c r="Y36" s="234">
        <v>3</v>
      </c>
      <c r="Z36" s="234">
        <v>1</v>
      </c>
      <c r="AA36" s="234">
        <v>1</v>
      </c>
      <c r="AB36" s="235"/>
      <c r="AC36" s="241"/>
      <c r="AD36" s="247">
        <v>35.30324438202247</v>
      </c>
      <c r="AE36" s="248">
        <v>7.8651685393258425E-2</v>
      </c>
      <c r="AF36" s="252">
        <v>441.64754385964915</v>
      </c>
      <c r="AG36" s="250">
        <v>0.99999814684768995</v>
      </c>
      <c r="AH36" s="12"/>
      <c r="AI36"/>
      <c r="AJ36"/>
      <c r="AK36"/>
    </row>
    <row r="37" spans="2:37" x14ac:dyDescent="0.25">
      <c r="B37" s="110" t="s">
        <v>1443</v>
      </c>
      <c r="C37" s="115" t="s">
        <v>1406</v>
      </c>
      <c r="D37" s="97"/>
      <c r="E37" s="98"/>
      <c r="F37" s="214"/>
      <c r="G37" s="215">
        <v>1</v>
      </c>
      <c r="H37" s="219">
        <v>1</v>
      </c>
      <c r="I37" s="220">
        <v>1</v>
      </c>
      <c r="J37" s="3"/>
      <c r="K37" s="9"/>
      <c r="L37" s="12">
        <v>116</v>
      </c>
      <c r="M37" s="224">
        <v>0</v>
      </c>
      <c r="N37" s="107"/>
      <c r="O37" s="107"/>
      <c r="P37" s="229">
        <v>0</v>
      </c>
      <c r="Q37" s="230">
        <v>1</v>
      </c>
      <c r="R37" s="231">
        <v>1</v>
      </c>
      <c r="S37" s="238">
        <f t="shared" si="0"/>
        <v>8</v>
      </c>
      <c r="T37" s="232"/>
      <c r="U37" s="233"/>
      <c r="V37" s="233"/>
      <c r="W37" s="233"/>
      <c r="X37" s="233"/>
      <c r="Y37" s="234">
        <v>4</v>
      </c>
      <c r="Z37" s="234">
        <v>3</v>
      </c>
      <c r="AA37" s="234">
        <v>1</v>
      </c>
      <c r="AB37" s="235"/>
      <c r="AC37" s="241"/>
      <c r="AD37" s="247">
        <v>262.69034321372857</v>
      </c>
      <c r="AE37" s="248">
        <v>1.9063962558502341</v>
      </c>
      <c r="AF37" s="252">
        <v>137.79419803600655</v>
      </c>
      <c r="AG37" s="250">
        <v>0.99995587045704104</v>
      </c>
      <c r="AH37" s="12"/>
      <c r="AI37"/>
      <c r="AJ37"/>
      <c r="AK37"/>
    </row>
    <row r="38" spans="2:37" ht="15.75" thickBot="1" x14ac:dyDescent="0.3">
      <c r="B38" s="110" t="s">
        <v>1443</v>
      </c>
      <c r="C38" s="115" t="s">
        <v>1442</v>
      </c>
      <c r="D38" s="97"/>
      <c r="E38" s="98"/>
      <c r="F38" s="210"/>
      <c r="G38" s="12"/>
      <c r="H38" s="221">
        <v>1</v>
      </c>
      <c r="I38" s="222">
        <v>1</v>
      </c>
      <c r="J38" s="3"/>
      <c r="K38" s="9"/>
      <c r="L38" s="85">
        <v>0</v>
      </c>
      <c r="M38" s="225">
        <v>0</v>
      </c>
      <c r="N38" s="107"/>
      <c r="O38" s="107"/>
      <c r="P38" s="229">
        <v>0</v>
      </c>
      <c r="Q38" s="230">
        <v>1</v>
      </c>
      <c r="R38" s="231">
        <v>1</v>
      </c>
      <c r="S38" s="239">
        <f t="shared" si="0"/>
        <v>0</v>
      </c>
      <c r="T38" s="232"/>
      <c r="U38" s="233"/>
      <c r="V38" s="233"/>
      <c r="W38" s="233"/>
      <c r="X38" s="233"/>
      <c r="Y38" s="234"/>
      <c r="Z38" s="234"/>
      <c r="AA38" s="234"/>
      <c r="AB38" s="235"/>
      <c r="AC38" s="242"/>
      <c r="AD38" s="253">
        <v>0</v>
      </c>
      <c r="AE38" s="254">
        <v>0</v>
      </c>
      <c r="AF38" s="255">
        <v>0</v>
      </c>
      <c r="AG38" s="256">
        <v>1</v>
      </c>
      <c r="AH38" s="12"/>
      <c r="AI38"/>
      <c r="AJ38"/>
      <c r="AK38"/>
    </row>
    <row r="39" spans="2:37" s="49" customFormat="1" ht="60.75" thickBot="1" x14ac:dyDescent="0.3">
      <c r="B39" s="77" t="s">
        <v>142</v>
      </c>
      <c r="C39" s="77"/>
      <c r="D39" s="23" t="s">
        <v>143</v>
      </c>
      <c r="E39" s="24" t="s">
        <v>144</v>
      </c>
      <c r="F39" s="25" t="s">
        <v>145</v>
      </c>
      <c r="G39" s="26" t="s">
        <v>146</v>
      </c>
      <c r="H39" s="27" t="s">
        <v>147</v>
      </c>
      <c r="I39" s="19" t="s">
        <v>148</v>
      </c>
      <c r="J39" s="19" t="s">
        <v>149</v>
      </c>
      <c r="K39" s="19" t="s">
        <v>150</v>
      </c>
      <c r="L39" s="20" t="s">
        <v>151</v>
      </c>
      <c r="M39" s="79"/>
      <c r="N39" s="80"/>
      <c r="O39" s="81"/>
      <c r="P39" s="81"/>
      <c r="Q39" s="81"/>
      <c r="R39" s="81"/>
      <c r="S39" s="236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257" t="s">
        <v>1444</v>
      </c>
    </row>
    <row r="40" spans="2:37" s="49" customFormat="1" ht="57" customHeight="1" x14ac:dyDescent="0.25">
      <c r="B40" s="213"/>
      <c r="C40" s="51"/>
      <c r="D40" s="52"/>
      <c r="E40" s="52"/>
      <c r="F40" s="52" t="s">
        <v>1413</v>
      </c>
      <c r="G40" s="52" t="s">
        <v>1460</v>
      </c>
      <c r="H40" s="52"/>
      <c r="I40" s="52"/>
      <c r="J40" s="52" t="s">
        <v>1413</v>
      </c>
      <c r="K40" s="52" t="s">
        <v>1413</v>
      </c>
      <c r="L40" s="52"/>
      <c r="M40" s="52"/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38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19"/>
  <sheetViews>
    <sheetView zoomScale="80" zoomScaleNormal="80" workbookViewId="0">
      <selection activeCell="B1" sqref="B1:C1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99" t="s">
        <v>0</v>
      </c>
      <c r="C1" s="299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89" t="s">
        <v>1</v>
      </c>
      <c r="C3" s="360" t="str">
        <f>IF(ISBLANK('Credits, worst circuits, storms'!C3), "", 'Credits, worst circuits, storms'!C3)</f>
        <v>Northern States Power Co. (Xcel)</v>
      </c>
      <c r="D3" s="361"/>
      <c r="E3" s="61"/>
      <c r="F3" s="90" t="s">
        <v>2</v>
      </c>
      <c r="N3"/>
      <c r="AF3"/>
      <c r="AG3"/>
      <c r="AH3"/>
      <c r="AI3"/>
      <c r="AJ3"/>
      <c r="AK3"/>
      <c r="AL3"/>
      <c r="AM3"/>
    </row>
    <row r="4" spans="2:39" s="49" customFormat="1" ht="33.75" thickBot="1" x14ac:dyDescent="0.3">
      <c r="B4" s="91" t="s">
        <v>3</v>
      </c>
      <c r="C4" s="362">
        <f>IF(ISBLANK('Credits, worst circuits, storms'!C4), "", 'Credits, worst circuits, storms'!C4)</f>
        <v>45046</v>
      </c>
      <c r="D4" s="363"/>
      <c r="E4" s="61"/>
      <c r="F4" s="92" t="s">
        <v>4</v>
      </c>
      <c r="G4" s="52"/>
      <c r="H4" s="52"/>
      <c r="I4" s="52"/>
      <c r="J4" s="52"/>
      <c r="K4" s="52"/>
      <c r="L4" s="52"/>
      <c r="M4" s="52"/>
    </row>
    <row r="5" spans="2:39" s="49" customFormat="1" ht="19.5" thickBot="1" x14ac:dyDescent="0.35">
      <c r="B5" s="53"/>
      <c r="C5" s="51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2:39" s="112" customFormat="1" ht="33" customHeight="1" thickBot="1" x14ac:dyDescent="0.3">
      <c r="B6" s="364" t="s">
        <v>155</v>
      </c>
      <c r="C6" s="365"/>
      <c r="D6" s="365"/>
      <c r="E6" s="365"/>
      <c r="F6" s="365"/>
      <c r="G6" s="365"/>
      <c r="H6" s="365"/>
      <c r="I6" s="365"/>
      <c r="J6" s="365"/>
      <c r="K6" s="366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</row>
    <row r="7" spans="2:39" ht="28.5" customHeight="1" x14ac:dyDescent="0.25">
      <c r="B7" s="367"/>
      <c r="C7" s="388" t="s">
        <v>82</v>
      </c>
      <c r="D7" s="415" t="s">
        <v>83</v>
      </c>
      <c r="E7" s="371" t="s">
        <v>84</v>
      </c>
      <c r="F7" s="372"/>
      <c r="G7" s="375" t="s">
        <v>85</v>
      </c>
      <c r="H7" s="376"/>
      <c r="I7" s="376"/>
      <c r="J7" s="377"/>
      <c r="K7" s="21" t="s">
        <v>41</v>
      </c>
      <c r="L7" s="371" t="s">
        <v>86</v>
      </c>
      <c r="M7" s="384"/>
      <c r="N7" s="384"/>
      <c r="O7" s="384"/>
      <c r="P7" s="384"/>
      <c r="Q7" s="372"/>
      <c r="R7" s="369" t="s">
        <v>87</v>
      </c>
      <c r="S7" s="387" t="s">
        <v>88</v>
      </c>
      <c r="T7" s="409"/>
      <c r="U7" s="409"/>
      <c r="V7" s="409"/>
      <c r="W7" s="409"/>
      <c r="X7" s="409"/>
      <c r="Y7" s="409"/>
      <c r="Z7" s="409"/>
      <c r="AA7" s="409"/>
      <c r="AB7" s="410"/>
      <c r="AC7" s="387" t="s">
        <v>89</v>
      </c>
      <c r="AD7" s="409"/>
      <c r="AE7" s="409"/>
      <c r="AF7" s="409"/>
      <c r="AG7" s="410"/>
      <c r="AH7"/>
      <c r="AI7"/>
      <c r="AJ7"/>
      <c r="AK7"/>
      <c r="AL7"/>
      <c r="AM7"/>
    </row>
    <row r="8" spans="2:39" s="1" customFormat="1" ht="54" customHeight="1" thickBot="1" x14ac:dyDescent="0.3">
      <c r="B8" s="368"/>
      <c r="C8" s="414"/>
      <c r="D8" s="416"/>
      <c r="E8" s="373"/>
      <c r="F8" s="374"/>
      <c r="G8" s="11" t="s">
        <v>90</v>
      </c>
      <c r="H8" s="7" t="s">
        <v>91</v>
      </c>
      <c r="I8" s="7" t="s">
        <v>92</v>
      </c>
      <c r="J8" s="7" t="s">
        <v>93</v>
      </c>
      <c r="K8" s="10" t="s">
        <v>94</v>
      </c>
      <c r="L8" s="411"/>
      <c r="M8" s="412"/>
      <c r="N8" s="412"/>
      <c r="O8" s="412"/>
      <c r="P8" s="412"/>
      <c r="Q8" s="413"/>
      <c r="R8" s="386"/>
      <c r="S8" s="37" t="s">
        <v>95</v>
      </c>
      <c r="T8" s="36" t="s">
        <v>96</v>
      </c>
      <c r="U8" s="36" t="s">
        <v>97</v>
      </c>
      <c r="V8" s="36" t="s">
        <v>98</v>
      </c>
      <c r="W8" s="36" t="s">
        <v>99</v>
      </c>
      <c r="X8" s="34" t="s">
        <v>100</v>
      </c>
      <c r="Y8" s="34" t="s">
        <v>101</v>
      </c>
      <c r="Z8" s="34" t="s">
        <v>102</v>
      </c>
      <c r="AA8" s="57" t="s">
        <v>103</v>
      </c>
      <c r="AB8" s="38" t="s">
        <v>104</v>
      </c>
      <c r="AC8" s="36" t="s">
        <v>20</v>
      </c>
      <c r="AD8" s="34" t="s">
        <v>34</v>
      </c>
      <c r="AE8" s="35" t="s">
        <v>105</v>
      </c>
      <c r="AF8" s="78" t="s">
        <v>106</v>
      </c>
      <c r="AG8" s="212" t="s">
        <v>107</v>
      </c>
      <c r="AH8"/>
    </row>
    <row r="9" spans="2:39" s="6" customFormat="1" ht="15.75" customHeight="1" x14ac:dyDescent="0.25">
      <c r="B9" s="417" t="s">
        <v>156</v>
      </c>
      <c r="C9" s="378" t="s">
        <v>109</v>
      </c>
      <c r="D9" s="378" t="s">
        <v>110</v>
      </c>
      <c r="E9" s="380" t="s">
        <v>111</v>
      </c>
      <c r="F9" s="382" t="s">
        <v>112</v>
      </c>
      <c r="G9" s="380" t="s">
        <v>113</v>
      </c>
      <c r="H9" s="398" t="s">
        <v>114</v>
      </c>
      <c r="I9" s="398" t="s">
        <v>115</v>
      </c>
      <c r="J9" s="398" t="s">
        <v>116</v>
      </c>
      <c r="K9" s="382" t="s">
        <v>117</v>
      </c>
      <c r="L9" s="323" t="s">
        <v>118</v>
      </c>
      <c r="M9" s="392" t="s">
        <v>119</v>
      </c>
      <c r="N9" s="392" t="s">
        <v>120</v>
      </c>
      <c r="O9" s="408" t="s">
        <v>121</v>
      </c>
      <c r="P9" s="392" t="s">
        <v>122</v>
      </c>
      <c r="Q9" s="394" t="s">
        <v>123</v>
      </c>
      <c r="R9" s="396" t="s">
        <v>124</v>
      </c>
      <c r="S9" s="397" t="s">
        <v>125</v>
      </c>
      <c r="T9" s="390" t="s">
        <v>126</v>
      </c>
      <c r="U9" s="390" t="s">
        <v>127</v>
      </c>
      <c r="V9" s="390" t="s">
        <v>128</v>
      </c>
      <c r="W9" s="390" t="s">
        <v>129</v>
      </c>
      <c r="X9" s="390" t="s">
        <v>130</v>
      </c>
      <c r="Y9" s="390" t="s">
        <v>131</v>
      </c>
      <c r="Z9" s="390" t="s">
        <v>132</v>
      </c>
      <c r="AA9" s="390" t="s">
        <v>133</v>
      </c>
      <c r="AB9" s="401" t="s">
        <v>134</v>
      </c>
      <c r="AC9" s="357" t="s">
        <v>135</v>
      </c>
      <c r="AD9" s="399" t="s">
        <v>136</v>
      </c>
      <c r="AE9" s="399" t="s">
        <v>137</v>
      </c>
      <c r="AF9" s="404" t="s">
        <v>138</v>
      </c>
      <c r="AG9" s="400" t="s">
        <v>139</v>
      </c>
      <c r="AH9" s="1"/>
    </row>
    <row r="10" spans="2:39" s="6" customFormat="1" ht="102" customHeight="1" thickBot="1" x14ac:dyDescent="0.3">
      <c r="B10" s="418"/>
      <c r="C10" s="379"/>
      <c r="D10" s="379"/>
      <c r="E10" s="381"/>
      <c r="F10" s="383"/>
      <c r="G10" s="381"/>
      <c r="H10" s="391"/>
      <c r="I10" s="391"/>
      <c r="J10" s="391"/>
      <c r="K10" s="383"/>
      <c r="L10" s="358"/>
      <c r="M10" s="393"/>
      <c r="N10" s="393"/>
      <c r="O10" s="405"/>
      <c r="P10" s="393"/>
      <c r="Q10" s="395"/>
      <c r="R10" s="407"/>
      <c r="S10" s="381"/>
      <c r="T10" s="406"/>
      <c r="U10" s="406"/>
      <c r="V10" s="406"/>
      <c r="W10" s="406"/>
      <c r="X10" s="391"/>
      <c r="Y10" s="391"/>
      <c r="Z10" s="391"/>
      <c r="AA10" s="391"/>
      <c r="AB10" s="383"/>
      <c r="AC10" s="358"/>
      <c r="AD10" s="393"/>
      <c r="AE10" s="393"/>
      <c r="AF10" s="405"/>
      <c r="AG10" s="395"/>
      <c r="AJ10" s="2"/>
    </row>
    <row r="11" spans="2:39" ht="15" customHeight="1" x14ac:dyDescent="0.25">
      <c r="B11" s="54">
        <v>49910</v>
      </c>
      <c r="C11" s="93"/>
      <c r="D11" s="94"/>
      <c r="E11" s="95"/>
      <c r="F11" s="96"/>
      <c r="G11" s="258">
        <v>1</v>
      </c>
      <c r="H11" s="246">
        <v>1</v>
      </c>
      <c r="I11" s="259"/>
      <c r="J11" s="259"/>
      <c r="K11" s="260">
        <v>0</v>
      </c>
      <c r="L11" s="102"/>
      <c r="M11" s="103"/>
      <c r="N11" s="103"/>
      <c r="O11" s="104"/>
      <c r="P11" s="103"/>
      <c r="Q11" s="105"/>
      <c r="R11" s="273">
        <f>SUM(S11:AB11)</f>
        <v>1</v>
      </c>
      <c r="S11" s="266"/>
      <c r="T11" s="267"/>
      <c r="U11" s="267"/>
      <c r="V11" s="267"/>
      <c r="W11" s="267"/>
      <c r="X11" s="268"/>
      <c r="Y11" s="268"/>
      <c r="Z11" s="268">
        <v>1</v>
      </c>
      <c r="AA11" s="226"/>
      <c r="AB11" s="269"/>
      <c r="AC11" s="276">
        <v>64.321276595744678</v>
      </c>
      <c r="AD11" s="244">
        <v>0.11702127659574468</v>
      </c>
      <c r="AE11" s="245">
        <v>549.65454545454543</v>
      </c>
      <c r="AF11" s="277">
        <v>0.99999729117415304</v>
      </c>
      <c r="AG11" s="13"/>
      <c r="AH11"/>
      <c r="AI11"/>
      <c r="AJ11"/>
      <c r="AK11"/>
      <c r="AL11"/>
      <c r="AM11"/>
    </row>
    <row r="12" spans="2:39" x14ac:dyDescent="0.25">
      <c r="B12" s="55" t="s">
        <v>1445</v>
      </c>
      <c r="C12" s="97"/>
      <c r="D12" s="98"/>
      <c r="E12" s="99"/>
      <c r="F12" s="100"/>
      <c r="G12" s="261">
        <v>1</v>
      </c>
      <c r="H12" s="250">
        <v>1</v>
      </c>
      <c r="I12" s="250">
        <v>1</v>
      </c>
      <c r="J12" s="262"/>
      <c r="K12" s="216">
        <v>0</v>
      </c>
      <c r="L12" s="106"/>
      <c r="M12" s="107"/>
      <c r="N12" s="107"/>
      <c r="O12" s="108"/>
      <c r="P12" s="107"/>
      <c r="Q12" s="109"/>
      <c r="R12" s="275">
        <f t="shared" ref="R12:R17" si="0">SUM(S12:AB12)</f>
        <v>7</v>
      </c>
      <c r="S12" s="270">
        <v>3</v>
      </c>
      <c r="T12" s="271"/>
      <c r="U12" s="271">
        <v>2</v>
      </c>
      <c r="V12" s="271"/>
      <c r="W12" s="271"/>
      <c r="X12" s="272">
        <v>1</v>
      </c>
      <c r="Y12" s="272"/>
      <c r="Z12" s="272">
        <v>1</v>
      </c>
      <c r="AA12" s="229"/>
      <c r="AB12" s="229"/>
      <c r="AC12" s="278">
        <v>28.008849557522122</v>
      </c>
      <c r="AD12" s="248">
        <v>0.19781363872982821</v>
      </c>
      <c r="AE12" s="279">
        <v>141.59210526315789</v>
      </c>
      <c r="AF12" s="280">
        <v>0.99999542098058503</v>
      </c>
      <c r="AG12" s="12"/>
      <c r="AH12"/>
      <c r="AI12"/>
      <c r="AJ12"/>
      <c r="AK12"/>
      <c r="AL12"/>
      <c r="AM12"/>
    </row>
    <row r="13" spans="2:39" x14ac:dyDescent="0.25">
      <c r="B13" s="55" t="s">
        <v>1446</v>
      </c>
      <c r="C13" s="97"/>
      <c r="D13" s="98"/>
      <c r="E13" s="99"/>
      <c r="F13" s="100"/>
      <c r="G13" s="261">
        <v>1</v>
      </c>
      <c r="H13" s="250">
        <v>1</v>
      </c>
      <c r="I13" s="250">
        <v>1</v>
      </c>
      <c r="J13" s="262"/>
      <c r="K13" s="216">
        <v>116</v>
      </c>
      <c r="L13" s="106"/>
      <c r="M13" s="107"/>
      <c r="N13" s="107"/>
      <c r="O13" s="108"/>
      <c r="P13" s="107"/>
      <c r="Q13" s="109"/>
      <c r="R13" s="275">
        <f t="shared" si="0"/>
        <v>18</v>
      </c>
      <c r="S13" s="270">
        <v>2</v>
      </c>
      <c r="T13" s="271"/>
      <c r="U13" s="271"/>
      <c r="V13" s="271"/>
      <c r="W13" s="271"/>
      <c r="X13" s="272">
        <v>9</v>
      </c>
      <c r="Y13" s="272">
        <v>4</v>
      </c>
      <c r="Z13" s="272">
        <v>2</v>
      </c>
      <c r="AA13" s="229">
        <v>1</v>
      </c>
      <c r="AB13" s="229"/>
      <c r="AC13" s="278">
        <v>37.386174741536593</v>
      </c>
      <c r="AD13" s="248">
        <v>0.24690857490370971</v>
      </c>
      <c r="AE13" s="279">
        <v>151.41707717569787</v>
      </c>
      <c r="AF13" s="280">
        <v>0.99999428452372896</v>
      </c>
      <c r="AG13" s="12"/>
      <c r="AH13"/>
      <c r="AI13"/>
      <c r="AJ13"/>
      <c r="AK13"/>
      <c r="AL13"/>
      <c r="AM13"/>
    </row>
    <row r="14" spans="2:39" x14ac:dyDescent="0.25">
      <c r="B14" s="55" t="s">
        <v>1447</v>
      </c>
      <c r="C14" s="97"/>
      <c r="D14" s="98"/>
      <c r="E14" s="101"/>
      <c r="F14" s="100"/>
      <c r="G14" s="261">
        <v>1</v>
      </c>
      <c r="H14" s="250">
        <v>1</v>
      </c>
      <c r="I14" s="262"/>
      <c r="J14" s="262"/>
      <c r="K14" s="216">
        <v>0</v>
      </c>
      <c r="L14" s="106"/>
      <c r="M14" s="107"/>
      <c r="N14" s="107"/>
      <c r="O14" s="108"/>
      <c r="P14" s="107"/>
      <c r="Q14" s="109"/>
      <c r="R14" s="275">
        <f t="shared" si="0"/>
        <v>3</v>
      </c>
      <c r="S14" s="270"/>
      <c r="T14" s="271"/>
      <c r="U14" s="271"/>
      <c r="V14" s="271"/>
      <c r="W14" s="271"/>
      <c r="X14" s="272">
        <v>3</v>
      </c>
      <c r="Y14" s="272"/>
      <c r="Z14" s="272"/>
      <c r="AA14" s="229"/>
      <c r="AB14" s="229"/>
      <c r="AC14" s="278">
        <v>33.202718006795017</v>
      </c>
      <c r="AD14" s="248">
        <v>0.10645526613816535</v>
      </c>
      <c r="AE14" s="279">
        <v>311.89361702127661</v>
      </c>
      <c r="AF14" s="280">
        <v>0.99999753575772798</v>
      </c>
      <c r="AG14" s="12"/>
      <c r="AH14"/>
      <c r="AI14"/>
      <c r="AJ14"/>
      <c r="AK14"/>
      <c r="AL14"/>
      <c r="AM14"/>
    </row>
    <row r="15" spans="2:39" x14ac:dyDescent="0.25">
      <c r="B15" s="55">
        <v>49959</v>
      </c>
      <c r="C15" s="97"/>
      <c r="D15" s="98"/>
      <c r="E15" s="101"/>
      <c r="F15" s="100"/>
      <c r="G15" s="261">
        <v>1</v>
      </c>
      <c r="H15" s="250">
        <v>1</v>
      </c>
      <c r="I15" s="262"/>
      <c r="J15" s="262"/>
      <c r="K15" s="216">
        <v>0</v>
      </c>
      <c r="L15" s="106"/>
      <c r="M15" s="107"/>
      <c r="N15" s="107"/>
      <c r="O15" s="108"/>
      <c r="P15" s="107"/>
      <c r="Q15" s="109"/>
      <c r="R15" s="275">
        <f t="shared" si="0"/>
        <v>0</v>
      </c>
      <c r="S15" s="270"/>
      <c r="T15" s="271"/>
      <c r="U15" s="271"/>
      <c r="V15" s="271"/>
      <c r="W15" s="271"/>
      <c r="X15" s="272"/>
      <c r="Y15" s="272"/>
      <c r="Z15" s="272"/>
      <c r="AA15" s="229"/>
      <c r="AB15" s="229"/>
      <c r="AC15" s="270">
        <v>0</v>
      </c>
      <c r="AD15" s="272">
        <v>0</v>
      </c>
      <c r="AE15" s="262">
        <v>0</v>
      </c>
      <c r="AF15" s="250">
        <v>1</v>
      </c>
      <c r="AG15" s="12"/>
      <c r="AH15"/>
      <c r="AI15"/>
      <c r="AJ15"/>
      <c r="AK15"/>
      <c r="AL15"/>
      <c r="AM15"/>
    </row>
    <row r="16" spans="2:39" x14ac:dyDescent="0.25">
      <c r="B16" s="55">
        <v>49967</v>
      </c>
      <c r="C16" s="97"/>
      <c r="D16" s="98"/>
      <c r="E16" s="99"/>
      <c r="F16" s="100"/>
      <c r="G16" s="261">
        <v>1</v>
      </c>
      <c r="H16" s="250">
        <v>1</v>
      </c>
      <c r="I16" s="262"/>
      <c r="J16" s="262"/>
      <c r="K16" s="216">
        <v>0</v>
      </c>
      <c r="L16" s="106"/>
      <c r="M16" s="107"/>
      <c r="N16" s="107"/>
      <c r="O16" s="108"/>
      <c r="P16" s="107"/>
      <c r="Q16" s="109"/>
      <c r="R16" s="275">
        <f t="shared" si="0"/>
        <v>0</v>
      </c>
      <c r="S16" s="270"/>
      <c r="T16" s="271"/>
      <c r="U16" s="271"/>
      <c r="V16" s="271"/>
      <c r="W16" s="271"/>
      <c r="X16" s="272"/>
      <c r="Y16" s="272"/>
      <c r="Z16" s="272"/>
      <c r="AA16" s="229"/>
      <c r="AB16" s="229"/>
      <c r="AC16" s="270">
        <v>0</v>
      </c>
      <c r="AD16" s="272">
        <v>0</v>
      </c>
      <c r="AE16" s="262">
        <v>0</v>
      </c>
      <c r="AF16" s="250">
        <v>1</v>
      </c>
      <c r="AG16" s="12"/>
      <c r="AH16"/>
      <c r="AI16"/>
      <c r="AJ16"/>
      <c r="AK16"/>
      <c r="AL16"/>
      <c r="AM16"/>
    </row>
    <row r="17" spans="2:39" ht="15.75" thickBot="1" x14ac:dyDescent="0.3">
      <c r="B17" s="55">
        <v>49968</v>
      </c>
      <c r="C17" s="97"/>
      <c r="D17" s="98"/>
      <c r="E17" s="99"/>
      <c r="F17" s="100"/>
      <c r="G17" s="263">
        <v>1</v>
      </c>
      <c r="H17" s="256">
        <v>1</v>
      </c>
      <c r="I17" s="264"/>
      <c r="J17" s="264"/>
      <c r="K17" s="265">
        <v>0</v>
      </c>
      <c r="L17" s="106"/>
      <c r="M17" s="107"/>
      <c r="N17" s="107"/>
      <c r="O17" s="108"/>
      <c r="P17" s="107"/>
      <c r="Q17" s="109"/>
      <c r="R17" s="274">
        <f t="shared" si="0"/>
        <v>0</v>
      </c>
      <c r="S17" s="270"/>
      <c r="T17" s="271"/>
      <c r="U17" s="271"/>
      <c r="V17" s="271"/>
      <c r="W17" s="271"/>
      <c r="X17" s="272"/>
      <c r="Y17" s="272"/>
      <c r="Z17" s="272"/>
      <c r="AA17" s="229"/>
      <c r="AB17" s="229"/>
      <c r="AC17" s="281">
        <v>0</v>
      </c>
      <c r="AD17" s="282">
        <v>0</v>
      </c>
      <c r="AE17" s="264">
        <v>0</v>
      </c>
      <c r="AF17" s="256">
        <v>1</v>
      </c>
      <c r="AG17" s="85"/>
      <c r="AH17"/>
      <c r="AI17"/>
      <c r="AJ17"/>
      <c r="AK17"/>
      <c r="AL17"/>
      <c r="AM17"/>
    </row>
    <row r="18" spans="2:39" s="49" customFormat="1" ht="60.75" thickBot="1" x14ac:dyDescent="0.3">
      <c r="B18" s="22" t="s">
        <v>142</v>
      </c>
      <c r="C18" s="23" t="s">
        <v>143</v>
      </c>
      <c r="D18" s="24" t="s">
        <v>144</v>
      </c>
      <c r="E18" s="25" t="s">
        <v>145</v>
      </c>
      <c r="F18" s="26" t="s">
        <v>146</v>
      </c>
      <c r="G18" s="27" t="s">
        <v>147</v>
      </c>
      <c r="H18" s="19" t="s">
        <v>148</v>
      </c>
      <c r="I18" s="19" t="s">
        <v>149</v>
      </c>
      <c r="J18" s="19" t="s">
        <v>150</v>
      </c>
      <c r="K18" s="20" t="s">
        <v>151</v>
      </c>
      <c r="L18" s="79"/>
      <c r="M18" s="80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257" t="s">
        <v>1448</v>
      </c>
    </row>
    <row r="19" spans="2:39" s="49" customFormat="1" ht="63" customHeight="1" x14ac:dyDescent="0.25">
      <c r="B19" s="213"/>
      <c r="C19" s="51"/>
      <c r="D19" s="52"/>
      <c r="E19" s="52"/>
      <c r="F19" s="52"/>
      <c r="G19" s="52"/>
      <c r="H19" s="52"/>
      <c r="I19" s="52"/>
      <c r="J19" s="52" t="s">
        <v>1413</v>
      </c>
      <c r="K19" s="52"/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0"/>
  <sheetViews>
    <sheetView zoomScale="80" zoomScaleNormal="80" workbookViewId="0">
      <selection activeCell="B1" sqref="B1:C1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99" t="s">
        <v>0</v>
      </c>
      <c r="C1" s="299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89" t="s">
        <v>1</v>
      </c>
      <c r="C3" s="360" t="str">
        <f>IF(ISBLANK('Credits, worst circuits, storms'!C3), "", 'Credits, worst circuits, storms'!C3)</f>
        <v>Northern States Power Co. (Xcel)</v>
      </c>
      <c r="D3" s="361"/>
      <c r="E3" s="61"/>
      <c r="F3" s="90" t="s">
        <v>2</v>
      </c>
      <c r="N3"/>
      <c r="AF3"/>
      <c r="AG3"/>
      <c r="AH3"/>
      <c r="AI3"/>
      <c r="AJ3"/>
      <c r="AK3"/>
      <c r="AL3"/>
      <c r="AM3"/>
    </row>
    <row r="4" spans="2:39" s="49" customFormat="1" ht="33.75" thickBot="1" x14ac:dyDescent="0.3">
      <c r="B4" s="91" t="s">
        <v>3</v>
      </c>
      <c r="C4" s="362">
        <f>IF(ISBLANK('Credits, worst circuits, storms'!C4), "", 'Credits, worst circuits, storms'!C4)</f>
        <v>45046</v>
      </c>
      <c r="D4" s="363"/>
      <c r="E4" s="61"/>
      <c r="F4" s="92" t="s">
        <v>4</v>
      </c>
      <c r="G4" s="52"/>
      <c r="H4" s="52"/>
      <c r="I4" s="52"/>
      <c r="J4" s="52"/>
      <c r="K4" s="52"/>
      <c r="L4" s="52"/>
      <c r="M4" s="52"/>
    </row>
    <row r="5" spans="2:39" s="49" customFormat="1" ht="19.5" thickBot="1" x14ac:dyDescent="0.35">
      <c r="B5" s="53"/>
      <c r="C5" s="51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2:39" s="112" customFormat="1" ht="33" customHeight="1" thickBot="1" x14ac:dyDescent="0.3">
      <c r="B6" s="364" t="s">
        <v>157</v>
      </c>
      <c r="C6" s="365"/>
      <c r="D6" s="365"/>
      <c r="E6" s="365"/>
      <c r="F6" s="365"/>
      <c r="G6" s="365"/>
      <c r="H6" s="365"/>
      <c r="I6" s="365"/>
      <c r="J6" s="365"/>
      <c r="K6" s="366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</row>
    <row r="7" spans="2:39" ht="28.5" customHeight="1" x14ac:dyDescent="0.25">
      <c r="B7" s="367"/>
      <c r="C7" s="388" t="s">
        <v>82</v>
      </c>
      <c r="D7" s="415" t="s">
        <v>83</v>
      </c>
      <c r="E7" s="371" t="s">
        <v>84</v>
      </c>
      <c r="F7" s="372"/>
      <c r="G7" s="375" t="s">
        <v>85</v>
      </c>
      <c r="H7" s="376"/>
      <c r="I7" s="376"/>
      <c r="J7" s="377"/>
      <c r="K7" s="21" t="s">
        <v>41</v>
      </c>
      <c r="L7" s="371" t="s">
        <v>86</v>
      </c>
      <c r="M7" s="384"/>
      <c r="N7" s="384"/>
      <c r="O7" s="384"/>
      <c r="P7" s="384"/>
      <c r="Q7" s="372"/>
      <c r="R7" s="369" t="s">
        <v>87</v>
      </c>
      <c r="S7" s="387" t="s">
        <v>88</v>
      </c>
      <c r="T7" s="409"/>
      <c r="U7" s="409"/>
      <c r="V7" s="409"/>
      <c r="W7" s="409"/>
      <c r="X7" s="409"/>
      <c r="Y7" s="409"/>
      <c r="Z7" s="409"/>
      <c r="AA7" s="409"/>
      <c r="AB7" s="410"/>
      <c r="AC7" s="387" t="s">
        <v>89</v>
      </c>
      <c r="AD7" s="409"/>
      <c r="AE7" s="409"/>
      <c r="AF7" s="409"/>
      <c r="AG7" s="410"/>
      <c r="AH7"/>
      <c r="AI7"/>
      <c r="AJ7"/>
      <c r="AK7"/>
      <c r="AL7"/>
      <c r="AM7"/>
    </row>
    <row r="8" spans="2:39" s="1" customFormat="1" ht="73.900000000000006" customHeight="1" thickBot="1" x14ac:dyDescent="0.3">
      <c r="B8" s="368"/>
      <c r="C8" s="414"/>
      <c r="D8" s="416"/>
      <c r="E8" s="373"/>
      <c r="F8" s="374"/>
      <c r="G8" s="11" t="s">
        <v>90</v>
      </c>
      <c r="H8" s="7" t="s">
        <v>91</v>
      </c>
      <c r="I8" s="7" t="s">
        <v>92</v>
      </c>
      <c r="J8" s="7" t="s">
        <v>93</v>
      </c>
      <c r="K8" s="10" t="s">
        <v>94</v>
      </c>
      <c r="L8" s="411"/>
      <c r="M8" s="412"/>
      <c r="N8" s="412"/>
      <c r="O8" s="412"/>
      <c r="P8" s="412"/>
      <c r="Q8" s="413"/>
      <c r="R8" s="386"/>
      <c r="S8" s="37" t="s">
        <v>95</v>
      </c>
      <c r="T8" s="36" t="s">
        <v>96</v>
      </c>
      <c r="U8" s="36" t="s">
        <v>97</v>
      </c>
      <c r="V8" s="36" t="s">
        <v>98</v>
      </c>
      <c r="W8" s="36" t="s">
        <v>99</v>
      </c>
      <c r="X8" s="34" t="s">
        <v>100</v>
      </c>
      <c r="Y8" s="34" t="s">
        <v>101</v>
      </c>
      <c r="Z8" s="34" t="s">
        <v>102</v>
      </c>
      <c r="AA8" s="57" t="s">
        <v>103</v>
      </c>
      <c r="AB8" s="38" t="s">
        <v>104</v>
      </c>
      <c r="AC8" s="36" t="s">
        <v>20</v>
      </c>
      <c r="AD8" s="34" t="s">
        <v>34</v>
      </c>
      <c r="AE8" s="35" t="s">
        <v>105</v>
      </c>
      <c r="AF8" s="78" t="s">
        <v>106</v>
      </c>
      <c r="AG8" s="212" t="s">
        <v>107</v>
      </c>
      <c r="AH8"/>
    </row>
    <row r="9" spans="2:39" s="6" customFormat="1" ht="15.75" customHeight="1" x14ac:dyDescent="0.25">
      <c r="B9" s="417" t="s">
        <v>158</v>
      </c>
      <c r="C9" s="378" t="s">
        <v>109</v>
      </c>
      <c r="D9" s="378" t="s">
        <v>110</v>
      </c>
      <c r="E9" s="380" t="s">
        <v>111</v>
      </c>
      <c r="F9" s="382" t="s">
        <v>112</v>
      </c>
      <c r="G9" s="380" t="s">
        <v>113</v>
      </c>
      <c r="H9" s="398" t="s">
        <v>114</v>
      </c>
      <c r="I9" s="398" t="s">
        <v>115</v>
      </c>
      <c r="J9" s="398" t="s">
        <v>116</v>
      </c>
      <c r="K9" s="382" t="s">
        <v>117</v>
      </c>
      <c r="L9" s="323" t="s">
        <v>118</v>
      </c>
      <c r="M9" s="392" t="s">
        <v>119</v>
      </c>
      <c r="N9" s="392" t="s">
        <v>120</v>
      </c>
      <c r="O9" s="408" t="s">
        <v>121</v>
      </c>
      <c r="P9" s="392" t="s">
        <v>122</v>
      </c>
      <c r="Q9" s="394" t="s">
        <v>123</v>
      </c>
      <c r="R9" s="396" t="s">
        <v>124</v>
      </c>
      <c r="S9" s="397" t="s">
        <v>125</v>
      </c>
      <c r="T9" s="390" t="s">
        <v>126</v>
      </c>
      <c r="U9" s="390" t="s">
        <v>127</v>
      </c>
      <c r="V9" s="390" t="s">
        <v>128</v>
      </c>
      <c r="W9" s="390" t="s">
        <v>129</v>
      </c>
      <c r="X9" s="390" t="s">
        <v>130</v>
      </c>
      <c r="Y9" s="390" t="s">
        <v>131</v>
      </c>
      <c r="Z9" s="390" t="s">
        <v>132</v>
      </c>
      <c r="AA9" s="390" t="s">
        <v>133</v>
      </c>
      <c r="AB9" s="401" t="s">
        <v>134</v>
      </c>
      <c r="AC9" s="357" t="s">
        <v>135</v>
      </c>
      <c r="AD9" s="399" t="s">
        <v>136</v>
      </c>
      <c r="AE9" s="399" t="s">
        <v>137</v>
      </c>
      <c r="AF9" s="404" t="s">
        <v>138</v>
      </c>
      <c r="AG9" s="400" t="s">
        <v>139</v>
      </c>
      <c r="AH9" s="1"/>
    </row>
    <row r="10" spans="2:39" s="6" customFormat="1" ht="106.5" customHeight="1" thickBot="1" x14ac:dyDescent="0.3">
      <c r="B10" s="418"/>
      <c r="C10" s="379"/>
      <c r="D10" s="379"/>
      <c r="E10" s="381"/>
      <c r="F10" s="383"/>
      <c r="G10" s="381"/>
      <c r="H10" s="391"/>
      <c r="I10" s="391"/>
      <c r="J10" s="391"/>
      <c r="K10" s="383"/>
      <c r="L10" s="358"/>
      <c r="M10" s="393"/>
      <c r="N10" s="393"/>
      <c r="O10" s="405"/>
      <c r="P10" s="393"/>
      <c r="Q10" s="395"/>
      <c r="R10" s="379"/>
      <c r="S10" s="381"/>
      <c r="T10" s="406"/>
      <c r="U10" s="406"/>
      <c r="V10" s="406"/>
      <c r="W10" s="406"/>
      <c r="X10" s="391"/>
      <c r="Y10" s="391"/>
      <c r="Z10" s="391"/>
      <c r="AA10" s="391"/>
      <c r="AB10" s="383"/>
      <c r="AC10" s="358"/>
      <c r="AD10" s="393"/>
      <c r="AE10" s="393"/>
      <c r="AF10" s="405"/>
      <c r="AG10" s="395"/>
      <c r="AJ10" s="2"/>
    </row>
    <row r="11" spans="2:39" ht="15" customHeight="1" x14ac:dyDescent="0.25">
      <c r="B11" s="54" t="s">
        <v>1449</v>
      </c>
      <c r="C11" s="93"/>
      <c r="D11" s="94"/>
      <c r="E11" s="95"/>
      <c r="F11" s="96"/>
      <c r="G11" s="258">
        <v>1</v>
      </c>
      <c r="H11" s="246">
        <v>1</v>
      </c>
      <c r="I11" s="283"/>
      <c r="J11" s="218"/>
      <c r="K11" s="260">
        <v>0</v>
      </c>
      <c r="L11" s="102"/>
      <c r="M11" s="103"/>
      <c r="N11" s="103"/>
      <c r="O11" s="104"/>
      <c r="P11" s="103"/>
      <c r="Q11" s="105"/>
      <c r="R11" s="237">
        <f>SUM(S11:AB11)</f>
        <v>2</v>
      </c>
      <c r="S11" s="28"/>
      <c r="T11" s="75"/>
      <c r="U11" s="75"/>
      <c r="V11" s="75"/>
      <c r="W11" s="75"/>
      <c r="X11" s="29">
        <v>2</v>
      </c>
      <c r="Y11" s="29"/>
      <c r="Z11" s="29"/>
      <c r="AA11" s="58"/>
      <c r="AB11" s="286"/>
      <c r="AC11" s="287">
        <v>29.020338983050848</v>
      </c>
      <c r="AD11" s="288">
        <v>7.4576271186440682E-2</v>
      </c>
      <c r="AE11" s="289">
        <v>389.13636363636363</v>
      </c>
      <c r="AF11" s="290">
        <v>0.999998273697426</v>
      </c>
      <c r="AG11" s="13"/>
      <c r="AH11"/>
      <c r="AI11"/>
      <c r="AJ11"/>
      <c r="AK11"/>
      <c r="AL11"/>
      <c r="AM11"/>
    </row>
    <row r="12" spans="2:39" x14ac:dyDescent="0.25">
      <c r="B12" s="55" t="s">
        <v>1450</v>
      </c>
      <c r="C12" s="97"/>
      <c r="D12" s="98"/>
      <c r="E12" s="99"/>
      <c r="F12" s="100"/>
      <c r="G12" s="261">
        <v>1</v>
      </c>
      <c r="H12" s="250">
        <v>1</v>
      </c>
      <c r="I12" s="285"/>
      <c r="J12" s="220"/>
      <c r="K12" s="216">
        <v>0</v>
      </c>
      <c r="L12" s="106"/>
      <c r="M12" s="107"/>
      <c r="N12" s="107"/>
      <c r="O12" s="108"/>
      <c r="P12" s="107"/>
      <c r="Q12" s="109"/>
      <c r="R12" s="275">
        <f t="shared" ref="R12:R18" si="0">SUM(S12:AB12)</f>
        <v>3</v>
      </c>
      <c r="S12" s="15">
        <v>1</v>
      </c>
      <c r="T12" s="76"/>
      <c r="U12" s="76">
        <v>1</v>
      </c>
      <c r="V12" s="76"/>
      <c r="W12" s="76"/>
      <c r="X12" s="4">
        <v>1</v>
      </c>
      <c r="Y12" s="4"/>
      <c r="Z12" s="4"/>
      <c r="AA12" s="59"/>
      <c r="AB12" s="59"/>
      <c r="AC12" s="291">
        <v>15.388888888888889</v>
      </c>
      <c r="AD12" s="292">
        <v>0.11589008363201912</v>
      </c>
      <c r="AE12" s="293">
        <v>132.78865979381445</v>
      </c>
      <c r="AF12" s="294">
        <v>0.99999731735917496</v>
      </c>
      <c r="AG12" s="12"/>
      <c r="AH12"/>
      <c r="AI12"/>
      <c r="AJ12"/>
      <c r="AK12"/>
      <c r="AL12"/>
      <c r="AM12"/>
    </row>
    <row r="13" spans="2:39" x14ac:dyDescent="0.25">
      <c r="B13" s="55" t="s">
        <v>1451</v>
      </c>
      <c r="C13" s="97"/>
      <c r="D13" s="98"/>
      <c r="E13" s="99"/>
      <c r="F13" s="100"/>
      <c r="G13" s="261">
        <v>1</v>
      </c>
      <c r="H13" s="250">
        <v>1</v>
      </c>
      <c r="I13" s="220"/>
      <c r="J13" s="220"/>
      <c r="K13" s="216">
        <v>0</v>
      </c>
      <c r="L13" s="106"/>
      <c r="M13" s="107"/>
      <c r="N13" s="107"/>
      <c r="O13" s="108"/>
      <c r="P13" s="107"/>
      <c r="Q13" s="109"/>
      <c r="R13" s="275">
        <f t="shared" si="0"/>
        <v>0</v>
      </c>
      <c r="S13" s="15"/>
      <c r="T13" s="76"/>
      <c r="U13" s="76"/>
      <c r="V13" s="76"/>
      <c r="W13" s="76"/>
      <c r="X13" s="4"/>
      <c r="Y13" s="4"/>
      <c r="Z13" s="4"/>
      <c r="AA13" s="59"/>
      <c r="AB13" s="59"/>
      <c r="AC13" s="15">
        <v>0</v>
      </c>
      <c r="AD13" s="4">
        <v>0</v>
      </c>
      <c r="AE13" s="3">
        <v>0</v>
      </c>
      <c r="AF13" s="294">
        <v>1</v>
      </c>
      <c r="AG13" s="12"/>
      <c r="AH13"/>
      <c r="AI13"/>
      <c r="AJ13"/>
      <c r="AK13"/>
      <c r="AL13"/>
      <c r="AM13"/>
    </row>
    <row r="14" spans="2:39" x14ac:dyDescent="0.25">
      <c r="B14" s="55" t="s">
        <v>1452</v>
      </c>
      <c r="C14" s="97"/>
      <c r="D14" s="98"/>
      <c r="E14" s="101"/>
      <c r="F14" s="100"/>
      <c r="G14" s="261">
        <v>1</v>
      </c>
      <c r="H14" s="250">
        <v>1</v>
      </c>
      <c r="I14" s="284"/>
      <c r="J14" s="220"/>
      <c r="K14" s="216">
        <v>0</v>
      </c>
      <c r="L14" s="106"/>
      <c r="M14" s="107"/>
      <c r="N14" s="107"/>
      <c r="O14" s="108"/>
      <c r="P14" s="107"/>
      <c r="Q14" s="109"/>
      <c r="R14" s="275">
        <f t="shared" si="0"/>
        <v>0</v>
      </c>
      <c r="S14" s="15"/>
      <c r="T14" s="76"/>
      <c r="U14" s="76"/>
      <c r="V14" s="76"/>
      <c r="W14" s="76"/>
      <c r="X14" s="4"/>
      <c r="Y14" s="4"/>
      <c r="Z14" s="4"/>
      <c r="AA14" s="59"/>
      <c r="AB14" s="59"/>
      <c r="AC14" s="15">
        <v>0</v>
      </c>
      <c r="AD14" s="4">
        <v>0</v>
      </c>
      <c r="AE14" s="3">
        <v>0</v>
      </c>
      <c r="AF14" s="294">
        <v>1</v>
      </c>
      <c r="AG14" s="12"/>
      <c r="AH14"/>
      <c r="AI14"/>
      <c r="AJ14"/>
      <c r="AK14"/>
      <c r="AL14"/>
      <c r="AM14"/>
    </row>
    <row r="15" spans="2:39" x14ac:dyDescent="0.25">
      <c r="B15" s="55" t="s">
        <v>1453</v>
      </c>
      <c r="C15" s="97"/>
      <c r="D15" s="98"/>
      <c r="E15" s="101"/>
      <c r="F15" s="100"/>
      <c r="G15" s="261">
        <v>1</v>
      </c>
      <c r="H15" s="250">
        <v>1</v>
      </c>
      <c r="I15" s="284"/>
      <c r="J15" s="220"/>
      <c r="K15" s="216">
        <v>0</v>
      </c>
      <c r="L15" s="106"/>
      <c r="M15" s="107"/>
      <c r="N15" s="107"/>
      <c r="O15" s="108"/>
      <c r="P15" s="107"/>
      <c r="Q15" s="109"/>
      <c r="R15" s="275">
        <f t="shared" si="0"/>
        <v>1</v>
      </c>
      <c r="S15" s="15">
        <v>1</v>
      </c>
      <c r="T15" s="76"/>
      <c r="U15" s="76"/>
      <c r="V15" s="76"/>
      <c r="W15" s="76"/>
      <c r="X15" s="4"/>
      <c r="Y15" s="4"/>
      <c r="Z15" s="4"/>
      <c r="AA15" s="59"/>
      <c r="AB15" s="59"/>
      <c r="AC15" s="291">
        <v>1.6166571591557328</v>
      </c>
      <c r="AD15" s="292">
        <v>1.4831717056474614E-2</v>
      </c>
      <c r="AE15" s="293">
        <v>108.99999999999999</v>
      </c>
      <c r="AF15" s="294">
        <v>0.999999656673216</v>
      </c>
      <c r="AG15" s="12"/>
      <c r="AH15"/>
      <c r="AI15"/>
      <c r="AJ15"/>
      <c r="AK15"/>
      <c r="AL15"/>
      <c r="AM15"/>
    </row>
    <row r="16" spans="2:39" x14ac:dyDescent="0.25">
      <c r="B16" s="55" t="s">
        <v>1454</v>
      </c>
      <c r="C16" s="97"/>
      <c r="D16" s="98"/>
      <c r="E16" s="99"/>
      <c r="F16" s="100"/>
      <c r="G16" s="261">
        <v>1</v>
      </c>
      <c r="H16" s="250">
        <v>1</v>
      </c>
      <c r="I16" s="220">
        <v>1</v>
      </c>
      <c r="J16" s="220"/>
      <c r="K16" s="216">
        <v>116</v>
      </c>
      <c r="L16" s="106"/>
      <c r="M16" s="107"/>
      <c r="N16" s="107"/>
      <c r="O16" s="108"/>
      <c r="P16" s="107"/>
      <c r="Q16" s="109"/>
      <c r="R16" s="275">
        <f t="shared" si="0"/>
        <v>17</v>
      </c>
      <c r="S16" s="15"/>
      <c r="T16" s="76"/>
      <c r="U16" s="76"/>
      <c r="V16" s="76"/>
      <c r="W16" s="76"/>
      <c r="X16" s="4">
        <v>10</v>
      </c>
      <c r="Y16" s="4">
        <v>4</v>
      </c>
      <c r="Z16" s="4">
        <v>2</v>
      </c>
      <c r="AA16" s="59">
        <v>1</v>
      </c>
      <c r="AB16" s="59"/>
      <c r="AC16" s="291">
        <v>109.81260551491278</v>
      </c>
      <c r="AD16" s="292">
        <v>0.73269555430500843</v>
      </c>
      <c r="AE16" s="293">
        <v>149.87480798771122</v>
      </c>
      <c r="AF16" s="294">
        <v>0.99998303945476097</v>
      </c>
      <c r="AG16" s="12"/>
      <c r="AH16"/>
      <c r="AI16"/>
      <c r="AJ16"/>
      <c r="AK16"/>
      <c r="AL16"/>
      <c r="AM16"/>
    </row>
    <row r="17" spans="2:39" x14ac:dyDescent="0.25">
      <c r="B17" s="55" t="s">
        <v>1455</v>
      </c>
      <c r="C17" s="97"/>
      <c r="D17" s="98"/>
      <c r="E17" s="99"/>
      <c r="F17" s="100"/>
      <c r="G17" s="261">
        <v>1</v>
      </c>
      <c r="H17" s="250">
        <v>1</v>
      </c>
      <c r="I17" s="220"/>
      <c r="J17" s="220"/>
      <c r="K17" s="216">
        <v>0</v>
      </c>
      <c r="L17" s="106"/>
      <c r="M17" s="107"/>
      <c r="N17" s="107"/>
      <c r="O17" s="108"/>
      <c r="P17" s="107"/>
      <c r="Q17" s="109"/>
      <c r="R17" s="275">
        <f t="shared" si="0"/>
        <v>4</v>
      </c>
      <c r="S17" s="15">
        <v>1</v>
      </c>
      <c r="T17" s="76"/>
      <c r="U17" s="76"/>
      <c r="V17" s="76"/>
      <c r="W17" s="76"/>
      <c r="X17" s="4">
        <v>2</v>
      </c>
      <c r="Y17" s="4"/>
      <c r="Z17" s="4"/>
      <c r="AA17" s="59">
        <v>1</v>
      </c>
      <c r="AB17" s="59"/>
      <c r="AC17" s="291">
        <v>21.768392370572208</v>
      </c>
      <c r="AD17" s="292">
        <v>0.13623978201634879</v>
      </c>
      <c r="AE17" s="293">
        <v>159.78</v>
      </c>
      <c r="AF17" s="294">
        <v>0.999996846301342</v>
      </c>
      <c r="AG17" s="12"/>
      <c r="AH17"/>
      <c r="AI17"/>
      <c r="AJ17"/>
      <c r="AK17"/>
      <c r="AL17"/>
      <c r="AM17"/>
    </row>
    <row r="18" spans="2:39" ht="15.75" thickBot="1" x14ac:dyDescent="0.3">
      <c r="B18" s="55" t="s">
        <v>1456</v>
      </c>
      <c r="C18" s="97"/>
      <c r="D18" s="98"/>
      <c r="E18" s="99"/>
      <c r="F18" s="100"/>
      <c r="G18" s="263">
        <v>1</v>
      </c>
      <c r="H18" s="256">
        <v>1</v>
      </c>
      <c r="I18" s="222"/>
      <c r="J18" s="222"/>
      <c r="K18" s="265">
        <v>0</v>
      </c>
      <c r="L18" s="106"/>
      <c r="M18" s="107"/>
      <c r="N18" s="107"/>
      <c r="O18" s="108"/>
      <c r="P18" s="107"/>
      <c r="Q18" s="109"/>
      <c r="R18" s="274">
        <f t="shared" si="0"/>
        <v>2</v>
      </c>
      <c r="S18" s="15">
        <v>0</v>
      </c>
      <c r="T18" s="76">
        <v>0</v>
      </c>
      <c r="U18" s="76"/>
      <c r="V18" s="76">
        <v>0</v>
      </c>
      <c r="W18" s="76">
        <v>0</v>
      </c>
      <c r="X18" s="4">
        <v>2</v>
      </c>
      <c r="Y18" s="4">
        <v>0</v>
      </c>
      <c r="Z18" s="4">
        <v>0</v>
      </c>
      <c r="AA18" s="59">
        <v>0</v>
      </c>
      <c r="AB18" s="59">
        <v>0</v>
      </c>
      <c r="AC18" s="295">
        <v>49.673312883435585</v>
      </c>
      <c r="AD18" s="296">
        <v>9.0490797546012275E-2</v>
      </c>
      <c r="AE18" s="297">
        <v>548.93220338983053</v>
      </c>
      <c r="AF18" s="298">
        <v>0.99999790530561194</v>
      </c>
      <c r="AG18" s="85"/>
      <c r="AH18"/>
      <c r="AI18"/>
      <c r="AJ18"/>
      <c r="AK18"/>
      <c r="AL18"/>
      <c r="AM18"/>
    </row>
    <row r="19" spans="2:39" s="49" customFormat="1" ht="60.75" thickBot="1" x14ac:dyDescent="0.3">
      <c r="B19" s="22" t="s">
        <v>142</v>
      </c>
      <c r="C19" s="23" t="s">
        <v>143</v>
      </c>
      <c r="D19" s="24" t="s">
        <v>144</v>
      </c>
      <c r="E19" s="25" t="s">
        <v>145</v>
      </c>
      <c r="F19" s="26" t="s">
        <v>146</v>
      </c>
      <c r="G19" s="27" t="s">
        <v>147</v>
      </c>
      <c r="H19" s="19" t="s">
        <v>148</v>
      </c>
      <c r="I19" s="19" t="s">
        <v>149</v>
      </c>
      <c r="J19" s="19" t="s">
        <v>150</v>
      </c>
      <c r="K19" s="20" t="s">
        <v>151</v>
      </c>
      <c r="L19" s="79"/>
      <c r="M19" s="80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257" t="s">
        <v>1444</v>
      </c>
    </row>
    <row r="20" spans="2:39" s="49" customFormat="1" ht="45" x14ac:dyDescent="0.25">
      <c r="B20" s="213"/>
      <c r="C20" s="51"/>
      <c r="D20" s="52"/>
      <c r="E20" s="52"/>
      <c r="F20" s="52"/>
      <c r="G20" s="52"/>
      <c r="H20" s="52"/>
      <c r="I20" s="52"/>
      <c r="J20" s="52" t="s">
        <v>1457</v>
      </c>
      <c r="K20" s="52"/>
    </row>
  </sheetData>
  <mergeCells count="45">
    <mergeCell ref="AC7:AG7"/>
    <mergeCell ref="E7:F8"/>
    <mergeCell ref="G7:J7"/>
    <mergeCell ref="B7:B8"/>
    <mergeCell ref="C7:C8"/>
    <mergeCell ref="D7:D8"/>
    <mergeCell ref="S7:AB7"/>
    <mergeCell ref="R7:R8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E9:E10"/>
    <mergeCell ref="F9:F10"/>
    <mergeCell ref="H9:H10"/>
    <mergeCell ref="I9:I10"/>
    <mergeCell ref="J9:J10"/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D17" sqref="D17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159</v>
      </c>
      <c r="C1" t="s">
        <v>160</v>
      </c>
      <c r="E1" t="s">
        <v>64</v>
      </c>
      <c r="G1" t="s">
        <v>161</v>
      </c>
    </row>
    <row r="2" spans="1:7" x14ac:dyDescent="0.25">
      <c r="A2" s="86" t="s">
        <v>162</v>
      </c>
      <c r="C2" s="87">
        <f ca="1">EOMONTH(TODAY(), 0)</f>
        <v>45169</v>
      </c>
      <c r="D2" s="88"/>
      <c r="E2" t="s">
        <v>163</v>
      </c>
      <c r="G2" s="164">
        <f ca="1">DATE(YEAR(TODAY()), 6, 30)</f>
        <v>45107</v>
      </c>
    </row>
    <row r="3" spans="1:7" x14ac:dyDescent="0.25">
      <c r="A3" s="86" t="s">
        <v>164</v>
      </c>
      <c r="C3" s="87">
        <f ca="1">EOMONTH(TODAY(), -1)</f>
        <v>45138</v>
      </c>
      <c r="E3" t="s">
        <v>165</v>
      </c>
      <c r="G3" s="164">
        <f ca="1">DATE(YEAR(G2)-1, 6, 30)</f>
        <v>44742</v>
      </c>
    </row>
    <row r="4" spans="1:7" x14ac:dyDescent="0.25">
      <c r="A4" s="86" t="s">
        <v>166</v>
      </c>
      <c r="C4" s="87">
        <f ca="1">EOMONTH(TODAY(), -2)</f>
        <v>45107</v>
      </c>
      <c r="E4" t="s">
        <v>167</v>
      </c>
      <c r="G4" s="164">
        <f t="shared" ref="G4:G52" ca="1" si="0">DATE(YEAR(G3)-1, 6, 30)</f>
        <v>44377</v>
      </c>
    </row>
    <row r="5" spans="1:7" x14ac:dyDescent="0.25">
      <c r="A5" s="86" t="s">
        <v>168</v>
      </c>
      <c r="C5" s="87">
        <f ca="1">EOMONTH(TODAY(), -3)</f>
        <v>45077</v>
      </c>
      <c r="E5" t="s">
        <v>169</v>
      </c>
      <c r="G5" s="164">
        <f t="shared" ca="1" si="0"/>
        <v>44012</v>
      </c>
    </row>
    <row r="6" spans="1:7" x14ac:dyDescent="0.25">
      <c r="A6" s="86" t="s">
        <v>170</v>
      </c>
      <c r="C6" s="87">
        <f ca="1">EOMONTH(TODAY(), -4)</f>
        <v>45046</v>
      </c>
      <c r="E6" t="s">
        <v>171</v>
      </c>
      <c r="G6" s="164">
        <f t="shared" ca="1" si="0"/>
        <v>43646</v>
      </c>
    </row>
    <row r="7" spans="1:7" x14ac:dyDescent="0.25">
      <c r="A7" s="86" t="s">
        <v>172</v>
      </c>
      <c r="C7" s="87">
        <f ca="1">EOMONTH(TODAY(), -5)</f>
        <v>45016</v>
      </c>
      <c r="E7" t="s">
        <v>173</v>
      </c>
      <c r="G7" s="164">
        <f t="shared" ca="1" si="0"/>
        <v>43281</v>
      </c>
    </row>
    <row r="8" spans="1:7" x14ac:dyDescent="0.25">
      <c r="A8" s="86" t="s">
        <v>174</v>
      </c>
      <c r="C8" s="87">
        <f ca="1">EOMONTH(TODAY(), -6)</f>
        <v>44985</v>
      </c>
      <c r="G8" s="164">
        <f t="shared" ca="1" si="0"/>
        <v>42916</v>
      </c>
    </row>
    <row r="9" spans="1:7" x14ac:dyDescent="0.25">
      <c r="A9" s="86" t="s">
        <v>175</v>
      </c>
      <c r="G9" s="164">
        <f t="shared" ca="1" si="0"/>
        <v>42551</v>
      </c>
    </row>
    <row r="10" spans="1:7" x14ac:dyDescent="0.25">
      <c r="A10" s="86" t="s">
        <v>176</v>
      </c>
      <c r="G10" s="164">
        <f t="shared" ca="1" si="0"/>
        <v>42185</v>
      </c>
    </row>
    <row r="11" spans="1:7" x14ac:dyDescent="0.25">
      <c r="A11" s="86" t="s">
        <v>177</v>
      </c>
      <c r="G11" s="164">
        <f t="shared" ca="1" si="0"/>
        <v>41820</v>
      </c>
    </row>
    <row r="12" spans="1:7" x14ac:dyDescent="0.25">
      <c r="A12" s="86" t="s">
        <v>178</v>
      </c>
      <c r="G12" s="164">
        <f t="shared" ca="1" si="0"/>
        <v>41455</v>
      </c>
    </row>
    <row r="13" spans="1:7" x14ac:dyDescent="0.25">
      <c r="G13" s="164">
        <f t="shared" ca="1" si="0"/>
        <v>41090</v>
      </c>
    </row>
    <row r="14" spans="1:7" x14ac:dyDescent="0.25">
      <c r="G14" s="164">
        <f t="shared" ca="1" si="0"/>
        <v>40724</v>
      </c>
    </row>
    <row r="15" spans="1:7" x14ac:dyDescent="0.25">
      <c r="G15" s="164">
        <f t="shared" ca="1" si="0"/>
        <v>40359</v>
      </c>
    </row>
    <row r="16" spans="1:7" x14ac:dyDescent="0.25">
      <c r="G16" s="164">
        <f t="shared" ca="1" si="0"/>
        <v>39994</v>
      </c>
    </row>
    <row r="17" spans="7:7" x14ac:dyDescent="0.25">
      <c r="G17" s="164">
        <f t="shared" ca="1" si="0"/>
        <v>39629</v>
      </c>
    </row>
    <row r="18" spans="7:7" x14ac:dyDescent="0.25">
      <c r="G18" s="164">
        <f t="shared" ca="1" si="0"/>
        <v>39263</v>
      </c>
    </row>
    <row r="19" spans="7:7" x14ac:dyDescent="0.25">
      <c r="G19" s="164">
        <f t="shared" ca="1" si="0"/>
        <v>38898</v>
      </c>
    </row>
    <row r="20" spans="7:7" x14ac:dyDescent="0.25">
      <c r="G20" s="164">
        <f t="shared" ca="1" si="0"/>
        <v>38533</v>
      </c>
    </row>
    <row r="21" spans="7:7" x14ac:dyDescent="0.25">
      <c r="G21" s="164">
        <f t="shared" ca="1" si="0"/>
        <v>38168</v>
      </c>
    </row>
    <row r="22" spans="7:7" x14ac:dyDescent="0.25">
      <c r="G22" s="164">
        <f t="shared" ca="1" si="0"/>
        <v>37802</v>
      </c>
    </row>
    <row r="23" spans="7:7" x14ac:dyDescent="0.25">
      <c r="G23" s="164">
        <f t="shared" ca="1" si="0"/>
        <v>37437</v>
      </c>
    </row>
    <row r="24" spans="7:7" x14ac:dyDescent="0.25">
      <c r="G24" s="164">
        <f t="shared" ca="1" si="0"/>
        <v>37072</v>
      </c>
    </row>
    <row r="25" spans="7:7" x14ac:dyDescent="0.25">
      <c r="G25" s="164">
        <f t="shared" ca="1" si="0"/>
        <v>36707</v>
      </c>
    </row>
    <row r="26" spans="7:7" x14ac:dyDescent="0.25">
      <c r="G26" s="164">
        <f t="shared" ca="1" si="0"/>
        <v>36341</v>
      </c>
    </row>
    <row r="27" spans="7:7" x14ac:dyDescent="0.25">
      <c r="G27" s="164">
        <f t="shared" ca="1" si="0"/>
        <v>35976</v>
      </c>
    </row>
    <row r="28" spans="7:7" x14ac:dyDescent="0.25">
      <c r="G28" s="164">
        <f t="shared" ca="1" si="0"/>
        <v>35611</v>
      </c>
    </row>
    <row r="29" spans="7:7" x14ac:dyDescent="0.25">
      <c r="G29" s="164">
        <f t="shared" ca="1" si="0"/>
        <v>35246</v>
      </c>
    </row>
    <row r="30" spans="7:7" x14ac:dyDescent="0.25">
      <c r="G30" s="164">
        <f t="shared" ca="1" si="0"/>
        <v>34880</v>
      </c>
    </row>
    <row r="31" spans="7:7" x14ac:dyDescent="0.25">
      <c r="G31" s="164">
        <f t="shared" ca="1" si="0"/>
        <v>34515</v>
      </c>
    </row>
    <row r="32" spans="7:7" x14ac:dyDescent="0.25">
      <c r="G32" s="164">
        <f t="shared" ca="1" si="0"/>
        <v>34150</v>
      </c>
    </row>
    <row r="33" spans="7:7" x14ac:dyDescent="0.25">
      <c r="G33" s="164">
        <f t="shared" ca="1" si="0"/>
        <v>33785</v>
      </c>
    </row>
    <row r="34" spans="7:7" x14ac:dyDescent="0.25">
      <c r="G34" s="164">
        <f t="shared" ca="1" si="0"/>
        <v>33419</v>
      </c>
    </row>
    <row r="35" spans="7:7" x14ac:dyDescent="0.25">
      <c r="G35" s="164">
        <f t="shared" ca="1" si="0"/>
        <v>33054</v>
      </c>
    </row>
    <row r="36" spans="7:7" x14ac:dyDescent="0.25">
      <c r="G36" s="164">
        <f t="shared" ca="1" si="0"/>
        <v>32689</v>
      </c>
    </row>
    <row r="37" spans="7:7" x14ac:dyDescent="0.25">
      <c r="G37" s="164">
        <f t="shared" ca="1" si="0"/>
        <v>32324</v>
      </c>
    </row>
    <row r="38" spans="7:7" x14ac:dyDescent="0.25">
      <c r="G38" s="164">
        <f t="shared" ca="1" si="0"/>
        <v>31958</v>
      </c>
    </row>
    <row r="39" spans="7:7" x14ac:dyDescent="0.25">
      <c r="G39" s="164">
        <f t="shared" ca="1" si="0"/>
        <v>31593</v>
      </c>
    </row>
    <row r="40" spans="7:7" x14ac:dyDescent="0.25">
      <c r="G40" s="164">
        <f t="shared" ca="1" si="0"/>
        <v>31228</v>
      </c>
    </row>
    <row r="41" spans="7:7" x14ac:dyDescent="0.25">
      <c r="G41" s="164">
        <f t="shared" ca="1" si="0"/>
        <v>30863</v>
      </c>
    </row>
    <row r="42" spans="7:7" x14ac:dyDescent="0.25">
      <c r="G42" s="164">
        <f t="shared" ca="1" si="0"/>
        <v>30497</v>
      </c>
    </row>
    <row r="43" spans="7:7" x14ac:dyDescent="0.25">
      <c r="G43" s="164">
        <f t="shared" ca="1" si="0"/>
        <v>30132</v>
      </c>
    </row>
    <row r="44" spans="7:7" x14ac:dyDescent="0.25">
      <c r="G44" s="164">
        <f t="shared" ca="1" si="0"/>
        <v>29767</v>
      </c>
    </row>
    <row r="45" spans="7:7" x14ac:dyDescent="0.25">
      <c r="G45" s="164">
        <f t="shared" ca="1" si="0"/>
        <v>29402</v>
      </c>
    </row>
    <row r="46" spans="7:7" x14ac:dyDescent="0.25">
      <c r="G46" s="164">
        <f t="shared" ca="1" si="0"/>
        <v>29036</v>
      </c>
    </row>
    <row r="47" spans="7:7" x14ac:dyDescent="0.25">
      <c r="G47" s="164">
        <f t="shared" ca="1" si="0"/>
        <v>28671</v>
      </c>
    </row>
    <row r="48" spans="7:7" x14ac:dyDescent="0.25">
      <c r="G48" s="164">
        <f t="shared" ca="1" si="0"/>
        <v>28306</v>
      </c>
    </row>
    <row r="49" spans="7:7" x14ac:dyDescent="0.25">
      <c r="G49" s="164">
        <f t="shared" ca="1" si="0"/>
        <v>27941</v>
      </c>
    </row>
    <row r="50" spans="7:7" x14ac:dyDescent="0.25">
      <c r="G50" s="164">
        <f t="shared" ca="1" si="0"/>
        <v>27575</v>
      </c>
    </row>
    <row r="51" spans="7:7" x14ac:dyDescent="0.25">
      <c r="G51" s="164">
        <f t="shared" ca="1" si="0"/>
        <v>27210</v>
      </c>
    </row>
    <row r="52" spans="7:7" x14ac:dyDescent="0.25">
      <c r="G52" s="164">
        <f t="shared" ca="1" si="0"/>
        <v>26845</v>
      </c>
    </row>
    <row r="53" spans="7:7" x14ac:dyDescent="0.25">
      <c r="G53" s="88"/>
    </row>
    <row r="54" spans="7:7" x14ac:dyDescent="0.25">
      <c r="G54" s="88"/>
    </row>
    <row r="55" spans="7:7" x14ac:dyDescent="0.25">
      <c r="G55" s="88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A30" sqref="A30"/>
    </sheetView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51</v>
      </c>
      <c r="AW1" t="s">
        <v>52</v>
      </c>
      <c r="AX1" t="s">
        <v>53</v>
      </c>
      <c r="AY1" t="s">
        <v>226</v>
      </c>
      <c r="AZ1" t="s">
        <v>227</v>
      </c>
      <c r="BA1" t="s">
        <v>228</v>
      </c>
      <c r="BB1" t="s">
        <v>229</v>
      </c>
      <c r="BC1" t="s">
        <v>230</v>
      </c>
      <c r="BD1" t="s">
        <v>231</v>
      </c>
      <c r="BE1" t="s">
        <v>232</v>
      </c>
      <c r="BF1" t="s">
        <v>233</v>
      </c>
      <c r="BG1" t="s">
        <v>234</v>
      </c>
      <c r="BH1" t="s">
        <v>235</v>
      </c>
      <c r="BI1" t="s">
        <v>236</v>
      </c>
      <c r="BJ1" t="s">
        <v>237</v>
      </c>
      <c r="BK1" t="s">
        <v>238</v>
      </c>
      <c r="BL1" t="s">
        <v>239</v>
      </c>
      <c r="BM1" t="s">
        <v>240</v>
      </c>
      <c r="BN1" t="s">
        <v>241</v>
      </c>
      <c r="BO1" t="s">
        <v>242</v>
      </c>
      <c r="BP1" t="s">
        <v>243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250</v>
      </c>
      <c r="BX1" t="s">
        <v>251</v>
      </c>
      <c r="BY1" t="s">
        <v>252</v>
      </c>
      <c r="BZ1" t="s">
        <v>253</v>
      </c>
      <c r="CA1" t="s">
        <v>254</v>
      </c>
      <c r="CB1" t="s">
        <v>255</v>
      </c>
      <c r="CC1" t="s">
        <v>256</v>
      </c>
      <c r="CD1" t="s">
        <v>257</v>
      </c>
      <c r="CE1" t="s">
        <v>258</v>
      </c>
      <c r="CF1" t="s">
        <v>259</v>
      </c>
      <c r="CG1" t="s">
        <v>260</v>
      </c>
      <c r="CH1" t="s">
        <v>261</v>
      </c>
      <c r="CI1" t="s">
        <v>262</v>
      </c>
      <c r="CJ1" t="s">
        <v>263</v>
      </c>
      <c r="CK1" t="s">
        <v>264</v>
      </c>
      <c r="CL1" t="s">
        <v>265</v>
      </c>
      <c r="CM1" t="s">
        <v>266</v>
      </c>
      <c r="CN1" t="s">
        <v>267</v>
      </c>
      <c r="CO1" t="s">
        <v>268</v>
      </c>
      <c r="CP1" t="s">
        <v>269</v>
      </c>
      <c r="CQ1" t="s">
        <v>270</v>
      </c>
      <c r="CR1" t="s">
        <v>271</v>
      </c>
      <c r="CS1" t="s">
        <v>272</v>
      </c>
      <c r="CT1" t="s">
        <v>273</v>
      </c>
      <c r="CU1" t="s">
        <v>274</v>
      </c>
      <c r="CV1" t="s">
        <v>275</v>
      </c>
      <c r="CW1" t="s">
        <v>276</v>
      </c>
      <c r="CX1" t="s">
        <v>277</v>
      </c>
      <c r="CY1" t="s">
        <v>278</v>
      </c>
      <c r="CZ1" t="s">
        <v>279</v>
      </c>
      <c r="DA1" t="s">
        <v>280</v>
      </c>
      <c r="DB1" t="s">
        <v>281</v>
      </c>
      <c r="DC1" t="s">
        <v>282</v>
      </c>
      <c r="DD1" t="s">
        <v>283</v>
      </c>
      <c r="DE1" t="s">
        <v>284</v>
      </c>
      <c r="DF1" t="s">
        <v>285</v>
      </c>
      <c r="DG1" t="s">
        <v>286</v>
      </c>
      <c r="DH1" t="s">
        <v>287</v>
      </c>
      <c r="DI1" t="s">
        <v>288</v>
      </c>
      <c r="DJ1" t="s">
        <v>289</v>
      </c>
      <c r="DK1" t="s">
        <v>290</v>
      </c>
      <c r="DL1" t="s">
        <v>291</v>
      </c>
      <c r="DM1" t="s">
        <v>292</v>
      </c>
      <c r="DN1" t="s">
        <v>293</v>
      </c>
      <c r="DO1" t="s">
        <v>294</v>
      </c>
      <c r="DP1" t="s">
        <v>295</v>
      </c>
      <c r="DQ1" t="s">
        <v>296</v>
      </c>
      <c r="DR1" t="s">
        <v>297</v>
      </c>
      <c r="DS1" t="s">
        <v>298</v>
      </c>
      <c r="DT1" t="s">
        <v>299</v>
      </c>
      <c r="DU1" t="s">
        <v>300</v>
      </c>
      <c r="DV1" t="s">
        <v>301</v>
      </c>
      <c r="DW1" t="s">
        <v>302</v>
      </c>
      <c r="DX1" t="s">
        <v>303</v>
      </c>
      <c r="DY1" t="s">
        <v>304</v>
      </c>
      <c r="DZ1" t="s">
        <v>305</v>
      </c>
      <c r="EA1" t="s">
        <v>306</v>
      </c>
      <c r="EB1" t="s">
        <v>307</v>
      </c>
      <c r="EC1" t="s">
        <v>308</v>
      </c>
      <c r="ED1" t="s">
        <v>309</v>
      </c>
      <c r="EE1" t="s">
        <v>310</v>
      </c>
      <c r="EF1" t="s">
        <v>311</v>
      </c>
      <c r="EG1" t="s">
        <v>312</v>
      </c>
      <c r="EH1" t="s">
        <v>313</v>
      </c>
      <c r="EI1" t="s">
        <v>314</v>
      </c>
      <c r="EJ1" t="s">
        <v>315</v>
      </c>
      <c r="EK1" t="s">
        <v>316</v>
      </c>
      <c r="EL1" t="s">
        <v>317</v>
      </c>
      <c r="EM1" t="s">
        <v>318</v>
      </c>
      <c r="EN1" t="s">
        <v>319</v>
      </c>
      <c r="EO1" t="s">
        <v>320</v>
      </c>
      <c r="EP1" t="s">
        <v>321</v>
      </c>
      <c r="EQ1" t="s">
        <v>322</v>
      </c>
      <c r="ER1" t="s">
        <v>323</v>
      </c>
      <c r="ES1" t="s">
        <v>324</v>
      </c>
      <c r="ET1" t="s">
        <v>325</v>
      </c>
      <c r="EU1" t="s">
        <v>326</v>
      </c>
    </row>
    <row r="2" spans="1:203" x14ac:dyDescent="0.25">
      <c r="A2" t="s">
        <v>327</v>
      </c>
      <c r="B2" t="str" cm="1">
        <f t="array" aca="1" ref="B2" ca="1">INDIRECT("'"&amp;B7)</f>
        <v>Northern States Power Co. (Xcel)</v>
      </c>
      <c r="C2" s="209" cm="1">
        <f t="array" aca="1" ref="C2" ca="1">INDIRECT("'"&amp;C7)</f>
        <v>45046</v>
      </c>
      <c r="D2" s="152" t="str" cm="1">
        <f t="array" aca="1" ref="D2" ca="1">IF(ISBLANK(INDIRECT("'"&amp;D7)),"",TRIM(CLEAN(INDIRECT("'"&amp;D7))))</f>
        <v>0</v>
      </c>
      <c r="E2" s="152" t="str" cm="1">
        <f t="array" aca="1" ref="E2" ca="1">IF(ISBLANK(INDIRECT("'"&amp;E7)),"",TRIM(CLEAN(INDIRECT("'"&amp;E7))))</f>
        <v>0</v>
      </c>
      <c r="F2" s="152" t="str" cm="1">
        <f t="array" aca="1" ref="F2" ca="1">IF(ISBLANK(INDIRECT("'"&amp;F7)),"",TRIM(CLEAN(INDIRECT("'"&amp;F7))))</f>
        <v>0</v>
      </c>
      <c r="G2" s="152" t="str" cm="1">
        <f t="array" aca="1" ref="G2" ca="1">IF(ISBLANK(INDIRECT("'"&amp;G7)),"",TRIM(CLEAN(INDIRECT("'"&amp;G7))))</f>
        <v>0</v>
      </c>
      <c r="H2" s="152" t="str" cm="1">
        <f t="array" aca="1" ref="H2" ca="1">IF(ISBLANK(INDIRECT("'"&amp;H7)),"",TRIM(CLEAN(INDIRECT("'"&amp;H7))))</f>
        <v>0</v>
      </c>
      <c r="I2" s="152" t="str" cm="1">
        <f t="array" aca="1" ref="I2" ca="1">IF(ISBLANK(INDIRECT("'"&amp;I7)),"",TRIM(CLEAN(INDIRECT("'"&amp;I7))))</f>
        <v>0</v>
      </c>
      <c r="J2" s="152" t="str" cm="1">
        <f t="array" aca="1" ref="J2" ca="1">IF(ISBLANK(INDIRECT("'"&amp;J7)),"",TRIM(CLEAN(INDIRECT("'"&amp;J7))))</f>
        <v>0</v>
      </c>
      <c r="K2" s="152" t="str" cm="1">
        <f t="array" aca="1" ref="K2" ca="1">IF(ISBLANK(INDIRECT("'"&amp;K7)),"",TRIM(CLEAN(INDIRECT("'"&amp;K7))))</f>
        <v>0</v>
      </c>
      <c r="L2" s="152" t="str" cm="1">
        <f t="array" aca="1" ref="L2" ca="1">IF(ISBLANK(INDIRECT("'"&amp;L7)),"",TRIM(CLEAN(INDIRECT("'"&amp;L7))))</f>
        <v>0</v>
      </c>
      <c r="M2" s="152" t="str" cm="1">
        <f t="array" aca="1" ref="M2" ca="1">IF(ISBLANK(INDIRECT("'"&amp;M7)),"",TRIM(CLEAN(INDIRECT("'"&amp;M7))))</f>
        <v>0</v>
      </c>
      <c r="N2" s="152" t="str" cm="1">
        <f t="array" aca="1" ref="N2" ca="1">IF(ISBLANK(INDIRECT("'"&amp;N7)),"",TRIM(CLEAN(INDIRECT("'"&amp;N7))))</f>
        <v>0</v>
      </c>
      <c r="O2" s="152" t="str" cm="1">
        <f t="array" aca="1" ref="O2" ca="1">IF(ISBLANK(INDIRECT("'"&amp;O7)),"",TRIM(CLEAN(INDIRECT("'"&amp;O7))))</f>
        <v>0</v>
      </c>
      <c r="P2" s="152" t="str" cm="1">
        <f t="array" aca="1" ref="P2" ca="1">IF(ISBLANK(INDIRECT("'"&amp;P7)),"",TRIM(CLEAN(INDIRECT("'"&amp;P7))))</f>
        <v>0</v>
      </c>
      <c r="Q2" s="152" t="str" cm="1">
        <f t="array" aca="1" ref="Q2" ca="1">IF(ISBLANK(INDIRECT("'"&amp;Q7)),"",TRIM(CLEAN(INDIRECT("'"&amp;Q7))))</f>
        <v>0</v>
      </c>
      <c r="R2" s="152" t="str" cm="1">
        <f t="array" aca="1" ref="R2" ca="1">IF(ISBLANK(INDIRECT("'"&amp;R7)),"",TRIM(CLEAN(INDIRECT("'"&amp;R7))))</f>
        <v>0</v>
      </c>
      <c r="S2" s="152" t="str" cm="1">
        <f t="array" aca="1" ref="S2" ca="1">IF(ISBLANK(INDIRECT("'"&amp;S7)),"",TRIM(CLEAN(INDIRECT("'"&amp;S7))))</f>
        <v>0</v>
      </c>
      <c r="T2" s="152" t="str" cm="1">
        <f t="array" aca="1" ref="T2" ca="1">IF(ISBLANK(INDIRECT("'"&amp;T7)),"",TRIM(CLEAN(INDIRECT("'"&amp;T7))))</f>
        <v>0</v>
      </c>
      <c r="U2" s="152" t="str" cm="1">
        <f t="array" aca="1" ref="U2" ca="1">IF(ISBLANK(INDIRECT("'"&amp;U7)),"",TRIM(CLEAN(INDIRECT("'"&amp;U7))))</f>
        <v>0</v>
      </c>
      <c r="V2" s="152" t="str" cm="1">
        <f t="array" aca="1" ref="V2" ca="1">IF(ISBLANK(INDIRECT("'"&amp;V7)),"",TRIM(CLEAN(INDIRECT("'"&amp;V7))))</f>
        <v>0</v>
      </c>
      <c r="W2" s="152" t="str" cm="1">
        <f t="array" aca="1" ref="W2" ca="1">IF(ISBLANK(INDIRECT("'"&amp;W7)),"",TRIM(CLEAN(INDIRECT("'"&amp;W7))))</f>
        <v>0</v>
      </c>
      <c r="X2" s="152" t="str" cm="1">
        <f t="array" aca="1" ref="X2" ca="1">IF(ISBLANK(INDIRECT("'"&amp;X7)),"",TRIM(CLEAN(INDIRECT("'"&amp;X7))))</f>
        <v>0</v>
      </c>
      <c r="Y2" s="152" t="str" cm="1">
        <f t="array" aca="1" ref="Y2" ca="1">IF(ISBLANK(INDIRECT("'"&amp;Y7)),"",TRIM(CLEAN(INDIRECT("'"&amp;Y7))))</f>
        <v>0</v>
      </c>
      <c r="Z2" s="152" t="str" cm="1">
        <f t="array" aca="1" ref="Z2" ca="1">IF(ISBLANK(INDIRECT("'"&amp;Z7)),"",TRIM(CLEAN(INDIRECT("'"&amp;Z7))))</f>
        <v>0</v>
      </c>
      <c r="AA2" s="152" t="str" cm="1">
        <f t="array" aca="1" ref="AA2" ca="1">IF(ISBLANK(INDIRECT("'"&amp;AA7)),"",TRIM(CLEAN(INDIRECT("'"&amp;AA7))))</f>
        <v>0</v>
      </c>
      <c r="AB2" s="152" t="str" cm="1">
        <f t="array" aca="1" ref="AB2" ca="1">IF(ISBLANK(INDIRECT("'"&amp;AB7)),"",TRIM(CLEAN(INDIRECT("'"&amp;AB7))))</f>
        <v>877</v>
      </c>
      <c r="AC2" s="152" t="str" cm="1">
        <f t="array" aca="1" ref="AC2" ca="1">IF(ISBLANK(INDIRECT("'"&amp;AC7)),"",TRIM(CLEAN(INDIRECT("'"&amp;AC7))))</f>
        <v>1197</v>
      </c>
      <c r="AD2" s="152" t="str" cm="1">
        <f t="array" aca="1" ref="AD2" ca="1">IF(ISBLANK(INDIRECT("'"&amp;AD7)),"",TRIM(CLEAN(INDIRECT("'"&amp;AD7))))</f>
        <v>89</v>
      </c>
      <c r="AE2" s="152" t="str" cm="1">
        <f t="array" aca="1" ref="AE2" ca="1">IF(ISBLANK(INDIRECT("'"&amp;AE7)),"",TRIM(CLEAN(INDIRECT("'"&amp;AE7))))</f>
        <v>111</v>
      </c>
      <c r="AF2" s="152" t="str" cm="1">
        <f t="array" aca="1" ref="AF2" ca="1">IF(ISBLANK(INDIRECT("'"&amp;AF7)),"",TRIM(CLEAN(INDIRECT("'"&amp;AF7))))</f>
        <v>58</v>
      </c>
      <c r="AG2" s="152" t="str" cm="1">
        <f t="array" aca="1" ref="AG2" ca="1">IF(ISBLANK(INDIRECT("'"&amp;AG7)),"",TRIM(CLEAN(INDIRECT("'"&amp;AG7))))</f>
        <v>66</v>
      </c>
      <c r="AH2" s="152" t="str" cm="1">
        <f t="array" aca="1" ref="AH2" ca="1">IF(ISBLANK(INDIRECT("'"&amp;AH7)),"",TRIM(CLEAN(INDIRECT("'"&amp;AH7))))</f>
        <v>63</v>
      </c>
      <c r="AI2" s="152" t="str" cm="1">
        <f t="array" aca="1" ref="AI2" ca="1">IF(ISBLANK(INDIRECT("'"&amp;AI7)),"",TRIM(CLEAN(INDIRECT("'"&amp;AI7))))</f>
        <v>63</v>
      </c>
      <c r="AJ2" s="152" t="str" cm="1">
        <f t="array" aca="1" ref="AJ2" ca="1">IF(ISBLANK(INDIRECT("'"&amp;AJ7)),"",TRIM(CLEAN(INDIRECT("'"&amp;AJ7))))</f>
        <v>54</v>
      </c>
      <c r="AK2" s="152" t="str" cm="1">
        <f t="array" aca="1" ref="AK2" ca="1">IF(ISBLANK(INDIRECT("'"&amp;AK7)),"",TRIM(CLEAN(INDIRECT("'"&amp;AK7))))</f>
        <v>54</v>
      </c>
      <c r="AL2" s="152" t="str" cm="1">
        <f t="array" aca="1" ref="AL2" ca="1">IF(ISBLANK(INDIRECT("'"&amp;AL7)),"",TRIM(CLEAN(INDIRECT("'"&amp;AL7))))</f>
        <v>0</v>
      </c>
      <c r="AM2" s="152" t="str" cm="1">
        <f t="array" aca="1" ref="AM2" ca="1">IF(ISBLANK(INDIRECT("'"&amp;AM7)),"",TRIM(CLEAN(INDIRECT("'"&amp;AM7))))</f>
        <v>0</v>
      </c>
      <c r="AN2" s="152" t="str" cm="1">
        <f t="array" aca="1" ref="AN2" ca="1">IF(ISBLANK(INDIRECT("'"&amp;AN7)),"",TRIM(CLEAN(INDIRECT("'"&amp;AN7))))</f>
        <v>0</v>
      </c>
      <c r="AO2" s="152" t="str" cm="1">
        <f t="array" aca="1" ref="AO2" ca="1">IF(ISBLANK(INDIRECT("'"&amp;AO7)),"",TRIM(CLEAN(INDIRECT("'"&amp;AO7))))</f>
        <v>0</v>
      </c>
      <c r="AP2" s="152" t="str" cm="1">
        <f t="array" aca="1" ref="AP2" ca="1">IF(ISBLANK(INDIRECT("'"&amp;AP7)),"",TRIM(CLEAN(INDIRECT("'"&amp;AP7))))</f>
        <v>0</v>
      </c>
      <c r="AQ2" s="152" t="str" cm="1">
        <f t="array" aca="1" ref="AQ2" ca="1">IF(ISBLANK(INDIRECT("'"&amp;AQ7)),"",TRIM(CLEAN(INDIRECT("'"&amp;AQ7))))</f>
        <v>0</v>
      </c>
      <c r="AR2" s="152" t="str" cm="1">
        <f t="array" aca="1" ref="AR2" ca="1">IF(ISBLANK(INDIRECT("'"&amp;AR7)),"",TRIM(CLEAN(INDIRECT("'"&amp;AR7))))</f>
        <v>0</v>
      </c>
      <c r="AS2" s="152" t="str" cm="1">
        <f t="array" aca="1" ref="AS2" ca="1">IF(ISBLANK(INDIRECT("'"&amp;AS7)),"",TRIM(CLEAN(INDIRECT("'"&amp;AS7))))</f>
        <v>0</v>
      </c>
      <c r="AT2" s="152" t="str" cm="1">
        <f t="array" aca="1" ref="AT2" ca="1">IF(ISBLANK(INDIRECT("'"&amp;AT7)),"",TRIM(CLEAN(INDIRECT("'"&amp;AT7))))</f>
        <v>0</v>
      </c>
      <c r="AU2" s="152" t="str" cm="1">
        <f t="array" aca="1" ref="AU2" ca="1">IF(ISBLANK(INDIRECT("'"&amp;AU7)),"",TRIM(CLEAN(INDIRECT("'"&amp;AU7))))</f>
        <v>0</v>
      </c>
      <c r="AV2" s="152" t="str" cm="1">
        <f t="array" aca="1" ref="AV2" ca="1">IF(ISBLANK(INDIRECT("'"&amp;AV7)),"",TRIM(CLEAN(INDIRECT("'"&amp;AV7))))</f>
        <v>83</v>
      </c>
      <c r="AW2" s="152" t="str" cm="1">
        <f t="array" aca="1" ref="AW2" ca="1">IF(ISBLANK(INDIRECT("'"&amp;AW7)),"",TRIM(CLEAN(INDIRECT("'"&amp;AW7))))</f>
        <v>0</v>
      </c>
      <c r="AX2" s="152" t="str" cm="1">
        <f t="array" aca="1" ref="AX2" ca="1">IF(ISBLANK(INDIRECT("'"&amp;AX7)),"",TRIM(CLEAN(INDIRECT("'"&amp;AX7))))</f>
        <v>0</v>
      </c>
      <c r="AY2" s="152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88" t="str" cm="1">
        <f t="array" aca="1" ref="BA2" ca="1">IF(ISBLANK(INDIRECT("'"&amp;BA7)),"",TRIM(CLEAN(INDIRECT("'"&amp;BA7))))</f>
        <v/>
      </c>
      <c r="BB2" s="88" t="str" cm="1">
        <f t="array" aca="1" ref="BB2" ca="1">IF(ISBLANK(INDIRECT("'"&amp;BB7)),"",TRIM(CLEAN(INDIRECT("'"&amp;BB7))))</f>
        <v/>
      </c>
      <c r="BC2" s="152" t="str" cm="1">
        <f t="array" aca="1" ref="BC2" ca="1">IF(ISBLANK(INDIRECT("'"&amp;BC7)),"",TRIM(CLEAN(INDIRECT("'"&amp;BC7))))</f>
        <v/>
      </c>
      <c r="BD2" s="152" t="str" cm="1">
        <f t="array" aca="1" ref="BD2" ca="1">IF(ISBLANK(INDIRECT("'"&amp;BD7)),"",TRIM(CLEAN(INDIRECT("'"&amp;BD7))))</f>
        <v/>
      </c>
      <c r="BE2" s="152" t="str" cm="1">
        <f t="array" aca="1" ref="BE2" ca="1">IF(ISBLANK(INDIRECT("'"&amp;BE7)),"",TRIM(CLEAN(INDIRECT("'"&amp;BE7))))</f>
        <v/>
      </c>
      <c r="BF2" s="152" t="str" cm="1">
        <f t="array" aca="1" ref="BF2" ca="1">IF(ISBLANK(INDIRECT("'"&amp;BF7)),"",TRIM(CLEAN(INDIRECT("'"&amp;BF7))))</f>
        <v/>
      </c>
      <c r="BG2" s="88" t="str" cm="1">
        <f t="array" aca="1" ref="BG2" ca="1">IF(ISBLANK(INDIRECT("'"&amp;BG7)),"",TRIM(CLEAN(INDIRECT("'"&amp;BG7))))</f>
        <v/>
      </c>
      <c r="BH2" s="159" t="str" cm="1">
        <f t="array" aca="1" ref="BH2" ca="1">IF(ISBLANK(INDIRECT("'"&amp;BH7)),"",TRIM(CLEAN(INDIRECT("'"&amp;BH7))))</f>
        <v/>
      </c>
      <c r="BI2" s="159" t="str" cm="1">
        <f t="array" aca="1" ref="BI2" ca="1">IF(ISBLANK(INDIRECT("'"&amp;BI7)),"",TRIM(CLEAN(INDIRECT("'"&amp;BI7))))</f>
        <v/>
      </c>
      <c r="BJ2" s="152" t="str" cm="1">
        <f t="array" aca="1" ref="BJ2" ca="1">IF(ISBLANK(INDIRECT("'"&amp;BJ7)),"",TRIM(CLEAN(INDIRECT("'"&amp;BJ7))))</f>
        <v/>
      </c>
      <c r="BK2" s="152" t="str" cm="1">
        <f t="array" aca="1" ref="BK2" ca="1">IF(ISBLANK(INDIRECT("'"&amp;BK7)),"",TRIM(CLEAN(INDIRECT("'"&amp;BK7))))</f>
        <v/>
      </c>
      <c r="BL2" s="152" t="str" cm="1">
        <f t="array" aca="1" ref="BL2" ca="1">IF(ISBLANK(INDIRECT("'"&amp;BL7)),"",TRIM(CLEAN(INDIRECT("'"&amp;BL7))))</f>
        <v/>
      </c>
      <c r="BM2" s="152" t="str" cm="1">
        <f t="array" aca="1" ref="BM2" ca="1">IF(ISBLANK(INDIRECT("'"&amp;BM7)),"",TRIM(CLEAN(INDIRECT("'"&amp;BM7))))</f>
        <v/>
      </c>
      <c r="BN2" s="152" t="str" cm="1">
        <f t="array" aca="1" ref="BN2" ca="1">IF(ISBLANK(INDIRECT("'"&amp;BN7)),"",TRIM(CLEAN(INDIRECT("'"&amp;BN7))))</f>
        <v/>
      </c>
      <c r="BO2" s="152" t="str" cm="1">
        <f t="array" aca="1" ref="BO2" ca="1">IF(ISBLANK(INDIRECT("'"&amp;BO7)),"",TRIM(CLEAN(INDIRECT("'"&amp;BO7))))</f>
        <v/>
      </c>
      <c r="BP2" s="152" t="str" cm="1">
        <f t="array" aca="1" ref="BP2" ca="1">IF(ISBLANK(INDIRECT("'"&amp;BP7)),"",TRIM(CLEAN(INDIRECT("'"&amp;BP7))))</f>
        <v/>
      </c>
      <c r="BQ2" s="152" t="str" cm="1">
        <f t="array" aca="1" ref="BQ2" ca="1">IF(ISBLANK(INDIRECT("'"&amp;BQ7)),"",TRIM(CLEAN(INDIRECT("'"&amp;BQ7))))</f>
        <v/>
      </c>
      <c r="BR2" s="152" t="str" cm="1">
        <f t="array" aca="1" ref="BR2" ca="1">IF(ISBLANK(INDIRECT("'"&amp;BR7)),"",TRIM(CLEAN(INDIRECT("'"&amp;BR7))))</f>
        <v/>
      </c>
      <c r="BS2" s="159" t="str" cm="1">
        <f t="array" aca="1" ref="BS2" ca="1">IF(ISBLANK(INDIRECT("'"&amp;BS7)),"",TRIM(CLEAN(INDIRECT("'"&amp;BS7))))</f>
        <v/>
      </c>
      <c r="BT2" s="152" t="str" cm="1">
        <f t="array" aca="1" ref="BT2" ca="1">IF(ISBLANK(INDIRECT("'"&amp;BT7)),"",TRIM(CLEAN(INDIRECT("'"&amp;BT7))))</f>
        <v/>
      </c>
      <c r="BU2" s="88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179</v>
      </c>
      <c r="B5" t="s">
        <v>180</v>
      </c>
      <c r="C5" t="s">
        <v>181</v>
      </c>
      <c r="D5" t="s">
        <v>182</v>
      </c>
      <c r="E5" t="s">
        <v>183</v>
      </c>
      <c r="F5" t="s">
        <v>184</v>
      </c>
      <c r="G5" t="s">
        <v>185</v>
      </c>
      <c r="H5" t="s">
        <v>186</v>
      </c>
      <c r="I5" t="s">
        <v>187</v>
      </c>
      <c r="J5" t="s">
        <v>188</v>
      </c>
      <c r="K5" t="s">
        <v>189</v>
      </c>
      <c r="L5" t="s">
        <v>190</v>
      </c>
      <c r="M5" t="s">
        <v>191</v>
      </c>
      <c r="N5" t="s">
        <v>192</v>
      </c>
      <c r="O5" t="s">
        <v>193</v>
      </c>
      <c r="P5" t="s">
        <v>194</v>
      </c>
      <c r="Q5" t="s">
        <v>195</v>
      </c>
      <c r="R5" t="s">
        <v>196</v>
      </c>
      <c r="S5" t="s">
        <v>197</v>
      </c>
      <c r="T5" t="s">
        <v>198</v>
      </c>
      <c r="U5" t="s">
        <v>199</v>
      </c>
      <c r="V5" t="s">
        <v>200</v>
      </c>
      <c r="W5" t="s">
        <v>201</v>
      </c>
      <c r="X5" t="s">
        <v>202</v>
      </c>
      <c r="Y5" t="s">
        <v>203</v>
      </c>
      <c r="Z5" t="s">
        <v>204</v>
      </c>
      <c r="AA5" t="s">
        <v>205</v>
      </c>
      <c r="AB5" t="s">
        <v>206</v>
      </c>
      <c r="AC5" t="s">
        <v>207</v>
      </c>
      <c r="AD5" t="s">
        <v>208</v>
      </c>
      <c r="AE5" t="s">
        <v>209</v>
      </c>
      <c r="AF5" t="s">
        <v>210</v>
      </c>
      <c r="AG5" t="s">
        <v>211</v>
      </c>
      <c r="AH5" t="s">
        <v>212</v>
      </c>
      <c r="AI5" t="s">
        <v>213</v>
      </c>
      <c r="AJ5" t="s">
        <v>214</v>
      </c>
      <c r="AK5" t="s">
        <v>215</v>
      </c>
      <c r="AL5" t="s">
        <v>216</v>
      </c>
      <c r="AM5" t="s">
        <v>217</v>
      </c>
      <c r="AN5" t="s">
        <v>218</v>
      </c>
      <c r="AO5" t="s">
        <v>219</v>
      </c>
      <c r="AP5" t="s">
        <v>220</v>
      </c>
      <c r="AQ5" t="s">
        <v>221</v>
      </c>
      <c r="AR5" t="s">
        <v>222</v>
      </c>
      <c r="AS5" t="s">
        <v>223</v>
      </c>
      <c r="AT5" t="s">
        <v>224</v>
      </c>
      <c r="AU5" t="s">
        <v>225</v>
      </c>
      <c r="AV5" t="s">
        <v>51</v>
      </c>
      <c r="AW5" t="s">
        <v>52</v>
      </c>
      <c r="AX5" t="s">
        <v>53</v>
      </c>
      <c r="AY5" t="s">
        <v>226</v>
      </c>
      <c r="AZ5" t="s">
        <v>227</v>
      </c>
      <c r="BA5" t="s">
        <v>228</v>
      </c>
      <c r="BB5" t="s">
        <v>229</v>
      </c>
      <c r="BC5" t="s">
        <v>230</v>
      </c>
      <c r="BD5" t="s">
        <v>231</v>
      </c>
      <c r="BE5" t="s">
        <v>232</v>
      </c>
      <c r="BF5" t="s">
        <v>233</v>
      </c>
      <c r="BG5" t="s">
        <v>234</v>
      </c>
      <c r="BH5" t="s">
        <v>235</v>
      </c>
      <c r="BI5" t="s">
        <v>236</v>
      </c>
      <c r="BJ5" t="s">
        <v>237</v>
      </c>
      <c r="BK5" t="s">
        <v>238</v>
      </c>
      <c r="BL5" t="s">
        <v>239</v>
      </c>
      <c r="BM5" t="s">
        <v>240</v>
      </c>
      <c r="BN5" t="s">
        <v>241</v>
      </c>
      <c r="BO5" t="s">
        <v>242</v>
      </c>
      <c r="BP5" t="s">
        <v>243</v>
      </c>
      <c r="BQ5" t="s">
        <v>244</v>
      </c>
      <c r="BR5" t="s">
        <v>245</v>
      </c>
      <c r="BS5" t="s">
        <v>246</v>
      </c>
      <c r="BT5" t="s">
        <v>247</v>
      </c>
      <c r="BU5" t="s">
        <v>248</v>
      </c>
      <c r="BV5" t="s">
        <v>249</v>
      </c>
      <c r="BW5" t="s">
        <v>250</v>
      </c>
      <c r="BX5" t="s">
        <v>251</v>
      </c>
      <c r="BY5" t="s">
        <v>252</v>
      </c>
      <c r="BZ5" t="s">
        <v>253</v>
      </c>
      <c r="CA5" t="s">
        <v>254</v>
      </c>
      <c r="CB5" t="s">
        <v>255</v>
      </c>
      <c r="CC5" t="s">
        <v>256</v>
      </c>
      <c r="CD5" t="s">
        <v>257</v>
      </c>
      <c r="CE5" t="s">
        <v>258</v>
      </c>
      <c r="CF5" t="s">
        <v>259</v>
      </c>
      <c r="CG5" t="s">
        <v>260</v>
      </c>
      <c r="CH5" t="s">
        <v>261</v>
      </c>
      <c r="CI5" t="s">
        <v>262</v>
      </c>
      <c r="CJ5" t="s">
        <v>263</v>
      </c>
      <c r="CK5" t="s">
        <v>264</v>
      </c>
      <c r="CL5" t="s">
        <v>265</v>
      </c>
      <c r="CM5" t="s">
        <v>266</v>
      </c>
      <c r="CN5" t="s">
        <v>267</v>
      </c>
      <c r="CO5" t="s">
        <v>268</v>
      </c>
      <c r="CP5" t="s">
        <v>269</v>
      </c>
      <c r="CQ5" t="s">
        <v>270</v>
      </c>
      <c r="CR5" t="s">
        <v>271</v>
      </c>
      <c r="CS5" t="s">
        <v>272</v>
      </c>
      <c r="CT5" t="s">
        <v>273</v>
      </c>
      <c r="CU5" t="s">
        <v>274</v>
      </c>
      <c r="CV5" t="s">
        <v>275</v>
      </c>
      <c r="CW5" t="s">
        <v>276</v>
      </c>
      <c r="CX5" t="s">
        <v>277</v>
      </c>
      <c r="CY5" t="s">
        <v>278</v>
      </c>
      <c r="CZ5" t="s">
        <v>279</v>
      </c>
      <c r="DA5" t="s">
        <v>280</v>
      </c>
      <c r="DB5" t="s">
        <v>281</v>
      </c>
      <c r="DC5" t="s">
        <v>282</v>
      </c>
      <c r="DD5" t="s">
        <v>283</v>
      </c>
      <c r="DE5" t="s">
        <v>284</v>
      </c>
      <c r="DF5" t="s">
        <v>285</v>
      </c>
      <c r="DG5" t="s">
        <v>286</v>
      </c>
      <c r="DH5" t="s">
        <v>287</v>
      </c>
      <c r="DI5" t="s">
        <v>288</v>
      </c>
      <c r="DJ5" t="s">
        <v>289</v>
      </c>
      <c r="DK5" t="s">
        <v>290</v>
      </c>
      <c r="DL5" t="s">
        <v>291</v>
      </c>
      <c r="DM5" t="s">
        <v>292</v>
      </c>
      <c r="DN5" t="s">
        <v>293</v>
      </c>
      <c r="DO5" t="s">
        <v>294</v>
      </c>
      <c r="DP5" t="s">
        <v>295</v>
      </c>
      <c r="DQ5" t="s">
        <v>296</v>
      </c>
      <c r="DR5" t="s">
        <v>297</v>
      </c>
      <c r="DS5" t="s">
        <v>298</v>
      </c>
      <c r="DT5" t="s">
        <v>299</v>
      </c>
      <c r="DU5" t="s">
        <v>300</v>
      </c>
      <c r="DV5" t="s">
        <v>301</v>
      </c>
      <c r="DW5" t="s">
        <v>302</v>
      </c>
      <c r="DX5" t="s">
        <v>303</v>
      </c>
      <c r="DY5" t="s">
        <v>304</v>
      </c>
      <c r="DZ5" t="s">
        <v>305</v>
      </c>
      <c r="EA5" t="s">
        <v>306</v>
      </c>
      <c r="EB5" t="s">
        <v>307</v>
      </c>
      <c r="EC5" t="s">
        <v>308</v>
      </c>
      <c r="ED5" t="s">
        <v>309</v>
      </c>
      <c r="EE5" t="s">
        <v>310</v>
      </c>
      <c r="EF5" t="s">
        <v>311</v>
      </c>
      <c r="EG5" t="s">
        <v>312</v>
      </c>
      <c r="EH5" t="s">
        <v>313</v>
      </c>
      <c r="EI5" t="s">
        <v>314</v>
      </c>
      <c r="EJ5" t="s">
        <v>315</v>
      </c>
      <c r="EK5" t="s">
        <v>316</v>
      </c>
      <c r="EL5" t="s">
        <v>317</v>
      </c>
      <c r="EM5" t="s">
        <v>318</v>
      </c>
      <c r="EN5" t="s">
        <v>319</v>
      </c>
      <c r="EO5" t="s">
        <v>320</v>
      </c>
      <c r="EP5" t="s">
        <v>321</v>
      </c>
      <c r="EQ5" t="s">
        <v>322</v>
      </c>
      <c r="ER5" t="s">
        <v>323</v>
      </c>
      <c r="ES5" t="s">
        <v>324</v>
      </c>
      <c r="ET5" t="s">
        <v>325</v>
      </c>
      <c r="EU5" t="s">
        <v>326</v>
      </c>
    </row>
    <row r="6" spans="1:203" x14ac:dyDescent="0.25">
      <c r="A6" t="s">
        <v>328</v>
      </c>
      <c r="B6" t="str">
        <f>'Credits, worst circuits, storms'!C3</f>
        <v>Northern States Power Co. (Xcel)</v>
      </c>
      <c r="C6" s="88">
        <f>'Credits, worst circuits, storms'!C4</f>
        <v>45046</v>
      </c>
      <c r="D6" s="151">
        <f>'Credits, worst circuits, storms'!E8</f>
        <v>0</v>
      </c>
      <c r="E6" s="151">
        <f>'Credits, worst circuits, storms'!E9</f>
        <v>0</v>
      </c>
      <c r="F6" s="151">
        <f>'Credits, worst circuits, storms'!E10</f>
        <v>0</v>
      </c>
      <c r="G6" s="151">
        <f>'Credits, worst circuits, storms'!E11</f>
        <v>0</v>
      </c>
      <c r="H6" s="151">
        <f>'Credits, worst circuits, storms'!E12</f>
        <v>0</v>
      </c>
      <c r="I6" s="151">
        <f>'Credits, worst circuits, storms'!E13</f>
        <v>0</v>
      </c>
      <c r="J6" s="151">
        <f>'Credits, worst circuits, storms'!E14</f>
        <v>0</v>
      </c>
      <c r="K6" s="151">
        <f>'Credits, worst circuits, storms'!E15</f>
        <v>0</v>
      </c>
      <c r="L6" s="151">
        <f>'Credits, worst circuits, storms'!E16</f>
        <v>0</v>
      </c>
      <c r="M6" s="151">
        <f>'Credits, worst circuits, storms'!E17</f>
        <v>0</v>
      </c>
      <c r="N6" s="151">
        <f>'Credits, worst circuits, storms'!E18</f>
        <v>0</v>
      </c>
      <c r="O6" s="151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52">
        <f>'Credits, worst circuits, storms'!D68</f>
        <v>877</v>
      </c>
      <c r="AC6" s="152">
        <f>'Credits, worst circuits, storms'!D69</f>
        <v>1197</v>
      </c>
      <c r="AD6" s="152">
        <f>'Credits, worst circuits, storms'!E68</f>
        <v>89</v>
      </c>
      <c r="AE6" s="152">
        <f>'Credits, worst circuits, storms'!E69</f>
        <v>111</v>
      </c>
      <c r="AF6" s="152">
        <f>'Credits, worst circuits, storms'!F68</f>
        <v>58</v>
      </c>
      <c r="AG6" s="152">
        <f>'Credits, worst circuits, storms'!F69</f>
        <v>66</v>
      </c>
      <c r="AH6" s="152">
        <f>'Credits, worst circuits, storms'!G68</f>
        <v>63</v>
      </c>
      <c r="AI6" s="152">
        <f>'Credits, worst circuits, storms'!G69</f>
        <v>63</v>
      </c>
      <c r="AJ6" s="152">
        <f>'Credits, worst circuits, storms'!H68</f>
        <v>54</v>
      </c>
      <c r="AK6" s="152">
        <f>'Credits, worst circuits, storms'!H69</f>
        <v>54</v>
      </c>
      <c r="AL6" s="152">
        <f>'Credits, worst circuits, storms'!I68</f>
        <v>0</v>
      </c>
      <c r="AM6" s="152">
        <f>'Credits, worst circuits, storms'!I69</f>
        <v>0</v>
      </c>
      <c r="AN6" s="152">
        <f>'Credits, worst circuits, storms'!J68</f>
        <v>0</v>
      </c>
      <c r="AO6" s="152">
        <f>'Credits, worst circuits, storms'!J69</f>
        <v>0</v>
      </c>
      <c r="AP6" s="152">
        <f>'Credits, worst circuits, storms'!K68</f>
        <v>0</v>
      </c>
      <c r="AQ6" s="152">
        <f>'Credits, worst circuits, storms'!K69</f>
        <v>0</v>
      </c>
      <c r="AR6" s="152">
        <f>'Credits, worst circuits, storms'!L68</f>
        <v>0</v>
      </c>
      <c r="AS6" s="152">
        <f>'Credits, worst circuits, storms'!L69</f>
        <v>0</v>
      </c>
      <c r="AT6" s="152">
        <f>'Credits, worst circuits, storms'!M68</f>
        <v>0</v>
      </c>
      <c r="AU6" s="152">
        <f>'Credits, worst circuits, storms'!M69</f>
        <v>0</v>
      </c>
      <c r="AV6" s="152">
        <f>'Credits, worst circuits, storms'!D71</f>
        <v>83</v>
      </c>
      <c r="AW6" s="152">
        <f>'Credits, worst circuits, storms'!D72</f>
        <v>0</v>
      </c>
      <c r="AX6" s="152">
        <f>'Credits, worst circuits, storms'!D73</f>
        <v>0</v>
      </c>
      <c r="AY6" s="152">
        <f>'Credits, worst circuits, storms'!D74</f>
        <v>0</v>
      </c>
      <c r="AZ6">
        <f>'Credits, worst circuits, storms'!C77</f>
        <v>0</v>
      </c>
      <c r="BA6" s="88">
        <f>'Credits, worst circuits, storms'!C78</f>
        <v>0</v>
      </c>
      <c r="BB6" s="88">
        <f>'Credits, worst circuits, storms'!C79</f>
        <v>0</v>
      </c>
      <c r="BC6">
        <f>'Credits, worst circuits, storms'!C80</f>
        <v>0</v>
      </c>
      <c r="BD6" s="151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88">
        <f>'Credits, worst circuits, storms'!C84</f>
        <v>0</v>
      </c>
      <c r="BH6" s="153">
        <f>'Credits, worst circuits, storms'!C85</f>
        <v>0</v>
      </c>
      <c r="BI6" s="153">
        <f>'Credits, worst circuits, storms'!C86</f>
        <v>0</v>
      </c>
      <c r="BJ6">
        <f>'Credits, worst circuits, storms'!C87</f>
        <v>0</v>
      </c>
      <c r="BK6" s="151">
        <f>'Credits, worst circuits, storms'!C88</f>
        <v>0</v>
      </c>
      <c r="BL6" s="151">
        <f>'Credits, worst circuits, storms'!C89</f>
        <v>0</v>
      </c>
      <c r="BM6" s="151">
        <f>'Credits, worst circuits, storms'!C90</f>
        <v>0</v>
      </c>
      <c r="BN6" s="151">
        <f>'Credits, worst circuits, storms'!C91</f>
        <v>0</v>
      </c>
      <c r="BO6" s="151">
        <f>'Credits, worst circuits, storms'!C92</f>
        <v>0</v>
      </c>
      <c r="BP6" s="151">
        <f>'Credits, worst circuits, storms'!C93</f>
        <v>0</v>
      </c>
      <c r="BQ6" s="151">
        <f>'Credits, worst circuits, storms'!C94</f>
        <v>0</v>
      </c>
      <c r="BR6" s="151">
        <f>'Credits, worst circuits, storms'!C95</f>
        <v>0</v>
      </c>
      <c r="BS6" s="153">
        <f>'Credits, worst circuits, storms'!C96</f>
        <v>0</v>
      </c>
      <c r="BT6">
        <f>'Credits, worst circuits, storms'!D77</f>
        <v>0</v>
      </c>
      <c r="BU6" s="88">
        <f>'Credits, worst circuits, storms'!D78</f>
        <v>0</v>
      </c>
      <c r="BV6" s="88">
        <f>'Credits, worst circuits, storms'!D79</f>
        <v>0</v>
      </c>
      <c r="BW6">
        <f>'Credits, worst circuits, storms'!D80</f>
        <v>0</v>
      </c>
      <c r="BX6" s="151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88">
        <f>'Credits, worst circuits, storms'!D84</f>
        <v>0</v>
      </c>
      <c r="CB6" s="153">
        <f>'Credits, worst circuits, storms'!D85</f>
        <v>0</v>
      </c>
      <c r="CC6" s="153">
        <f>'Credits, worst circuits, storms'!D86</f>
        <v>0</v>
      </c>
      <c r="CD6">
        <f>'Credits, worst circuits, storms'!D87</f>
        <v>0</v>
      </c>
      <c r="CE6" s="151">
        <f>'Credits, worst circuits, storms'!D88</f>
        <v>0</v>
      </c>
      <c r="CF6" s="151">
        <f>'Credits, worst circuits, storms'!D89</f>
        <v>0</v>
      </c>
      <c r="CG6" s="151">
        <f>'Credits, worst circuits, storms'!D90</f>
        <v>0</v>
      </c>
      <c r="CH6" s="151">
        <f>'Credits, worst circuits, storms'!D91</f>
        <v>0</v>
      </c>
      <c r="CI6" s="151">
        <f>'Credits, worst circuits, storms'!D92</f>
        <v>0</v>
      </c>
      <c r="CJ6" s="151">
        <f>'Credits, worst circuits, storms'!D93</f>
        <v>0</v>
      </c>
      <c r="CK6" s="151">
        <f>'Credits, worst circuits, storms'!D94</f>
        <v>0</v>
      </c>
      <c r="CL6" s="151">
        <f>'Credits, worst circuits, storms'!D95</f>
        <v>0</v>
      </c>
      <c r="CM6" s="153">
        <f>'Credits, worst circuits, storms'!D96</f>
        <v>0</v>
      </c>
      <c r="CN6">
        <f>'Credits, worst circuits, storms'!E77</f>
        <v>0</v>
      </c>
      <c r="CO6" s="88">
        <f>'Credits, worst circuits, storms'!E78</f>
        <v>0</v>
      </c>
      <c r="CP6" s="88">
        <f>'Credits, worst circuits, storms'!E79</f>
        <v>0</v>
      </c>
      <c r="CQ6">
        <f>'Credits, worst circuits, storms'!E80</f>
        <v>0</v>
      </c>
      <c r="CR6" s="151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88">
        <f>'Credits, worst circuits, storms'!E84</f>
        <v>0</v>
      </c>
      <c r="CV6" s="153">
        <f>'Credits, worst circuits, storms'!E85</f>
        <v>0</v>
      </c>
      <c r="CW6" s="153">
        <f>'Credits, worst circuits, storms'!E86</f>
        <v>0</v>
      </c>
      <c r="CX6">
        <f>'Credits, worst circuits, storms'!E87</f>
        <v>0</v>
      </c>
      <c r="CY6" s="151">
        <f>'Credits, worst circuits, storms'!E88</f>
        <v>0</v>
      </c>
      <c r="CZ6" s="151">
        <f>'Credits, worst circuits, storms'!E89</f>
        <v>0</v>
      </c>
      <c r="DA6" s="151">
        <f>'Credits, worst circuits, storms'!E90</f>
        <v>0</v>
      </c>
      <c r="DB6" s="151">
        <f>'Credits, worst circuits, storms'!E91</f>
        <v>0</v>
      </c>
      <c r="DC6" s="151">
        <f>'Credits, worst circuits, storms'!E92</f>
        <v>0</v>
      </c>
      <c r="DD6" s="151">
        <f>'Credits, worst circuits, storms'!E93</f>
        <v>0</v>
      </c>
      <c r="DE6" s="151">
        <f>'Credits, worst circuits, storms'!E94</f>
        <v>0</v>
      </c>
      <c r="DF6" s="151">
        <f>'Credits, worst circuits, storms'!E95</f>
        <v>0</v>
      </c>
      <c r="DG6" s="153">
        <f>'Credits, worst circuits, storms'!E96</f>
        <v>0</v>
      </c>
      <c r="DH6">
        <f>'Credits, worst circuits, storms'!F77</f>
        <v>0</v>
      </c>
      <c r="DI6" s="88">
        <f>'Credits, worst circuits, storms'!F78</f>
        <v>0</v>
      </c>
      <c r="DJ6" s="88">
        <f>'Credits, worst circuits, storms'!F79</f>
        <v>0</v>
      </c>
      <c r="DK6">
        <f>'Credits, worst circuits, storms'!F80</f>
        <v>0</v>
      </c>
      <c r="DL6" s="151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88">
        <f>'Credits, worst circuits, storms'!F84</f>
        <v>0</v>
      </c>
      <c r="DP6" s="153">
        <f>'Credits, worst circuits, storms'!F85</f>
        <v>0</v>
      </c>
      <c r="DQ6" s="153">
        <f>'Credits, worst circuits, storms'!F86</f>
        <v>0</v>
      </c>
      <c r="DR6">
        <f>'Credits, worst circuits, storms'!F87</f>
        <v>0</v>
      </c>
      <c r="DS6" s="151">
        <f>'Credits, worst circuits, storms'!F88</f>
        <v>0</v>
      </c>
      <c r="DT6" s="151">
        <f>'Credits, worst circuits, storms'!F89</f>
        <v>0</v>
      </c>
      <c r="DU6" s="151">
        <f>'Credits, worst circuits, storms'!F90</f>
        <v>0</v>
      </c>
      <c r="DV6" s="151">
        <f>'Credits, worst circuits, storms'!F91</f>
        <v>0</v>
      </c>
      <c r="DW6" s="151">
        <f>'Credits, worst circuits, storms'!F92</f>
        <v>0</v>
      </c>
      <c r="DX6" s="151">
        <f>'Credits, worst circuits, storms'!F93</f>
        <v>0</v>
      </c>
      <c r="DY6" s="151">
        <f>'Credits, worst circuits, storms'!F94</f>
        <v>0</v>
      </c>
      <c r="DZ6" s="151">
        <f>'Credits, worst circuits, storms'!F95</f>
        <v>0</v>
      </c>
      <c r="EA6" s="153">
        <f>'Credits, worst circuits, storms'!F96</f>
        <v>0</v>
      </c>
      <c r="EB6">
        <f>'Credits, worst circuits, storms'!G77</f>
        <v>0</v>
      </c>
      <c r="EC6" s="88">
        <f>'Credits, worst circuits, storms'!G78</f>
        <v>0</v>
      </c>
      <c r="ED6" s="88">
        <f>'Credits, worst circuits, storms'!G79</f>
        <v>0</v>
      </c>
      <c r="EE6">
        <f>'Credits, worst circuits, storms'!G80</f>
        <v>0</v>
      </c>
      <c r="EF6" s="151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88">
        <f>'Credits, worst circuits, storms'!G84</f>
        <v>0</v>
      </c>
      <c r="EJ6" s="153">
        <f>'Credits, worst circuits, storms'!G85</f>
        <v>0</v>
      </c>
      <c r="EK6" s="153">
        <f>'Credits, worst circuits, storms'!G86</f>
        <v>0</v>
      </c>
      <c r="EL6">
        <f>'Credits, worst circuits, storms'!G87</f>
        <v>0</v>
      </c>
      <c r="EM6" s="151">
        <f>'Credits, worst circuits, storms'!G88</f>
        <v>0</v>
      </c>
      <c r="EN6" s="151">
        <f>'Credits, worst circuits, storms'!G89</f>
        <v>0</v>
      </c>
      <c r="EO6" s="151">
        <f>'Credits, worst circuits, storms'!G90</f>
        <v>0</v>
      </c>
      <c r="EP6" s="151">
        <f>'Credits, worst circuits, storms'!G91</f>
        <v>0</v>
      </c>
      <c r="EQ6" s="151">
        <f>'Credits, worst circuits, storms'!G92</f>
        <v>0</v>
      </c>
      <c r="ER6" s="151">
        <f>'Credits, worst circuits, storms'!G93</f>
        <v>0</v>
      </c>
      <c r="ES6" s="151">
        <f>'Credits, worst circuits, storms'!G94</f>
        <v>0</v>
      </c>
      <c r="ET6" s="151">
        <f>'Credits, worst circuits, storms'!G95</f>
        <v>0</v>
      </c>
      <c r="EU6" s="153">
        <f>'Credits, worst circuits, storms'!G96</f>
        <v>0</v>
      </c>
    </row>
    <row r="7" spans="1:203" x14ac:dyDescent="0.25">
      <c r="A7" t="s">
        <v>329</v>
      </c>
      <c r="B7" s="154" t="s">
        <v>330</v>
      </c>
      <c r="C7" s="154" t="s">
        <v>331</v>
      </c>
      <c r="D7" s="155" t="s">
        <v>332</v>
      </c>
      <c r="E7" s="155" t="s">
        <v>333</v>
      </c>
      <c r="F7" s="155" t="s">
        <v>334</v>
      </c>
      <c r="G7" s="155" t="s">
        <v>335</v>
      </c>
      <c r="H7" s="155" t="s">
        <v>336</v>
      </c>
      <c r="I7" s="155" t="s">
        <v>337</v>
      </c>
      <c r="J7" s="155" t="s">
        <v>338</v>
      </c>
      <c r="K7" s="155" t="s">
        <v>339</v>
      </c>
      <c r="L7" s="155" t="s">
        <v>340</v>
      </c>
      <c r="M7" s="155" t="s">
        <v>341</v>
      </c>
      <c r="N7" s="155" t="s">
        <v>342</v>
      </c>
      <c r="O7" s="155" t="s">
        <v>343</v>
      </c>
      <c r="P7" s="154" t="s">
        <v>344</v>
      </c>
      <c r="Q7" s="154" t="s">
        <v>345</v>
      </c>
      <c r="R7" s="154" t="s">
        <v>346</v>
      </c>
      <c r="S7" s="154" t="s">
        <v>347</v>
      </c>
      <c r="T7" s="154" t="s">
        <v>348</v>
      </c>
      <c r="U7" s="154" t="s">
        <v>349</v>
      </c>
      <c r="V7" s="154" t="s">
        <v>350</v>
      </c>
      <c r="W7" s="154" t="s">
        <v>351</v>
      </c>
      <c r="X7" s="154" t="s">
        <v>352</v>
      </c>
      <c r="Y7" s="154" t="s">
        <v>353</v>
      </c>
      <c r="Z7" s="154" t="s">
        <v>354</v>
      </c>
      <c r="AA7" s="154" t="s">
        <v>355</v>
      </c>
      <c r="AB7" s="156" t="s">
        <v>356</v>
      </c>
      <c r="AC7" s="156" t="s">
        <v>357</v>
      </c>
      <c r="AD7" s="156" t="s">
        <v>358</v>
      </c>
      <c r="AE7" s="156" t="s">
        <v>359</v>
      </c>
      <c r="AF7" s="156" t="s">
        <v>360</v>
      </c>
      <c r="AG7" s="156" t="s">
        <v>361</v>
      </c>
      <c r="AH7" s="156" t="s">
        <v>362</v>
      </c>
      <c r="AI7" s="156" t="s">
        <v>363</v>
      </c>
      <c r="AJ7" s="156" t="s">
        <v>364</v>
      </c>
      <c r="AK7" s="156" t="s">
        <v>365</v>
      </c>
      <c r="AL7" s="156" t="s">
        <v>366</v>
      </c>
      <c r="AM7" s="156" t="s">
        <v>367</v>
      </c>
      <c r="AN7" s="156" t="s">
        <v>368</v>
      </c>
      <c r="AO7" s="156" t="s">
        <v>369</v>
      </c>
      <c r="AP7" s="156" t="s">
        <v>370</v>
      </c>
      <c r="AQ7" s="156" t="s">
        <v>371</v>
      </c>
      <c r="AR7" s="156" t="s">
        <v>372</v>
      </c>
      <c r="AS7" s="156" t="s">
        <v>373</v>
      </c>
      <c r="AT7" s="156" t="s">
        <v>374</v>
      </c>
      <c r="AU7" s="156" t="s">
        <v>375</v>
      </c>
      <c r="AV7" s="156" t="s">
        <v>376</v>
      </c>
      <c r="AW7" s="156" t="s">
        <v>377</v>
      </c>
      <c r="AX7" s="156" t="s">
        <v>378</v>
      </c>
      <c r="AY7" s="156" t="s">
        <v>379</v>
      </c>
      <c r="AZ7" s="154" t="s">
        <v>380</v>
      </c>
      <c r="BA7" s="157" t="s">
        <v>381</v>
      </c>
      <c r="BB7" s="157" t="s">
        <v>382</v>
      </c>
      <c r="BC7" s="154" t="s">
        <v>383</v>
      </c>
      <c r="BD7" s="155" t="s">
        <v>384</v>
      </c>
      <c r="BE7" s="154" t="s">
        <v>385</v>
      </c>
      <c r="BF7" s="154" t="s">
        <v>386</v>
      </c>
      <c r="BG7" s="157" t="s">
        <v>387</v>
      </c>
      <c r="BH7" s="158" t="s">
        <v>388</v>
      </c>
      <c r="BI7" s="158" t="s">
        <v>389</v>
      </c>
      <c r="BJ7" s="154" t="s">
        <v>390</v>
      </c>
      <c r="BK7" s="155" t="s">
        <v>391</v>
      </c>
      <c r="BL7" s="155" t="s">
        <v>392</v>
      </c>
      <c r="BM7" s="155" t="s">
        <v>393</v>
      </c>
      <c r="BN7" s="155" t="s">
        <v>394</v>
      </c>
      <c r="BO7" s="155" t="s">
        <v>395</v>
      </c>
      <c r="BP7" s="155" t="s">
        <v>396</v>
      </c>
      <c r="BQ7" s="155" t="s">
        <v>397</v>
      </c>
      <c r="BR7" s="155" t="s">
        <v>398</v>
      </c>
      <c r="BS7" s="158" t="s">
        <v>399</v>
      </c>
      <c r="BT7" s="154" t="s">
        <v>400</v>
      </c>
      <c r="BU7" s="157" t="s">
        <v>401</v>
      </c>
      <c r="BV7" s="157" t="s">
        <v>402</v>
      </c>
      <c r="BW7" s="154" t="s">
        <v>403</v>
      </c>
      <c r="BX7" s="155" t="s">
        <v>404</v>
      </c>
      <c r="BY7" s="154" t="s">
        <v>405</v>
      </c>
      <c r="BZ7" s="154" t="s">
        <v>406</v>
      </c>
      <c r="CA7" s="157" t="s">
        <v>407</v>
      </c>
      <c r="CB7" s="158" t="s">
        <v>408</v>
      </c>
      <c r="CC7" s="158" t="s">
        <v>409</v>
      </c>
      <c r="CD7" s="154" t="s">
        <v>410</v>
      </c>
      <c r="CE7" s="155" t="s">
        <v>411</v>
      </c>
      <c r="CF7" s="155" t="s">
        <v>412</v>
      </c>
      <c r="CG7" s="155" t="s">
        <v>413</v>
      </c>
      <c r="CH7" s="155" t="s">
        <v>414</v>
      </c>
      <c r="CI7" s="155" t="s">
        <v>415</v>
      </c>
      <c r="CJ7" s="155" t="s">
        <v>416</v>
      </c>
      <c r="CK7" s="155" t="s">
        <v>417</v>
      </c>
      <c r="CL7" s="155" t="s">
        <v>418</v>
      </c>
      <c r="CM7" s="158" t="s">
        <v>419</v>
      </c>
      <c r="CN7" s="154" t="s">
        <v>420</v>
      </c>
      <c r="CO7" s="157" t="s">
        <v>421</v>
      </c>
      <c r="CP7" s="157" t="s">
        <v>422</v>
      </c>
      <c r="CQ7" s="154" t="s">
        <v>423</v>
      </c>
      <c r="CR7" s="155" t="s">
        <v>424</v>
      </c>
      <c r="CS7" s="154" t="s">
        <v>425</v>
      </c>
      <c r="CT7" s="154" t="s">
        <v>426</v>
      </c>
      <c r="CU7" s="157" t="s">
        <v>427</v>
      </c>
      <c r="CV7" s="158" t="s">
        <v>428</v>
      </c>
      <c r="CW7" s="158" t="s">
        <v>429</v>
      </c>
      <c r="CX7" s="154" t="s">
        <v>430</v>
      </c>
      <c r="CY7" s="155" t="s">
        <v>431</v>
      </c>
      <c r="CZ7" s="155" t="s">
        <v>432</v>
      </c>
      <c r="DA7" s="155" t="s">
        <v>433</v>
      </c>
      <c r="DB7" s="155" t="s">
        <v>434</v>
      </c>
      <c r="DC7" s="155" t="s">
        <v>435</v>
      </c>
      <c r="DD7" s="155" t="s">
        <v>436</v>
      </c>
      <c r="DE7" s="155" t="s">
        <v>437</v>
      </c>
      <c r="DF7" s="155" t="s">
        <v>438</v>
      </c>
      <c r="DG7" s="158" t="s">
        <v>439</v>
      </c>
      <c r="DH7" s="154" t="s">
        <v>440</v>
      </c>
      <c r="DI7" s="157" t="s">
        <v>441</v>
      </c>
      <c r="DJ7" s="157" t="s">
        <v>442</v>
      </c>
      <c r="DK7" s="154" t="s">
        <v>443</v>
      </c>
      <c r="DL7" s="155" t="s">
        <v>444</v>
      </c>
      <c r="DM7" s="154" t="s">
        <v>445</v>
      </c>
      <c r="DN7" s="154" t="s">
        <v>446</v>
      </c>
      <c r="DO7" s="157" t="s">
        <v>447</v>
      </c>
      <c r="DP7" s="158" t="s">
        <v>448</v>
      </c>
      <c r="DQ7" s="158" t="s">
        <v>449</v>
      </c>
      <c r="DR7" s="154" t="s">
        <v>450</v>
      </c>
      <c r="DS7" s="155" t="s">
        <v>451</v>
      </c>
      <c r="DT7" s="155" t="s">
        <v>452</v>
      </c>
      <c r="DU7" s="155" t="s">
        <v>453</v>
      </c>
      <c r="DV7" s="155" t="s">
        <v>454</v>
      </c>
      <c r="DW7" s="155" t="s">
        <v>455</v>
      </c>
      <c r="DX7" s="155" t="s">
        <v>456</v>
      </c>
      <c r="DY7" s="155" t="s">
        <v>457</v>
      </c>
      <c r="DZ7" s="155" t="s">
        <v>458</v>
      </c>
      <c r="EA7" s="158" t="s">
        <v>459</v>
      </c>
      <c r="EB7" s="154" t="s">
        <v>460</v>
      </c>
      <c r="EC7" s="157" t="s">
        <v>461</v>
      </c>
      <c r="ED7" s="157" t="s">
        <v>462</v>
      </c>
      <c r="EE7" s="154" t="s">
        <v>463</v>
      </c>
      <c r="EF7" s="155" t="s">
        <v>464</v>
      </c>
      <c r="EG7" s="154" t="s">
        <v>465</v>
      </c>
      <c r="EH7" s="154" t="s">
        <v>466</v>
      </c>
      <c r="EI7" s="157" t="s">
        <v>467</v>
      </c>
      <c r="EJ7" s="158" t="s">
        <v>468</v>
      </c>
      <c r="EK7" s="158" t="s">
        <v>469</v>
      </c>
      <c r="EL7" s="154" t="s">
        <v>470</v>
      </c>
      <c r="EM7" s="155" t="s">
        <v>471</v>
      </c>
      <c r="EN7" s="155" t="s">
        <v>472</v>
      </c>
      <c r="EO7" s="155" t="s">
        <v>473</v>
      </c>
      <c r="EP7" s="155" t="s">
        <v>474</v>
      </c>
      <c r="EQ7" s="155" t="s">
        <v>475</v>
      </c>
      <c r="ER7" s="155" t="s">
        <v>476</v>
      </c>
      <c r="ES7" s="155" t="s">
        <v>477</v>
      </c>
      <c r="ET7" s="155" t="s">
        <v>478</v>
      </c>
      <c r="EU7" s="158" t="s">
        <v>479</v>
      </c>
    </row>
    <row r="10" spans="1:203" x14ac:dyDescent="0.25">
      <c r="A10" t="s">
        <v>179</v>
      </c>
      <c r="B10" t="s">
        <v>180</v>
      </c>
      <c r="C10" t="s">
        <v>181</v>
      </c>
      <c r="D10" t="s">
        <v>480</v>
      </c>
      <c r="E10" t="s">
        <v>481</v>
      </c>
      <c r="F10" t="s">
        <v>482</v>
      </c>
      <c r="G10" t="s">
        <v>483</v>
      </c>
      <c r="H10" t="s">
        <v>484</v>
      </c>
      <c r="I10" t="s">
        <v>485</v>
      </c>
      <c r="J10" t="s">
        <v>486</v>
      </c>
      <c r="K10" t="s">
        <v>487</v>
      </c>
      <c r="L10" t="s">
        <v>488</v>
      </c>
      <c r="M10" t="s">
        <v>489</v>
      </c>
      <c r="N10" t="s">
        <v>490</v>
      </c>
      <c r="O10" t="s">
        <v>491</v>
      </c>
      <c r="P10" t="s">
        <v>492</v>
      </c>
      <c r="Q10" t="s">
        <v>493</v>
      </c>
      <c r="R10" t="s">
        <v>494</v>
      </c>
      <c r="S10" t="s">
        <v>495</v>
      </c>
      <c r="T10" t="s">
        <v>496</v>
      </c>
      <c r="U10" t="s">
        <v>497</v>
      </c>
      <c r="V10" t="s">
        <v>498</v>
      </c>
      <c r="W10" t="s">
        <v>499</v>
      </c>
      <c r="X10" t="s">
        <v>500</v>
      </c>
      <c r="Y10" t="s">
        <v>501</v>
      </c>
      <c r="Z10" t="s">
        <v>502</v>
      </c>
      <c r="AA10" t="s">
        <v>503</v>
      </c>
      <c r="AB10" t="s">
        <v>504</v>
      </c>
      <c r="AC10" t="s">
        <v>505</v>
      </c>
      <c r="AD10" t="s">
        <v>506</v>
      </c>
      <c r="AE10" t="s">
        <v>507</v>
      </c>
      <c r="AF10" t="s">
        <v>508</v>
      </c>
      <c r="AG10" t="s">
        <v>509</v>
      </c>
      <c r="AH10" t="s">
        <v>510</v>
      </c>
      <c r="AI10" t="s">
        <v>511</v>
      </c>
      <c r="AJ10" t="s">
        <v>512</v>
      </c>
      <c r="AK10" t="s">
        <v>513</v>
      </c>
      <c r="AL10" t="s">
        <v>514</v>
      </c>
      <c r="AM10" t="s">
        <v>515</v>
      </c>
      <c r="AN10" t="s">
        <v>516</v>
      </c>
      <c r="AO10" t="s">
        <v>517</v>
      </c>
      <c r="AP10" t="s">
        <v>518</v>
      </c>
      <c r="AQ10" t="s">
        <v>519</v>
      </c>
      <c r="AR10" t="s">
        <v>520</v>
      </c>
      <c r="AS10" t="s">
        <v>521</v>
      </c>
      <c r="AT10" t="s">
        <v>522</v>
      </c>
      <c r="AU10" t="s">
        <v>523</v>
      </c>
      <c r="AV10" t="s">
        <v>524</v>
      </c>
      <c r="AW10" t="s">
        <v>525</v>
      </c>
      <c r="AX10" t="s">
        <v>526</v>
      </c>
      <c r="AY10" t="s">
        <v>527</v>
      </c>
      <c r="AZ10" t="s">
        <v>528</v>
      </c>
      <c r="BA10" t="s">
        <v>529</v>
      </c>
      <c r="BB10" t="s">
        <v>530</v>
      </c>
      <c r="BC10" t="s">
        <v>531</v>
      </c>
      <c r="BD10" t="s">
        <v>532</v>
      </c>
      <c r="BE10" t="s">
        <v>533</v>
      </c>
      <c r="BF10" t="s">
        <v>534</v>
      </c>
      <c r="BG10" t="s">
        <v>535</v>
      </c>
      <c r="BH10" t="s">
        <v>536</v>
      </c>
      <c r="BI10" t="s">
        <v>537</v>
      </c>
      <c r="BJ10" t="s">
        <v>538</v>
      </c>
      <c r="BK10" t="s">
        <v>539</v>
      </c>
      <c r="BL10" t="s">
        <v>540</v>
      </c>
      <c r="BM10" t="s">
        <v>541</v>
      </c>
      <c r="BN10" t="s">
        <v>542</v>
      </c>
      <c r="BO10" t="s">
        <v>543</v>
      </c>
      <c r="BP10" t="s">
        <v>544</v>
      </c>
      <c r="BQ10" t="s">
        <v>545</v>
      </c>
      <c r="BR10" t="s">
        <v>546</v>
      </c>
      <c r="BS10" t="s">
        <v>547</v>
      </c>
      <c r="BT10" t="s">
        <v>548</v>
      </c>
      <c r="BU10" t="s">
        <v>549</v>
      </c>
      <c r="BV10" t="s">
        <v>550</v>
      </c>
      <c r="BW10" t="s">
        <v>551</v>
      </c>
      <c r="BX10" t="s">
        <v>552</v>
      </c>
      <c r="BY10" t="s">
        <v>553</v>
      </c>
      <c r="BZ10" t="s">
        <v>554</v>
      </c>
      <c r="CA10" t="s">
        <v>555</v>
      </c>
      <c r="CB10" t="s">
        <v>556</v>
      </c>
      <c r="CC10" t="s">
        <v>557</v>
      </c>
      <c r="CD10" t="s">
        <v>558</v>
      </c>
      <c r="CE10" t="s">
        <v>559</v>
      </c>
      <c r="CF10" t="s">
        <v>560</v>
      </c>
      <c r="CG10" t="s">
        <v>561</v>
      </c>
      <c r="CH10" t="s">
        <v>562</v>
      </c>
      <c r="CI10" t="s">
        <v>563</v>
      </c>
      <c r="CJ10" t="s">
        <v>564</v>
      </c>
      <c r="CK10" t="s">
        <v>565</v>
      </c>
      <c r="CL10" t="s">
        <v>566</v>
      </c>
      <c r="CM10" t="s">
        <v>567</v>
      </c>
      <c r="CN10" t="s">
        <v>568</v>
      </c>
      <c r="CO10" t="s">
        <v>569</v>
      </c>
      <c r="CP10" t="s">
        <v>570</v>
      </c>
      <c r="CQ10" t="s">
        <v>571</v>
      </c>
      <c r="CR10" t="s">
        <v>572</v>
      </c>
      <c r="CS10" t="s">
        <v>573</v>
      </c>
      <c r="CT10" t="s">
        <v>574</v>
      </c>
      <c r="CU10" t="s">
        <v>575</v>
      </c>
      <c r="CV10" t="s">
        <v>576</v>
      </c>
      <c r="CW10" t="s">
        <v>577</v>
      </c>
      <c r="CX10" t="s">
        <v>578</v>
      </c>
      <c r="CY10" t="s">
        <v>579</v>
      </c>
      <c r="CZ10" t="s">
        <v>580</v>
      </c>
      <c r="DA10" t="s">
        <v>581</v>
      </c>
      <c r="DB10" t="s">
        <v>582</v>
      </c>
      <c r="DC10" t="s">
        <v>583</v>
      </c>
      <c r="DD10" t="s">
        <v>584</v>
      </c>
      <c r="DE10" t="s">
        <v>585</v>
      </c>
      <c r="DF10" t="s">
        <v>586</v>
      </c>
      <c r="DG10" t="s">
        <v>587</v>
      </c>
      <c r="DH10" t="s">
        <v>588</v>
      </c>
      <c r="DI10" t="s">
        <v>589</v>
      </c>
      <c r="DJ10" t="s">
        <v>590</v>
      </c>
      <c r="DK10" t="s">
        <v>591</v>
      </c>
      <c r="DL10" t="s">
        <v>592</v>
      </c>
      <c r="DM10" t="s">
        <v>593</v>
      </c>
      <c r="DN10" t="s">
        <v>594</v>
      </c>
      <c r="DO10" t="s">
        <v>595</v>
      </c>
      <c r="DP10" t="s">
        <v>596</v>
      </c>
      <c r="DQ10" t="s">
        <v>597</v>
      </c>
      <c r="DR10" t="s">
        <v>598</v>
      </c>
      <c r="DS10" t="s">
        <v>599</v>
      </c>
      <c r="DT10" t="s">
        <v>600</v>
      </c>
      <c r="DU10" t="s">
        <v>601</v>
      </c>
      <c r="DV10" t="s">
        <v>602</v>
      </c>
      <c r="DW10" t="s">
        <v>603</v>
      </c>
      <c r="DX10" t="s">
        <v>604</v>
      </c>
      <c r="DY10" t="s">
        <v>605</v>
      </c>
      <c r="DZ10" t="s">
        <v>606</v>
      </c>
      <c r="EA10" t="s">
        <v>607</v>
      </c>
      <c r="EB10" t="s">
        <v>608</v>
      </c>
      <c r="EC10" t="s">
        <v>609</v>
      </c>
      <c r="ED10" t="s">
        <v>610</v>
      </c>
      <c r="EE10" t="s">
        <v>611</v>
      </c>
      <c r="EF10" t="s">
        <v>612</v>
      </c>
      <c r="EG10" t="s">
        <v>613</v>
      </c>
      <c r="EH10" t="s">
        <v>614</v>
      </c>
      <c r="EI10" t="s">
        <v>615</v>
      </c>
      <c r="EJ10" t="s">
        <v>616</v>
      </c>
      <c r="EK10" t="s">
        <v>617</v>
      </c>
      <c r="EL10" t="s">
        <v>618</v>
      </c>
      <c r="EM10" t="s">
        <v>619</v>
      </c>
      <c r="EN10" t="s">
        <v>620</v>
      </c>
      <c r="EO10" t="s">
        <v>621</v>
      </c>
      <c r="EP10" t="s">
        <v>622</v>
      </c>
      <c r="EQ10" t="s">
        <v>623</v>
      </c>
      <c r="ER10" t="s">
        <v>624</v>
      </c>
      <c r="ES10" t="s">
        <v>625</v>
      </c>
      <c r="ET10" t="s">
        <v>626</v>
      </c>
      <c r="EU10" t="s">
        <v>627</v>
      </c>
      <c r="EV10" t="s">
        <v>628</v>
      </c>
      <c r="EW10" t="s">
        <v>629</v>
      </c>
      <c r="EX10" t="s">
        <v>630</v>
      </c>
      <c r="EY10" t="s">
        <v>631</v>
      </c>
      <c r="EZ10" t="s">
        <v>632</v>
      </c>
      <c r="FA10" t="s">
        <v>633</v>
      </c>
      <c r="FB10" t="s">
        <v>634</v>
      </c>
      <c r="FC10" t="s">
        <v>635</v>
      </c>
      <c r="FD10" t="s">
        <v>636</v>
      </c>
      <c r="FE10" t="s">
        <v>637</v>
      </c>
      <c r="FF10" t="s">
        <v>638</v>
      </c>
      <c r="FG10" t="s">
        <v>639</v>
      </c>
      <c r="FH10" t="s">
        <v>640</v>
      </c>
      <c r="FI10" t="s">
        <v>641</v>
      </c>
      <c r="FJ10" t="s">
        <v>642</v>
      </c>
      <c r="FK10" t="s">
        <v>643</v>
      </c>
      <c r="FL10" t="s">
        <v>644</v>
      </c>
      <c r="FM10" t="s">
        <v>645</v>
      </c>
      <c r="FN10" t="s">
        <v>646</v>
      </c>
      <c r="FO10" t="s">
        <v>647</v>
      </c>
      <c r="FP10" t="s">
        <v>648</v>
      </c>
      <c r="FQ10" t="s">
        <v>649</v>
      </c>
      <c r="FR10" t="s">
        <v>650</v>
      </c>
      <c r="FS10" t="s">
        <v>651</v>
      </c>
      <c r="FT10" t="s">
        <v>652</v>
      </c>
      <c r="FU10" t="s">
        <v>653</v>
      </c>
      <c r="FV10" t="s">
        <v>654</v>
      </c>
      <c r="FW10" t="s">
        <v>655</v>
      </c>
      <c r="FX10" t="s">
        <v>656</v>
      </c>
      <c r="FY10" t="s">
        <v>657</v>
      </c>
      <c r="FZ10" t="s">
        <v>658</v>
      </c>
      <c r="GA10" t="s">
        <v>659</v>
      </c>
      <c r="GB10" t="s">
        <v>660</v>
      </c>
      <c r="GC10" t="s">
        <v>661</v>
      </c>
      <c r="GD10" t="s">
        <v>662</v>
      </c>
      <c r="GE10" t="s">
        <v>663</v>
      </c>
      <c r="GF10" t="s">
        <v>664</v>
      </c>
      <c r="GG10" t="s">
        <v>665</v>
      </c>
      <c r="GH10" t="s">
        <v>666</v>
      </c>
      <c r="GI10" t="s">
        <v>667</v>
      </c>
      <c r="GJ10" t="s">
        <v>668</v>
      </c>
      <c r="GK10" t="s">
        <v>669</v>
      </c>
      <c r="GL10" t="s">
        <v>670</v>
      </c>
      <c r="GM10" t="s">
        <v>671</v>
      </c>
      <c r="GN10" t="s">
        <v>672</v>
      </c>
      <c r="GO10" t="s">
        <v>673</v>
      </c>
      <c r="GP10" t="s">
        <v>674</v>
      </c>
      <c r="GQ10" t="s">
        <v>675</v>
      </c>
      <c r="GR10" t="s">
        <v>676</v>
      </c>
      <c r="GS10" t="s">
        <v>677</v>
      </c>
      <c r="GT10" t="s">
        <v>678</v>
      </c>
      <c r="GU10" t="s">
        <v>679</v>
      </c>
    </row>
    <row r="11" spans="1:203" x14ac:dyDescent="0.25">
      <c r="A11" t="s">
        <v>327</v>
      </c>
      <c r="B11" t="str" cm="1">
        <f t="array" aca="1" ref="B11" ca="1">INDIRECT("'"&amp;B16)</f>
        <v>Northern States Power Co. (Xcel)</v>
      </c>
      <c r="C11" s="209" cm="1">
        <f t="array" aca="1" ref="C11" ca="1">INDIRECT("'"&amp;C16)</f>
        <v>45046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TWN022</v>
      </c>
      <c r="F11" t="str" cm="1">
        <f t="array" aca="1" ref="F11" ca="1">IF(ISBLANK(INDIRECT("'"&amp;F16)),"",TRIM(CLEAN(INDIRECT("'"&amp;F16))))</f>
        <v>022</v>
      </c>
      <c r="G11" t="str" cm="1">
        <f t="array" aca="1" ref="G11" ca="1">IF(ISBLANK(INDIRECT("'"&amp;G16)),"",TRIM(CLEAN(INDIRECT("'"&amp;G16))))</f>
        <v>72.1</v>
      </c>
      <c r="H11" t="str" cm="1">
        <f t="array" aca="1" ref="H11" ca="1">IF(ISBLANK(INDIRECT("'"&amp;H16)),"",TRIM(CLEAN(INDIRECT("'"&amp;H16))))</f>
        <v>268</v>
      </c>
      <c r="I11" t="str" cm="1">
        <f t="array" aca="1" ref="I11" ca="1">IF(ISBLANK(INDIRECT("'"&amp;I16)),"",TRIM(CLEAN(INDIRECT("'"&amp;I16))))</f>
        <v>234.242105263158</v>
      </c>
      <c r="J11" t="str" cm="1">
        <f t="array" aca="1" ref="J11" ca="1">IF(ISBLANK(INDIRECT("'"&amp;J16)),"",TRIM(CLEAN(INDIRECT("'"&amp;J16))))</f>
        <v>131</v>
      </c>
      <c r="K11" t="str" cm="1">
        <f t="array" aca="1" ref="K11" ca="1">IF(ISBLANK(INDIRECT("'"&amp;K16)),"",TRIM(CLEAN(INDIRECT("'"&amp;K16))))</f>
        <v>262.725</v>
      </c>
      <c r="L11" t="str" cm="1">
        <f t="array" aca="1" ref="L11" ca="1">IF(ISBLANK(INDIRECT("'"&amp;L16)),"",TRIM(CLEAN(INDIRECT("'"&amp;L16))))</f>
        <v>267.941176470588</v>
      </c>
      <c r="M11" t="str" cm="1">
        <f t="array" aca="1" ref="M11" ca="1">IF(ISBLANK(INDIRECT("'"&amp;M16)),"",TRIM(CLEAN(INDIRECT("'"&amp;M16))))</f>
        <v>234.242105263158</v>
      </c>
      <c r="N11" t="str" cm="1">
        <f t="array" aca="1" ref="N11" ca="1">IF(ISBLANK(INDIRECT("'"&amp;N16)),"",TRIM(CLEAN(INDIRECT("'"&amp;N16))))</f>
        <v>131</v>
      </c>
      <c r="O11" t="str" cm="1">
        <f t="array" aca="1" ref="O11" ca="1">IF(ISBLANK(INDIRECT("'"&amp;O16)),"",TRIM(CLEAN(INDIRECT("'"&amp;O16))))</f>
        <v>262.725</v>
      </c>
      <c r="P11" t="str" cm="1">
        <f t="array" aca="1" ref="P11" ca="1">IF(ISBLANK(INDIRECT("'"&amp;P16)),"",TRIM(CLEAN(INDIRECT("'"&amp;P16))))</f>
        <v>544</v>
      </c>
      <c r="Q11" t="str" cm="1">
        <f t="array" aca="1" ref="Q11" ca="1">IF(ISBLANK(INDIRECT("'"&amp;Q16)),"",TRIM(CLEAN(INDIRECT("'"&amp;Q16))))</f>
        <v>95</v>
      </c>
      <c r="R11" t="str" cm="1">
        <f t="array" aca="1" ref="R11" ca="1">IF(ISBLANK(INDIRECT("'"&amp;R16)),"",TRIM(CLEAN(INDIRECT("'"&amp;R16))))</f>
        <v>1</v>
      </c>
      <c r="S11" t="str" cm="1">
        <f t="array" aca="1" ref="S11" ca="1">IF(ISBLANK(INDIRECT("'"&amp;S16)),"",TRIM(CLEAN(INDIRECT("'"&amp;S16))))</f>
        <v>Township</v>
      </c>
      <c r="T11" t="str" cm="1">
        <f t="array" aca="1" ref="T11" ca="1">IF(ISBLANK(INDIRECT("'"&amp;T16)),"",TRIM(CLEAN(INDIRECT("'"&amp;T16))))</f>
        <v>49938</v>
      </c>
      <c r="U11" t="str" cm="1">
        <f t="array" aca="1" ref="U11" ca="1">IF(ISBLANK(INDIRECT("'"&amp;U16)),"",TRIM(CLEAN(INDIRECT("'"&amp;U16))))</f>
        <v>950700</v>
      </c>
      <c r="V11" t="str" cm="1">
        <f t="array" aca="1" ref="V11" ca="1">IF(ISBLANK(INDIRECT("'"&amp;V16)),"",TRIM(CLEAN(INDIRECT("'"&amp;V16))))</f>
        <v>43646</v>
      </c>
      <c r="W11" t="str" cm="1">
        <f t="array" aca="1" ref="W11" ca="1">IF(ISBLANK(INDIRECT("'"&amp;W16)),"",TRIM(CLEAN(INDIRECT("'"&amp;W16))))</f>
        <v>4/5 Vegetation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179</v>
      </c>
      <c r="B14" t="s">
        <v>180</v>
      </c>
      <c r="C14" t="s">
        <v>181</v>
      </c>
      <c r="D14" t="s">
        <v>480</v>
      </c>
      <c r="E14" t="s">
        <v>481</v>
      </c>
      <c r="F14" t="s">
        <v>482</v>
      </c>
      <c r="G14" t="s">
        <v>483</v>
      </c>
      <c r="H14" t="s">
        <v>484</v>
      </c>
      <c r="I14" t="s">
        <v>485</v>
      </c>
      <c r="J14" t="s">
        <v>486</v>
      </c>
      <c r="K14" t="s">
        <v>487</v>
      </c>
      <c r="L14" t="s">
        <v>488</v>
      </c>
      <c r="M14" t="s">
        <v>489</v>
      </c>
      <c r="N14" t="s">
        <v>490</v>
      </c>
      <c r="O14" t="s">
        <v>491</v>
      </c>
      <c r="P14" t="s">
        <v>492</v>
      </c>
      <c r="Q14" t="s">
        <v>493</v>
      </c>
      <c r="R14" t="s">
        <v>494</v>
      </c>
      <c r="S14" t="s">
        <v>495</v>
      </c>
      <c r="T14" t="s">
        <v>496</v>
      </c>
      <c r="U14" t="s">
        <v>497</v>
      </c>
      <c r="V14" t="s">
        <v>498</v>
      </c>
      <c r="W14" t="s">
        <v>499</v>
      </c>
      <c r="X14" t="s">
        <v>500</v>
      </c>
      <c r="Y14" t="s">
        <v>501</v>
      </c>
      <c r="Z14" t="s">
        <v>502</v>
      </c>
      <c r="AA14" t="s">
        <v>503</v>
      </c>
      <c r="AB14" t="s">
        <v>504</v>
      </c>
      <c r="AC14" t="s">
        <v>505</v>
      </c>
      <c r="AD14" t="s">
        <v>506</v>
      </c>
      <c r="AE14" t="s">
        <v>507</v>
      </c>
      <c r="AF14" t="s">
        <v>508</v>
      </c>
      <c r="AG14" t="s">
        <v>509</v>
      </c>
      <c r="AH14" t="s">
        <v>510</v>
      </c>
      <c r="AI14" t="s">
        <v>511</v>
      </c>
      <c r="AJ14" t="s">
        <v>512</v>
      </c>
      <c r="AK14" t="s">
        <v>513</v>
      </c>
      <c r="AL14" t="s">
        <v>514</v>
      </c>
      <c r="AM14" t="s">
        <v>515</v>
      </c>
      <c r="AN14" t="s">
        <v>516</v>
      </c>
      <c r="AO14" t="s">
        <v>517</v>
      </c>
      <c r="AP14" t="s">
        <v>518</v>
      </c>
      <c r="AQ14" t="s">
        <v>519</v>
      </c>
      <c r="AR14" t="s">
        <v>520</v>
      </c>
      <c r="AS14" t="s">
        <v>521</v>
      </c>
      <c r="AT14" t="s">
        <v>522</v>
      </c>
      <c r="AU14" t="s">
        <v>523</v>
      </c>
      <c r="AV14" t="s">
        <v>524</v>
      </c>
      <c r="AW14" t="s">
        <v>525</v>
      </c>
      <c r="AX14" t="s">
        <v>526</v>
      </c>
      <c r="AY14" t="s">
        <v>527</v>
      </c>
      <c r="AZ14" t="s">
        <v>528</v>
      </c>
      <c r="BA14" t="s">
        <v>529</v>
      </c>
      <c r="BB14" t="s">
        <v>530</v>
      </c>
      <c r="BC14" t="s">
        <v>531</v>
      </c>
      <c r="BD14" t="s">
        <v>532</v>
      </c>
      <c r="BE14" t="s">
        <v>533</v>
      </c>
      <c r="BF14" t="s">
        <v>534</v>
      </c>
      <c r="BG14" t="s">
        <v>535</v>
      </c>
      <c r="BH14" t="s">
        <v>536</v>
      </c>
      <c r="BI14" t="s">
        <v>537</v>
      </c>
      <c r="BJ14" t="s">
        <v>538</v>
      </c>
      <c r="BK14" t="s">
        <v>539</v>
      </c>
      <c r="BL14" t="s">
        <v>540</v>
      </c>
      <c r="BM14" t="s">
        <v>541</v>
      </c>
      <c r="BN14" t="s">
        <v>542</v>
      </c>
      <c r="BO14" t="s">
        <v>543</v>
      </c>
      <c r="BP14" t="s">
        <v>544</v>
      </c>
      <c r="BQ14" t="s">
        <v>545</v>
      </c>
      <c r="BR14" t="s">
        <v>546</v>
      </c>
      <c r="BS14" t="s">
        <v>547</v>
      </c>
      <c r="BT14" t="s">
        <v>548</v>
      </c>
      <c r="BU14" t="s">
        <v>549</v>
      </c>
      <c r="BV14" t="s">
        <v>550</v>
      </c>
      <c r="BW14" t="s">
        <v>551</v>
      </c>
      <c r="BX14" t="s">
        <v>552</v>
      </c>
      <c r="BY14" t="s">
        <v>553</v>
      </c>
      <c r="BZ14" t="s">
        <v>554</v>
      </c>
      <c r="CA14" t="s">
        <v>555</v>
      </c>
      <c r="CB14" t="s">
        <v>556</v>
      </c>
      <c r="CC14" t="s">
        <v>557</v>
      </c>
      <c r="CD14" t="s">
        <v>558</v>
      </c>
      <c r="CE14" t="s">
        <v>559</v>
      </c>
      <c r="CF14" t="s">
        <v>560</v>
      </c>
      <c r="CG14" t="s">
        <v>561</v>
      </c>
      <c r="CH14" t="s">
        <v>562</v>
      </c>
      <c r="CI14" t="s">
        <v>563</v>
      </c>
      <c r="CJ14" t="s">
        <v>564</v>
      </c>
      <c r="CK14" t="s">
        <v>565</v>
      </c>
      <c r="CL14" t="s">
        <v>566</v>
      </c>
      <c r="CM14" t="s">
        <v>567</v>
      </c>
      <c r="CN14" t="s">
        <v>568</v>
      </c>
      <c r="CO14" t="s">
        <v>569</v>
      </c>
      <c r="CP14" t="s">
        <v>570</v>
      </c>
      <c r="CQ14" t="s">
        <v>571</v>
      </c>
      <c r="CR14" t="s">
        <v>572</v>
      </c>
      <c r="CS14" t="s">
        <v>573</v>
      </c>
      <c r="CT14" t="s">
        <v>574</v>
      </c>
      <c r="CU14" t="s">
        <v>575</v>
      </c>
      <c r="CV14" t="s">
        <v>576</v>
      </c>
      <c r="CW14" t="s">
        <v>577</v>
      </c>
      <c r="CX14" t="s">
        <v>578</v>
      </c>
      <c r="CY14" t="s">
        <v>579</v>
      </c>
      <c r="CZ14" t="s">
        <v>580</v>
      </c>
      <c r="DA14" t="s">
        <v>581</v>
      </c>
      <c r="DB14" t="s">
        <v>582</v>
      </c>
      <c r="DC14" t="s">
        <v>583</v>
      </c>
      <c r="DD14" t="s">
        <v>584</v>
      </c>
      <c r="DE14" t="s">
        <v>585</v>
      </c>
      <c r="DF14" t="s">
        <v>586</v>
      </c>
      <c r="DG14" t="s">
        <v>587</v>
      </c>
      <c r="DH14" t="s">
        <v>588</v>
      </c>
      <c r="DI14" t="s">
        <v>589</v>
      </c>
      <c r="DJ14" t="s">
        <v>590</v>
      </c>
      <c r="DK14" t="s">
        <v>591</v>
      </c>
      <c r="DL14" t="s">
        <v>592</v>
      </c>
      <c r="DM14" t="s">
        <v>593</v>
      </c>
      <c r="DN14" t="s">
        <v>594</v>
      </c>
      <c r="DO14" t="s">
        <v>595</v>
      </c>
      <c r="DP14" t="s">
        <v>596</v>
      </c>
      <c r="DQ14" t="s">
        <v>597</v>
      </c>
      <c r="DR14" t="s">
        <v>598</v>
      </c>
      <c r="DS14" t="s">
        <v>599</v>
      </c>
      <c r="DT14" t="s">
        <v>600</v>
      </c>
      <c r="DU14" t="s">
        <v>601</v>
      </c>
      <c r="DV14" t="s">
        <v>602</v>
      </c>
      <c r="DW14" t="s">
        <v>603</v>
      </c>
      <c r="DX14" t="s">
        <v>604</v>
      </c>
      <c r="DY14" t="s">
        <v>605</v>
      </c>
      <c r="DZ14" t="s">
        <v>606</v>
      </c>
      <c r="EA14" t="s">
        <v>607</v>
      </c>
      <c r="EB14" t="s">
        <v>608</v>
      </c>
      <c r="EC14" t="s">
        <v>609</v>
      </c>
      <c r="ED14" t="s">
        <v>610</v>
      </c>
      <c r="EE14" t="s">
        <v>611</v>
      </c>
      <c r="EF14" t="s">
        <v>612</v>
      </c>
      <c r="EG14" t="s">
        <v>613</v>
      </c>
      <c r="EH14" t="s">
        <v>614</v>
      </c>
      <c r="EI14" t="s">
        <v>615</v>
      </c>
      <c r="EJ14" t="s">
        <v>616</v>
      </c>
      <c r="EK14" t="s">
        <v>617</v>
      </c>
      <c r="EL14" t="s">
        <v>618</v>
      </c>
      <c r="EM14" t="s">
        <v>619</v>
      </c>
      <c r="EN14" t="s">
        <v>620</v>
      </c>
      <c r="EO14" t="s">
        <v>621</v>
      </c>
      <c r="EP14" t="s">
        <v>622</v>
      </c>
      <c r="EQ14" t="s">
        <v>623</v>
      </c>
      <c r="ER14" t="s">
        <v>624</v>
      </c>
      <c r="ES14" t="s">
        <v>625</v>
      </c>
      <c r="ET14" t="s">
        <v>626</v>
      </c>
      <c r="EU14" t="s">
        <v>627</v>
      </c>
      <c r="EV14" t="s">
        <v>628</v>
      </c>
      <c r="EW14" t="s">
        <v>629</v>
      </c>
      <c r="EX14" t="s">
        <v>630</v>
      </c>
      <c r="EY14" t="s">
        <v>631</v>
      </c>
      <c r="EZ14" t="s">
        <v>632</v>
      </c>
      <c r="FA14" t="s">
        <v>633</v>
      </c>
      <c r="FB14" t="s">
        <v>634</v>
      </c>
      <c r="FC14" t="s">
        <v>635</v>
      </c>
      <c r="FD14" t="s">
        <v>636</v>
      </c>
      <c r="FE14" t="s">
        <v>637</v>
      </c>
      <c r="FF14" t="s">
        <v>638</v>
      </c>
      <c r="FG14" t="s">
        <v>639</v>
      </c>
      <c r="FH14" t="s">
        <v>640</v>
      </c>
      <c r="FI14" t="s">
        <v>641</v>
      </c>
      <c r="FJ14" t="s">
        <v>642</v>
      </c>
      <c r="FK14" t="s">
        <v>643</v>
      </c>
      <c r="FL14" t="s">
        <v>644</v>
      </c>
      <c r="FM14" t="s">
        <v>645</v>
      </c>
      <c r="FN14" t="s">
        <v>646</v>
      </c>
      <c r="FO14" t="s">
        <v>647</v>
      </c>
      <c r="FP14" t="s">
        <v>648</v>
      </c>
      <c r="FQ14" t="s">
        <v>649</v>
      </c>
      <c r="FR14" t="s">
        <v>650</v>
      </c>
      <c r="FS14" t="s">
        <v>651</v>
      </c>
      <c r="FT14" t="s">
        <v>652</v>
      </c>
      <c r="FU14" t="s">
        <v>653</v>
      </c>
      <c r="FV14" t="s">
        <v>654</v>
      </c>
      <c r="FW14" t="s">
        <v>655</v>
      </c>
      <c r="FX14" t="s">
        <v>656</v>
      </c>
      <c r="FY14" t="s">
        <v>657</v>
      </c>
      <c r="FZ14" t="s">
        <v>658</v>
      </c>
      <c r="GA14" t="s">
        <v>659</v>
      </c>
      <c r="GB14" t="s">
        <v>660</v>
      </c>
      <c r="GC14" t="s">
        <v>661</v>
      </c>
      <c r="GD14" t="s">
        <v>662</v>
      </c>
      <c r="GE14" t="s">
        <v>663</v>
      </c>
      <c r="GF14" t="s">
        <v>664</v>
      </c>
      <c r="GG14" t="s">
        <v>665</v>
      </c>
      <c r="GH14" t="s">
        <v>666</v>
      </c>
      <c r="GI14" t="s">
        <v>667</v>
      </c>
      <c r="GJ14" t="s">
        <v>668</v>
      </c>
      <c r="GK14" t="s">
        <v>669</v>
      </c>
      <c r="GL14" t="s">
        <v>670</v>
      </c>
      <c r="GM14" t="s">
        <v>671</v>
      </c>
      <c r="GN14" t="s">
        <v>672</v>
      </c>
      <c r="GO14" t="s">
        <v>673</v>
      </c>
      <c r="GP14" t="s">
        <v>674</v>
      </c>
      <c r="GQ14" t="s">
        <v>675</v>
      </c>
      <c r="GR14" t="s">
        <v>676</v>
      </c>
      <c r="GS14" t="s">
        <v>677</v>
      </c>
      <c r="GT14" t="s">
        <v>678</v>
      </c>
      <c r="GU14" t="s">
        <v>679</v>
      </c>
    </row>
    <row r="15" spans="1:203" x14ac:dyDescent="0.25">
      <c r="A15" t="s">
        <v>328</v>
      </c>
      <c r="B15" t="str">
        <f>'Credits, worst circuits, storms'!C3</f>
        <v>Northern States Power Co. (Xcel)</v>
      </c>
      <c r="C15" s="88">
        <f>'Credits, worst circuits, storms'!C4</f>
        <v>45046</v>
      </c>
      <c r="D15">
        <f>'Credits, worst circuits, storms'!D25</f>
        <v>0</v>
      </c>
      <c r="E15" t="str">
        <f>'Credits, worst circuits, storms'!D26</f>
        <v>TWN022</v>
      </c>
      <c r="F15" t="str">
        <f>'Credits, worst circuits, storms'!D27</f>
        <v>022</v>
      </c>
      <c r="G15">
        <f>'Credits, worst circuits, storms'!D28</f>
        <v>72.099999999999994</v>
      </c>
      <c r="H15" s="152">
        <f>'Credits, worst circuits, storms'!D29</f>
        <v>268</v>
      </c>
      <c r="I15" s="152">
        <f>'Credits, worst circuits, storms'!D30</f>
        <v>234.2421052631579</v>
      </c>
      <c r="J15" s="152">
        <f>'Credits, worst circuits, storms'!D31</f>
        <v>131</v>
      </c>
      <c r="K15" s="152">
        <f>'Credits, worst circuits, storms'!D32</f>
        <v>262.72500000000002</v>
      </c>
      <c r="L15" s="152">
        <f>'Credits, worst circuits, storms'!D33</f>
        <v>267.94117647058823</v>
      </c>
      <c r="M15" s="152">
        <f>'Credits, worst circuits, storms'!D34</f>
        <v>234.2421052631579</v>
      </c>
      <c r="N15" s="152">
        <f>'Credits, worst circuits, storms'!D35</f>
        <v>131</v>
      </c>
      <c r="O15" s="152">
        <f>'Credits, worst circuits, storms'!D36</f>
        <v>262.72500000000002</v>
      </c>
      <c r="P15" s="152">
        <f>'Credits, worst circuits, storms'!D37</f>
        <v>544</v>
      </c>
      <c r="Q15" s="152">
        <f>'Credits, worst circuits, storms'!D38</f>
        <v>95</v>
      </c>
      <c r="R15" s="152">
        <f>'Credits, worst circuits, storms'!D39</f>
        <v>1</v>
      </c>
      <c r="S15" t="str">
        <f>'Credits, worst circuits, storms'!D40</f>
        <v>Township</v>
      </c>
      <c r="T15">
        <f>'Credits, worst circuits, storms'!D41</f>
        <v>49938</v>
      </c>
      <c r="U15">
        <f>'Credits, worst circuits, storms'!D42</f>
        <v>950700</v>
      </c>
      <c r="V15" s="88">
        <f>'Credits, worst circuits, storms'!D43</f>
        <v>43646</v>
      </c>
      <c r="W15" t="str">
        <f>'Credits, worst circuits, storms'!D44</f>
        <v>4/5 Vegetation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52">
        <f>'Credits, worst circuits, storms'!E29</f>
        <v>0</v>
      </c>
      <c r="AC15" s="152">
        <f>'Credits, worst circuits, storms'!E30</f>
        <v>0</v>
      </c>
      <c r="AD15" s="152">
        <f>'Credits, worst circuits, storms'!E31</f>
        <v>0</v>
      </c>
      <c r="AE15" s="152">
        <f>'Credits, worst circuits, storms'!E32</f>
        <v>0</v>
      </c>
      <c r="AF15" s="152">
        <f>'Credits, worst circuits, storms'!E33</f>
        <v>0</v>
      </c>
      <c r="AG15" s="152">
        <f>'Credits, worst circuits, storms'!E34</f>
        <v>0</v>
      </c>
      <c r="AH15" s="152">
        <f>'Credits, worst circuits, storms'!E35</f>
        <v>0</v>
      </c>
      <c r="AI15" s="152">
        <f>'Credits, worst circuits, storms'!E36</f>
        <v>0</v>
      </c>
      <c r="AJ15" s="152">
        <f>'Credits, worst circuits, storms'!E37</f>
        <v>0</v>
      </c>
      <c r="AK15" s="152">
        <f>'Credits, worst circuits, storms'!E38</f>
        <v>0</v>
      </c>
      <c r="AL15" s="152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88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52">
        <f>'Credits, worst circuits, storms'!F29</f>
        <v>0</v>
      </c>
      <c r="AW15" s="152">
        <f>'Credits, worst circuits, storms'!F30</f>
        <v>0</v>
      </c>
      <c r="AX15" s="152">
        <f>'Credits, worst circuits, storms'!F31</f>
        <v>0</v>
      </c>
      <c r="AY15" s="152">
        <f>'Credits, worst circuits, storms'!F32</f>
        <v>0</v>
      </c>
      <c r="AZ15" s="152">
        <f>'Credits, worst circuits, storms'!F33</f>
        <v>0</v>
      </c>
      <c r="BA15" s="152">
        <f>'Credits, worst circuits, storms'!F34</f>
        <v>0</v>
      </c>
      <c r="BB15" s="152">
        <f>'Credits, worst circuits, storms'!F35</f>
        <v>0</v>
      </c>
      <c r="BC15" s="152">
        <f>'Credits, worst circuits, storms'!F36</f>
        <v>0</v>
      </c>
      <c r="BD15" s="152">
        <f>'Credits, worst circuits, storms'!F37</f>
        <v>0</v>
      </c>
      <c r="BE15" s="152">
        <f>'Credits, worst circuits, storms'!F38</f>
        <v>0</v>
      </c>
      <c r="BF15" s="152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88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52">
        <f>'Credits, worst circuits, storms'!G29</f>
        <v>0</v>
      </c>
      <c r="BQ15" s="152">
        <f>'Credits, worst circuits, storms'!G30</f>
        <v>0</v>
      </c>
      <c r="BR15" s="152">
        <f>'Credits, worst circuits, storms'!G31</f>
        <v>0</v>
      </c>
      <c r="BS15" s="152">
        <f>'Credits, worst circuits, storms'!G32</f>
        <v>0</v>
      </c>
      <c r="BT15" s="152">
        <f>'Credits, worst circuits, storms'!G33</f>
        <v>0</v>
      </c>
      <c r="BU15" s="152">
        <f>'Credits, worst circuits, storms'!G34</f>
        <v>0</v>
      </c>
      <c r="BV15" s="152">
        <f>'Credits, worst circuits, storms'!G35</f>
        <v>0</v>
      </c>
      <c r="BW15" s="152">
        <f>'Credits, worst circuits, storms'!G36</f>
        <v>0</v>
      </c>
      <c r="BX15" s="152">
        <f>'Credits, worst circuits, storms'!G37</f>
        <v>0</v>
      </c>
      <c r="BY15" s="152">
        <f>'Credits, worst circuits, storms'!G38</f>
        <v>0</v>
      </c>
      <c r="BZ15" s="152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88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52">
        <f>'Credits, worst circuits, storms'!H29</f>
        <v>0</v>
      </c>
      <c r="CK15" s="152">
        <f>'Credits, worst circuits, storms'!H30</f>
        <v>0</v>
      </c>
      <c r="CL15" s="152">
        <f>'Credits, worst circuits, storms'!H31</f>
        <v>0</v>
      </c>
      <c r="CM15" s="152">
        <f>'Credits, worst circuits, storms'!H32</f>
        <v>0</v>
      </c>
      <c r="CN15" s="152">
        <f>'Credits, worst circuits, storms'!H33</f>
        <v>0</v>
      </c>
      <c r="CO15" s="152">
        <f>'Credits, worst circuits, storms'!H34</f>
        <v>0</v>
      </c>
      <c r="CP15" s="152">
        <f>'Credits, worst circuits, storms'!H35</f>
        <v>0</v>
      </c>
      <c r="CQ15" s="152">
        <f>'Credits, worst circuits, storms'!H36</f>
        <v>0</v>
      </c>
      <c r="CR15" s="152">
        <f>'Credits, worst circuits, storms'!H37</f>
        <v>0</v>
      </c>
      <c r="CS15" s="152">
        <f>'Credits, worst circuits, storms'!H38</f>
        <v>0</v>
      </c>
      <c r="CT15" s="152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88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52">
        <f>'Credits, worst circuits, storms'!I29</f>
        <v>0</v>
      </c>
      <c r="DE15" s="152">
        <f>'Credits, worst circuits, storms'!I30</f>
        <v>0</v>
      </c>
      <c r="DF15" s="152">
        <f>'Credits, worst circuits, storms'!I31</f>
        <v>0</v>
      </c>
      <c r="DG15" s="152">
        <f>'Credits, worst circuits, storms'!I32</f>
        <v>0</v>
      </c>
      <c r="DH15" s="152">
        <f>'Credits, worst circuits, storms'!I33</f>
        <v>0</v>
      </c>
      <c r="DI15" s="152">
        <f>'Credits, worst circuits, storms'!I34</f>
        <v>0</v>
      </c>
      <c r="DJ15" s="152">
        <f>'Credits, worst circuits, storms'!I35</f>
        <v>0</v>
      </c>
      <c r="DK15" s="152">
        <f>'Credits, worst circuits, storms'!I36</f>
        <v>0</v>
      </c>
      <c r="DL15" s="152">
        <f>'Credits, worst circuits, storms'!I37</f>
        <v>0</v>
      </c>
      <c r="DM15" s="152">
        <f>'Credits, worst circuits, storms'!I38</f>
        <v>0</v>
      </c>
      <c r="DN15" s="152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88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52">
        <f>'Credits, worst circuits, storms'!J29</f>
        <v>0</v>
      </c>
      <c r="DY15" s="152">
        <f>'Credits, worst circuits, storms'!J30</f>
        <v>0</v>
      </c>
      <c r="DZ15" s="152">
        <f>'Credits, worst circuits, storms'!J31</f>
        <v>0</v>
      </c>
      <c r="EA15" s="152">
        <f>'Credits, worst circuits, storms'!J32</f>
        <v>0</v>
      </c>
      <c r="EB15" s="152">
        <f>'Credits, worst circuits, storms'!J33</f>
        <v>0</v>
      </c>
      <c r="EC15" s="152">
        <f>'Credits, worst circuits, storms'!J34</f>
        <v>0</v>
      </c>
      <c r="ED15" s="152">
        <f>'Credits, worst circuits, storms'!J35</f>
        <v>0</v>
      </c>
      <c r="EE15" s="152">
        <f>'Credits, worst circuits, storms'!J36</f>
        <v>0</v>
      </c>
      <c r="EF15" s="152">
        <f>'Credits, worst circuits, storms'!J37</f>
        <v>0</v>
      </c>
      <c r="EG15" s="152">
        <f>'Credits, worst circuits, storms'!J38</f>
        <v>0</v>
      </c>
      <c r="EH15" s="152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88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52">
        <f>'Credits, worst circuits, storms'!K29</f>
        <v>0</v>
      </c>
      <c r="ES15" s="152">
        <f>'Credits, worst circuits, storms'!K30</f>
        <v>0</v>
      </c>
      <c r="ET15" s="152">
        <f>'Credits, worst circuits, storms'!K31</f>
        <v>0</v>
      </c>
      <c r="EU15" s="152">
        <f>'Credits, worst circuits, storms'!K32</f>
        <v>0</v>
      </c>
      <c r="EV15" s="152">
        <f>'Credits, worst circuits, storms'!K33</f>
        <v>0</v>
      </c>
      <c r="EW15" s="152">
        <f>'Credits, worst circuits, storms'!K34</f>
        <v>0</v>
      </c>
      <c r="EX15" s="152">
        <f>'Credits, worst circuits, storms'!K35</f>
        <v>0</v>
      </c>
      <c r="EY15" s="152">
        <f>'Credits, worst circuits, storms'!K36</f>
        <v>0</v>
      </c>
      <c r="EZ15" s="152">
        <f>'Credits, worst circuits, storms'!K37</f>
        <v>0</v>
      </c>
      <c r="FA15" s="152">
        <f>'Credits, worst circuits, storms'!K38</f>
        <v>0</v>
      </c>
      <c r="FB15" s="152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88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52">
        <f>'Credits, worst circuits, storms'!L29</f>
        <v>0</v>
      </c>
      <c r="FM15" s="152">
        <f>'Credits, worst circuits, storms'!L30</f>
        <v>0</v>
      </c>
      <c r="FN15" s="152">
        <f>'Credits, worst circuits, storms'!L31</f>
        <v>0</v>
      </c>
      <c r="FO15" s="152">
        <f>'Credits, worst circuits, storms'!L32</f>
        <v>0</v>
      </c>
      <c r="FP15" s="152">
        <f>'Credits, worst circuits, storms'!L33</f>
        <v>0</v>
      </c>
      <c r="FQ15" s="152">
        <f>'Credits, worst circuits, storms'!L34</f>
        <v>0</v>
      </c>
      <c r="FR15" s="152">
        <f>'Credits, worst circuits, storms'!L35</f>
        <v>0</v>
      </c>
      <c r="FS15" s="152">
        <f>'Credits, worst circuits, storms'!L36</f>
        <v>0</v>
      </c>
      <c r="FT15" s="152">
        <f>'Credits, worst circuits, storms'!L37</f>
        <v>0</v>
      </c>
      <c r="FU15" s="152">
        <f>'Credits, worst circuits, storms'!L38</f>
        <v>0</v>
      </c>
      <c r="FV15" s="152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88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52">
        <f>'Credits, worst circuits, storms'!M29</f>
        <v>0</v>
      </c>
      <c r="GG15" s="152">
        <f>'Credits, worst circuits, storms'!M30</f>
        <v>0</v>
      </c>
      <c r="GH15" s="152">
        <f>'Credits, worst circuits, storms'!M31</f>
        <v>0</v>
      </c>
      <c r="GI15" s="152">
        <f>'Credits, worst circuits, storms'!M32</f>
        <v>0</v>
      </c>
      <c r="GJ15" s="152">
        <f>'Credits, worst circuits, storms'!M33</f>
        <v>0</v>
      </c>
      <c r="GK15" s="152">
        <f>'Credits, worst circuits, storms'!M34</f>
        <v>0</v>
      </c>
      <c r="GL15" s="152">
        <f>'Credits, worst circuits, storms'!M35</f>
        <v>0</v>
      </c>
      <c r="GM15" s="152">
        <f>'Credits, worst circuits, storms'!M36</f>
        <v>0</v>
      </c>
      <c r="GN15" s="152">
        <f>'Credits, worst circuits, storms'!M37</f>
        <v>0</v>
      </c>
      <c r="GO15" s="152">
        <f>'Credits, worst circuits, storms'!M38</f>
        <v>0</v>
      </c>
      <c r="GP15" s="152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88">
        <f>'Credits, worst circuits, storms'!M43</f>
        <v>0</v>
      </c>
      <c r="GU15">
        <f>'Credits, worst circuits, storms'!M44</f>
        <v>0</v>
      </c>
    </row>
    <row r="16" spans="1:203" x14ac:dyDescent="0.25">
      <c r="A16" t="s">
        <v>329</v>
      </c>
      <c r="B16" s="154" t="s">
        <v>330</v>
      </c>
      <c r="C16" s="154" t="s">
        <v>331</v>
      </c>
      <c r="D16" s="154" t="s">
        <v>680</v>
      </c>
      <c r="E16" s="154" t="s">
        <v>681</v>
      </c>
      <c r="F16" s="154" t="s">
        <v>682</v>
      </c>
      <c r="G16" s="154" t="s">
        <v>683</v>
      </c>
      <c r="H16" s="156" t="s">
        <v>684</v>
      </c>
      <c r="I16" s="156" t="s">
        <v>685</v>
      </c>
      <c r="J16" s="156" t="s">
        <v>686</v>
      </c>
      <c r="K16" s="156" t="s">
        <v>687</v>
      </c>
      <c r="L16" s="156" t="s">
        <v>688</v>
      </c>
      <c r="M16" s="156" t="s">
        <v>689</v>
      </c>
      <c r="N16" s="156" t="s">
        <v>690</v>
      </c>
      <c r="O16" s="156" t="s">
        <v>691</v>
      </c>
      <c r="P16" s="156" t="s">
        <v>692</v>
      </c>
      <c r="Q16" s="156" t="s">
        <v>693</v>
      </c>
      <c r="R16" s="156" t="s">
        <v>694</v>
      </c>
      <c r="S16" s="154" t="s">
        <v>695</v>
      </c>
      <c r="T16" s="154" t="s">
        <v>696</v>
      </c>
      <c r="U16" s="154" t="s">
        <v>697</v>
      </c>
      <c r="V16" s="157" t="s">
        <v>698</v>
      </c>
      <c r="W16" s="154" t="s">
        <v>699</v>
      </c>
      <c r="X16" s="154" t="s">
        <v>700</v>
      </c>
      <c r="Y16" s="154" t="s">
        <v>701</v>
      </c>
      <c r="Z16" s="154" t="s">
        <v>702</v>
      </c>
      <c r="AA16" s="154" t="s">
        <v>703</v>
      </c>
      <c r="AB16" s="156" t="s">
        <v>704</v>
      </c>
      <c r="AC16" s="156" t="s">
        <v>705</v>
      </c>
      <c r="AD16" s="156" t="s">
        <v>706</v>
      </c>
      <c r="AE16" s="156" t="s">
        <v>707</v>
      </c>
      <c r="AF16" s="156" t="s">
        <v>708</v>
      </c>
      <c r="AG16" s="156" t="s">
        <v>709</v>
      </c>
      <c r="AH16" s="156" t="s">
        <v>710</v>
      </c>
      <c r="AI16" s="156" t="s">
        <v>711</v>
      </c>
      <c r="AJ16" s="156" t="s">
        <v>712</v>
      </c>
      <c r="AK16" s="156" t="s">
        <v>713</v>
      </c>
      <c r="AL16" s="156" t="s">
        <v>714</v>
      </c>
      <c r="AM16" s="154" t="s">
        <v>715</v>
      </c>
      <c r="AN16" s="154" t="s">
        <v>716</v>
      </c>
      <c r="AO16" s="154" t="s">
        <v>717</v>
      </c>
      <c r="AP16" s="157" t="s">
        <v>718</v>
      </c>
      <c r="AQ16" s="154" t="s">
        <v>719</v>
      </c>
      <c r="AR16" s="154" t="s">
        <v>720</v>
      </c>
      <c r="AS16" s="154" t="s">
        <v>721</v>
      </c>
      <c r="AT16" s="154" t="s">
        <v>722</v>
      </c>
      <c r="AU16" s="154" t="s">
        <v>723</v>
      </c>
      <c r="AV16" s="156" t="s">
        <v>724</v>
      </c>
      <c r="AW16" s="156" t="s">
        <v>725</v>
      </c>
      <c r="AX16" s="156" t="s">
        <v>726</v>
      </c>
      <c r="AY16" s="156" t="s">
        <v>727</v>
      </c>
      <c r="AZ16" s="156" t="s">
        <v>728</v>
      </c>
      <c r="BA16" s="156" t="s">
        <v>729</v>
      </c>
      <c r="BB16" s="156" t="s">
        <v>730</v>
      </c>
      <c r="BC16" s="156" t="s">
        <v>731</v>
      </c>
      <c r="BD16" s="156" t="s">
        <v>732</v>
      </c>
      <c r="BE16" s="156" t="s">
        <v>733</v>
      </c>
      <c r="BF16" s="156" t="s">
        <v>734</v>
      </c>
      <c r="BG16" s="154" t="s">
        <v>735</v>
      </c>
      <c r="BH16" s="154" t="s">
        <v>736</v>
      </c>
      <c r="BI16" s="154" t="s">
        <v>737</v>
      </c>
      <c r="BJ16" s="157" t="s">
        <v>738</v>
      </c>
      <c r="BK16" s="154" t="s">
        <v>739</v>
      </c>
      <c r="BL16" s="154" t="s">
        <v>740</v>
      </c>
      <c r="BM16" s="154" t="s">
        <v>741</v>
      </c>
      <c r="BN16" s="154" t="s">
        <v>742</v>
      </c>
      <c r="BO16" s="154" t="s">
        <v>743</v>
      </c>
      <c r="BP16" s="156" t="s">
        <v>744</v>
      </c>
      <c r="BQ16" s="156" t="s">
        <v>745</v>
      </c>
      <c r="BR16" s="156" t="s">
        <v>746</v>
      </c>
      <c r="BS16" s="156" t="s">
        <v>747</v>
      </c>
      <c r="BT16" s="156" t="s">
        <v>748</v>
      </c>
      <c r="BU16" s="156" t="s">
        <v>749</v>
      </c>
      <c r="BV16" s="156" t="s">
        <v>750</v>
      </c>
      <c r="BW16" s="156" t="s">
        <v>751</v>
      </c>
      <c r="BX16" s="156" t="s">
        <v>752</v>
      </c>
      <c r="BY16" s="156" t="s">
        <v>753</v>
      </c>
      <c r="BZ16" s="156" t="s">
        <v>754</v>
      </c>
      <c r="CA16" s="154" t="s">
        <v>755</v>
      </c>
      <c r="CB16" s="154" t="s">
        <v>756</v>
      </c>
      <c r="CC16" s="154" t="s">
        <v>757</v>
      </c>
      <c r="CD16" s="157" t="s">
        <v>758</v>
      </c>
      <c r="CE16" s="154" t="s">
        <v>759</v>
      </c>
      <c r="CF16" s="154" t="s">
        <v>760</v>
      </c>
      <c r="CG16" s="154" t="s">
        <v>761</v>
      </c>
      <c r="CH16" s="154" t="s">
        <v>762</v>
      </c>
      <c r="CI16" s="154" t="s">
        <v>763</v>
      </c>
      <c r="CJ16" s="156" t="s">
        <v>764</v>
      </c>
      <c r="CK16" s="156" t="s">
        <v>765</v>
      </c>
      <c r="CL16" s="156" t="s">
        <v>766</v>
      </c>
      <c r="CM16" s="156" t="s">
        <v>767</v>
      </c>
      <c r="CN16" s="156" t="s">
        <v>768</v>
      </c>
      <c r="CO16" s="156" t="s">
        <v>769</v>
      </c>
      <c r="CP16" s="156" t="s">
        <v>770</v>
      </c>
      <c r="CQ16" s="156" t="s">
        <v>771</v>
      </c>
      <c r="CR16" s="156" t="s">
        <v>772</v>
      </c>
      <c r="CS16" s="156" t="s">
        <v>773</v>
      </c>
      <c r="CT16" s="156" t="s">
        <v>774</v>
      </c>
      <c r="CU16" s="154" t="s">
        <v>775</v>
      </c>
      <c r="CV16" s="154" t="s">
        <v>776</v>
      </c>
      <c r="CW16" s="154" t="s">
        <v>777</v>
      </c>
      <c r="CX16" s="157" t="s">
        <v>778</v>
      </c>
      <c r="CY16" s="154" t="s">
        <v>779</v>
      </c>
      <c r="CZ16" s="154" t="s">
        <v>780</v>
      </c>
      <c r="DA16" s="154" t="s">
        <v>781</v>
      </c>
      <c r="DB16" s="154" t="s">
        <v>782</v>
      </c>
      <c r="DC16" s="154" t="s">
        <v>783</v>
      </c>
      <c r="DD16" s="156" t="s">
        <v>784</v>
      </c>
      <c r="DE16" s="156" t="s">
        <v>785</v>
      </c>
      <c r="DF16" s="156" t="s">
        <v>786</v>
      </c>
      <c r="DG16" s="156" t="s">
        <v>787</v>
      </c>
      <c r="DH16" s="156" t="s">
        <v>788</v>
      </c>
      <c r="DI16" s="156" t="s">
        <v>789</v>
      </c>
      <c r="DJ16" s="156" t="s">
        <v>790</v>
      </c>
      <c r="DK16" s="156" t="s">
        <v>791</v>
      </c>
      <c r="DL16" s="156" t="s">
        <v>792</v>
      </c>
      <c r="DM16" s="156" t="s">
        <v>793</v>
      </c>
      <c r="DN16" s="156" t="s">
        <v>794</v>
      </c>
      <c r="DO16" s="154" t="s">
        <v>795</v>
      </c>
      <c r="DP16" s="154" t="s">
        <v>796</v>
      </c>
      <c r="DQ16" s="154" t="s">
        <v>797</v>
      </c>
      <c r="DR16" s="157" t="s">
        <v>798</v>
      </c>
      <c r="DS16" s="154" t="s">
        <v>799</v>
      </c>
      <c r="DT16" s="154" t="s">
        <v>800</v>
      </c>
      <c r="DU16" s="154" t="s">
        <v>801</v>
      </c>
      <c r="DV16" s="154" t="s">
        <v>802</v>
      </c>
      <c r="DW16" s="154" t="s">
        <v>803</v>
      </c>
      <c r="DX16" s="156" t="s">
        <v>804</v>
      </c>
      <c r="DY16" s="156" t="s">
        <v>805</v>
      </c>
      <c r="DZ16" s="156" t="s">
        <v>806</v>
      </c>
      <c r="EA16" s="156" t="s">
        <v>807</v>
      </c>
      <c r="EB16" s="156" t="s">
        <v>808</v>
      </c>
      <c r="EC16" s="156" t="s">
        <v>809</v>
      </c>
      <c r="ED16" s="156" t="s">
        <v>810</v>
      </c>
      <c r="EE16" s="156" t="s">
        <v>811</v>
      </c>
      <c r="EF16" s="156" t="s">
        <v>812</v>
      </c>
      <c r="EG16" s="156" t="s">
        <v>813</v>
      </c>
      <c r="EH16" s="156" t="s">
        <v>814</v>
      </c>
      <c r="EI16" s="154" t="s">
        <v>815</v>
      </c>
      <c r="EJ16" s="154" t="s">
        <v>816</v>
      </c>
      <c r="EK16" s="154" t="s">
        <v>817</v>
      </c>
      <c r="EL16" s="157" t="s">
        <v>818</v>
      </c>
      <c r="EM16" s="154" t="s">
        <v>819</v>
      </c>
      <c r="EN16" s="154" t="s">
        <v>820</v>
      </c>
      <c r="EO16" s="154" t="s">
        <v>821</v>
      </c>
      <c r="EP16" s="154" t="s">
        <v>822</v>
      </c>
      <c r="EQ16" s="154" t="s">
        <v>823</v>
      </c>
      <c r="ER16" s="156" t="s">
        <v>824</v>
      </c>
      <c r="ES16" s="156" t="s">
        <v>825</v>
      </c>
      <c r="ET16" s="156" t="s">
        <v>826</v>
      </c>
      <c r="EU16" s="156" t="s">
        <v>827</v>
      </c>
      <c r="EV16" s="156" t="s">
        <v>828</v>
      </c>
      <c r="EW16" s="156" t="s">
        <v>829</v>
      </c>
      <c r="EX16" s="156" t="s">
        <v>830</v>
      </c>
      <c r="EY16" s="156" t="s">
        <v>831</v>
      </c>
      <c r="EZ16" s="156" t="s">
        <v>832</v>
      </c>
      <c r="FA16" s="156" t="s">
        <v>833</v>
      </c>
      <c r="FB16" s="156" t="s">
        <v>834</v>
      </c>
      <c r="FC16" s="154" t="s">
        <v>835</v>
      </c>
      <c r="FD16" s="154" t="s">
        <v>836</v>
      </c>
      <c r="FE16" s="154" t="s">
        <v>837</v>
      </c>
      <c r="FF16" s="157" t="s">
        <v>838</v>
      </c>
      <c r="FG16" s="154" t="s">
        <v>839</v>
      </c>
      <c r="FH16" s="154" t="s">
        <v>840</v>
      </c>
      <c r="FI16" s="154" t="s">
        <v>841</v>
      </c>
      <c r="FJ16" s="154" t="s">
        <v>842</v>
      </c>
      <c r="FK16" s="154" t="s">
        <v>843</v>
      </c>
      <c r="FL16" s="156" t="s">
        <v>844</v>
      </c>
      <c r="FM16" s="156" t="s">
        <v>845</v>
      </c>
      <c r="FN16" s="156" t="s">
        <v>846</v>
      </c>
      <c r="FO16" s="156" t="s">
        <v>847</v>
      </c>
      <c r="FP16" s="156" t="s">
        <v>848</v>
      </c>
      <c r="FQ16" s="156" t="s">
        <v>849</v>
      </c>
      <c r="FR16" s="156" t="s">
        <v>850</v>
      </c>
      <c r="FS16" s="156" t="s">
        <v>851</v>
      </c>
      <c r="FT16" s="156" t="s">
        <v>852</v>
      </c>
      <c r="FU16" s="156" t="s">
        <v>853</v>
      </c>
      <c r="FV16" s="156" t="s">
        <v>854</v>
      </c>
      <c r="FW16" s="154" t="s">
        <v>855</v>
      </c>
      <c r="FX16" s="154" t="s">
        <v>856</v>
      </c>
      <c r="FY16" s="154" t="s">
        <v>857</v>
      </c>
      <c r="FZ16" s="157" t="s">
        <v>858</v>
      </c>
      <c r="GA16" s="154" t="s">
        <v>859</v>
      </c>
      <c r="GB16" s="154" t="s">
        <v>860</v>
      </c>
      <c r="GC16" s="154" t="s">
        <v>861</v>
      </c>
      <c r="GD16" s="154" t="s">
        <v>862</v>
      </c>
      <c r="GE16" s="154" t="s">
        <v>863</v>
      </c>
      <c r="GF16" s="156" t="s">
        <v>864</v>
      </c>
      <c r="GG16" s="156" t="s">
        <v>865</v>
      </c>
      <c r="GH16" s="156" t="s">
        <v>866</v>
      </c>
      <c r="GI16" s="156" t="s">
        <v>867</v>
      </c>
      <c r="GJ16" s="156" t="s">
        <v>868</v>
      </c>
      <c r="GK16" s="156" t="s">
        <v>869</v>
      </c>
      <c r="GL16" s="156" t="s">
        <v>870</v>
      </c>
      <c r="GM16" s="156" t="s">
        <v>871</v>
      </c>
      <c r="GN16" s="156" t="s">
        <v>872</v>
      </c>
      <c r="GO16" s="156" t="s">
        <v>873</v>
      </c>
      <c r="GP16" s="156" t="s">
        <v>874</v>
      </c>
      <c r="GQ16" s="154" t="s">
        <v>875</v>
      </c>
      <c r="GR16" s="154" t="s">
        <v>876</v>
      </c>
      <c r="GS16" s="154" t="s">
        <v>877</v>
      </c>
      <c r="GT16" s="157" t="s">
        <v>878</v>
      </c>
      <c r="GU16" s="154" t="s">
        <v>879</v>
      </c>
    </row>
    <row r="20" spans="1:203" x14ac:dyDescent="0.25">
      <c r="A20" t="s">
        <v>179</v>
      </c>
      <c r="B20" t="s">
        <v>180</v>
      </c>
      <c r="C20" t="s">
        <v>181</v>
      </c>
      <c r="D20" t="s">
        <v>880</v>
      </c>
      <c r="E20" t="s">
        <v>881</v>
      </c>
      <c r="F20" t="s">
        <v>882</v>
      </c>
      <c r="G20" t="s">
        <v>883</v>
      </c>
      <c r="H20" t="s">
        <v>884</v>
      </c>
      <c r="I20" t="s">
        <v>885</v>
      </c>
      <c r="J20" t="s">
        <v>886</v>
      </c>
      <c r="K20" t="s">
        <v>887</v>
      </c>
      <c r="L20" t="s">
        <v>888</v>
      </c>
      <c r="M20" t="s">
        <v>889</v>
      </c>
      <c r="N20" t="s">
        <v>890</v>
      </c>
      <c r="O20" t="s">
        <v>891</v>
      </c>
      <c r="P20" t="s">
        <v>892</v>
      </c>
      <c r="Q20" t="s">
        <v>893</v>
      </c>
      <c r="R20" t="s">
        <v>894</v>
      </c>
      <c r="S20" t="s">
        <v>895</v>
      </c>
      <c r="T20" t="s">
        <v>896</v>
      </c>
      <c r="U20" t="s">
        <v>897</v>
      </c>
      <c r="V20" t="s">
        <v>898</v>
      </c>
      <c r="W20" t="s">
        <v>899</v>
      </c>
      <c r="X20" t="s">
        <v>900</v>
      </c>
      <c r="Y20" t="s">
        <v>901</v>
      </c>
      <c r="Z20" t="s">
        <v>902</v>
      </c>
      <c r="AA20" t="s">
        <v>903</v>
      </c>
      <c r="AB20" t="s">
        <v>904</v>
      </c>
      <c r="AC20" t="s">
        <v>905</v>
      </c>
      <c r="AD20" t="s">
        <v>906</v>
      </c>
      <c r="AE20" t="s">
        <v>907</v>
      </c>
      <c r="AF20" t="s">
        <v>908</v>
      </c>
      <c r="AG20" t="s">
        <v>909</v>
      </c>
      <c r="AH20" t="s">
        <v>910</v>
      </c>
      <c r="AI20" t="s">
        <v>911</v>
      </c>
      <c r="AJ20" t="s">
        <v>912</v>
      </c>
      <c r="AK20" t="s">
        <v>913</v>
      </c>
      <c r="AL20" t="s">
        <v>914</v>
      </c>
      <c r="AM20" t="s">
        <v>915</v>
      </c>
      <c r="AN20" t="s">
        <v>916</v>
      </c>
      <c r="AO20" t="s">
        <v>917</v>
      </c>
      <c r="AP20" t="s">
        <v>918</v>
      </c>
      <c r="AQ20" t="s">
        <v>919</v>
      </c>
      <c r="AR20" t="s">
        <v>920</v>
      </c>
      <c r="AS20" t="s">
        <v>921</v>
      </c>
      <c r="AT20" t="s">
        <v>922</v>
      </c>
      <c r="AU20" t="s">
        <v>923</v>
      </c>
      <c r="AV20" t="s">
        <v>924</v>
      </c>
      <c r="AW20" t="s">
        <v>925</v>
      </c>
      <c r="AX20" t="s">
        <v>926</v>
      </c>
      <c r="AY20" t="s">
        <v>927</v>
      </c>
      <c r="AZ20" t="s">
        <v>928</v>
      </c>
      <c r="BA20" t="s">
        <v>929</v>
      </c>
      <c r="BB20" t="s">
        <v>930</v>
      </c>
      <c r="BC20" t="s">
        <v>931</v>
      </c>
      <c r="BD20" t="s">
        <v>932</v>
      </c>
      <c r="BE20" t="s">
        <v>933</v>
      </c>
      <c r="BF20" t="s">
        <v>934</v>
      </c>
      <c r="BG20" t="s">
        <v>935</v>
      </c>
      <c r="BH20" t="s">
        <v>936</v>
      </c>
      <c r="BI20" t="s">
        <v>937</v>
      </c>
      <c r="BJ20" t="s">
        <v>938</v>
      </c>
      <c r="BK20" t="s">
        <v>939</v>
      </c>
      <c r="BL20" t="s">
        <v>940</v>
      </c>
      <c r="BM20" t="s">
        <v>941</v>
      </c>
      <c r="BN20" t="s">
        <v>942</v>
      </c>
      <c r="BO20" t="s">
        <v>943</v>
      </c>
      <c r="BP20" t="s">
        <v>944</v>
      </c>
      <c r="BQ20" t="s">
        <v>945</v>
      </c>
      <c r="BR20" t="s">
        <v>946</v>
      </c>
      <c r="BS20" t="s">
        <v>947</v>
      </c>
      <c r="BT20" t="s">
        <v>948</v>
      </c>
      <c r="BU20" t="s">
        <v>949</v>
      </c>
      <c r="BV20" t="s">
        <v>950</v>
      </c>
      <c r="BW20" t="s">
        <v>951</v>
      </c>
      <c r="BX20" t="s">
        <v>952</v>
      </c>
      <c r="BY20" t="s">
        <v>953</v>
      </c>
      <c r="BZ20" t="s">
        <v>954</v>
      </c>
      <c r="CA20" t="s">
        <v>955</v>
      </c>
      <c r="CB20" t="s">
        <v>956</v>
      </c>
      <c r="CC20" t="s">
        <v>957</v>
      </c>
      <c r="CD20" t="s">
        <v>958</v>
      </c>
      <c r="CE20" t="s">
        <v>959</v>
      </c>
      <c r="CF20" t="s">
        <v>960</v>
      </c>
      <c r="CG20" t="s">
        <v>961</v>
      </c>
      <c r="CH20" t="s">
        <v>962</v>
      </c>
      <c r="CI20" t="s">
        <v>963</v>
      </c>
      <c r="CJ20" t="s">
        <v>964</v>
      </c>
      <c r="CK20" t="s">
        <v>965</v>
      </c>
      <c r="CL20" t="s">
        <v>966</v>
      </c>
      <c r="CM20" t="s">
        <v>967</v>
      </c>
      <c r="CN20" t="s">
        <v>968</v>
      </c>
      <c r="CO20" t="s">
        <v>969</v>
      </c>
      <c r="CP20" t="s">
        <v>970</v>
      </c>
      <c r="CQ20" t="s">
        <v>971</v>
      </c>
      <c r="CR20" t="s">
        <v>972</v>
      </c>
      <c r="CS20" t="s">
        <v>973</v>
      </c>
      <c r="CT20" t="s">
        <v>974</v>
      </c>
      <c r="CU20" t="s">
        <v>975</v>
      </c>
      <c r="CV20" t="s">
        <v>976</v>
      </c>
      <c r="CW20" t="s">
        <v>977</v>
      </c>
      <c r="CX20" t="s">
        <v>978</v>
      </c>
      <c r="CY20" t="s">
        <v>979</v>
      </c>
      <c r="CZ20" t="s">
        <v>980</v>
      </c>
      <c r="DA20" t="s">
        <v>981</v>
      </c>
      <c r="DB20" t="s">
        <v>982</v>
      </c>
      <c r="DC20" t="s">
        <v>983</v>
      </c>
      <c r="DD20" t="s">
        <v>984</v>
      </c>
      <c r="DE20" t="s">
        <v>985</v>
      </c>
      <c r="DF20" t="s">
        <v>986</v>
      </c>
      <c r="DG20" t="s">
        <v>987</v>
      </c>
      <c r="DH20" t="s">
        <v>988</v>
      </c>
      <c r="DI20" t="s">
        <v>989</v>
      </c>
      <c r="DJ20" t="s">
        <v>990</v>
      </c>
      <c r="DK20" t="s">
        <v>991</v>
      </c>
      <c r="DL20" t="s">
        <v>992</v>
      </c>
      <c r="DM20" t="s">
        <v>993</v>
      </c>
      <c r="DN20" t="s">
        <v>994</v>
      </c>
      <c r="DO20" t="s">
        <v>995</v>
      </c>
      <c r="DP20" t="s">
        <v>996</v>
      </c>
      <c r="DQ20" t="s">
        <v>997</v>
      </c>
      <c r="DR20" t="s">
        <v>998</v>
      </c>
      <c r="DS20" t="s">
        <v>999</v>
      </c>
      <c r="DT20" t="s">
        <v>1000</v>
      </c>
      <c r="DU20" t="s">
        <v>1001</v>
      </c>
      <c r="DV20" t="s">
        <v>1002</v>
      </c>
      <c r="DW20" t="s">
        <v>1003</v>
      </c>
      <c r="DX20" t="s">
        <v>1004</v>
      </c>
      <c r="DY20" t="s">
        <v>1005</v>
      </c>
      <c r="DZ20" t="s">
        <v>1006</v>
      </c>
      <c r="EA20" t="s">
        <v>1007</v>
      </c>
      <c r="EB20" t="s">
        <v>1008</v>
      </c>
      <c r="EC20" t="s">
        <v>1009</v>
      </c>
      <c r="ED20" t="s">
        <v>1010</v>
      </c>
      <c r="EE20" t="s">
        <v>1011</v>
      </c>
      <c r="EF20" t="s">
        <v>1012</v>
      </c>
      <c r="EG20" t="s">
        <v>1013</v>
      </c>
      <c r="EH20" t="s">
        <v>1014</v>
      </c>
      <c r="EI20" t="s">
        <v>1015</v>
      </c>
      <c r="EJ20" t="s">
        <v>1016</v>
      </c>
      <c r="EK20" t="s">
        <v>1017</v>
      </c>
      <c r="EL20" t="s">
        <v>1018</v>
      </c>
      <c r="EM20" t="s">
        <v>1019</v>
      </c>
      <c r="EN20" t="s">
        <v>1020</v>
      </c>
      <c r="EO20" t="s">
        <v>1021</v>
      </c>
      <c r="EP20" t="s">
        <v>1022</v>
      </c>
      <c r="EQ20" t="s">
        <v>1023</v>
      </c>
      <c r="ER20" t="s">
        <v>1024</v>
      </c>
      <c r="ES20" t="s">
        <v>1025</v>
      </c>
      <c r="ET20" t="s">
        <v>1026</v>
      </c>
      <c r="EU20" t="s">
        <v>1027</v>
      </c>
      <c r="EV20" t="s">
        <v>1028</v>
      </c>
      <c r="EW20" t="s">
        <v>1029</v>
      </c>
      <c r="EX20" t="s">
        <v>1030</v>
      </c>
      <c r="EY20" t="s">
        <v>1031</v>
      </c>
      <c r="EZ20" t="s">
        <v>1032</v>
      </c>
      <c r="FA20" t="s">
        <v>1033</v>
      </c>
      <c r="FB20" t="s">
        <v>1034</v>
      </c>
      <c r="FC20" t="s">
        <v>1035</v>
      </c>
      <c r="FD20" t="s">
        <v>1036</v>
      </c>
      <c r="FE20" t="s">
        <v>1037</v>
      </c>
      <c r="FF20" t="s">
        <v>1038</v>
      </c>
      <c r="FG20" t="s">
        <v>1039</v>
      </c>
      <c r="FH20" t="s">
        <v>1040</v>
      </c>
      <c r="FI20" t="s">
        <v>1041</v>
      </c>
      <c r="FJ20" t="s">
        <v>1042</v>
      </c>
      <c r="FK20" t="s">
        <v>1043</v>
      </c>
      <c r="FL20" t="s">
        <v>1044</v>
      </c>
      <c r="FM20" t="s">
        <v>1045</v>
      </c>
      <c r="FN20" t="s">
        <v>1046</v>
      </c>
      <c r="FO20" t="s">
        <v>1047</v>
      </c>
      <c r="FP20" t="s">
        <v>1048</v>
      </c>
      <c r="FQ20" t="s">
        <v>1049</v>
      </c>
      <c r="FR20" t="s">
        <v>1050</v>
      </c>
      <c r="FS20" t="s">
        <v>1051</v>
      </c>
      <c r="FT20" t="s">
        <v>1052</v>
      </c>
      <c r="FU20" t="s">
        <v>1053</v>
      </c>
      <c r="FV20" t="s">
        <v>1054</v>
      </c>
      <c r="FW20" t="s">
        <v>1055</v>
      </c>
      <c r="FX20" t="s">
        <v>1056</v>
      </c>
      <c r="FY20" t="s">
        <v>1057</v>
      </c>
      <c r="FZ20" t="s">
        <v>1058</v>
      </c>
      <c r="GA20" t="s">
        <v>1059</v>
      </c>
      <c r="GB20" t="s">
        <v>1060</v>
      </c>
      <c r="GC20" t="s">
        <v>1061</v>
      </c>
      <c r="GD20" t="s">
        <v>1062</v>
      </c>
      <c r="GE20" t="s">
        <v>1063</v>
      </c>
      <c r="GF20" t="s">
        <v>1064</v>
      </c>
      <c r="GG20" t="s">
        <v>1065</v>
      </c>
      <c r="GH20" t="s">
        <v>1066</v>
      </c>
      <c r="GI20" t="s">
        <v>1067</v>
      </c>
      <c r="GJ20" t="s">
        <v>1068</v>
      </c>
      <c r="GK20" t="s">
        <v>1069</v>
      </c>
      <c r="GL20" t="s">
        <v>1070</v>
      </c>
      <c r="GM20" t="s">
        <v>1071</v>
      </c>
      <c r="GN20" t="s">
        <v>1072</v>
      </c>
      <c r="GO20" t="s">
        <v>1073</v>
      </c>
      <c r="GP20" t="s">
        <v>1074</v>
      </c>
      <c r="GQ20" t="s">
        <v>1075</v>
      </c>
      <c r="GR20" t="s">
        <v>1076</v>
      </c>
      <c r="GS20" t="s">
        <v>1077</v>
      </c>
      <c r="GT20" t="s">
        <v>1078</v>
      </c>
      <c r="GU20" t="s">
        <v>1079</v>
      </c>
    </row>
    <row r="21" spans="1:203" x14ac:dyDescent="0.25">
      <c r="A21" t="s">
        <v>327</v>
      </c>
      <c r="B21" t="str" cm="1">
        <f t="array" aca="1" ref="B21" ca="1">INDIRECT("'"&amp;B26)</f>
        <v>Northern States Power Co. (Xcel)</v>
      </c>
      <c r="C21" s="209" cm="1">
        <f t="array" aca="1" ref="C21" ca="1">INDIRECT("'"&amp;C26)</f>
        <v>45046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TWN022</v>
      </c>
      <c r="F21" t="str" cm="1">
        <f t="array" aca="1" ref="F21" ca="1">IF(ISBLANK(INDIRECT("'"&amp;F26)),"",TRIM(CLEAN(INDIRECT("'"&amp;F26))))</f>
        <v>022</v>
      </c>
      <c r="G21" t="str" cm="1">
        <f t="array" aca="1" ref="G21" ca="1">IF(ISBLANK(INDIRECT("'"&amp;G26)),"",TRIM(CLEAN(INDIRECT("'"&amp;G26))))</f>
        <v>72.1</v>
      </c>
      <c r="H21" t="str" cm="1">
        <f t="array" aca="1" ref="H21" ca="1">IF(ISBLANK(INDIRECT("'"&amp;H26)),"",TRIM(CLEAN(INDIRECT("'"&amp;H26))))</f>
        <v>1.96691176470588</v>
      </c>
      <c r="I21" t="str" cm="1">
        <f t="array" aca="1" ref="I21" ca="1">IF(ISBLANK(INDIRECT("'"&amp;I26)),"",TRIM(CLEAN(INDIRECT("'"&amp;I26))))</f>
        <v>1.58947368421053</v>
      </c>
      <c r="J21" t="str" cm="1">
        <f t="array" aca="1" ref="J21" ca="1">IF(ISBLANK(INDIRECT("'"&amp;J26)),"",TRIM(CLEAN(INDIRECT("'"&amp;J26))))</f>
        <v>1</v>
      </c>
      <c r="K21" t="str" cm="1">
        <f t="array" aca="1" ref="K21" ca="1">IF(ISBLANK(INDIRECT("'"&amp;K26)),"",TRIM(CLEAN(INDIRECT("'"&amp;K26))))</f>
        <v>1.909375</v>
      </c>
      <c r="L21" t="str" cm="1">
        <f t="array" aca="1" ref="L21" ca="1">IF(ISBLANK(INDIRECT("'"&amp;L26)),"",TRIM(CLEAN(INDIRECT("'"&amp;L26))))</f>
        <v>1.96691176470588</v>
      </c>
      <c r="M21" t="str" cm="1">
        <f t="array" aca="1" ref="M21" ca="1">IF(ISBLANK(INDIRECT("'"&amp;M26)),"",TRIM(CLEAN(INDIRECT("'"&amp;M26))))</f>
        <v>1.58947368421053</v>
      </c>
      <c r="N21" t="str" cm="1">
        <f t="array" aca="1" ref="N21" ca="1">IF(ISBLANK(INDIRECT("'"&amp;N26)),"",TRIM(CLEAN(INDIRECT("'"&amp;N26))))</f>
        <v>0.0015600624024961</v>
      </c>
      <c r="O21" t="str" cm="1">
        <f t="array" aca="1" ref="O21" ca="1">IF(ISBLANK(INDIRECT("'"&amp;O26)),"",TRIM(CLEAN(INDIRECT("'"&amp;O26))))</f>
        <v>1.909375</v>
      </c>
      <c r="P21" t="str" cm="1">
        <f t="array" aca="1" ref="P21" ca="1">IF(ISBLANK(INDIRECT("'"&amp;P26)),"",TRIM(CLEAN(INDIRECT("'"&amp;P26))))</f>
        <v>544</v>
      </c>
      <c r="Q21" t="str" cm="1">
        <f t="array" aca="1" ref="Q21" ca="1">IF(ISBLANK(INDIRECT("'"&amp;Q26)),"",TRIM(CLEAN(INDIRECT("'"&amp;Q26))))</f>
        <v>95</v>
      </c>
      <c r="R21" t="str" cm="1">
        <f t="array" aca="1" ref="R21" ca="1">IF(ISBLANK(INDIRECT("'"&amp;R26)),"",TRIM(CLEAN(INDIRECT("'"&amp;R26))))</f>
        <v>1</v>
      </c>
      <c r="S21" t="str" cm="1">
        <f t="array" aca="1" ref="S21" ca="1">IF(ISBLANK(INDIRECT("'"&amp;S26)),"",TRIM(CLEAN(INDIRECT("'"&amp;S26))))</f>
        <v>Township</v>
      </c>
      <c r="T21" t="str" cm="1">
        <f t="array" aca="1" ref="T21" ca="1">IF(ISBLANK(INDIRECT("'"&amp;T26)),"",TRIM(CLEAN(INDIRECT("'"&amp;T26))))</f>
        <v>49938</v>
      </c>
      <c r="U21" t="str" cm="1">
        <f t="array" aca="1" ref="U21" ca="1">IF(ISBLANK(INDIRECT("'"&amp;U26)),"",TRIM(CLEAN(INDIRECT("'"&amp;U26))))</f>
        <v>950700</v>
      </c>
      <c r="V21" t="str" cm="1">
        <f t="array" aca="1" ref="V21" ca="1">IF(ISBLANK(INDIRECT("'"&amp;V26)),"",TRIM(CLEAN(INDIRECT("'"&amp;V26))))</f>
        <v>43646</v>
      </c>
      <c r="W21" t="str" cm="1">
        <f t="array" aca="1" ref="W21" ca="1">IF(ISBLANK(INDIRECT("'"&amp;W26)),"",TRIM(CLEAN(INDIRECT("'"&amp;W26))))</f>
        <v>4/5 - Vegetation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179</v>
      </c>
      <c r="B24" t="s">
        <v>180</v>
      </c>
      <c r="C24" t="s">
        <v>181</v>
      </c>
      <c r="D24" t="s">
        <v>880</v>
      </c>
      <c r="E24" t="s">
        <v>881</v>
      </c>
      <c r="F24" t="s">
        <v>882</v>
      </c>
      <c r="G24" t="s">
        <v>883</v>
      </c>
      <c r="H24" t="s">
        <v>884</v>
      </c>
      <c r="I24" t="s">
        <v>885</v>
      </c>
      <c r="J24" t="s">
        <v>886</v>
      </c>
      <c r="K24" t="s">
        <v>887</v>
      </c>
      <c r="L24" t="s">
        <v>888</v>
      </c>
      <c r="M24" t="s">
        <v>889</v>
      </c>
      <c r="N24" t="s">
        <v>890</v>
      </c>
      <c r="O24" t="s">
        <v>891</v>
      </c>
      <c r="P24" t="s">
        <v>892</v>
      </c>
      <c r="Q24" t="s">
        <v>893</v>
      </c>
      <c r="R24" t="s">
        <v>894</v>
      </c>
      <c r="S24" t="s">
        <v>895</v>
      </c>
      <c r="T24" t="s">
        <v>896</v>
      </c>
      <c r="U24" t="s">
        <v>897</v>
      </c>
      <c r="V24" t="s">
        <v>898</v>
      </c>
      <c r="W24" t="s">
        <v>899</v>
      </c>
      <c r="X24" t="s">
        <v>900</v>
      </c>
      <c r="Y24" t="s">
        <v>901</v>
      </c>
      <c r="Z24" t="s">
        <v>902</v>
      </c>
      <c r="AA24" t="s">
        <v>903</v>
      </c>
      <c r="AB24" t="s">
        <v>904</v>
      </c>
      <c r="AC24" t="s">
        <v>905</v>
      </c>
      <c r="AD24" t="s">
        <v>906</v>
      </c>
      <c r="AE24" t="s">
        <v>907</v>
      </c>
      <c r="AF24" t="s">
        <v>908</v>
      </c>
      <c r="AG24" t="s">
        <v>909</v>
      </c>
      <c r="AH24" t="s">
        <v>910</v>
      </c>
      <c r="AI24" t="s">
        <v>911</v>
      </c>
      <c r="AJ24" t="s">
        <v>912</v>
      </c>
      <c r="AK24" t="s">
        <v>913</v>
      </c>
      <c r="AL24" t="s">
        <v>914</v>
      </c>
      <c r="AM24" t="s">
        <v>915</v>
      </c>
      <c r="AN24" t="s">
        <v>916</v>
      </c>
      <c r="AO24" t="s">
        <v>917</v>
      </c>
      <c r="AP24" t="s">
        <v>918</v>
      </c>
      <c r="AQ24" t="s">
        <v>919</v>
      </c>
      <c r="AR24" t="s">
        <v>920</v>
      </c>
      <c r="AS24" t="s">
        <v>921</v>
      </c>
      <c r="AT24" t="s">
        <v>922</v>
      </c>
      <c r="AU24" t="s">
        <v>923</v>
      </c>
      <c r="AV24" t="s">
        <v>924</v>
      </c>
      <c r="AW24" t="s">
        <v>925</v>
      </c>
      <c r="AX24" t="s">
        <v>926</v>
      </c>
      <c r="AY24" t="s">
        <v>927</v>
      </c>
      <c r="AZ24" t="s">
        <v>928</v>
      </c>
      <c r="BA24" t="s">
        <v>929</v>
      </c>
      <c r="BB24" t="s">
        <v>930</v>
      </c>
      <c r="BC24" t="s">
        <v>931</v>
      </c>
      <c r="BD24" t="s">
        <v>932</v>
      </c>
      <c r="BE24" t="s">
        <v>933</v>
      </c>
      <c r="BF24" t="s">
        <v>934</v>
      </c>
      <c r="BG24" t="s">
        <v>935</v>
      </c>
      <c r="BH24" t="s">
        <v>936</v>
      </c>
      <c r="BI24" t="s">
        <v>937</v>
      </c>
      <c r="BJ24" t="s">
        <v>938</v>
      </c>
      <c r="BK24" t="s">
        <v>939</v>
      </c>
      <c r="BL24" t="s">
        <v>940</v>
      </c>
      <c r="BM24" t="s">
        <v>941</v>
      </c>
      <c r="BN24" t="s">
        <v>942</v>
      </c>
      <c r="BO24" t="s">
        <v>943</v>
      </c>
      <c r="BP24" t="s">
        <v>944</v>
      </c>
      <c r="BQ24" t="s">
        <v>945</v>
      </c>
      <c r="BR24" t="s">
        <v>946</v>
      </c>
      <c r="BS24" t="s">
        <v>947</v>
      </c>
      <c r="BT24" t="s">
        <v>948</v>
      </c>
      <c r="BU24" t="s">
        <v>949</v>
      </c>
      <c r="BV24" t="s">
        <v>950</v>
      </c>
      <c r="BW24" t="s">
        <v>951</v>
      </c>
      <c r="BX24" t="s">
        <v>952</v>
      </c>
      <c r="BY24" t="s">
        <v>953</v>
      </c>
      <c r="BZ24" t="s">
        <v>954</v>
      </c>
      <c r="CA24" t="s">
        <v>955</v>
      </c>
      <c r="CB24" t="s">
        <v>956</v>
      </c>
      <c r="CC24" t="s">
        <v>957</v>
      </c>
      <c r="CD24" t="s">
        <v>958</v>
      </c>
      <c r="CE24" t="s">
        <v>959</v>
      </c>
      <c r="CF24" t="s">
        <v>960</v>
      </c>
      <c r="CG24" t="s">
        <v>961</v>
      </c>
      <c r="CH24" t="s">
        <v>962</v>
      </c>
      <c r="CI24" t="s">
        <v>963</v>
      </c>
      <c r="CJ24" t="s">
        <v>964</v>
      </c>
      <c r="CK24" t="s">
        <v>965</v>
      </c>
      <c r="CL24" t="s">
        <v>966</v>
      </c>
      <c r="CM24" t="s">
        <v>967</v>
      </c>
      <c r="CN24" t="s">
        <v>968</v>
      </c>
      <c r="CO24" t="s">
        <v>969</v>
      </c>
      <c r="CP24" t="s">
        <v>970</v>
      </c>
      <c r="CQ24" t="s">
        <v>971</v>
      </c>
      <c r="CR24" t="s">
        <v>972</v>
      </c>
      <c r="CS24" t="s">
        <v>973</v>
      </c>
      <c r="CT24" t="s">
        <v>974</v>
      </c>
      <c r="CU24" t="s">
        <v>975</v>
      </c>
      <c r="CV24" t="s">
        <v>976</v>
      </c>
      <c r="CW24" t="s">
        <v>977</v>
      </c>
      <c r="CX24" t="s">
        <v>978</v>
      </c>
      <c r="CY24" t="s">
        <v>979</v>
      </c>
      <c r="CZ24" t="s">
        <v>980</v>
      </c>
      <c r="DA24" t="s">
        <v>981</v>
      </c>
      <c r="DB24" t="s">
        <v>982</v>
      </c>
      <c r="DC24" t="s">
        <v>983</v>
      </c>
      <c r="DD24" t="s">
        <v>984</v>
      </c>
      <c r="DE24" t="s">
        <v>985</v>
      </c>
      <c r="DF24" t="s">
        <v>986</v>
      </c>
      <c r="DG24" t="s">
        <v>987</v>
      </c>
      <c r="DH24" t="s">
        <v>988</v>
      </c>
      <c r="DI24" t="s">
        <v>989</v>
      </c>
      <c r="DJ24" t="s">
        <v>990</v>
      </c>
      <c r="DK24" t="s">
        <v>991</v>
      </c>
      <c r="DL24" t="s">
        <v>992</v>
      </c>
      <c r="DM24" t="s">
        <v>993</v>
      </c>
      <c r="DN24" t="s">
        <v>994</v>
      </c>
      <c r="DO24" t="s">
        <v>995</v>
      </c>
      <c r="DP24" t="s">
        <v>996</v>
      </c>
      <c r="DQ24" t="s">
        <v>997</v>
      </c>
      <c r="DR24" t="s">
        <v>998</v>
      </c>
      <c r="DS24" t="s">
        <v>999</v>
      </c>
      <c r="DT24" t="s">
        <v>1000</v>
      </c>
      <c r="DU24" t="s">
        <v>1001</v>
      </c>
      <c r="DV24" t="s">
        <v>1002</v>
      </c>
      <c r="DW24" t="s">
        <v>1003</v>
      </c>
      <c r="DX24" t="s">
        <v>1004</v>
      </c>
      <c r="DY24" t="s">
        <v>1005</v>
      </c>
      <c r="DZ24" t="s">
        <v>1006</v>
      </c>
      <c r="EA24" t="s">
        <v>1007</v>
      </c>
      <c r="EB24" t="s">
        <v>1008</v>
      </c>
      <c r="EC24" t="s">
        <v>1009</v>
      </c>
      <c r="ED24" t="s">
        <v>1010</v>
      </c>
      <c r="EE24" t="s">
        <v>1011</v>
      </c>
      <c r="EF24" t="s">
        <v>1012</v>
      </c>
      <c r="EG24" t="s">
        <v>1013</v>
      </c>
      <c r="EH24" t="s">
        <v>1014</v>
      </c>
      <c r="EI24" t="s">
        <v>1015</v>
      </c>
      <c r="EJ24" t="s">
        <v>1016</v>
      </c>
      <c r="EK24" t="s">
        <v>1017</v>
      </c>
      <c r="EL24" t="s">
        <v>1018</v>
      </c>
      <c r="EM24" t="s">
        <v>1019</v>
      </c>
      <c r="EN24" t="s">
        <v>1020</v>
      </c>
      <c r="EO24" t="s">
        <v>1021</v>
      </c>
      <c r="EP24" t="s">
        <v>1022</v>
      </c>
      <c r="EQ24" t="s">
        <v>1023</v>
      </c>
      <c r="ER24" t="s">
        <v>1024</v>
      </c>
      <c r="ES24" t="s">
        <v>1025</v>
      </c>
      <c r="ET24" t="s">
        <v>1026</v>
      </c>
      <c r="EU24" t="s">
        <v>1027</v>
      </c>
      <c r="EV24" t="s">
        <v>1028</v>
      </c>
      <c r="EW24" t="s">
        <v>1029</v>
      </c>
      <c r="EX24" t="s">
        <v>1030</v>
      </c>
      <c r="EY24" t="s">
        <v>1031</v>
      </c>
      <c r="EZ24" t="s">
        <v>1032</v>
      </c>
      <c r="FA24" t="s">
        <v>1033</v>
      </c>
      <c r="FB24" t="s">
        <v>1034</v>
      </c>
      <c r="FC24" t="s">
        <v>1035</v>
      </c>
      <c r="FD24" t="s">
        <v>1036</v>
      </c>
      <c r="FE24" t="s">
        <v>1037</v>
      </c>
      <c r="FF24" t="s">
        <v>1038</v>
      </c>
      <c r="FG24" t="s">
        <v>1039</v>
      </c>
      <c r="FH24" t="s">
        <v>1040</v>
      </c>
      <c r="FI24" t="s">
        <v>1041</v>
      </c>
      <c r="FJ24" t="s">
        <v>1042</v>
      </c>
      <c r="FK24" t="s">
        <v>1043</v>
      </c>
      <c r="FL24" t="s">
        <v>1044</v>
      </c>
      <c r="FM24" t="s">
        <v>1045</v>
      </c>
      <c r="FN24" t="s">
        <v>1046</v>
      </c>
      <c r="FO24" t="s">
        <v>1047</v>
      </c>
      <c r="FP24" t="s">
        <v>1048</v>
      </c>
      <c r="FQ24" t="s">
        <v>1049</v>
      </c>
      <c r="FR24" t="s">
        <v>1050</v>
      </c>
      <c r="FS24" t="s">
        <v>1051</v>
      </c>
      <c r="FT24" t="s">
        <v>1052</v>
      </c>
      <c r="FU24" t="s">
        <v>1053</v>
      </c>
      <c r="FV24" t="s">
        <v>1054</v>
      </c>
      <c r="FW24" t="s">
        <v>1055</v>
      </c>
      <c r="FX24" t="s">
        <v>1056</v>
      </c>
      <c r="FY24" t="s">
        <v>1057</v>
      </c>
      <c r="FZ24" t="s">
        <v>1058</v>
      </c>
      <c r="GA24" t="s">
        <v>1059</v>
      </c>
      <c r="GB24" t="s">
        <v>1060</v>
      </c>
      <c r="GC24" t="s">
        <v>1061</v>
      </c>
      <c r="GD24" t="s">
        <v>1062</v>
      </c>
      <c r="GE24" t="s">
        <v>1063</v>
      </c>
      <c r="GF24" t="s">
        <v>1064</v>
      </c>
      <c r="GG24" t="s">
        <v>1065</v>
      </c>
      <c r="GH24" t="s">
        <v>1066</v>
      </c>
      <c r="GI24" t="s">
        <v>1067</v>
      </c>
      <c r="GJ24" t="s">
        <v>1068</v>
      </c>
      <c r="GK24" t="s">
        <v>1069</v>
      </c>
      <c r="GL24" t="s">
        <v>1070</v>
      </c>
      <c r="GM24" t="s">
        <v>1071</v>
      </c>
      <c r="GN24" t="s">
        <v>1072</v>
      </c>
      <c r="GO24" t="s">
        <v>1073</v>
      </c>
      <c r="GP24" t="s">
        <v>1074</v>
      </c>
      <c r="GQ24" t="s">
        <v>1075</v>
      </c>
      <c r="GR24" t="s">
        <v>1076</v>
      </c>
      <c r="GS24" t="s">
        <v>1077</v>
      </c>
      <c r="GT24" t="s">
        <v>1078</v>
      </c>
      <c r="GU24" t="s">
        <v>1079</v>
      </c>
    </row>
    <row r="25" spans="1:203" x14ac:dyDescent="0.25">
      <c r="A25" t="s">
        <v>328</v>
      </c>
      <c r="B25" t="str">
        <f>'Credits, worst circuits, storms'!C3</f>
        <v>Northern States Power Co. (Xcel)</v>
      </c>
      <c r="C25" s="88">
        <f>'Credits, worst circuits, storms'!C4</f>
        <v>45046</v>
      </c>
      <c r="D25">
        <f>'Credits, worst circuits, storms'!D46</f>
        <v>0</v>
      </c>
      <c r="E25" t="str">
        <f>'Credits, worst circuits, storms'!D47</f>
        <v>TWN022</v>
      </c>
      <c r="F25" t="str">
        <f>'Credits, worst circuits, storms'!D48</f>
        <v>022</v>
      </c>
      <c r="G25">
        <f>'Credits, worst circuits, storms'!D49</f>
        <v>72.099999999999994</v>
      </c>
      <c r="H25" s="152">
        <f>'Credits, worst circuits, storms'!D50</f>
        <v>1.9669117647058822</v>
      </c>
      <c r="I25" s="152">
        <f>'Credits, worst circuits, storms'!D51</f>
        <v>1.5894736842105264</v>
      </c>
      <c r="J25" s="152">
        <f>'Credits, worst circuits, storms'!D52</f>
        <v>1</v>
      </c>
      <c r="K25" s="152">
        <f>'Credits, worst circuits, storms'!D53</f>
        <v>1.909375</v>
      </c>
      <c r="L25" s="152">
        <f>'Credits, worst circuits, storms'!D54</f>
        <v>1.9669117647058822</v>
      </c>
      <c r="M25" s="152">
        <f>'Credits, worst circuits, storms'!D55</f>
        <v>1.5894736842105264</v>
      </c>
      <c r="N25" s="152">
        <f>'Credits, worst circuits, storms'!D56</f>
        <v>1.5600624024960999E-3</v>
      </c>
      <c r="O25" s="152">
        <f>'Credits, worst circuits, storms'!D57</f>
        <v>1.909375</v>
      </c>
      <c r="P25" s="152">
        <f>'Credits, worst circuits, storms'!D58</f>
        <v>544</v>
      </c>
      <c r="Q25" s="152">
        <f>'Credits, worst circuits, storms'!D59</f>
        <v>95</v>
      </c>
      <c r="R25" s="152">
        <f>'Credits, worst circuits, storms'!D60</f>
        <v>1</v>
      </c>
      <c r="S25" t="str">
        <f>'Credits, worst circuits, storms'!D61</f>
        <v>Township</v>
      </c>
      <c r="T25">
        <f>'Credits, worst circuits, storms'!D62</f>
        <v>49938</v>
      </c>
      <c r="U25">
        <f>'Credits, worst circuits, storms'!D63</f>
        <v>950700</v>
      </c>
      <c r="V25" s="88">
        <f>'Credits, worst circuits, storms'!D64</f>
        <v>43646</v>
      </c>
      <c r="W25" t="str">
        <f>'Credits, worst circuits, storms'!D65</f>
        <v>4/5 - Vegetation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52">
        <f>'Credits, worst circuits, storms'!E50</f>
        <v>0</v>
      </c>
      <c r="AC25" s="152">
        <f>'Credits, worst circuits, storms'!E51</f>
        <v>0</v>
      </c>
      <c r="AD25" s="152">
        <f>'Credits, worst circuits, storms'!E52</f>
        <v>0</v>
      </c>
      <c r="AE25" s="152">
        <f>'Credits, worst circuits, storms'!E53</f>
        <v>0</v>
      </c>
      <c r="AF25" s="152">
        <f>'Credits, worst circuits, storms'!E54</f>
        <v>0</v>
      </c>
      <c r="AG25" s="152">
        <f>'Credits, worst circuits, storms'!E55</f>
        <v>0</v>
      </c>
      <c r="AH25" s="152">
        <f>'Credits, worst circuits, storms'!E56</f>
        <v>0</v>
      </c>
      <c r="AI25" s="152">
        <f>'Credits, worst circuits, storms'!E57</f>
        <v>0</v>
      </c>
      <c r="AJ25" s="152">
        <f>'Credits, worst circuits, storms'!E58</f>
        <v>0</v>
      </c>
      <c r="AK25" s="152">
        <f>'Credits, worst circuits, storms'!E59</f>
        <v>0</v>
      </c>
      <c r="AL25" s="152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88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52">
        <f>'Credits, worst circuits, storms'!F50</f>
        <v>0</v>
      </c>
      <c r="AW25" s="152">
        <f>'Credits, worst circuits, storms'!F51</f>
        <v>0</v>
      </c>
      <c r="AX25" s="152">
        <f>'Credits, worst circuits, storms'!F52</f>
        <v>0</v>
      </c>
      <c r="AY25" s="152">
        <f>'Credits, worst circuits, storms'!F53</f>
        <v>0</v>
      </c>
      <c r="AZ25" s="152">
        <f>'Credits, worst circuits, storms'!F54</f>
        <v>0</v>
      </c>
      <c r="BA25" s="152">
        <f>'Credits, worst circuits, storms'!F55</f>
        <v>0</v>
      </c>
      <c r="BB25" s="152">
        <f>'Credits, worst circuits, storms'!F56</f>
        <v>0</v>
      </c>
      <c r="BC25" s="152">
        <f>'Credits, worst circuits, storms'!F57</f>
        <v>0</v>
      </c>
      <c r="BD25" s="152">
        <f>'Credits, worst circuits, storms'!F58</f>
        <v>0</v>
      </c>
      <c r="BE25" s="152">
        <f>'Credits, worst circuits, storms'!F59</f>
        <v>0</v>
      </c>
      <c r="BF25" s="152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88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52">
        <f>'Credits, worst circuits, storms'!G50</f>
        <v>0</v>
      </c>
      <c r="BQ25" s="152">
        <f>'Credits, worst circuits, storms'!G51</f>
        <v>0</v>
      </c>
      <c r="BR25" s="152">
        <f>'Credits, worst circuits, storms'!G52</f>
        <v>0</v>
      </c>
      <c r="BS25" s="152">
        <f>'Credits, worst circuits, storms'!G53</f>
        <v>0</v>
      </c>
      <c r="BT25" s="152">
        <f>'Credits, worst circuits, storms'!G54</f>
        <v>0</v>
      </c>
      <c r="BU25" s="152">
        <f>'Credits, worst circuits, storms'!G55</f>
        <v>0</v>
      </c>
      <c r="BV25" s="152">
        <f>'Credits, worst circuits, storms'!G56</f>
        <v>0</v>
      </c>
      <c r="BW25" s="152">
        <f>'Credits, worst circuits, storms'!G57</f>
        <v>0</v>
      </c>
      <c r="BX25" s="152">
        <f>'Credits, worst circuits, storms'!G58</f>
        <v>0</v>
      </c>
      <c r="BY25" s="152">
        <f>'Credits, worst circuits, storms'!G59</f>
        <v>0</v>
      </c>
      <c r="BZ25" s="152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88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52">
        <f>'Credits, worst circuits, storms'!H50</f>
        <v>0</v>
      </c>
      <c r="CK25" s="152">
        <f>'Credits, worst circuits, storms'!H51</f>
        <v>0</v>
      </c>
      <c r="CL25" s="152">
        <f>'Credits, worst circuits, storms'!H52</f>
        <v>0</v>
      </c>
      <c r="CM25" s="152">
        <f>'Credits, worst circuits, storms'!H53</f>
        <v>0</v>
      </c>
      <c r="CN25" s="152">
        <f>'Credits, worst circuits, storms'!H54</f>
        <v>0</v>
      </c>
      <c r="CO25" s="152">
        <f>'Credits, worst circuits, storms'!H55</f>
        <v>0</v>
      </c>
      <c r="CP25" s="152">
        <f>'Credits, worst circuits, storms'!H56</f>
        <v>0</v>
      </c>
      <c r="CQ25" s="152">
        <f>'Credits, worst circuits, storms'!H57</f>
        <v>0</v>
      </c>
      <c r="CR25" s="152">
        <f>'Credits, worst circuits, storms'!H58</f>
        <v>0</v>
      </c>
      <c r="CS25" s="152">
        <f>'Credits, worst circuits, storms'!H59</f>
        <v>0</v>
      </c>
      <c r="CT25" s="152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88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52">
        <f>'Credits, worst circuits, storms'!I50</f>
        <v>0</v>
      </c>
      <c r="DE25" s="152">
        <f>'Credits, worst circuits, storms'!I51</f>
        <v>0</v>
      </c>
      <c r="DF25" s="152">
        <f>'Credits, worst circuits, storms'!I52</f>
        <v>0</v>
      </c>
      <c r="DG25" s="152">
        <f>'Credits, worst circuits, storms'!I53</f>
        <v>0</v>
      </c>
      <c r="DH25" s="152">
        <f>'Credits, worst circuits, storms'!I54</f>
        <v>0</v>
      </c>
      <c r="DI25" s="152">
        <f>'Credits, worst circuits, storms'!I55</f>
        <v>0</v>
      </c>
      <c r="DJ25" s="152">
        <f>'Credits, worst circuits, storms'!I56</f>
        <v>0</v>
      </c>
      <c r="DK25" s="152">
        <f>'Credits, worst circuits, storms'!I57</f>
        <v>0</v>
      </c>
      <c r="DL25" s="152">
        <f>'Credits, worst circuits, storms'!I58</f>
        <v>0</v>
      </c>
      <c r="DM25" s="152">
        <f>'Credits, worst circuits, storms'!I59</f>
        <v>0</v>
      </c>
      <c r="DN25" s="152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88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52">
        <f>'Credits, worst circuits, storms'!J50</f>
        <v>0</v>
      </c>
      <c r="DY25" s="152">
        <f>'Credits, worst circuits, storms'!J51</f>
        <v>0</v>
      </c>
      <c r="DZ25" s="152">
        <f>'Credits, worst circuits, storms'!J52</f>
        <v>0</v>
      </c>
      <c r="EA25" s="152">
        <f>'Credits, worst circuits, storms'!J53</f>
        <v>0</v>
      </c>
      <c r="EB25" s="152">
        <f>'Credits, worst circuits, storms'!J54</f>
        <v>0</v>
      </c>
      <c r="EC25" s="152">
        <f>'Credits, worst circuits, storms'!J55</f>
        <v>0</v>
      </c>
      <c r="ED25" s="152">
        <f>'Credits, worst circuits, storms'!J56</f>
        <v>0</v>
      </c>
      <c r="EE25" s="152">
        <f>'Credits, worst circuits, storms'!J57</f>
        <v>0</v>
      </c>
      <c r="EF25" s="152">
        <f>'Credits, worst circuits, storms'!J58</f>
        <v>0</v>
      </c>
      <c r="EG25" s="152">
        <f>'Credits, worst circuits, storms'!J59</f>
        <v>0</v>
      </c>
      <c r="EH25" s="152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88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52">
        <f>'Credits, worst circuits, storms'!K50</f>
        <v>0</v>
      </c>
      <c r="ES25" s="152">
        <f>'Credits, worst circuits, storms'!K51</f>
        <v>0</v>
      </c>
      <c r="ET25" s="152">
        <f>'Credits, worst circuits, storms'!K52</f>
        <v>0</v>
      </c>
      <c r="EU25" s="152">
        <f>'Credits, worst circuits, storms'!K53</f>
        <v>0</v>
      </c>
      <c r="EV25" s="152">
        <f>'Credits, worst circuits, storms'!K54</f>
        <v>0</v>
      </c>
      <c r="EW25" s="152">
        <f>'Credits, worst circuits, storms'!K55</f>
        <v>0</v>
      </c>
      <c r="EX25" s="152">
        <f>'Credits, worst circuits, storms'!K56</f>
        <v>0</v>
      </c>
      <c r="EY25" s="152">
        <f>'Credits, worst circuits, storms'!K57</f>
        <v>0</v>
      </c>
      <c r="EZ25" s="152">
        <f>'Credits, worst circuits, storms'!K58</f>
        <v>0</v>
      </c>
      <c r="FA25" s="152">
        <f>'Credits, worst circuits, storms'!K59</f>
        <v>0</v>
      </c>
      <c r="FB25" s="152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88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52">
        <f>'Credits, worst circuits, storms'!L50</f>
        <v>0</v>
      </c>
      <c r="FM25" s="152">
        <f>'Credits, worst circuits, storms'!L51</f>
        <v>0</v>
      </c>
      <c r="FN25" s="152">
        <f>'Credits, worst circuits, storms'!L52</f>
        <v>0</v>
      </c>
      <c r="FO25" s="152">
        <f>'Credits, worst circuits, storms'!L53</f>
        <v>0</v>
      </c>
      <c r="FP25" s="152">
        <f>'Credits, worst circuits, storms'!L54</f>
        <v>0</v>
      </c>
      <c r="FQ25" s="152">
        <f>'Credits, worst circuits, storms'!L55</f>
        <v>0</v>
      </c>
      <c r="FR25" s="152">
        <f>'Credits, worst circuits, storms'!L56</f>
        <v>0</v>
      </c>
      <c r="FS25" s="152">
        <f>'Credits, worst circuits, storms'!L57</f>
        <v>0</v>
      </c>
      <c r="FT25" s="152">
        <f>'Credits, worst circuits, storms'!L58</f>
        <v>0</v>
      </c>
      <c r="FU25" s="152">
        <f>'Credits, worst circuits, storms'!L59</f>
        <v>0</v>
      </c>
      <c r="FV25" s="152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88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52">
        <f>'Credits, worst circuits, storms'!M50</f>
        <v>0</v>
      </c>
      <c r="GG25" s="152">
        <f>'Credits, worst circuits, storms'!M51</f>
        <v>0</v>
      </c>
      <c r="GH25" s="152">
        <f>'Credits, worst circuits, storms'!M52</f>
        <v>0</v>
      </c>
      <c r="GI25" s="152">
        <f>'Credits, worst circuits, storms'!M53</f>
        <v>0</v>
      </c>
      <c r="GJ25" s="152">
        <f>'Credits, worst circuits, storms'!M54</f>
        <v>0</v>
      </c>
      <c r="GK25" s="152">
        <f>'Credits, worst circuits, storms'!M55</f>
        <v>0</v>
      </c>
      <c r="GL25" s="152">
        <f>'Credits, worst circuits, storms'!M56</f>
        <v>0</v>
      </c>
      <c r="GM25" s="152">
        <f>'Credits, worst circuits, storms'!M57</f>
        <v>0</v>
      </c>
      <c r="GN25" s="152">
        <f>'Credits, worst circuits, storms'!M58</f>
        <v>0</v>
      </c>
      <c r="GO25" s="152">
        <f>'Credits, worst circuits, storms'!M59</f>
        <v>0</v>
      </c>
      <c r="GP25" s="152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88">
        <f>'Credits, worst circuits, storms'!M64</f>
        <v>0</v>
      </c>
      <c r="GU25">
        <f>'Credits, worst circuits, storms'!M65</f>
        <v>0</v>
      </c>
    </row>
    <row r="26" spans="1:203" x14ac:dyDescent="0.25">
      <c r="A26" t="s">
        <v>329</v>
      </c>
      <c r="B26" s="154" t="s">
        <v>330</v>
      </c>
      <c r="C26" s="154" t="s">
        <v>331</v>
      </c>
      <c r="D26" s="154" t="s">
        <v>1080</v>
      </c>
      <c r="E26" s="154" t="s">
        <v>1081</v>
      </c>
      <c r="F26" s="154" t="s">
        <v>1082</v>
      </c>
      <c r="G26" s="154" t="s">
        <v>1083</v>
      </c>
      <c r="H26" s="156" t="s">
        <v>1084</v>
      </c>
      <c r="I26" s="156" t="s">
        <v>1085</v>
      </c>
      <c r="J26" s="156" t="s">
        <v>1086</v>
      </c>
      <c r="K26" s="156" t="s">
        <v>1087</v>
      </c>
      <c r="L26" s="156" t="s">
        <v>1088</v>
      </c>
      <c r="M26" s="156" t="s">
        <v>1089</v>
      </c>
      <c r="N26" s="156" t="s">
        <v>1090</v>
      </c>
      <c r="O26" s="156" t="s">
        <v>1091</v>
      </c>
      <c r="P26" s="156" t="s">
        <v>1092</v>
      </c>
      <c r="Q26" s="156" t="s">
        <v>1093</v>
      </c>
      <c r="R26" s="156" t="s">
        <v>1094</v>
      </c>
      <c r="S26" s="154" t="s">
        <v>1095</v>
      </c>
      <c r="T26" s="154" t="s">
        <v>1096</v>
      </c>
      <c r="U26" s="154" t="s">
        <v>1097</v>
      </c>
      <c r="V26" s="157" t="s">
        <v>1098</v>
      </c>
      <c r="W26" s="154" t="s">
        <v>1099</v>
      </c>
      <c r="X26" s="154" t="s">
        <v>1100</v>
      </c>
      <c r="Y26" s="154" t="s">
        <v>1101</v>
      </c>
      <c r="Z26" s="154" t="s">
        <v>1102</v>
      </c>
      <c r="AA26" s="154" t="s">
        <v>1103</v>
      </c>
      <c r="AB26" s="156" t="s">
        <v>1104</v>
      </c>
      <c r="AC26" s="156" t="s">
        <v>1105</v>
      </c>
      <c r="AD26" s="156" t="s">
        <v>1106</v>
      </c>
      <c r="AE26" s="156" t="s">
        <v>1107</v>
      </c>
      <c r="AF26" s="156" t="s">
        <v>1108</v>
      </c>
      <c r="AG26" s="156" t="s">
        <v>1109</v>
      </c>
      <c r="AH26" s="156" t="s">
        <v>1110</v>
      </c>
      <c r="AI26" s="156" t="s">
        <v>1111</v>
      </c>
      <c r="AJ26" s="156" t="s">
        <v>1112</v>
      </c>
      <c r="AK26" s="156" t="s">
        <v>1113</v>
      </c>
      <c r="AL26" s="156" t="s">
        <v>1114</v>
      </c>
      <c r="AM26" s="154" t="s">
        <v>1115</v>
      </c>
      <c r="AN26" s="154" t="s">
        <v>1116</v>
      </c>
      <c r="AO26" s="154" t="s">
        <v>1117</v>
      </c>
      <c r="AP26" s="157" t="s">
        <v>1118</v>
      </c>
      <c r="AQ26" s="154" t="s">
        <v>1119</v>
      </c>
      <c r="AR26" s="154" t="s">
        <v>1120</v>
      </c>
      <c r="AS26" s="154" t="s">
        <v>1121</v>
      </c>
      <c r="AT26" s="154" t="s">
        <v>1122</v>
      </c>
      <c r="AU26" s="154" t="s">
        <v>1123</v>
      </c>
      <c r="AV26" s="156" t="s">
        <v>1124</v>
      </c>
      <c r="AW26" s="156" t="s">
        <v>1125</v>
      </c>
      <c r="AX26" s="156" t="s">
        <v>1126</v>
      </c>
      <c r="AY26" s="156" t="s">
        <v>1127</v>
      </c>
      <c r="AZ26" s="156" t="s">
        <v>1128</v>
      </c>
      <c r="BA26" s="156" t="s">
        <v>1129</v>
      </c>
      <c r="BB26" s="156" t="s">
        <v>1130</v>
      </c>
      <c r="BC26" s="156" t="s">
        <v>1131</v>
      </c>
      <c r="BD26" s="156" t="s">
        <v>1132</v>
      </c>
      <c r="BE26" s="156" t="s">
        <v>1133</v>
      </c>
      <c r="BF26" s="156" t="s">
        <v>1134</v>
      </c>
      <c r="BG26" s="154" t="s">
        <v>1135</v>
      </c>
      <c r="BH26" s="154" t="s">
        <v>1136</v>
      </c>
      <c r="BI26" s="154" t="s">
        <v>1137</v>
      </c>
      <c r="BJ26" s="157" t="s">
        <v>1138</v>
      </c>
      <c r="BK26" s="154" t="s">
        <v>1139</v>
      </c>
      <c r="BL26" s="154" t="s">
        <v>1140</v>
      </c>
      <c r="BM26" s="154" t="s">
        <v>1141</v>
      </c>
      <c r="BN26" s="154" t="s">
        <v>1142</v>
      </c>
      <c r="BO26" s="154" t="s">
        <v>1143</v>
      </c>
      <c r="BP26" s="156" t="s">
        <v>1144</v>
      </c>
      <c r="BQ26" s="156" t="s">
        <v>1145</v>
      </c>
      <c r="BR26" s="156" t="s">
        <v>1146</v>
      </c>
      <c r="BS26" s="156" t="s">
        <v>1147</v>
      </c>
      <c r="BT26" s="156" t="s">
        <v>1148</v>
      </c>
      <c r="BU26" s="156" t="s">
        <v>1149</v>
      </c>
      <c r="BV26" s="156" t="s">
        <v>1150</v>
      </c>
      <c r="BW26" s="156" t="s">
        <v>1151</v>
      </c>
      <c r="BX26" s="156" t="s">
        <v>1152</v>
      </c>
      <c r="BY26" s="156" t="s">
        <v>1153</v>
      </c>
      <c r="BZ26" s="156" t="s">
        <v>1154</v>
      </c>
      <c r="CA26" s="154" t="s">
        <v>1155</v>
      </c>
      <c r="CB26" s="154" t="s">
        <v>1156</v>
      </c>
      <c r="CC26" s="154" t="s">
        <v>1157</v>
      </c>
      <c r="CD26" s="157" t="s">
        <v>1158</v>
      </c>
      <c r="CE26" s="154" t="s">
        <v>1159</v>
      </c>
      <c r="CF26" s="154" t="s">
        <v>1160</v>
      </c>
      <c r="CG26" s="154" t="s">
        <v>1161</v>
      </c>
      <c r="CH26" s="154" t="s">
        <v>1162</v>
      </c>
      <c r="CI26" s="154" t="s">
        <v>1163</v>
      </c>
      <c r="CJ26" s="156" t="s">
        <v>1164</v>
      </c>
      <c r="CK26" s="156" t="s">
        <v>1165</v>
      </c>
      <c r="CL26" s="156" t="s">
        <v>1166</v>
      </c>
      <c r="CM26" s="156" t="s">
        <v>1167</v>
      </c>
      <c r="CN26" s="156" t="s">
        <v>1168</v>
      </c>
      <c r="CO26" s="156" t="s">
        <v>1169</v>
      </c>
      <c r="CP26" s="156" t="s">
        <v>1170</v>
      </c>
      <c r="CQ26" s="156" t="s">
        <v>1171</v>
      </c>
      <c r="CR26" s="156" t="s">
        <v>1172</v>
      </c>
      <c r="CS26" s="156" t="s">
        <v>1173</v>
      </c>
      <c r="CT26" s="156" t="s">
        <v>1174</v>
      </c>
      <c r="CU26" s="154" t="s">
        <v>1175</v>
      </c>
      <c r="CV26" s="154" t="s">
        <v>1176</v>
      </c>
      <c r="CW26" s="154" t="s">
        <v>1177</v>
      </c>
      <c r="CX26" s="157" t="s">
        <v>1178</v>
      </c>
      <c r="CY26" s="154" t="s">
        <v>1179</v>
      </c>
      <c r="CZ26" s="154" t="s">
        <v>1180</v>
      </c>
      <c r="DA26" s="154" t="s">
        <v>1181</v>
      </c>
      <c r="DB26" s="154" t="s">
        <v>1182</v>
      </c>
      <c r="DC26" s="154" t="s">
        <v>1183</v>
      </c>
      <c r="DD26" s="156" t="s">
        <v>1184</v>
      </c>
      <c r="DE26" s="156" t="s">
        <v>1185</v>
      </c>
      <c r="DF26" s="156" t="s">
        <v>1186</v>
      </c>
      <c r="DG26" s="156" t="s">
        <v>1187</v>
      </c>
      <c r="DH26" s="156" t="s">
        <v>1188</v>
      </c>
      <c r="DI26" s="156" t="s">
        <v>1189</v>
      </c>
      <c r="DJ26" s="156" t="s">
        <v>1190</v>
      </c>
      <c r="DK26" s="156" t="s">
        <v>1191</v>
      </c>
      <c r="DL26" s="156" t="s">
        <v>1192</v>
      </c>
      <c r="DM26" s="156" t="s">
        <v>1193</v>
      </c>
      <c r="DN26" s="156" t="s">
        <v>1194</v>
      </c>
      <c r="DO26" s="154" t="s">
        <v>1195</v>
      </c>
      <c r="DP26" s="154" t="s">
        <v>1196</v>
      </c>
      <c r="DQ26" s="154" t="s">
        <v>1197</v>
      </c>
      <c r="DR26" s="157" t="s">
        <v>1198</v>
      </c>
      <c r="DS26" s="154" t="s">
        <v>1199</v>
      </c>
      <c r="DT26" s="154" t="s">
        <v>1200</v>
      </c>
      <c r="DU26" s="154" t="s">
        <v>1201</v>
      </c>
      <c r="DV26" s="154" t="s">
        <v>1202</v>
      </c>
      <c r="DW26" s="154" t="s">
        <v>1203</v>
      </c>
      <c r="DX26" s="156" t="s">
        <v>1204</v>
      </c>
      <c r="DY26" s="156" t="s">
        <v>1205</v>
      </c>
      <c r="DZ26" s="156" t="s">
        <v>1206</v>
      </c>
      <c r="EA26" s="156" t="s">
        <v>1207</v>
      </c>
      <c r="EB26" s="156" t="s">
        <v>1208</v>
      </c>
      <c r="EC26" s="156" t="s">
        <v>1209</v>
      </c>
      <c r="ED26" s="156" t="s">
        <v>1210</v>
      </c>
      <c r="EE26" s="156" t="s">
        <v>1211</v>
      </c>
      <c r="EF26" s="156" t="s">
        <v>1212</v>
      </c>
      <c r="EG26" s="156" t="s">
        <v>1213</v>
      </c>
      <c r="EH26" s="156" t="s">
        <v>1214</v>
      </c>
      <c r="EI26" s="154" t="s">
        <v>1215</v>
      </c>
      <c r="EJ26" s="154" t="s">
        <v>1216</v>
      </c>
      <c r="EK26" s="154" t="s">
        <v>1217</v>
      </c>
      <c r="EL26" s="157" t="s">
        <v>1218</v>
      </c>
      <c r="EM26" s="154" t="s">
        <v>1219</v>
      </c>
      <c r="EN26" s="154" t="s">
        <v>1220</v>
      </c>
      <c r="EO26" s="154" t="s">
        <v>1221</v>
      </c>
      <c r="EP26" s="154" t="s">
        <v>1222</v>
      </c>
      <c r="EQ26" s="154" t="s">
        <v>1223</v>
      </c>
      <c r="ER26" s="156" t="s">
        <v>1224</v>
      </c>
      <c r="ES26" s="156" t="s">
        <v>1225</v>
      </c>
      <c r="ET26" s="156" t="s">
        <v>1226</v>
      </c>
      <c r="EU26" s="156" t="s">
        <v>1227</v>
      </c>
      <c r="EV26" s="156" t="s">
        <v>1228</v>
      </c>
      <c r="EW26" s="156" t="s">
        <v>1229</v>
      </c>
      <c r="EX26" s="156" t="s">
        <v>1230</v>
      </c>
      <c r="EY26" s="156" t="s">
        <v>1231</v>
      </c>
      <c r="EZ26" s="156" t="s">
        <v>1232</v>
      </c>
      <c r="FA26" s="156" t="s">
        <v>1233</v>
      </c>
      <c r="FB26" s="156" t="s">
        <v>1234</v>
      </c>
      <c r="FC26" s="154" t="s">
        <v>1235</v>
      </c>
      <c r="FD26" s="154" t="s">
        <v>1236</v>
      </c>
      <c r="FE26" s="154" t="s">
        <v>1237</v>
      </c>
      <c r="FF26" s="157" t="s">
        <v>1238</v>
      </c>
      <c r="FG26" s="154" t="s">
        <v>1239</v>
      </c>
      <c r="FH26" s="154" t="s">
        <v>1240</v>
      </c>
      <c r="FI26" s="154" t="s">
        <v>1241</v>
      </c>
      <c r="FJ26" s="154" t="s">
        <v>1242</v>
      </c>
      <c r="FK26" s="154" t="s">
        <v>1243</v>
      </c>
      <c r="FL26" s="156" t="s">
        <v>1244</v>
      </c>
      <c r="FM26" s="156" t="s">
        <v>1245</v>
      </c>
      <c r="FN26" s="156" t="s">
        <v>1246</v>
      </c>
      <c r="FO26" s="156" t="s">
        <v>1247</v>
      </c>
      <c r="FP26" s="156" t="s">
        <v>1248</v>
      </c>
      <c r="FQ26" s="156" t="s">
        <v>1249</v>
      </c>
      <c r="FR26" s="156" t="s">
        <v>1250</v>
      </c>
      <c r="FS26" s="156" t="s">
        <v>1251</v>
      </c>
      <c r="FT26" s="156" t="s">
        <v>1252</v>
      </c>
      <c r="FU26" s="156" t="s">
        <v>1253</v>
      </c>
      <c r="FV26" s="156" t="s">
        <v>1254</v>
      </c>
      <c r="FW26" s="154" t="s">
        <v>1255</v>
      </c>
      <c r="FX26" s="154" t="s">
        <v>1256</v>
      </c>
      <c r="FY26" s="154" t="s">
        <v>1257</v>
      </c>
      <c r="FZ26" s="157" t="s">
        <v>1258</v>
      </c>
      <c r="GA26" s="154" t="s">
        <v>1259</v>
      </c>
      <c r="GB26" s="154" t="s">
        <v>1260</v>
      </c>
      <c r="GC26" s="154" t="s">
        <v>1261</v>
      </c>
      <c r="GD26" s="154" t="s">
        <v>1262</v>
      </c>
      <c r="GE26" s="154" t="s">
        <v>1263</v>
      </c>
      <c r="GF26" s="156" t="s">
        <v>1264</v>
      </c>
      <c r="GG26" s="156" t="s">
        <v>1265</v>
      </c>
      <c r="GH26" s="156" t="s">
        <v>1266</v>
      </c>
      <c r="GI26" s="156" t="s">
        <v>1267</v>
      </c>
      <c r="GJ26" s="156" t="s">
        <v>1268</v>
      </c>
      <c r="GK26" s="156" t="s">
        <v>1269</v>
      </c>
      <c r="GL26" s="156" t="s">
        <v>1270</v>
      </c>
      <c r="GM26" s="156" t="s">
        <v>1271</v>
      </c>
      <c r="GN26" s="156" t="s">
        <v>1272</v>
      </c>
      <c r="GO26" s="156" t="s">
        <v>1273</v>
      </c>
      <c r="GP26" s="156" t="s">
        <v>1274</v>
      </c>
      <c r="GQ26" s="154" t="s">
        <v>1275</v>
      </c>
      <c r="GR26" s="154" t="s">
        <v>1276</v>
      </c>
      <c r="GS26" s="154" t="s">
        <v>1277</v>
      </c>
      <c r="GT26" s="157" t="s">
        <v>1278</v>
      </c>
      <c r="GU26" s="154" t="s">
        <v>1279</v>
      </c>
    </row>
    <row r="30" spans="1:203" x14ac:dyDescent="0.25">
      <c r="A30" t="s">
        <v>179</v>
      </c>
      <c r="B30" t="s">
        <v>180</v>
      </c>
      <c r="C30" t="s">
        <v>181</v>
      </c>
      <c r="D30" t="s">
        <v>1280</v>
      </c>
      <c r="E30" t="s">
        <v>1281</v>
      </c>
      <c r="F30" t="s">
        <v>1282</v>
      </c>
      <c r="G30" t="s">
        <v>1283</v>
      </c>
      <c r="H30" t="s">
        <v>1284</v>
      </c>
      <c r="I30" t="s">
        <v>1285</v>
      </c>
      <c r="J30" t="s">
        <v>1286</v>
      </c>
      <c r="K30" t="s">
        <v>1287</v>
      </c>
      <c r="L30" t="s">
        <v>1288</v>
      </c>
      <c r="M30" t="s">
        <v>1289</v>
      </c>
      <c r="N30" t="s">
        <v>1290</v>
      </c>
      <c r="O30" t="s">
        <v>1291</v>
      </c>
      <c r="P30" t="s">
        <v>1292</v>
      </c>
      <c r="Q30" t="s">
        <v>1293</v>
      </c>
      <c r="R30" t="s">
        <v>1294</v>
      </c>
      <c r="S30" t="s">
        <v>1295</v>
      </c>
      <c r="T30" t="s">
        <v>1296</v>
      </c>
      <c r="U30" t="s">
        <v>1297</v>
      </c>
      <c r="V30" t="s">
        <v>1298</v>
      </c>
      <c r="W30" t="s">
        <v>1299</v>
      </c>
      <c r="X30" t="s">
        <v>1300</v>
      </c>
      <c r="Y30" t="s">
        <v>1301</v>
      </c>
      <c r="Z30" t="s">
        <v>1302</v>
      </c>
      <c r="AA30" t="s">
        <v>1303</v>
      </c>
      <c r="AB30" t="s">
        <v>1304</v>
      </c>
      <c r="AC30" t="s">
        <v>1305</v>
      </c>
      <c r="AD30" t="s">
        <v>1306</v>
      </c>
      <c r="AE30" t="s">
        <v>1307</v>
      </c>
      <c r="AF30" t="s">
        <v>1308</v>
      </c>
      <c r="AG30" t="s">
        <v>1309</v>
      </c>
      <c r="AH30" t="s">
        <v>1310</v>
      </c>
      <c r="AI30" t="s">
        <v>1311</v>
      </c>
      <c r="AJ30" t="s">
        <v>1312</v>
      </c>
      <c r="AK30" t="s">
        <v>1313</v>
      </c>
      <c r="AL30" t="s">
        <v>1314</v>
      </c>
      <c r="AM30" t="s">
        <v>1315</v>
      </c>
      <c r="AN30" t="s">
        <v>1316</v>
      </c>
      <c r="AO30" t="s">
        <v>1317</v>
      </c>
      <c r="AP30" t="s">
        <v>1318</v>
      </c>
      <c r="AQ30" t="s">
        <v>1319</v>
      </c>
      <c r="AR30" t="s">
        <v>1320</v>
      </c>
      <c r="AS30" t="s">
        <v>1321</v>
      </c>
      <c r="AT30" t="s">
        <v>1322</v>
      </c>
      <c r="AU30" t="s">
        <v>1323</v>
      </c>
      <c r="AV30" t="s">
        <v>1324</v>
      </c>
      <c r="AW30" t="s">
        <v>1325</v>
      </c>
      <c r="AX30" t="s">
        <v>1326</v>
      </c>
      <c r="AY30" t="s">
        <v>1327</v>
      </c>
      <c r="AZ30" t="s">
        <v>1328</v>
      </c>
      <c r="BA30" t="s">
        <v>1329</v>
      </c>
      <c r="BB30" t="s">
        <v>1330</v>
      </c>
      <c r="BC30" t="s">
        <v>1331</v>
      </c>
      <c r="BD30" t="s">
        <v>1332</v>
      </c>
      <c r="BE30" t="s">
        <v>1333</v>
      </c>
      <c r="BF30" t="s">
        <v>1334</v>
      </c>
      <c r="BG30" t="s">
        <v>1335</v>
      </c>
      <c r="BH30" t="s">
        <v>1336</v>
      </c>
      <c r="BI30" t="s">
        <v>1337</v>
      </c>
      <c r="BJ30" t="s">
        <v>1338</v>
      </c>
      <c r="BK30" t="s">
        <v>1339</v>
      </c>
      <c r="BL30" t="s">
        <v>1340</v>
      </c>
      <c r="BM30" t="s">
        <v>1341</v>
      </c>
    </row>
    <row r="31" spans="1:203" x14ac:dyDescent="0.25">
      <c r="A31" t="s">
        <v>327</v>
      </c>
      <c r="B31" t="str" cm="1">
        <f t="array" aca="1" ref="B31" ca="1">INDIRECT("'"&amp;B36)</f>
        <v>Northern States Power Co. (Xcel)</v>
      </c>
      <c r="C31" s="209" cm="1">
        <f t="array" aca="1" ref="C31" ca="1">INDIRECT("'"&amp;C36)</f>
        <v>45046</v>
      </c>
      <c r="D31" t="str" cm="1">
        <f t="array" aca="1" ref="D31" ca="1">IF(ISBLANK(INDIRECT("'"&amp;D36)),"",TRIM(CLEAN(INDIRECT("'"&amp;D36))))</f>
        <v>0.9921</v>
      </c>
      <c r="E31" t="str" cm="1">
        <f t="array" aca="1" ref="E31" ca="1">IF(ISBLANK(INDIRECT("'"&amp;E36)),"",TRIM(CLEAN(INDIRECT("'"&amp;E36))))</f>
        <v/>
      </c>
      <c r="F31" t="str" cm="1">
        <f t="array" aca="1" ref="F31" ca="1">IF(ISBLANK(INDIRECT("'"&amp;F36)),"",TRIM(CLEAN(INDIRECT("'"&amp;F36))))</f>
        <v/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1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>116</v>
      </c>
      <c r="M31" t="str" cm="1">
        <f t="array" aca="1" ref="M31" ca="1">IF(ISBLANK(INDIRECT("'"&amp;M36)),"",TRIM(CLEAN(INDIRECT("'"&amp;M36))))</f>
        <v>1.2</v>
      </c>
      <c r="N31" t="str" cm="1">
        <f t="array" aca="1" ref="N31" ca="1">IF(ISBLANK(INDIRECT("'"&amp;N36)),"",TRIM(CLEAN(INDIRECT("'"&amp;N36))))</f>
        <v>0</v>
      </c>
      <c r="O31" t="str" cm="1">
        <f t="array" aca="1" ref="O31" ca="1">IF(ISBLANK(INDIRECT("'"&amp;O36)),"",TRIM(CLEAN(INDIRECT("'"&amp;O36))))</f>
        <v>8843</v>
      </c>
      <c r="P31" t="str" cm="1">
        <f t="array" aca="1" ref="P31" ca="1">IF(ISBLANK(INDIRECT("'"&amp;P36)),"",TRIM(CLEAN(INDIRECT("'"&amp;P36))))</f>
        <v>1.2</v>
      </c>
      <c r="Q31" t="str" cm="1">
        <f t="array" aca="1" ref="Q31" ca="1">IF(ISBLANK(INDIRECT("'"&amp;Q36)),"",TRIM(CLEAN(INDIRECT("'"&amp;Q36))))</f>
        <v>1</v>
      </c>
      <c r="R31" t="str" cm="1">
        <f t="array" aca="1" ref="R31" ca="1">IF(ISBLANK(INDIRECT("'"&amp;R36)),"",TRIM(CLEAN(INDIRECT("'"&amp;R36))))</f>
        <v>1</v>
      </c>
      <c r="S31" t="str" cm="1">
        <f t="array" aca="1" ref="S31" ca="1">IF(ISBLANK(INDIRECT("'"&amp;S36)),"",TRIM(CLEAN(INDIRECT("'"&amp;S36))))</f>
        <v>29</v>
      </c>
      <c r="T31" t="str" cm="1">
        <f t="array" aca="1" ref="T31" ca="1">IF(ISBLANK(INDIRECT("'"&amp;T36)),"",TRIM(CLEAN(INDIRECT("'"&amp;T36))))</f>
        <v>3</v>
      </c>
      <c r="U31" t="str" cm="1">
        <f t="array" aca="1" ref="U31" ca="1">IF(ISBLANK(INDIRECT("'"&amp;U36)),"",TRIM(CLEAN(INDIRECT("'"&amp;U36))))</f>
        <v/>
      </c>
      <c r="V31" t="str" cm="1">
        <f t="array" aca="1" ref="V31" ca="1">IF(ISBLANK(INDIRECT("'"&amp;V36)),"",TRIM(CLEAN(INDIRECT("'"&amp;V36))))</f>
        <v>1</v>
      </c>
      <c r="W31" t="str" cm="1">
        <f t="array" aca="1" ref="W31" ca="1">IF(ISBLANK(INDIRECT("'"&amp;W36)),"",TRIM(CLEAN(INDIRECT("'"&amp;W36))))</f>
        <v/>
      </c>
      <c r="X31" t="str" cm="1">
        <f t="array" aca="1" ref="X31" ca="1">IF(ISBLANK(INDIRECT("'"&amp;X36)),"",TRIM(CLEAN(INDIRECT("'"&amp;X36))))</f>
        <v/>
      </c>
      <c r="Y31" t="str" cm="1">
        <f t="array" aca="1" ref="Y31" ca="1">IF(ISBLANK(INDIRECT("'"&amp;Y36)),"",TRIM(CLEAN(INDIRECT("'"&amp;Y36))))</f>
        <v>17</v>
      </c>
      <c r="Z31" t="str" cm="1">
        <f t="array" aca="1" ref="Z31" ca="1">IF(ISBLANK(INDIRECT("'"&amp;Z36)),"",TRIM(CLEAN(INDIRECT("'"&amp;Z36))))</f>
        <v>4</v>
      </c>
      <c r="AA31" t="str" cm="1">
        <f t="array" aca="1" ref="AA31" ca="1">IF(ISBLANK(INDIRECT("'"&amp;AA36)),"",TRIM(CLEAN(INDIRECT("'"&amp;AA36))))</f>
        <v>2</v>
      </c>
      <c r="AB31" t="str" cm="1">
        <f t="array" aca="1" ref="AB31" ca="1">IF(ISBLANK(INDIRECT("'"&amp;AB36)),"",TRIM(CLEAN(INDIRECT("'"&amp;AB36))))</f>
        <v>2</v>
      </c>
      <c r="AC31" t="str" cm="1">
        <f t="array" aca="1" ref="AC31" ca="1">IF(ISBLANK(INDIRECT("'"&amp;AC36)),"",TRIM(CLEAN(INDIRECT("'"&amp;AC36))))</f>
        <v/>
      </c>
      <c r="AD31" t="str" cm="1">
        <f t="array" aca="1" ref="AD31" ca="1">IF(ISBLANK(INDIRECT("'"&amp;AD36)),"",TRIM(CLEAN(INDIRECT("'"&amp;AD36))))</f>
        <v>33.3959366252379</v>
      </c>
      <c r="AE31" t="str" cm="1">
        <f t="array" aca="1" ref="AE31" ca="1">IF(ISBLANK(INDIRECT("'"&amp;AE36)),"",TRIM(CLEAN(INDIRECT("'"&amp;AE36))))</f>
        <v>0.195610793864069</v>
      </c>
      <c r="AF31" t="str" cm="1">
        <f t="array" aca="1" ref="AF31" ca="1">IF(ISBLANK(INDIRECT("'"&amp;AF36)),"",TRIM(CLEAN(INDIRECT("'"&amp;AF36))))</f>
        <v>170.726451058958</v>
      </c>
      <c r="AG31" t="str" cm="1">
        <f t="array" aca="1" ref="AG31" ca="1">IF(ISBLANK(INDIRECT("'"&amp;AG36)),"",TRIM(CLEAN(INDIRECT("'"&amp;AG36))))</f>
        <v>99.9995471972364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0.989</v>
      </c>
      <c r="AJ31" t="str" cm="1">
        <f t="array" aca="1" ref="AJ31" ca="1">IF(ISBLANK(INDIRECT("'"&amp;AJ36)),"",TRIM(CLEAN(INDIRECT("'"&amp;AJ36))))</f>
        <v/>
      </c>
      <c r="AK31" t="str" cm="1">
        <f t="array" aca="1" ref="AK31" ca="1">IF(ISBLANK(INDIRECT("'"&amp;AK36)),"",TRIM(CLEAN(INDIRECT("'"&amp;AK36))))</f>
        <v/>
      </c>
      <c r="AL31" t="str" cm="1">
        <f t="array" aca="1" ref="AL31" ca="1">IF(ISBLANK(INDIRECT("'"&amp;AL36)),"",TRIM(CLEAN(INDIRECT("'"&amp;AL36))))</f>
        <v>0.9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1</v>
      </c>
      <c r="AO31" t="str" cm="1">
        <f t="array" aca="1" ref="AO31" ca="1">IF(ISBLANK(INDIRECT("'"&amp;AO36)),"",TRIM(CLEAN(INDIRECT("'"&amp;AO36))))</f>
        <v>1</v>
      </c>
      <c r="AP31" t="str" cm="1">
        <f t="array" aca="1" ref="AP31" ca="1">IF(ISBLANK(INDIRECT("'"&amp;AP36)),"",TRIM(CLEAN(INDIRECT("'"&amp;AP36))))</f>
        <v/>
      </c>
      <c r="AQ31" t="str" cm="1">
        <f t="array" aca="1" ref="AQ31" ca="1">IF(ISBLANK(INDIRECT("'"&amp;AQ36)),"",TRIM(CLEAN(INDIRECT("'"&amp;AQ36))))</f>
        <v>117</v>
      </c>
      <c r="AR31" t="str" cm="1">
        <f t="array" aca="1" ref="AR31" ca="1">IF(ISBLANK(INDIRECT("'"&amp;AR36)),"",TRIM(CLEAN(INDIRECT("'"&amp;AR36))))</f>
        <v>1.2</v>
      </c>
      <c r="AS31" t="str" cm="1">
        <f t="array" aca="1" ref="AS31" ca="1">IF(ISBLANK(INDIRECT("'"&amp;AS36)),"",TRIM(CLEAN(INDIRECT("'"&amp;AS36))))</f>
        <v>0</v>
      </c>
      <c r="AT31" t="str" cm="1">
        <f t="array" aca="1" ref="AT31" ca="1">IF(ISBLANK(INDIRECT("'"&amp;AT36)),"",TRIM(CLEAN(INDIRECT("'"&amp;AT36))))</f>
        <v>8843</v>
      </c>
      <c r="AU31" t="str" cm="1">
        <f t="array" aca="1" ref="AU31" ca="1">IF(ISBLANK(INDIRECT("'"&amp;AU36)),"",TRIM(CLEAN(INDIRECT("'"&amp;AU36))))</f>
        <v>14.52</v>
      </c>
      <c r="AV31" t="str" cm="1">
        <f t="array" aca="1" ref="AV31" ca="1">IF(ISBLANK(INDIRECT("'"&amp;AV36)),"",TRIM(CLEAN(INDIRECT("'"&amp;AV36))))</f>
        <v>0.08</v>
      </c>
      <c r="AW31" t="str" cm="1">
        <f t="array" aca="1" ref="AW31" ca="1">IF(ISBLANK(INDIRECT("'"&amp;AW36)),"",TRIM(CLEAN(INDIRECT("'"&amp;AW36))))</f>
        <v>0.04</v>
      </c>
      <c r="AX31" t="str" cm="1">
        <f t="array" aca="1" ref="AX31" ca="1">IF(ISBLANK(INDIRECT("'"&amp;AX36)),"",TRIM(CLEAN(INDIRECT("'"&amp;AX36))))</f>
        <v>110</v>
      </c>
      <c r="AY31" t="str" cm="1">
        <f t="array" aca="1" ref="AY31" ca="1">IF(ISBLANK(INDIRECT("'"&amp;AY36)),"",TRIM(CLEAN(INDIRECT("'"&amp;AY36))))</f>
        <v>10</v>
      </c>
      <c r="AZ31" t="str" cm="1">
        <f t="array" aca="1" ref="AZ31" ca="1">IF(ISBLANK(INDIRECT("'"&amp;AZ36)),"",TRIM(CLEAN(INDIRECT("'"&amp;AZ36))))</f>
        <v/>
      </c>
      <c r="BA31" t="str" cm="1">
        <f t="array" aca="1" ref="BA31" ca="1">IF(ISBLANK(INDIRECT("'"&amp;BA36)),"",TRIM(CLEAN(INDIRECT("'"&amp;BA36))))</f>
        <v>62</v>
      </c>
      <c r="BB31" t="str" cm="1">
        <f t="array" aca="1" ref="BB31" ca="1">IF(ISBLANK(INDIRECT("'"&amp;BB36)),"",TRIM(CLEAN(INDIRECT("'"&amp;BB36))))</f>
        <v/>
      </c>
      <c r="BC31" t="str" cm="1">
        <f t="array" aca="1" ref="BC31" ca="1">IF(ISBLANK(INDIRECT("'"&amp;BC36)),"",TRIM(CLEAN(INDIRECT("'"&amp;BC36))))</f>
        <v/>
      </c>
      <c r="BD31" t="str" cm="1">
        <f t="array" aca="1" ref="BD31" ca="1">IF(ISBLANK(INDIRECT("'"&amp;BD36)),"",TRIM(CLEAN(INDIRECT("'"&amp;BD36))))</f>
        <v>19</v>
      </c>
      <c r="BE31" t="str" cm="1">
        <f t="array" aca="1" ref="BE31" ca="1">IF(ISBLANK(INDIRECT("'"&amp;BE36)),"",TRIM(CLEAN(INDIRECT("'"&amp;BE36))))</f>
        <v>5</v>
      </c>
      <c r="BF31" t="str" cm="1">
        <f t="array" aca="1" ref="BF31" ca="1">IF(ISBLANK(INDIRECT("'"&amp;BF36)),"",TRIM(CLEAN(INDIRECT("'"&amp;BF36))))</f>
        <v>9</v>
      </c>
      <c r="BG31" t="str" cm="1">
        <f t="array" aca="1" ref="BG31" ca="1">IF(ISBLANK(INDIRECT("'"&amp;BG36)),"",TRIM(CLEAN(INDIRECT("'"&amp;BG36))))</f>
        <v>5</v>
      </c>
      <c r="BH31" t="str" cm="1">
        <f t="array" aca="1" ref="BH31" ca="1">IF(ISBLANK(INDIRECT("'"&amp;BH36)),"",TRIM(CLEAN(INDIRECT("'"&amp;BH36))))</f>
        <v/>
      </c>
      <c r="BI31" t="str" cm="1">
        <f t="array" aca="1" ref="BI31" ca="1">IF(ISBLANK(INDIRECT("'"&amp;BI36)),"",TRIM(CLEAN(INDIRECT("'"&amp;BI36))))</f>
        <v>39.4080349344978</v>
      </c>
      <c r="BJ31" t="str" cm="1">
        <f t="array" aca="1" ref="BJ31" ca="1">IF(ISBLANK(INDIRECT("'"&amp;BJ36)),"",TRIM(CLEAN(INDIRECT("'"&amp;BJ36))))</f>
        <v>0.239054977046243</v>
      </c>
      <c r="BK31" t="str" cm="1">
        <f t="array" aca="1" ref="BK31" ca="1">IF(ISBLANK(INDIRECT("'"&amp;BK36)),"",TRIM(CLEAN(INDIRECT("'"&amp;BK36))))</f>
        <v>164.849255269321</v>
      </c>
      <c r="BL31" t="str" cm="1">
        <f t="array" aca="1" ref="BL31" ca="1">IF(ISBLANK(INDIRECT("'"&amp;BL36)),"",TRIM(CLEAN(INDIRECT("'"&amp;BL36))))</f>
        <v>99.9998616579994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179</v>
      </c>
      <c r="B34" t="s">
        <v>180</v>
      </c>
      <c r="C34" t="s">
        <v>181</v>
      </c>
      <c r="D34" t="s">
        <v>1280</v>
      </c>
      <c r="E34" t="s">
        <v>1281</v>
      </c>
      <c r="F34" t="s">
        <v>1282</v>
      </c>
      <c r="G34" t="s">
        <v>1283</v>
      </c>
      <c r="H34" t="s">
        <v>1284</v>
      </c>
      <c r="I34" t="s">
        <v>1285</v>
      </c>
      <c r="J34" t="s">
        <v>1286</v>
      </c>
      <c r="K34" t="s">
        <v>1287</v>
      </c>
      <c r="L34" t="s">
        <v>1288</v>
      </c>
      <c r="M34" t="s">
        <v>1289</v>
      </c>
      <c r="N34" t="s">
        <v>1290</v>
      </c>
      <c r="O34" t="s">
        <v>1291</v>
      </c>
      <c r="P34" t="s">
        <v>1292</v>
      </c>
      <c r="Q34" t="s">
        <v>1293</v>
      </c>
      <c r="R34" t="s">
        <v>1294</v>
      </c>
      <c r="S34" t="s">
        <v>1295</v>
      </c>
      <c r="T34" t="s">
        <v>1296</v>
      </c>
      <c r="U34" t="s">
        <v>1297</v>
      </c>
      <c r="V34" t="s">
        <v>1298</v>
      </c>
      <c r="W34" t="s">
        <v>1299</v>
      </c>
      <c r="X34" t="s">
        <v>1300</v>
      </c>
      <c r="Y34" t="s">
        <v>1301</v>
      </c>
      <c r="Z34" t="s">
        <v>1302</v>
      </c>
      <c r="AA34" t="s">
        <v>1303</v>
      </c>
      <c r="AB34" t="s">
        <v>1304</v>
      </c>
      <c r="AC34" t="s">
        <v>1305</v>
      </c>
      <c r="AD34" t="s">
        <v>1306</v>
      </c>
      <c r="AE34" t="s">
        <v>1307</v>
      </c>
      <c r="AF34" t="s">
        <v>1308</v>
      </c>
      <c r="AG34" t="s">
        <v>1309</v>
      </c>
      <c r="AH34" t="s">
        <v>1310</v>
      </c>
      <c r="AI34" t="s">
        <v>1311</v>
      </c>
      <c r="AJ34" t="s">
        <v>1312</v>
      </c>
      <c r="AK34" t="s">
        <v>1313</v>
      </c>
      <c r="AL34" t="s">
        <v>1314</v>
      </c>
      <c r="AM34" t="s">
        <v>1315</v>
      </c>
      <c r="AN34" t="s">
        <v>1316</v>
      </c>
      <c r="AO34" t="s">
        <v>1317</v>
      </c>
      <c r="AP34" t="s">
        <v>1318</v>
      </c>
      <c r="AQ34" t="s">
        <v>1319</v>
      </c>
      <c r="AR34" t="s">
        <v>1320</v>
      </c>
      <c r="AS34" t="s">
        <v>1321</v>
      </c>
      <c r="AT34" t="s">
        <v>1322</v>
      </c>
      <c r="AU34" t="s">
        <v>1323</v>
      </c>
      <c r="AV34" t="s">
        <v>1324</v>
      </c>
      <c r="AW34" t="s">
        <v>1325</v>
      </c>
      <c r="AX34" t="s">
        <v>1326</v>
      </c>
      <c r="AY34" t="s">
        <v>1327</v>
      </c>
      <c r="AZ34" t="s">
        <v>1328</v>
      </c>
      <c r="BA34" t="s">
        <v>1329</v>
      </c>
      <c r="BB34" t="s">
        <v>1330</v>
      </c>
      <c r="BC34" t="s">
        <v>1331</v>
      </c>
      <c r="BD34" t="s">
        <v>1332</v>
      </c>
      <c r="BE34" t="s">
        <v>1333</v>
      </c>
      <c r="BF34" t="s">
        <v>1334</v>
      </c>
      <c r="BG34" t="s">
        <v>1335</v>
      </c>
      <c r="BH34" t="s">
        <v>1336</v>
      </c>
      <c r="BI34" t="s">
        <v>1337</v>
      </c>
      <c r="BJ34" t="s">
        <v>1338</v>
      </c>
      <c r="BK34" t="s">
        <v>1339</v>
      </c>
      <c r="BL34" t="s">
        <v>1340</v>
      </c>
      <c r="BM34" t="s">
        <v>1341</v>
      </c>
    </row>
    <row r="35" spans="1:65" x14ac:dyDescent="0.25">
      <c r="A35" t="s">
        <v>328</v>
      </c>
      <c r="B35" t="str">
        <f>'System Reliability Data'!C3</f>
        <v>Northern States Power Co. (Xcel)</v>
      </c>
      <c r="C35" s="88">
        <f>'System Reliability Data'!C4</f>
        <v>45046</v>
      </c>
      <c r="D35" s="207">
        <f>'System Reliability Data'!C11</f>
        <v>0.99209999999999998</v>
      </c>
      <c r="E35" s="207">
        <f>'System Reliability Data'!D11</f>
        <v>0</v>
      </c>
      <c r="F35" s="207">
        <f>'System Reliability Data'!E11</f>
        <v>0</v>
      </c>
      <c r="G35" s="207">
        <f>'System Reliability Data'!F11</f>
        <v>1</v>
      </c>
      <c r="H35" s="207">
        <f>'System Reliability Data'!G11</f>
        <v>1</v>
      </c>
      <c r="I35" s="207">
        <f>'System Reliability Data'!H11</f>
        <v>1</v>
      </c>
      <c r="J35" s="207">
        <f>'System Reliability Data'!I11</f>
        <v>1</v>
      </c>
      <c r="K35" s="207">
        <f>'System Reliability Data'!J11</f>
        <v>0</v>
      </c>
      <c r="L35" s="208">
        <f>'System Reliability Data'!K11</f>
        <v>116</v>
      </c>
      <c r="M35" s="152">
        <f>'System Reliability Data'!L11</f>
        <v>1.2</v>
      </c>
      <c r="N35">
        <f>'System Reliability Data'!M11</f>
        <v>0</v>
      </c>
      <c r="O35">
        <f>'System Reliability Data'!N11</f>
        <v>8843</v>
      </c>
      <c r="P35" s="152">
        <f>'System Reliability Data'!O11</f>
        <v>1.2</v>
      </c>
      <c r="Q35" s="207">
        <f>'System Reliability Data'!P11</f>
        <v>1</v>
      </c>
      <c r="R35" s="207">
        <f>'System Reliability Data'!Q11</f>
        <v>1</v>
      </c>
      <c r="S35" s="208">
        <f>'System Reliability Data'!R11</f>
        <v>29</v>
      </c>
      <c r="T35" s="208">
        <f>'System Reliability Data'!S11</f>
        <v>3</v>
      </c>
      <c r="U35" s="208">
        <f>'System Reliability Data'!T11</f>
        <v>0</v>
      </c>
      <c r="V35" s="208">
        <f>'System Reliability Data'!U11</f>
        <v>1</v>
      </c>
      <c r="W35" s="208">
        <f>'System Reliability Data'!V11</f>
        <v>0</v>
      </c>
      <c r="X35" s="208">
        <f>'System Reliability Data'!W11</f>
        <v>0</v>
      </c>
      <c r="Y35" s="208">
        <f>'System Reliability Data'!X11</f>
        <v>17</v>
      </c>
      <c r="Z35" s="208">
        <f>'System Reliability Data'!Y11</f>
        <v>4</v>
      </c>
      <c r="AA35" s="208">
        <f>'System Reliability Data'!Z11</f>
        <v>2</v>
      </c>
      <c r="AB35" s="208">
        <f>'System Reliability Data'!AA11</f>
        <v>2</v>
      </c>
      <c r="AC35" s="208">
        <f>'System Reliability Data'!AB11</f>
        <v>0</v>
      </c>
      <c r="AD35" s="152">
        <f>'System Reliability Data'!AC11</f>
        <v>33.395936625237937</v>
      </c>
      <c r="AE35" s="152">
        <f>'System Reliability Data'!AD11</f>
        <v>0.19561079386406896</v>
      </c>
      <c r="AF35" s="152">
        <f>'System Reliability Data'!AE11</f>
        <v>170.72645105895822</v>
      </c>
      <c r="AG35" s="152">
        <f>'System Reliability Data'!AF11</f>
        <v>99.999547197236424</v>
      </c>
      <c r="AH35" s="207">
        <f>'System Reliability Data'!AG11</f>
        <v>0</v>
      </c>
      <c r="AI35" s="207">
        <f>'System Reliability Data'!C12</f>
        <v>0.98899999999999999</v>
      </c>
      <c r="AJ35" s="207">
        <f>'System Reliability Data'!D12</f>
        <v>0</v>
      </c>
      <c r="AK35" s="207">
        <f>'System Reliability Data'!E12</f>
        <v>0</v>
      </c>
      <c r="AL35" s="207">
        <f>'System Reliability Data'!F12</f>
        <v>0.9</v>
      </c>
      <c r="AM35" s="207">
        <f>'System Reliability Data'!G12</f>
        <v>1</v>
      </c>
      <c r="AN35" s="207">
        <f>'System Reliability Data'!H12</f>
        <v>1</v>
      </c>
      <c r="AO35" s="207">
        <f>'System Reliability Data'!I12</f>
        <v>1</v>
      </c>
      <c r="AP35" s="208">
        <f>'System Reliability Data'!J12</f>
        <v>0</v>
      </c>
      <c r="AQ35" s="152">
        <f>'System Reliability Data'!K12</f>
        <v>117</v>
      </c>
      <c r="AR35" s="152">
        <f>'System Reliability Data'!L12</f>
        <v>1.2</v>
      </c>
      <c r="AS35">
        <f>'System Reliability Data'!M12</f>
        <v>0</v>
      </c>
      <c r="AT35" s="152">
        <f>'System Reliability Data'!N12</f>
        <v>8843</v>
      </c>
      <c r="AU35" s="207">
        <f>'System Reliability Data'!O12</f>
        <v>14.52</v>
      </c>
      <c r="AV35" s="207">
        <f>'System Reliability Data'!P12</f>
        <v>0.08</v>
      </c>
      <c r="AW35" s="208">
        <f>'System Reliability Data'!Q12</f>
        <v>0.04</v>
      </c>
      <c r="AX35" s="208">
        <f>'System Reliability Data'!R12</f>
        <v>110</v>
      </c>
      <c r="AY35" s="208">
        <f>'System Reliability Data'!S12</f>
        <v>10</v>
      </c>
      <c r="AZ35" s="208">
        <f>'System Reliability Data'!T12</f>
        <v>0</v>
      </c>
      <c r="BA35" s="208">
        <f>'System Reliability Data'!U12</f>
        <v>62</v>
      </c>
      <c r="BB35" s="208">
        <f>'System Reliability Data'!V12</f>
        <v>0</v>
      </c>
      <c r="BC35" s="208">
        <f>'System Reliability Data'!W12</f>
        <v>0</v>
      </c>
      <c r="BD35" s="208">
        <f>'System Reliability Data'!X12</f>
        <v>19</v>
      </c>
      <c r="BE35" s="208">
        <f>'System Reliability Data'!Y12</f>
        <v>5</v>
      </c>
      <c r="BF35" s="208">
        <f>'System Reliability Data'!Z12</f>
        <v>9</v>
      </c>
      <c r="BG35" s="208">
        <f>'System Reliability Data'!AA12</f>
        <v>5</v>
      </c>
      <c r="BH35" s="152">
        <f>'System Reliability Data'!AB12</f>
        <v>0</v>
      </c>
      <c r="BI35" s="152">
        <f>'System Reliability Data'!AC12</f>
        <v>39.408034934497813</v>
      </c>
      <c r="BJ35" s="152">
        <f>'System Reliability Data'!AD12</f>
        <v>0.23905497704624343</v>
      </c>
      <c r="BK35" s="152">
        <f>'System Reliability Data'!AE12</f>
        <v>164.84925526932082</v>
      </c>
      <c r="BL35" s="152">
        <f>'System Reliability Data'!AF12</f>
        <v>99.999861657999389</v>
      </c>
      <c r="BM35" s="152">
        <f>'System Reliability Data'!AG12</f>
        <v>0</v>
      </c>
    </row>
    <row r="36" spans="1:65" x14ac:dyDescent="0.25">
      <c r="A36" t="s">
        <v>329</v>
      </c>
      <c r="B36" s="154" t="s">
        <v>1342</v>
      </c>
      <c r="C36" s="154" t="s">
        <v>1343</v>
      </c>
      <c r="D36" s="154" t="s">
        <v>1344</v>
      </c>
      <c r="E36" s="154" t="s">
        <v>1345</v>
      </c>
      <c r="F36" s="154" t="s">
        <v>1346</v>
      </c>
      <c r="G36" s="154" t="s">
        <v>1347</v>
      </c>
      <c r="H36" s="154" t="s">
        <v>1348</v>
      </c>
      <c r="I36" s="154" t="s">
        <v>1349</v>
      </c>
      <c r="J36" s="154" t="s">
        <v>1350</v>
      </c>
      <c r="K36" s="154" t="s">
        <v>1351</v>
      </c>
      <c r="L36" s="154" t="s">
        <v>1352</v>
      </c>
      <c r="M36" s="154" t="s">
        <v>1353</v>
      </c>
      <c r="N36" s="154" t="s">
        <v>1354</v>
      </c>
      <c r="O36" s="154" t="s">
        <v>1355</v>
      </c>
      <c r="P36" s="154" t="s">
        <v>1356</v>
      </c>
      <c r="Q36" s="154" t="s">
        <v>1357</v>
      </c>
      <c r="R36" s="154" t="s">
        <v>1358</v>
      </c>
      <c r="S36" s="154" t="s">
        <v>1359</v>
      </c>
      <c r="T36" s="154" t="s">
        <v>1360</v>
      </c>
      <c r="U36" s="154" t="s">
        <v>1361</v>
      </c>
      <c r="V36" s="154" t="s">
        <v>1362</v>
      </c>
      <c r="W36" s="154" t="s">
        <v>1363</v>
      </c>
      <c r="X36" s="154" t="s">
        <v>1364</v>
      </c>
      <c r="Y36" s="154" t="s">
        <v>1365</v>
      </c>
      <c r="Z36" s="154" t="s">
        <v>1366</v>
      </c>
      <c r="AA36" s="154" t="s">
        <v>1367</v>
      </c>
      <c r="AB36" s="154" t="s">
        <v>1368</v>
      </c>
      <c r="AC36" s="154" t="s">
        <v>1369</v>
      </c>
      <c r="AD36" s="154" t="s">
        <v>1370</v>
      </c>
      <c r="AE36" s="154" t="s">
        <v>1371</v>
      </c>
      <c r="AF36" s="154" t="s">
        <v>1372</v>
      </c>
      <c r="AG36" s="154" t="s">
        <v>1373</v>
      </c>
      <c r="AH36" s="154" t="s">
        <v>1374</v>
      </c>
      <c r="AI36" s="154" t="s">
        <v>1375</v>
      </c>
      <c r="AJ36" s="154" t="s">
        <v>1376</v>
      </c>
      <c r="AK36" s="154" t="s">
        <v>1377</v>
      </c>
      <c r="AL36" s="154" t="s">
        <v>1378</v>
      </c>
      <c r="AM36" s="154" t="s">
        <v>1379</v>
      </c>
      <c r="AN36" s="154" t="s">
        <v>1380</v>
      </c>
      <c r="AO36" s="154" t="s">
        <v>1381</v>
      </c>
      <c r="AP36" s="154" t="s">
        <v>1382</v>
      </c>
      <c r="AQ36" s="154" t="s">
        <v>1383</v>
      </c>
      <c r="AR36" s="154" t="s">
        <v>1384</v>
      </c>
      <c r="AS36" s="154" t="s">
        <v>1385</v>
      </c>
      <c r="AT36" s="154" t="s">
        <v>1386</v>
      </c>
      <c r="AU36" s="154" t="s">
        <v>1387</v>
      </c>
      <c r="AV36" s="154" t="s">
        <v>1388</v>
      </c>
      <c r="AW36" s="154" t="s">
        <v>1389</v>
      </c>
      <c r="AX36" s="154" t="s">
        <v>1390</v>
      </c>
      <c r="AY36" s="154" t="s">
        <v>1391</v>
      </c>
      <c r="AZ36" s="154" t="s">
        <v>1392</v>
      </c>
      <c r="BA36" s="154" t="s">
        <v>1393</v>
      </c>
      <c r="BB36" s="154" t="s">
        <v>1394</v>
      </c>
      <c r="BC36" s="154" t="s">
        <v>1395</v>
      </c>
      <c r="BD36" s="154" t="s">
        <v>1396</v>
      </c>
      <c r="BE36" s="154" t="s">
        <v>1397</v>
      </c>
      <c r="BF36" s="154" t="s">
        <v>1398</v>
      </c>
      <c r="BG36" s="154" t="s">
        <v>1399</v>
      </c>
      <c r="BH36" s="154" t="s">
        <v>1400</v>
      </c>
      <c r="BI36" s="154" t="s">
        <v>1401</v>
      </c>
      <c r="BJ36" s="154" t="s">
        <v>1402</v>
      </c>
      <c r="BK36" s="154" t="s">
        <v>1403</v>
      </c>
      <c r="BL36" s="154" t="s">
        <v>1404</v>
      </c>
      <c r="BM36" s="154" t="s">
        <v>1405</v>
      </c>
    </row>
  </sheetData>
  <sheetProtection algorithmName="SHA-512" hashValue="HIZZG554useXVj+91cx4VbmGzrMmnrtYPI+nZNZXGfTJ++CSpTbHvaqcAsKCct0i3f3T+ZNyexpuEV0yWTU6+A==" saltValue="InulPSNnli6G7vWPcAPS2g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96913E-63EB-4EFB-B0AC-B4034797F855}">
  <ds:schemaRefs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0f4c403a-c553-40b9-853d-f85e67cf7a57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10A0108-6173-4690-B5B7-1BFBD52A0C3E}"/>
</file>

<file path=customXml/itemProps4.xml><?xml version="1.0" encoding="utf-8"?>
<ds:datastoreItem xmlns:ds="http://schemas.openxmlformats.org/officeDocument/2006/customXml" ds:itemID="{50B78C53-DC62-4BEB-92A3-8906BEC3D7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Schlosser, Michelle D</cp:lastModifiedBy>
  <cp:revision/>
  <dcterms:created xsi:type="dcterms:W3CDTF">2022-03-10T14:26:53Z</dcterms:created>
  <dcterms:modified xsi:type="dcterms:W3CDTF">2023-08-16T00:30:55Z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  <property fmtid="{D5CDD505-2E9C-101B-9397-08002B2CF9AE}" pid="10" name="MSIP_Label_611ac0a8-6b99-444d-a60f-7336bfe397d8_Enabled">
    <vt:lpwstr>true</vt:lpwstr>
  </property>
  <property fmtid="{D5CDD505-2E9C-101B-9397-08002B2CF9AE}" pid="11" name="MSIP_Label_611ac0a8-6b99-444d-a60f-7336bfe397d8_SetDate">
    <vt:lpwstr>2023-08-15T22:05:33Z</vt:lpwstr>
  </property>
  <property fmtid="{D5CDD505-2E9C-101B-9397-08002B2CF9AE}" pid="12" name="MSIP_Label_611ac0a8-6b99-444d-a60f-7336bfe397d8_Method">
    <vt:lpwstr>Standard</vt:lpwstr>
  </property>
  <property fmtid="{D5CDD505-2E9C-101B-9397-08002B2CF9AE}" pid="13" name="MSIP_Label_611ac0a8-6b99-444d-a60f-7336bfe397d8_Name">
    <vt:lpwstr>II - Internal Information</vt:lpwstr>
  </property>
  <property fmtid="{D5CDD505-2E9C-101B-9397-08002B2CF9AE}" pid="14" name="MSIP_Label_611ac0a8-6b99-444d-a60f-7336bfe397d8_SiteId">
    <vt:lpwstr>24b2a583-5c05-4b6a-b4e9-4e12dc0025ad</vt:lpwstr>
  </property>
  <property fmtid="{D5CDD505-2E9C-101B-9397-08002B2CF9AE}" pid="15" name="MSIP_Label_611ac0a8-6b99-444d-a60f-7336bfe397d8_ActionId">
    <vt:lpwstr>0288a560-58ff-48ff-88ae-62bee50f0254</vt:lpwstr>
  </property>
  <property fmtid="{D5CDD505-2E9C-101B-9397-08002B2CF9AE}" pid="16" name="MSIP_Label_611ac0a8-6b99-444d-a60f-7336bfe397d8_ContentBits">
    <vt:lpwstr>0</vt:lpwstr>
  </property>
</Properties>
</file>